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win10\Google Drive\2018\Képviselő testület\Rendeletek\25. ktg. vetés 3. mód\"/>
    </mc:Choice>
  </mc:AlternateContent>
  <xr:revisionPtr revIDLastSave="0" documentId="13_ncr:1_{FAE2F300-600A-4EA1-B2F8-2819A5BFAD4C}" xr6:coauthVersionLast="40" xr6:coauthVersionMax="40" xr10:uidLastSave="{00000000-0000-0000-0000-000000000000}"/>
  <bookViews>
    <workbookView xWindow="0" yWindow="0" windowWidth="24000" windowHeight="9735" activeTab="3" xr2:uid="{00000000-000D-0000-FFFF-FFFF00000000}"/>
  </bookViews>
  <sheets>
    <sheet name="01.űrlap" sheetId="1" r:id="rId1"/>
    <sheet name="02.űrlap" sheetId="3" r:id="rId2"/>
    <sheet name="03.űrlap" sheetId="4" r:id="rId3"/>
    <sheet name="04.űrlap" sheetId="5" r:id="rId4"/>
    <sheet name="Munka2" sheetId="2" r:id="rId5"/>
  </sheets>
  <definedNames>
    <definedName name="_xlnm.Print_Titles" localSheetId="1">'02.űrlap'!$1:$12</definedName>
    <definedName name="_xlnm.Print_Titles" localSheetId="2">'03.űrlap'!$1:$11</definedName>
    <definedName name="_xlnm.Print_Titles" localSheetId="3">'04.űrlap'!$1:$10</definedName>
    <definedName name="_xlnm.Print_Area" localSheetId="0">'01.űrlap'!$A$1:$BH$108</definedName>
    <definedName name="_xlnm.Print_Area" localSheetId="1">'02.űrlap'!$A$1:$BA$93</definedName>
    <definedName name="_xlnm.Print_Area" localSheetId="2">'03.űrlap'!$A$1:$BA$30</definedName>
    <definedName name="_xlnm.Print_Area" localSheetId="3">'04.űrlap'!$A$1:$AX$30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8" i="5" l="1"/>
  <c r="AU23" i="3"/>
  <c r="AC17" i="3"/>
  <c r="AP17" i="3"/>
  <c r="AP15" i="3"/>
  <c r="AC90" i="1"/>
  <c r="AC80" i="1"/>
  <c r="AC63" i="1"/>
  <c r="BB29" i="1"/>
  <c r="AM29" i="1"/>
  <c r="BB12" i="1"/>
  <c r="AC12" i="1"/>
  <c r="AM24" i="1"/>
  <c r="BB50" i="1" l="1"/>
  <c r="BB31" i="1"/>
  <c r="AC55" i="1"/>
  <c r="AW89" i="1"/>
  <c r="AC88" i="1"/>
  <c r="AC85" i="1"/>
  <c r="BB85" i="1"/>
  <c r="AC74" i="1"/>
  <c r="AC29" i="1"/>
  <c r="BB55" i="1" l="1"/>
  <c r="BC80" i="1"/>
  <c r="BG80" i="1"/>
  <c r="BC46" i="1"/>
  <c r="BG46" i="1"/>
  <c r="AC30" i="5" l="1"/>
  <c r="AP30" i="5"/>
  <c r="AL30" i="5"/>
  <c r="AH30" i="5"/>
  <c r="AD30" i="5"/>
  <c r="Y30" i="5"/>
  <c r="AX29" i="5"/>
  <c r="AT29" i="5"/>
  <c r="AX28" i="5"/>
  <c r="AT28" i="5"/>
  <c r="AX27" i="5"/>
  <c r="AT27" i="5"/>
  <c r="AX26" i="5"/>
  <c r="AT26" i="5"/>
  <c r="AX25" i="5"/>
  <c r="AT25" i="5"/>
  <c r="AX24" i="5"/>
  <c r="AT24" i="5"/>
  <c r="AX23" i="5"/>
  <c r="AT23" i="5"/>
  <c r="AX22" i="5"/>
  <c r="AT22" i="5"/>
  <c r="AX21" i="5"/>
  <c r="AT21" i="5"/>
  <c r="AX20" i="5"/>
  <c r="AT20" i="5"/>
  <c r="AX19" i="5"/>
  <c r="AT19" i="5"/>
  <c r="AX18" i="5"/>
  <c r="AT18" i="5"/>
  <c r="AX17" i="5"/>
  <c r="AT17" i="5"/>
  <c r="AX16" i="5"/>
  <c r="AT16" i="5"/>
  <c r="AX15" i="5"/>
  <c r="AT15" i="5"/>
  <c r="AX14" i="5"/>
  <c r="AT14" i="5"/>
  <c r="AX13" i="5"/>
  <c r="AT13" i="5"/>
  <c r="AX12" i="5"/>
  <c r="AT12" i="5"/>
  <c r="AX11" i="5"/>
  <c r="AT11" i="5"/>
  <c r="AT30" i="5" l="1"/>
  <c r="AX30" i="5"/>
  <c r="AV72" i="3"/>
  <c r="AV71" i="3"/>
  <c r="AC77" i="3"/>
  <c r="BA77" i="3" s="1"/>
  <c r="AC66" i="3"/>
  <c r="AC13" i="3"/>
  <c r="BA15" i="3"/>
  <c r="AV15" i="3"/>
  <c r="BA93" i="3"/>
  <c r="AQ91" i="3"/>
  <c r="AL91" i="3"/>
  <c r="AH91" i="3"/>
  <c r="BA91" i="3" s="1"/>
  <c r="AD91" i="3"/>
  <c r="Y91" i="3"/>
  <c r="BA90" i="3"/>
  <c r="AV90" i="3"/>
  <c r="BA89" i="3"/>
  <c r="AV89" i="3"/>
  <c r="BA88" i="3"/>
  <c r="AV88" i="3"/>
  <c r="AQ87" i="3"/>
  <c r="AL87" i="3"/>
  <c r="AH87" i="3"/>
  <c r="AD87" i="3"/>
  <c r="Y87" i="3"/>
  <c r="BA86" i="3"/>
  <c r="AV86" i="3"/>
  <c r="BA85" i="3"/>
  <c r="AV85" i="3"/>
  <c r="BA84" i="3"/>
  <c r="AV84" i="3"/>
  <c r="AQ83" i="3"/>
  <c r="AL83" i="3"/>
  <c r="AH83" i="3"/>
  <c r="BA83" i="3" s="1"/>
  <c r="AD83" i="3"/>
  <c r="Y83" i="3"/>
  <c r="AV83" i="3" s="1"/>
  <c r="BA82" i="3"/>
  <c r="AV82" i="3"/>
  <c r="BA81" i="3"/>
  <c r="AV81" i="3"/>
  <c r="BA80" i="3"/>
  <c r="AV80" i="3"/>
  <c r="BA79" i="3"/>
  <c r="AV79" i="3"/>
  <c r="BA78" i="3"/>
  <c r="AV78" i="3"/>
  <c r="AQ77" i="3"/>
  <c r="AL77" i="3"/>
  <c r="AV77" i="3" s="1"/>
  <c r="AH77" i="3"/>
  <c r="AD77" i="3"/>
  <c r="Y77" i="3"/>
  <c r="BA76" i="3"/>
  <c r="AV76" i="3"/>
  <c r="BA75" i="3"/>
  <c r="AV75" i="3"/>
  <c r="BA74" i="3"/>
  <c r="AV74" i="3"/>
  <c r="BA73" i="3"/>
  <c r="AV73" i="3"/>
  <c r="BA72" i="3"/>
  <c r="BA71" i="3"/>
  <c r="BA70" i="3"/>
  <c r="AV70" i="3"/>
  <c r="BA69" i="3"/>
  <c r="AV69" i="3"/>
  <c r="BA68" i="3"/>
  <c r="AV68" i="3"/>
  <c r="BA67" i="3"/>
  <c r="AV67" i="3"/>
  <c r="AQ66" i="3"/>
  <c r="AL66" i="3"/>
  <c r="AH66" i="3"/>
  <c r="AD66" i="3"/>
  <c r="BA65" i="3"/>
  <c r="BA63" i="3"/>
  <c r="BA62" i="3"/>
  <c r="BA61" i="3"/>
  <c r="BA60" i="3"/>
  <c r="BA59" i="3"/>
  <c r="BA58" i="3"/>
  <c r="AV58" i="3"/>
  <c r="BA57" i="3"/>
  <c r="BA55" i="3"/>
  <c r="BA54" i="3"/>
  <c r="AV54" i="3"/>
  <c r="BA53" i="3"/>
  <c r="BA52" i="3"/>
  <c r="BA49" i="3"/>
  <c r="AV49" i="3"/>
  <c r="BA48" i="3"/>
  <c r="AV48" i="3"/>
  <c r="BA47" i="3"/>
  <c r="AV47" i="3"/>
  <c r="BA46" i="3"/>
  <c r="BA45" i="3"/>
  <c r="BA44" i="3"/>
  <c r="Y44" i="3"/>
  <c r="Y66" i="3" s="1"/>
  <c r="BA43" i="3"/>
  <c r="BA42" i="3"/>
  <c r="BA41" i="3"/>
  <c r="BA40" i="3"/>
  <c r="BA39" i="3"/>
  <c r="BA38" i="3"/>
  <c r="BA37" i="3"/>
  <c r="BA36" i="3"/>
  <c r="BA35" i="3"/>
  <c r="AV35" i="3"/>
  <c r="BA34" i="3"/>
  <c r="AV34" i="3"/>
  <c r="BA33" i="3"/>
  <c r="AV33" i="3"/>
  <c r="BA32" i="3"/>
  <c r="AV32" i="3"/>
  <c r="BA31" i="3"/>
  <c r="AV31" i="3"/>
  <c r="AQ30" i="3"/>
  <c r="AL30" i="3"/>
  <c r="AH30" i="3"/>
  <c r="BA30" i="3" s="1"/>
  <c r="AD30" i="3"/>
  <c r="Y30" i="3"/>
  <c r="AV30" i="3" s="1"/>
  <c r="BA29" i="3"/>
  <c r="AV29" i="3"/>
  <c r="BA28" i="3"/>
  <c r="AV28" i="3"/>
  <c r="BA27" i="3"/>
  <c r="AV27" i="3"/>
  <c r="BA26" i="3"/>
  <c r="AV26" i="3"/>
  <c r="BA25" i="3"/>
  <c r="AV25" i="3"/>
  <c r="AU24" i="3"/>
  <c r="AU92" i="3" s="1"/>
  <c r="AQ24" i="3"/>
  <c r="AP24" i="3"/>
  <c r="AP92" i="3" s="1"/>
  <c r="AL24" i="3"/>
  <c r="AH24" i="3"/>
  <c r="AD24" i="3"/>
  <c r="AC24" i="3"/>
  <c r="AC92" i="3" s="1"/>
  <c r="Y24" i="3"/>
  <c r="BA23" i="3"/>
  <c r="AV23" i="3"/>
  <c r="BA22" i="3"/>
  <c r="AV22" i="3"/>
  <c r="BA21" i="3"/>
  <c r="AV21" i="3"/>
  <c r="BA20" i="3"/>
  <c r="AV20" i="3"/>
  <c r="BA19" i="3"/>
  <c r="AV19" i="3"/>
  <c r="BA18" i="3"/>
  <c r="AV18" i="3"/>
  <c r="BA17" i="3"/>
  <c r="AV17" i="3"/>
  <c r="BA16" i="3"/>
  <c r="AV16" i="3"/>
  <c r="BA14" i="3"/>
  <c r="AV14" i="3"/>
  <c r="BA13" i="3"/>
  <c r="AV13" i="3"/>
  <c r="AV24" i="3" l="1"/>
  <c r="AL92" i="3"/>
  <c r="AQ92" i="3"/>
  <c r="AV66" i="3"/>
  <c r="BA24" i="3"/>
  <c r="AD92" i="3"/>
  <c r="AV92" i="3" s="1"/>
  <c r="AH92" i="3"/>
  <c r="BA92" i="3" s="1"/>
  <c r="BA66" i="3"/>
  <c r="Y92" i="3"/>
  <c r="AV87" i="3"/>
  <c r="BA87" i="3"/>
  <c r="AV91" i="3"/>
  <c r="AV44" i="3"/>
  <c r="BG12" i="1"/>
  <c r="BG92" i="1"/>
  <c r="BG91" i="1"/>
  <c r="AC93" i="1"/>
  <c r="BG93" i="1" s="1"/>
  <c r="BG90" i="1"/>
  <c r="BG83" i="1"/>
  <c r="BG84" i="1"/>
  <c r="BG85" i="1"/>
  <c r="BG86" i="1"/>
  <c r="BG87" i="1"/>
  <c r="BG88" i="1"/>
  <c r="BG82" i="1"/>
  <c r="BB89" i="1"/>
  <c r="AR89" i="1"/>
  <c r="AM89" i="1"/>
  <c r="AH89" i="1"/>
  <c r="AC89" i="1"/>
  <c r="BC107" i="1"/>
  <c r="BC105" i="1"/>
  <c r="AX103" i="1"/>
  <c r="AS103" i="1"/>
  <c r="AN103" i="1"/>
  <c r="AI103" i="1"/>
  <c r="AD103" i="1"/>
  <c r="Y103" i="1"/>
  <c r="BC102" i="1"/>
  <c r="BC101" i="1"/>
  <c r="BC100" i="1"/>
  <c r="BC99" i="1"/>
  <c r="BC98" i="1"/>
  <c r="BC97" i="1"/>
  <c r="BC96" i="1"/>
  <c r="BC95" i="1"/>
  <c r="AX94" i="1"/>
  <c r="AS94" i="1"/>
  <c r="AN94" i="1"/>
  <c r="AI94" i="1"/>
  <c r="AD94" i="1"/>
  <c r="Y94" i="1"/>
  <c r="BC93" i="1"/>
  <c r="BC92" i="1"/>
  <c r="BC91" i="1"/>
  <c r="BC90" i="1"/>
  <c r="AX89" i="1"/>
  <c r="AS89" i="1"/>
  <c r="AN89" i="1"/>
  <c r="AI89" i="1"/>
  <c r="AD89" i="1"/>
  <c r="Y89" i="1"/>
  <c r="BC88" i="1"/>
  <c r="BC87" i="1"/>
  <c r="BC86" i="1"/>
  <c r="BC85" i="1"/>
  <c r="BC84" i="1"/>
  <c r="BC83" i="1"/>
  <c r="BC82" i="1"/>
  <c r="AX81" i="1"/>
  <c r="AS81" i="1"/>
  <c r="AN81" i="1"/>
  <c r="AI81" i="1"/>
  <c r="AD81" i="1"/>
  <c r="Y81" i="1"/>
  <c r="BG74" i="1"/>
  <c r="BC74" i="1"/>
  <c r="BG73" i="1"/>
  <c r="BC73" i="1"/>
  <c r="BG72" i="1"/>
  <c r="BC72" i="1"/>
  <c r="BG71" i="1"/>
  <c r="BC71" i="1"/>
  <c r="BC70" i="1"/>
  <c r="AC70" i="1"/>
  <c r="BG70" i="1" s="1"/>
  <c r="BG69" i="1"/>
  <c r="BC69" i="1"/>
  <c r="BG68" i="1"/>
  <c r="BC68" i="1"/>
  <c r="BG67" i="1"/>
  <c r="BC67" i="1"/>
  <c r="BG66" i="1"/>
  <c r="BC66" i="1"/>
  <c r="BG65" i="1"/>
  <c r="BC65" i="1"/>
  <c r="AX64" i="1"/>
  <c r="AS64" i="1"/>
  <c r="AN64" i="1"/>
  <c r="AI64" i="1"/>
  <c r="AD64" i="1"/>
  <c r="Y64" i="1"/>
  <c r="BC63" i="1"/>
  <c r="AC64" i="1"/>
  <c r="BG62" i="1"/>
  <c r="BC62" i="1"/>
  <c r="BG61" i="1"/>
  <c r="BC61" i="1"/>
  <c r="BG60" i="1"/>
  <c r="BC60" i="1"/>
  <c r="BG59" i="1"/>
  <c r="BC59" i="1"/>
  <c r="BG58" i="1"/>
  <c r="BC58" i="1"/>
  <c r="BG57" i="1"/>
  <c r="BC57" i="1"/>
  <c r="BG56" i="1"/>
  <c r="BC56" i="1"/>
  <c r="AX55" i="1"/>
  <c r="AS55" i="1"/>
  <c r="AN55" i="1"/>
  <c r="AM55" i="1"/>
  <c r="BG55" i="1" s="1"/>
  <c r="AI55" i="1"/>
  <c r="Y55" i="1"/>
  <c r="BG54" i="1"/>
  <c r="BC54" i="1"/>
  <c r="BG53" i="1"/>
  <c r="BC53" i="1"/>
  <c r="BG52" i="1"/>
  <c r="BC52" i="1"/>
  <c r="BG51" i="1"/>
  <c r="BC51" i="1"/>
  <c r="BG50" i="1"/>
  <c r="BC50" i="1"/>
  <c r="BG49" i="1"/>
  <c r="BC49" i="1"/>
  <c r="BG48" i="1"/>
  <c r="BC48" i="1"/>
  <c r="BG47" i="1"/>
  <c r="BC47" i="1"/>
  <c r="BG39" i="1"/>
  <c r="BC39" i="1"/>
  <c r="BG38" i="1"/>
  <c r="BC38" i="1"/>
  <c r="BG37" i="1"/>
  <c r="BC37" i="1"/>
  <c r="BG36" i="1"/>
  <c r="BC36" i="1"/>
  <c r="BG35" i="1"/>
  <c r="BC35" i="1"/>
  <c r="BG34" i="1"/>
  <c r="BC34" i="1"/>
  <c r="BG33" i="1"/>
  <c r="BC33" i="1"/>
  <c r="BG32" i="1"/>
  <c r="BC32" i="1"/>
  <c r="BG31" i="1"/>
  <c r="BC31" i="1"/>
  <c r="BG30" i="1"/>
  <c r="BC30" i="1"/>
  <c r="BC29" i="1"/>
  <c r="BB28" i="1"/>
  <c r="AX28" i="1"/>
  <c r="AW28" i="1"/>
  <c r="AW104" i="1" s="1"/>
  <c r="AW106" i="1" s="1"/>
  <c r="AS28" i="1"/>
  <c r="AR28" i="1"/>
  <c r="AN28" i="1"/>
  <c r="AM28" i="1"/>
  <c r="AI28" i="1"/>
  <c r="AH28" i="1"/>
  <c r="AD28" i="1"/>
  <c r="AC28" i="1"/>
  <c r="Y28" i="1"/>
  <c r="BG27" i="1"/>
  <c r="BC27" i="1"/>
  <c r="BG26" i="1"/>
  <c r="BC26" i="1"/>
  <c r="BG25" i="1"/>
  <c r="BC25" i="1"/>
  <c r="BG24" i="1"/>
  <c r="BC24" i="1"/>
  <c r="BG23" i="1"/>
  <c r="BC23" i="1"/>
  <c r="BG22" i="1"/>
  <c r="BC22" i="1"/>
  <c r="BG21" i="1"/>
  <c r="BC21" i="1"/>
  <c r="BG20" i="1"/>
  <c r="BC20" i="1"/>
  <c r="BG19" i="1"/>
  <c r="BC19" i="1"/>
  <c r="BG18" i="1"/>
  <c r="BC18" i="1"/>
  <c r="BG17" i="1"/>
  <c r="BC17" i="1"/>
  <c r="BG16" i="1"/>
  <c r="BC16" i="1"/>
  <c r="BG15" i="1"/>
  <c r="BC15" i="1"/>
  <c r="BG14" i="1"/>
  <c r="BC14" i="1"/>
  <c r="BG13" i="1"/>
  <c r="BC13" i="1"/>
  <c r="BC12" i="1"/>
  <c r="BB104" i="1" l="1"/>
  <c r="BB106" i="1" s="1"/>
  <c r="AM104" i="1"/>
  <c r="AM106" i="1" s="1"/>
  <c r="BG63" i="1"/>
  <c r="BG64" i="1" s="1"/>
  <c r="AH104" i="1"/>
  <c r="AH106" i="1" s="1"/>
  <c r="AR104" i="1"/>
  <c r="AR106" i="1" s="1"/>
  <c r="BC89" i="1"/>
  <c r="AC81" i="1"/>
  <c r="BG81" i="1" s="1"/>
  <c r="Y104" i="1"/>
  <c r="Y106" i="1" s="1"/>
  <c r="AS104" i="1"/>
  <c r="AS106" i="1" s="1"/>
  <c r="BC64" i="1"/>
  <c r="AI104" i="1"/>
  <c r="AI106" i="1" s="1"/>
  <c r="BC103" i="1"/>
  <c r="AC94" i="1"/>
  <c r="BG94" i="1" s="1"/>
  <c r="BC94" i="1"/>
  <c r="AN104" i="1"/>
  <c r="AN106" i="1" s="1"/>
  <c r="AX104" i="1"/>
  <c r="AX106" i="1" s="1"/>
  <c r="BG28" i="1"/>
  <c r="BC55" i="1"/>
  <c r="BG29" i="1"/>
  <c r="BG89" i="1"/>
  <c r="AD104" i="1"/>
  <c r="AD106" i="1" s="1"/>
  <c r="BC81" i="1"/>
  <c r="BC28" i="1"/>
  <c r="AC104" i="1" l="1"/>
  <c r="AC106" i="1" s="1"/>
  <c r="BC104" i="1"/>
  <c r="BC106" i="1" s="1"/>
  <c r="BG104" i="1"/>
  <c r="BG106" i="1" s="1"/>
</calcChain>
</file>

<file path=xl/sharedStrings.xml><?xml version="1.0" encoding="utf-8"?>
<sst xmlns="http://schemas.openxmlformats.org/spreadsheetml/2006/main" count="719" uniqueCount="514">
  <si>
    <r>
      <t xml:space="preserve">Beloiannisz Község Önkormányzat </t>
    </r>
    <r>
      <rPr>
        <b/>
        <sz val="16"/>
        <color indexed="8"/>
        <rFont val="Arial"/>
        <family val="2"/>
        <charset val="238"/>
      </rPr>
      <t xml:space="preserve">2018. </t>
    </r>
    <r>
      <rPr>
        <b/>
        <sz val="14"/>
        <color indexed="8"/>
        <rFont val="Arial"/>
        <family val="2"/>
        <charset val="238"/>
      </rPr>
      <t xml:space="preserve">évi (K1-K8.) Költségvetési kiadásainak előirányzata </t>
    </r>
  </si>
  <si>
    <t xml:space="preserve"> forintban</t>
  </si>
  <si>
    <t>Sor-szám</t>
  </si>
  <si>
    <t>Rovat megnevezése</t>
  </si>
  <si>
    <t>Rovat-szám</t>
  </si>
  <si>
    <t>Önkormányzat</t>
  </si>
  <si>
    <t xml:space="preserve">Szociális étkeztetés </t>
  </si>
  <si>
    <t>Házi gondozás</t>
  </si>
  <si>
    <t>Köztemető fenntartása</t>
  </si>
  <si>
    <t>Közutak üzemeltetése, fenntartása</t>
  </si>
  <si>
    <t>Összesen</t>
  </si>
  <si>
    <t>eredeti előirányzat</t>
  </si>
  <si>
    <t>módosított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</si>
  <si>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</si>
  <si>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</si>
  <si>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</si>
  <si>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</si>
  <si>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</si>
  <si>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</si>
  <si>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</si>
  <si>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</si>
  <si>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</si>
  <si>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</si>
  <si>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01</t>
  </si>
  <si>
    <t>K1101</t>
  </si>
  <si>
    <t>02</t>
  </si>
  <si>
    <t xml:space="preserve">Normatív jutalmak </t>
  </si>
  <si>
    <t>K1102</t>
  </si>
  <si>
    <t>03</t>
  </si>
  <si>
    <t xml:space="preserve">Céljuttatás, projektprémium 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</si>
  <si>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</si>
  <si>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</si>
  <si>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</si>
  <si>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</si>
  <si>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</si>
  <si>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</si>
  <si>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</si>
  <si>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</si>
  <si>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</si>
  <si>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</si>
  <si>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</si>
  <si>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 ( évi 3 x adómentes utalvány a 41.400,- Ft/fő caf.: 200.000,- Ft/fő/év , közalkalmazott esetében 96. 000,- Ft/fő/év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</si>
  <si>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</si>
  <si>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</si>
  <si>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</si>
  <si>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</si>
  <si>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</si>
  <si>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</si>
  <si>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</si>
  <si>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</si>
  <si>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 ( pm.utiát., bank:1000,- Ft/fő/hó, védő szemüveg: 25.000,- Ft/fő , )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</si>
  <si>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</si>
  <si>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</si>
  <si>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</si>
  <si>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</si>
  <si>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</si>
  <si>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</si>
  <si>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</si>
  <si>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</si>
  <si>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K1113</t>
  </si>
  <si>
    <t>16</t>
  </si>
  <si>
    <t>Választott tisztségviselők juttatásai (polg.m.bér,  cafetéria, és ktg. Térítés, jutalom)</t>
  </si>
  <si>
    <t>K121</t>
  </si>
  <si>
    <t>17</t>
  </si>
  <si>
    <t>Munkavégzésre irányuló egyéb jogviszonyban nem saját foglalkoztatottnak fizetett juttatások</t>
  </si>
  <si>
    <t>K122</t>
  </si>
  <si>
    <t>18</t>
  </si>
  <si>
    <t>Egyéb külső személyi juttatások (megbízási díjak + repi is)</t>
  </si>
  <si>
    <t>K123</t>
  </si>
  <si>
    <t>K1</t>
  </si>
  <si>
    <t>K2</t>
  </si>
  <si>
    <t>Szakmai anyagok beszerzése (gyógyszer, vegyszer, könyv, folyóirat, CD, DVD, szakmai beszerzések)</t>
  </si>
  <si>
    <t>K311</t>
  </si>
  <si>
    <t>K312</t>
  </si>
  <si>
    <t>Árubeszerzés</t>
  </si>
  <si>
    <t>K313</t>
  </si>
  <si>
    <t>Informatikai szolgáltatások igénybevétele (internet, GORDIUS-ASP, eForte,Viktória stb. Informatikai eszközök karbantartása )</t>
  </si>
  <si>
    <t>K321</t>
  </si>
  <si>
    <t>Egyéb kommunikációs szolgáltatások (telefon)</t>
  </si>
  <si>
    <t>K322</t>
  </si>
  <si>
    <t xml:space="preserve">Közüzemi díjak (gáz, villany, víz,) </t>
  </si>
  <si>
    <t>K331</t>
  </si>
  <si>
    <t>Vásárolt élelmezés ( szoc. étkeztetés)</t>
  </si>
  <si>
    <t>K332</t>
  </si>
  <si>
    <t xml:space="preserve">Bérleti és lízing díjak </t>
  </si>
  <si>
    <t>K333</t>
  </si>
  <si>
    <t xml:space="preserve">Karbantartási, kisjavítási szolgáltatások </t>
  </si>
  <si>
    <t>K334</t>
  </si>
  <si>
    <t>Közvetített szolgáltatások  (továbbszámlázások)</t>
  </si>
  <si>
    <t>K335</t>
  </si>
  <si>
    <r>
      <t xml:space="preserve">Szakmai tevékenységet segítő szolgáltatások (közjegyző, üzemorvos,ügyvéd , gyepmester, park,,stb., települési  rendezvények 1.000 e Ft, honlap készítés 35 e Ft, egészségügyi ellátás költségei (ügyelet, házi orvod, nővédelemí. 1600 e Ft)  </t>
    </r>
    <r>
      <rPr>
        <sz val="8"/>
        <rFont val="Arial"/>
        <family val="2"/>
        <charset val="238"/>
      </rPr>
      <t>Közmávelődés állami támogatása: 1299,6 e Ft</t>
    </r>
  </si>
  <si>
    <t>K336</t>
  </si>
  <si>
    <t xml:space="preserve">Egyéb szolgáltatások (takarítás, posta, szemétszáll, biztosítás, tolmácsolás, szakértői díjak, fák fiatalítása, kémény, rovarirtás, szállítási szolgáltatás,bank költségek) </t>
  </si>
  <si>
    <t>K337</t>
  </si>
  <si>
    <t xml:space="preserve"> </t>
  </si>
  <si>
    <t>Kiküldetések kiadásai</t>
  </si>
  <si>
    <t>K341</t>
  </si>
  <si>
    <t>Reklám- és propagandakiadások</t>
  </si>
  <si>
    <t>K342</t>
  </si>
  <si>
    <t>K351</t>
  </si>
  <si>
    <t xml:space="preserve">Fizetendő általános forgalmi adó </t>
  </si>
  <si>
    <t>K352</t>
  </si>
  <si>
    <t xml:space="preserve">Kamatkiadások   </t>
  </si>
  <si>
    <t>K353</t>
  </si>
  <si>
    <t xml:space="preserve">Egyéb pénzügyi műveletek kiadásai  </t>
  </si>
  <si>
    <t>K354</t>
  </si>
  <si>
    <t>Egyéb dologi kiadások ( régi 57-es, díjak, egyéb befizetések)</t>
  </si>
  <si>
    <t>K355</t>
  </si>
  <si>
    <t>K3</t>
  </si>
  <si>
    <t>Társadalombiztosítási ellátások</t>
  </si>
  <si>
    <t>K41</t>
  </si>
  <si>
    <t>Családi támogatások (rendszeres és rendkívüli gyermekvédelmi,)</t>
  </si>
  <si>
    <t>K42</t>
  </si>
  <si>
    <t xml:space="preserve">Pénzbeli kárpótlások, kártérítések </t>
  </si>
  <si>
    <t>K43</t>
  </si>
  <si>
    <t>Betegséggel kapcsolatos (nem társadalombiztosítási) ellátások (ápolási díj, közgyógy, )</t>
  </si>
  <si>
    <t>K44</t>
  </si>
  <si>
    <t xml:space="preserve">Foglalkoztatással, munkanélküliséggel kapcsolatos ellátások  (FHT) </t>
  </si>
  <si>
    <t>K45</t>
  </si>
  <si>
    <t xml:space="preserve">Lakhatással kapcsolatos ellátások (lakásfenntartási)  </t>
  </si>
  <si>
    <t>K46</t>
  </si>
  <si>
    <t xml:space="preserve">Intézményi ellátottak pénzbeli juttatásai </t>
  </si>
  <si>
    <t>K47</t>
  </si>
  <si>
    <t>K48</t>
  </si>
  <si>
    <t>K4</t>
  </si>
  <si>
    <t xml:space="preserve">Nemzetközi kötelezettségek </t>
  </si>
  <si>
    <t>K501</t>
  </si>
  <si>
    <t>K502</t>
  </si>
  <si>
    <t>Működési célú garancia- és kezességvállalásból származó kifizetés államháztartáson belülre</t>
  </si>
  <si>
    <t>K503</t>
  </si>
  <si>
    <t xml:space="preserve">Működési célú visszatérítendő támogatások, kölcsönök nyújtása államháztartáson belülre </t>
  </si>
  <si>
    <t>K504</t>
  </si>
  <si>
    <t xml:space="preserve">Működési célú visszatérítendő támogatások, kölcsönök törlesztése államháztartáson belülre </t>
  </si>
  <si>
    <t>K505</t>
  </si>
  <si>
    <t>K506</t>
  </si>
  <si>
    <t>Működési célú garancia- és kezességvállalásból származó kifizetés államháztartáson kivülre</t>
  </si>
  <si>
    <t>K507</t>
  </si>
  <si>
    <t>K508</t>
  </si>
  <si>
    <t>Kamattámogatások</t>
  </si>
  <si>
    <t>K510</t>
  </si>
  <si>
    <t>K512</t>
  </si>
  <si>
    <t>K513</t>
  </si>
  <si>
    <t>K5</t>
  </si>
  <si>
    <t>Immateriális javak beszerzése, létesítése (fóka, szamóca)</t>
  </si>
  <si>
    <t>K61</t>
  </si>
  <si>
    <t>K62</t>
  </si>
  <si>
    <t>Informatikai eszközök beszerzése, létesítése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</si>
  <si>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</si>
  <si>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</si>
  <si>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</si>
  <si>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</si>
  <si>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</si>
  <si>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</si>
  <si>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K67</t>
  </si>
  <si>
    <t>K6</t>
  </si>
  <si>
    <t>K71</t>
  </si>
  <si>
    <t>Informatikai eszközök felújítása</t>
  </si>
  <si>
    <t>K72</t>
  </si>
  <si>
    <t>Egyéb tárgyi eszközök felújítása , intézményi felújítások</t>
  </si>
  <si>
    <t>K73</t>
  </si>
  <si>
    <t>K74</t>
  </si>
  <si>
    <t>K7</t>
  </si>
  <si>
    <t>Felhalmozási célú garancia- és kezességvállalásból származó kifizetés államháztartáson belülre</t>
  </si>
  <si>
    <t>K81</t>
  </si>
  <si>
    <t xml:space="preserve">Felhalmozási célú visszatérítendő támogatások, kölcsönök nyújtása államháztartáson belülre </t>
  </si>
  <si>
    <t>K82</t>
  </si>
  <si>
    <t xml:space="preserve">Felhalmozási célú visszatérítendő támogatások, kölcsönök törlesztése államháztartáson belülre </t>
  </si>
  <si>
    <t>K83</t>
  </si>
  <si>
    <t xml:space="preserve">Egyéb felhalmozási célú támogatások államháztartáson belülre </t>
  </si>
  <si>
    <t>K84</t>
  </si>
  <si>
    <t xml:space="preserve">Felhalmozási célú garancia- és kezességvállalásból származó kifizetés államháztartáson kívülre </t>
  </si>
  <si>
    <t>K85</t>
  </si>
  <si>
    <t>Felhalmozási célú visszatérítendő támogatások, kölcsönök nyújtása államháztartáson kívülre (elsőlakáshoz jutók támog)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</si>
  <si>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</si>
  <si>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</si>
  <si>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</si>
  <si>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</si>
  <si>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</si>
  <si>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</si>
  <si>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</si>
  <si>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K1-K8</t>
  </si>
  <si>
    <t>Összesen:</t>
  </si>
  <si>
    <t>engedélyezett álláshelyek száma:</t>
  </si>
  <si>
    <t>engedélyezett álláshelyek megnevezése:</t>
  </si>
  <si>
    <t>1 fő (8órás) házi-gondozó      +szoc.étkez-tetési feladatok</t>
  </si>
  <si>
    <t xml:space="preserve">0,5 fő  (4 órás)             park-gondozó          + 4 fő közfoglalkoztatott </t>
  </si>
  <si>
    <t>1 fő választott tisztségviselő:             polgármester</t>
  </si>
  <si>
    <r>
      <t xml:space="preserve">Beloiannisz Község Önkormányzat </t>
    </r>
    <r>
      <rPr>
        <b/>
        <sz val="16"/>
        <color indexed="8"/>
        <rFont val="Arial"/>
        <family val="2"/>
        <charset val="238"/>
      </rPr>
      <t>2018.</t>
    </r>
    <r>
      <rPr>
        <b/>
        <sz val="12"/>
        <color indexed="8"/>
        <rFont val="Arial"/>
        <family val="2"/>
        <charset val="238"/>
      </rPr>
      <t xml:space="preserve"> évi (B1-B7.) Költségvetési bevételeinek előirányzata</t>
    </r>
  </si>
  <si>
    <t xml:space="preserve">Önkormányzat </t>
  </si>
  <si>
    <t xml:space="preserve">Szociális étkeztetés  </t>
  </si>
  <si>
    <t>11.</t>
  </si>
  <si>
    <t>12.</t>
  </si>
  <si>
    <t>13.</t>
  </si>
  <si>
    <t>B111</t>
  </si>
  <si>
    <t xml:space="preserve">Települési önkormányzatok egyes köznevelési feladatainak támogatása </t>
  </si>
  <si>
    <t>B112</t>
  </si>
  <si>
    <t>B113</t>
  </si>
  <si>
    <t>Települési önkormányzatok kulturális feladatainak támogatása (nyilvános könyvtári és közművelődési feladatok finnszírozása változik)</t>
  </si>
  <si>
    <t>B114</t>
  </si>
  <si>
    <t>B115</t>
  </si>
  <si>
    <t>Helyi önkormányzatok kiegészítő támogatásai (MÜKI)</t>
  </si>
  <si>
    <t>B116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</si>
  <si>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</si>
  <si>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</si>
  <si>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</si>
  <si>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</si>
  <si>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 xml:space="preserve">Működési célú visszatérítendő támogatások, kölcsönök visszatérülése államháztartáson belülről </t>
  </si>
  <si>
    <t>B14</t>
  </si>
  <si>
    <t xml:space="preserve">Működési célú visszatérítendő támogatások, kölcsönök igénybevétele államháztartáson belülről </t>
  </si>
  <si>
    <t>B15</t>
  </si>
  <si>
    <t>B16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</si>
  <si>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</si>
  <si>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</si>
  <si>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</si>
  <si>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</si>
  <si>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</si>
  <si>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</si>
  <si>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</si>
  <si>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 xml:space="preserve">Felhalmozási célú visszatérítendő támogatások, kölcsönök visszatérülése államháztartáson belülről </t>
  </si>
  <si>
    <t>B23</t>
  </si>
  <si>
    <t xml:space="preserve">Felhalmozási célú visszatérítendő támogatások, kölcsönök igénybevétele államháztartáson belülről </t>
  </si>
  <si>
    <t>B24</t>
  </si>
  <si>
    <t>Egyéb felhalmozási célú támogatások bevételei államháztartáson belülről (pályázat_műfüves pálya 50 millió)</t>
  </si>
  <si>
    <t>B25</t>
  </si>
  <si>
    <t>19</t>
  </si>
  <si>
    <t xml:space="preserve">Felhalmozási célú támogatások államháztartáson belülről </t>
  </si>
  <si>
    <t>B2</t>
  </si>
  <si>
    <t>20</t>
  </si>
  <si>
    <t xml:space="preserve">Magánszemélyek jövedelemadói </t>
  </si>
  <si>
    <t>B311</t>
  </si>
  <si>
    <t>21</t>
  </si>
  <si>
    <t xml:space="preserve">Társaságok jövedelemadói </t>
  </si>
  <si>
    <t>B312</t>
  </si>
  <si>
    <t>23</t>
  </si>
  <si>
    <t xml:space="preserve">Szociális hozzájárulási adó és járulékok 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</si>
  <si>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</si>
  <si>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</si>
  <si>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</si>
  <si>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</si>
  <si>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</si>
  <si>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</si>
  <si>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</si>
  <si>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</si>
  <si>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ebből: építményadó </t>
  </si>
  <si>
    <t>27</t>
  </si>
  <si>
    <t xml:space="preserve">ebből: épület után fizetett idegenforgalmi adó </t>
  </si>
  <si>
    <t>28</t>
  </si>
  <si>
    <t>ebből: magánszemélyek kommunális adója</t>
  </si>
  <si>
    <t>29</t>
  </si>
  <si>
    <t>ebből: telekadó</t>
  </si>
  <si>
    <t>30</t>
  </si>
  <si>
    <t>ebből: luxusadó</t>
  </si>
  <si>
    <t>31</t>
  </si>
  <si>
    <t>ebből: cégautóadó</t>
  </si>
  <si>
    <t>32</t>
  </si>
  <si>
    <t>ebből: közművezetékek adója</t>
  </si>
  <si>
    <t>33</t>
  </si>
  <si>
    <t>ebből: öröklési és ajándékozási illeték</t>
  </si>
  <si>
    <t>34</t>
  </si>
  <si>
    <t xml:space="preserve">Értékesítési és forgalmi adók </t>
  </si>
  <si>
    <t>B351</t>
  </si>
  <si>
    <t>35</t>
  </si>
  <si>
    <t xml:space="preserve">ebből: állandó jeleggel végzett iparűzési tevékenység után fizetett helyi iparűzési adó </t>
  </si>
  <si>
    <t>36</t>
  </si>
  <si>
    <t>ebből: ideiglenes jeleggel végzett tevékenység után fizetett helyi iparűzési adó</t>
  </si>
  <si>
    <t>37</t>
  </si>
  <si>
    <t xml:space="preserve">Fogyasztási adók </t>
  </si>
  <si>
    <t>B352</t>
  </si>
  <si>
    <t>38</t>
  </si>
  <si>
    <t xml:space="preserve">Pénzügyi monopóliumok nyereségét terhelő adók </t>
  </si>
  <si>
    <t>B353</t>
  </si>
  <si>
    <t>39</t>
  </si>
  <si>
    <t>Gépjárműadók ( 40%)</t>
  </si>
  <si>
    <t>B354</t>
  </si>
  <si>
    <t>40</t>
  </si>
  <si>
    <t>belföldi gépjárművek adójának a központi költségvetést megillető része  (60%)</t>
  </si>
  <si>
    <t>41</t>
  </si>
  <si>
    <t xml:space="preserve">belföldi gépjárművek adójának a helyi önkormányzatot megillető része  (40%) </t>
  </si>
  <si>
    <t>42</t>
  </si>
  <si>
    <t>ebből: külföldi gépjárművek adója</t>
  </si>
  <si>
    <t>43</t>
  </si>
  <si>
    <t>ebből: gépjármű túlsúlydíj</t>
  </si>
  <si>
    <t>44</t>
  </si>
  <si>
    <t xml:space="preserve">Egyéb áruhasználati és szolgáltatási adók </t>
  </si>
  <si>
    <t>B355</t>
  </si>
  <si>
    <t>45</t>
  </si>
  <si>
    <t xml:space="preserve">ebből: tartózkodás után fizetett idegenforgalmi adó </t>
  </si>
  <si>
    <t>46</t>
  </si>
  <si>
    <t>ebből: talajterhelési díj (környezetvédelmi alapról szóló rendelet!)</t>
  </si>
  <si>
    <t>47</t>
  </si>
  <si>
    <t>ebből: korábbi évek megszünt adónemei áthúzódó fizetéseiből befolyt bevételek</t>
  </si>
  <si>
    <t>48</t>
  </si>
  <si>
    <t xml:space="preserve">Egyéb közhatalmi bevételek </t>
  </si>
  <si>
    <t>B36</t>
  </si>
  <si>
    <t>50</t>
  </si>
  <si>
    <t>ebből: cégnyílvántartás bevételei</t>
  </si>
  <si>
    <t>51</t>
  </si>
  <si>
    <t>ebből: eljárási illetékek</t>
  </si>
  <si>
    <t>52</t>
  </si>
  <si>
    <t>ebből: igazgatási szolgáltatási díjak</t>
  </si>
  <si>
    <t>53</t>
  </si>
  <si>
    <t>ebből: felügyeleti díjak</t>
  </si>
  <si>
    <t>54</t>
  </si>
  <si>
    <t>ebből:ebrendészeti hozzájárulás</t>
  </si>
  <si>
    <t>55</t>
  </si>
  <si>
    <t>ebből: szabálysértési pénz- és helyszíni mbírság és a közlekedési szabályszegések után kiszabott közigazgatási bírság helyi önkormányzatot megillető része</t>
  </si>
  <si>
    <t>56</t>
  </si>
  <si>
    <t>ebből: egyéb bírság</t>
  </si>
  <si>
    <t>57</t>
  </si>
  <si>
    <t>B3</t>
  </si>
  <si>
    <t>58</t>
  </si>
  <si>
    <t>Áru- és készletértékesítés ellenértéke</t>
  </si>
  <si>
    <t>B401</t>
  </si>
  <si>
    <t>59</t>
  </si>
  <si>
    <t xml:space="preserve">Szolgáltatások ellenértéke </t>
  </si>
  <si>
    <t>B402</t>
  </si>
  <si>
    <t>60</t>
  </si>
  <si>
    <t>Közvetített szolgáltatások értéke  (Helyiségek bérbeadása és a továbbszámlázás is)</t>
  </si>
  <si>
    <t>B403</t>
  </si>
  <si>
    <t>61</t>
  </si>
  <si>
    <t>Tulajdonosi bevételek (lakbér, közterület, DRV eszköz használati díj)</t>
  </si>
  <si>
    <t>B404</t>
  </si>
  <si>
    <t>62</t>
  </si>
  <si>
    <t>Ellátási díjak (étkezés térítési díjak)</t>
  </si>
  <si>
    <t>B405</t>
  </si>
  <si>
    <t>63</t>
  </si>
  <si>
    <t>Kiszámlázott általános forgalmi adó</t>
  </si>
  <si>
    <t>B406</t>
  </si>
  <si>
    <t>64</t>
  </si>
  <si>
    <t>Általános forgalmi adó visszatérítése</t>
  </si>
  <si>
    <t>B407</t>
  </si>
  <si>
    <t>65</t>
  </si>
  <si>
    <t>Kamatbevételek</t>
  </si>
  <si>
    <t>B408</t>
  </si>
  <si>
    <t>66</t>
  </si>
  <si>
    <t xml:space="preserve">Egyéb pénzügyi műveletek bevételei </t>
  </si>
  <si>
    <t>B409</t>
  </si>
  <si>
    <t>67</t>
  </si>
  <si>
    <t xml:space="preserve">Egyéb működési bevételek </t>
  </si>
  <si>
    <t>B410</t>
  </si>
  <si>
    <t>68</t>
  </si>
  <si>
    <t xml:space="preserve">Működési bevételek </t>
  </si>
  <si>
    <t>B4</t>
  </si>
  <si>
    <t>69</t>
  </si>
  <si>
    <t xml:space="preserve">Immateriális javak értékesítése </t>
  </si>
  <si>
    <t>B51</t>
  </si>
  <si>
    <t>70</t>
  </si>
  <si>
    <t xml:space="preserve">Ingatlanok értékesítése  </t>
  </si>
  <si>
    <t>B52</t>
  </si>
  <si>
    <t>71</t>
  </si>
  <si>
    <t>Egyéb tárgyi eszközök értékesítése</t>
  </si>
  <si>
    <t>B53</t>
  </si>
  <si>
    <t>72</t>
  </si>
  <si>
    <t xml:space="preserve">Részesedések értékesítése </t>
  </si>
  <si>
    <t>B54</t>
  </si>
  <si>
    <t>73</t>
  </si>
  <si>
    <t>Részesedések megszűnéséhez kapcsolódó bevételek</t>
  </si>
  <si>
    <t>B55</t>
  </si>
  <si>
    <t>74</t>
  </si>
  <si>
    <t xml:space="preserve">Felhalmozási bevételek </t>
  </si>
  <si>
    <t>B5</t>
  </si>
  <si>
    <t>75</t>
  </si>
  <si>
    <t>Működési célú garancia- és kezességvállalásból származó megtérülések államháztartáson kívülről</t>
  </si>
  <si>
    <t>B61</t>
  </si>
  <si>
    <t>76</t>
  </si>
  <si>
    <t xml:space="preserve">Működési célú visszatérítendő támogatások, kölcsönök visszatérülése államháztartáson kívülről </t>
  </si>
  <si>
    <t>B62</t>
  </si>
  <si>
    <t>77</t>
  </si>
  <si>
    <t xml:space="preserve">Egyéb működési célú átvett pénzeszközök </t>
  </si>
  <si>
    <t>B63</t>
  </si>
  <si>
    <t>78</t>
  </si>
  <si>
    <t xml:space="preserve">Működési célú átvett pénzeszközök </t>
  </si>
  <si>
    <t>B6</t>
  </si>
  <si>
    <t>79</t>
  </si>
  <si>
    <t>Felhalmozási célú garancia- és kezességvállalásból származó megtérülések államháztartáson kívülről</t>
  </si>
  <si>
    <t>B71</t>
  </si>
  <si>
    <t>80</t>
  </si>
  <si>
    <t>Felhalmozási célú visszatérítendő támogatások, kölcsönök visszatérülése államháztartáson kívülről (elsőlakáshoz)</t>
  </si>
  <si>
    <t>B72</t>
  </si>
  <si>
    <t>Egyéb felhalmozási célú átvett pénzeszközök DRV eszközhasználati díj</t>
  </si>
  <si>
    <t>B73</t>
  </si>
  <si>
    <t xml:space="preserve">Felhalmozási célú átvett pénzeszközök </t>
  </si>
  <si>
    <t>B7</t>
  </si>
  <si>
    <t>B1-B7</t>
  </si>
  <si>
    <t>22</t>
  </si>
  <si>
    <t>49</t>
  </si>
  <si>
    <t>Közhatalmi bevételek (hátralék 2017: 15,02 millió Ft)</t>
  </si>
  <si>
    <r>
      <t xml:space="preserve">Házi segítség-nyújtás, </t>
    </r>
    <r>
      <rPr>
        <b/>
        <u/>
        <sz val="10"/>
        <rFont val="Arial"/>
        <family val="2"/>
        <charset val="238"/>
      </rPr>
      <t>személyi gondozás</t>
    </r>
  </si>
  <si>
    <t>3. sz. melléklet</t>
  </si>
  <si>
    <t>Beloiannisz Község Önkormányzat 2018. évi ( K9.)  Finanszírozási kiadásainak előirányzata</t>
  </si>
  <si>
    <t>Szoc. Étkezés</t>
  </si>
  <si>
    <t>Házi segítségnyújtás</t>
  </si>
  <si>
    <t xml:space="preserve">Hosszú lejáratú hitelek, kölcsönök törlesztése  </t>
  </si>
  <si>
    <t>K9111</t>
  </si>
  <si>
    <t>Likviditási célú hitelek, kölcsönök törlesztése pénzügyi vállalkozásnak</t>
  </si>
  <si>
    <t>K9112</t>
  </si>
  <si>
    <t xml:space="preserve">Rövid lejáratú hitelek, kölcsönök törlesztése  </t>
  </si>
  <si>
    <t>K9113</t>
  </si>
  <si>
    <t xml:space="preserve">Forgatási célú belföldi értékpapírok vásárlása </t>
  </si>
  <si>
    <t>K9121</t>
  </si>
  <si>
    <t xml:space="preserve">Forgatási célú belföldi értékpapírok beváltása </t>
  </si>
  <si>
    <t>K9122</t>
  </si>
  <si>
    <t>Befektetési célú belföldi értékpapírok vásárlása</t>
  </si>
  <si>
    <t>K9123</t>
  </si>
  <si>
    <t xml:space="preserve">Befektetési célú belföldi értékpapírok beváltása </t>
  </si>
  <si>
    <t>K9124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</si>
  <si>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</si>
  <si>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</si>
  <si>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</si>
  <si>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</si>
  <si>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</si>
  <si>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</si>
  <si>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</si>
  <si>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</si>
  <si>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</si>
  <si>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</si>
  <si>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</si>
  <si>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</si>
  <si>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</si>
  <si>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</si>
  <si>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</si>
  <si>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</si>
  <si>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</si>
  <si>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</si>
  <si>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 xml:space="preserve">Külföldi hitelek, kölcsönök törlesztése </t>
  </si>
  <si>
    <t>K924</t>
  </si>
  <si>
    <t>Adóssághoz nem kapcsolódó származékos ügyletek kiadásai</t>
  </si>
  <si>
    <t>K93</t>
  </si>
  <si>
    <t xml:space="preserve">Finanszírozási kiadások </t>
  </si>
  <si>
    <t>K9</t>
  </si>
  <si>
    <t>4. sz. melléklet</t>
  </si>
  <si>
    <t>Beloiannisz Község Önkormányzat 2018. évi  (B8.) Finanszírozási bevételeinek előirányzata</t>
  </si>
  <si>
    <t>Szociális étkezés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</si>
  <si>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</si>
  <si>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</si>
  <si>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</si>
  <si>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</si>
  <si>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</t>
  </si>
  <si>
    <t>B8113</t>
  </si>
  <si>
    <t xml:space="preserve">Forgatási célú belföldi értékpapírok beváltása, értékesítése </t>
  </si>
  <si>
    <t>B8121</t>
  </si>
  <si>
    <t>Forgatási célú belföldi értékpapírok kibocsátása</t>
  </si>
  <si>
    <t>B8122</t>
  </si>
  <si>
    <t xml:space="preserve">Befektetési célú belföldi értékpapírok beváltása, értékesítése </t>
  </si>
  <si>
    <t>B8123</t>
  </si>
  <si>
    <t>Befektetési célú belföldi értékpapírok kibocsátása</t>
  </si>
  <si>
    <t>B8124</t>
  </si>
  <si>
    <t>B8131</t>
  </si>
  <si>
    <t>Előző év vállalkozási maradványának igénybevétele</t>
  </si>
  <si>
    <t>B8132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</si>
  <si>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</si>
  <si>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</si>
  <si>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</si>
  <si>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</si>
  <si>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</si>
  <si>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</si>
  <si>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</si>
  <si>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</si>
  <si>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 xml:space="preserve">Központi költségvetés sajátos finanszírozási bevételei </t>
  </si>
  <si>
    <t>B818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</si>
  <si>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</si>
  <si>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</si>
  <si>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</si>
  <si>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</si>
  <si>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</si>
  <si>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</si>
  <si>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</si>
  <si>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</si>
  <si>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Adóssághoz nem kapcsolódó származékos ügyletek bevételei</t>
  </si>
  <si>
    <t>B83</t>
  </si>
  <si>
    <t>B8</t>
  </si>
  <si>
    <t>Zöldterület gazdálkodás - közfoglalkoztatás</t>
  </si>
  <si>
    <t>forintban</t>
  </si>
  <si>
    <t>1. oldal</t>
  </si>
  <si>
    <t>2. oldal</t>
  </si>
  <si>
    <t>3. oldal</t>
  </si>
  <si>
    <t>Egyéb működési célú támogatások államháztartáson belülre (tag- és szövetségi díjak, ONÖ,  ügyelet, kistérségi feladatok)  - 1. mód. + 300.000 Ft</t>
  </si>
  <si>
    <t>Felújítási célú előzetesen felszámított általános forgalmi adó (= Ph Önerő ) - 1. mód. + 63.780 Ft</t>
  </si>
  <si>
    <t>Helyi önkormányzatok működésének általános támogatása( zöldterület gazdálkodás: 1757 e Ft, közvilágítás: 1856 e Ft, köztemető fenntartás: 1169 e Ft, közutak fenntartása: 1757 e Ft, Pm. illetménytámog:1170 e Ft, egyéb önk támog:4691 e Ft - 1. mód. +19.276 Ft</t>
  </si>
  <si>
    <t>III. módosítás</t>
  </si>
  <si>
    <r>
      <t>Üzemeltetési anyagok beszerzése (irodaszer, üzemanyag, tisztítószer, karbantartási anyagok javítási munkákhoz, munka és védőruha) -</t>
    </r>
    <r>
      <rPr>
        <sz val="9"/>
        <rFont val="Arial"/>
        <family val="2"/>
        <charset val="238"/>
      </rPr>
      <t xml:space="preserve"> 2. mód. + 121.222 Ft</t>
    </r>
  </si>
  <si>
    <r>
      <t xml:space="preserve">Működési célú előzetesen felszámított általános forgalmi adó - </t>
    </r>
    <r>
      <rPr>
        <sz val="9"/>
        <rFont val="Arial"/>
        <family val="2"/>
        <charset val="238"/>
      </rPr>
      <t>2. mód. 32.730 Ft</t>
    </r>
  </si>
  <si>
    <t>Dologi kiadások - 2. mód. +153.952 Ft</t>
  </si>
  <si>
    <t>Működési célú visszatérítendő támogatások, kölcsönök nyújtása államháztartáson kívülre - 2. mód. +500.000 Ft</t>
  </si>
  <si>
    <t>Egyéb működési célú támogatások államháztartáson kívülre (civilek támogatása) Vizitársulás, hulladék stb. - 2.mód. -800.000 Ft</t>
  </si>
  <si>
    <t>Ingatlanok beszerzése, létesítése                                                      - 1. mód. + 934.817 Ft, 2. mód. + 490.180 Ft</t>
  </si>
  <si>
    <r>
      <t xml:space="preserve">Beruházási célú előzetesen felszámított általános forgalmi adó                                                                               - 1. mód. + 674.989 Ft, </t>
    </r>
    <r>
      <rPr>
        <sz val="9"/>
        <rFont val="Arial"/>
        <family val="2"/>
        <charset val="238"/>
      </rPr>
      <t>2. mód. + 191.439 Ft</t>
    </r>
  </si>
  <si>
    <t>Beruházások                                                                        - 1. mód. + 3.425.134 Ft, 2.mód. +900.500 Ft</t>
  </si>
  <si>
    <r>
      <t xml:space="preserve">Foglalkoztatottak egyéb személyi juttatásai (állományba nem tartozó juttatások,  továbbképzések díja)                                                                                             - 1. mód. + 116.923 Ft, 2.mód.+55.200 Ft,                                      </t>
    </r>
    <r>
      <rPr>
        <sz val="10"/>
        <color rgb="FFFF0000"/>
        <rFont val="Arial"/>
        <family val="2"/>
        <charset val="238"/>
      </rPr>
      <t>3. mód. + 18.400 Ft</t>
    </r>
  </si>
  <si>
    <r>
      <t>Törvény szerinti illetmények, munkabérek</t>
    </r>
    <r>
      <rPr>
        <sz val="8"/>
        <rFont val="Arial"/>
        <family val="2"/>
        <charset val="238"/>
      </rPr>
      <t xml:space="preserve"> - 1. mód. + 1.607.941 Ft, 2. mód. + 5.171.870 Ft (közfogl.és pály.),</t>
    </r>
    <r>
      <rPr>
        <sz val="8"/>
        <color rgb="FFFF0000"/>
        <rFont val="Arial"/>
        <family val="2"/>
        <charset val="238"/>
      </rPr>
      <t xml:space="preserve"> 3. mód. +536.272 Ft</t>
    </r>
  </si>
  <si>
    <t>Zöldterület gazdálkodás - közfoglalkoztatás, diák munka</t>
  </si>
  <si>
    <r>
      <t xml:space="preserve">Személyi juttatások összesen                                                     - 1. mód. + 1.724.864 Ft, 2.mód. + 5.227.070 Ft,                 </t>
    </r>
    <r>
      <rPr>
        <b/>
        <sz val="10"/>
        <color rgb="FFFF0000"/>
        <rFont val="Arial"/>
        <family val="2"/>
        <charset val="238"/>
      </rPr>
      <t>3. mód. + 554.672 Ft</t>
    </r>
  </si>
  <si>
    <r>
      <t>Munkaadókat terhelő járulékok és szociális hozzájárulási adó 19,5%                                                                                                  - 1. mód. + 179.574 Ft, 2.mód.+966.052 Ft ,</t>
    </r>
    <r>
      <rPr>
        <b/>
        <sz val="8"/>
        <color rgb="FFFF0000"/>
        <rFont val="Arial"/>
        <family val="2"/>
        <charset val="238"/>
      </rPr>
      <t xml:space="preserve"> 3. mód. + 84.314 Ft</t>
    </r>
    <r>
      <rPr>
        <b/>
        <sz val="8"/>
        <rFont val="Arial"/>
        <family val="2"/>
        <charset val="238"/>
      </rPr>
      <t xml:space="preserve">                                                           </t>
    </r>
  </si>
  <si>
    <r>
      <t>Egyéb nem intézményi ellátások TELEPÜLÉSI TÁMOGATÁS (helyi rendelet szerint polgármesteri és bizottsági hatáskörű segélyek és karácsonyi csomag) - 1. mód. + 177.800 Ft,</t>
    </r>
    <r>
      <rPr>
        <sz val="10"/>
        <color rgb="FFFF0000"/>
        <rFont val="Arial"/>
        <family val="2"/>
        <charset val="238"/>
      </rPr>
      <t xml:space="preserve"> 3. mód. + 800.100 Ft</t>
    </r>
  </si>
  <si>
    <r>
      <t>Ellátottak pénzbeli juttatásai                                                       - 1. mód. + 177.800 Ft,</t>
    </r>
    <r>
      <rPr>
        <b/>
        <sz val="10"/>
        <color rgb="FFFF0000"/>
        <rFont val="Arial"/>
        <family val="2"/>
        <charset val="238"/>
      </rPr>
      <t xml:space="preserve"> 3. mód. +800.100 Ft</t>
    </r>
  </si>
  <si>
    <r>
      <t>Elvonások és befizetések</t>
    </r>
    <r>
      <rPr>
        <sz val="10"/>
        <color rgb="FFFF0000"/>
        <rFont val="Arial"/>
        <family val="2"/>
        <charset val="238"/>
      </rPr>
      <t xml:space="preserve"> 3. mód. + 156.273 Ft</t>
    </r>
  </si>
  <si>
    <r>
      <t xml:space="preserve">Tartalékok </t>
    </r>
    <r>
      <rPr>
        <sz val="10"/>
        <rFont val="Arial"/>
        <family val="2"/>
        <charset val="238"/>
      </rPr>
      <t>biztosítékok: 2.509 e Ft,   ált tartalék: 1.000 e Ft, (környezetvédelmi alap 3.281 e Ft+ 2.000 e Ft= talajterhelésí díjbevétel.)                                                                        - 1. mód. -2.634.306 Ft, 2. mód. +12.306.429 Ft -</t>
    </r>
    <r>
      <rPr>
        <b/>
        <sz val="10"/>
        <rFont val="Arial"/>
        <family val="2"/>
        <charset val="238"/>
      </rPr>
      <t xml:space="preserve"> ebből pályázati tartalék: 12.809.849 Ft,</t>
    </r>
    <r>
      <rPr>
        <sz val="10"/>
        <color rgb="FFFF0000"/>
        <rFont val="Arial"/>
        <family val="2"/>
        <charset val="238"/>
      </rPr>
      <t xml:space="preserve"> 3. mód. -33.244 Ft</t>
    </r>
  </si>
  <si>
    <r>
      <t xml:space="preserve">Egyéb működési célú kiadások                                                  - 1. mód. -2.334.306 Ft, 2. mód. +12.006.429 Ft,                  </t>
    </r>
    <r>
      <rPr>
        <b/>
        <sz val="10"/>
        <color rgb="FFFF0000"/>
        <rFont val="Arial"/>
        <family val="2"/>
        <charset val="238"/>
      </rPr>
      <t>3. mód. + 123.029 Ft</t>
    </r>
  </si>
  <si>
    <r>
      <t>Ingatlanok felújítása Ph. energetikai pályázati forrás:19,6 M Ft + Önkormányzati önerő 3 M Ft,  DRV eszközhasználati díj 2017. évi: 11.853 e Ft+ 2018. évi bevétel terhére végzett felújítások, járdák, szemetesek felújítása - 1. mód. -1.072.158 Ft,</t>
    </r>
    <r>
      <rPr>
        <sz val="10"/>
        <color rgb="FFFF0000"/>
        <rFont val="Arial"/>
        <family val="2"/>
        <charset val="238"/>
      </rPr>
      <t xml:space="preserve"> 3.mód. -3.467.932 Ft</t>
    </r>
  </si>
  <si>
    <r>
      <t xml:space="preserve">Felújítások                                                                        - 1. mód. -1.008.378 Ft, </t>
    </r>
    <r>
      <rPr>
        <b/>
        <sz val="10"/>
        <color rgb="FFFF0000"/>
        <rFont val="Arial"/>
        <family val="2"/>
        <charset val="238"/>
      </rPr>
      <t>3. mód. -3.467.932 Ft</t>
    </r>
  </si>
  <si>
    <t>Egyéb tárgyi eszközök beszerzése, létesítése (régi kisértékű is)  - 1. mód. + 1.815.328 Ft, 2. mód. +218.881 Ft</t>
  </si>
  <si>
    <r>
      <t xml:space="preserve">Költségvetési kiadások                                               - 1. mód. +2.164.688 Ft, 2. mód. +19.254.003 Ft, </t>
    </r>
    <r>
      <rPr>
        <b/>
        <sz val="12"/>
        <color rgb="FFFF0000"/>
        <rFont val="Arial"/>
        <family val="2"/>
        <charset val="238"/>
      </rPr>
      <t>3. mód. - 1.905.817 Ft</t>
    </r>
  </si>
  <si>
    <r>
      <t>Települési önkormányzatok szociális feladatok egyéb támogatása (7430 e Ft) ,  gyermekjóléti  és gyermekétkeztetési feladatainak támogatása: -1. mód. + 82.450 Ft,</t>
    </r>
    <r>
      <rPr>
        <sz val="10"/>
        <color rgb="FFFF0000"/>
        <rFont val="Arial"/>
        <family val="2"/>
        <charset val="238"/>
      </rPr>
      <t xml:space="preserve"> 3. mód. + 123.029 Ft</t>
    </r>
  </si>
  <si>
    <r>
      <t xml:space="preserve">Működési célú központosított előirányzatok  - 1.mód. + 298.247 Ft, 2. mód. + 65.964 Ft, </t>
    </r>
    <r>
      <rPr>
        <sz val="10"/>
        <color rgb="FFFF0000"/>
        <rFont val="Arial"/>
        <family val="2"/>
        <charset val="238"/>
      </rPr>
      <t>3. mód. + 822.088 Ft</t>
    </r>
  </si>
  <si>
    <t>Községgazdálkodás és park gondozás (közfogl., diák munka)</t>
  </si>
  <si>
    <r>
      <t>Egyéb működési célú támogatások bevételei államháztartáson belülről (OEP) - 1. mód. + 1.764.715 Ft (közfogl.) 2. mód. + 19.188.039 Ft,</t>
    </r>
    <r>
      <rPr>
        <sz val="10"/>
        <color rgb="FFFF0000"/>
        <rFont val="Arial"/>
        <family val="2"/>
        <charset val="238"/>
      </rPr>
      <t xml:space="preserve"> 3. mód. + 616.998 Ft</t>
    </r>
  </si>
  <si>
    <r>
      <t xml:space="preserve">Működési célú támogatások államháztartáson belülről      - 1. mód. + 2.164.688 Ft, 2. mód. + 19.254.003 Ft, </t>
    </r>
    <r>
      <rPr>
        <b/>
        <sz val="10"/>
        <color rgb="FFFF0000"/>
        <rFont val="Arial"/>
        <family val="2"/>
        <charset val="238"/>
      </rPr>
      <t>3. mód.+1.562.115 Ft</t>
    </r>
  </si>
  <si>
    <r>
      <t xml:space="preserve">Költségvetési bevételek                                                      </t>
    </r>
    <r>
      <rPr>
        <b/>
        <sz val="10"/>
        <rFont val="Arial"/>
        <family val="2"/>
        <charset val="238"/>
      </rPr>
      <t xml:space="preserve">- 1.mód. + 2.164.688 Ft, 2. mód. + 19.254.003 Ft, </t>
    </r>
    <r>
      <rPr>
        <b/>
        <sz val="10"/>
        <color rgb="FFFF0000"/>
        <rFont val="Arial"/>
        <family val="2"/>
        <charset val="238"/>
      </rPr>
      <t>3. mód. +1.562.115 Ft</t>
    </r>
  </si>
  <si>
    <r>
      <t xml:space="preserve">Előző év költségvetési maradványának igénybevétele   27.486 e Ft (ebből: 15000 e Ft útfelújítás + 5.300 e Ft önerő), DRV eszközhasználati díj 7499 e Ft, környezetvédelmi alap: 1.891e Ft= 36 876 e Ft = záró pénzkészlet, mely feladattal terhelt. </t>
    </r>
    <r>
      <rPr>
        <sz val="10"/>
        <color rgb="FFFF0000"/>
        <rFont val="Arial"/>
        <family val="2"/>
        <charset val="238"/>
      </rPr>
      <t>3. mód. - 3.467.932 Ft</t>
    </r>
  </si>
  <si>
    <r>
      <t>Finanszírozási bevételek</t>
    </r>
    <r>
      <rPr>
        <b/>
        <sz val="10"/>
        <color rgb="FFFF0000"/>
        <rFont val="Arial"/>
        <family val="2"/>
        <charset val="238"/>
      </rPr>
      <t xml:space="preserve"> - 3. mód. - 3.467.932 Ft</t>
    </r>
  </si>
  <si>
    <t>1. melléklet a 25/2018. (XII.10.) önkormányzati rendelethez</t>
  </si>
  <si>
    <t>2.  melléklet a 25/2018. (XII.10.) önkormányzati rendelethez</t>
  </si>
  <si>
    <t>3. melléklet a 25/2018. (XII.10.) önkormányzati rendelethez</t>
  </si>
  <si>
    <t>4. melléklet a 25/2018. (XII.10.)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</si>
</sst>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00"/>
    <numFmt numFmtId="165" formatCode="0.0"/>
    <numFmt numFmtId="166" formatCode="0__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 CE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554">
    <xf numFmtId="0" fontId="0" fillId="0" borderId="0" xfId="0"/>
    <xf numFmtId="0" fontId="3" fillId="0" borderId="0" xfId="0" applyFont="1" applyBorder="1" applyAlignment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/>
    <xf numFmtId="0" fontId="4" fillId="0" borderId="0" xfId="0" applyFont="1" applyBorder="1" applyAlignment="1"/>
    <xf numFmtId="16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10" fillId="0" borderId="1" xfId="0" quotePrefix="1" applyNumberFormat="1" applyFont="1" applyFill="1" applyBorder="1" applyAlignment="1">
      <alignment horizontal="center" vertical="center"/>
    </xf>
    <xf numFmtId="3" fontId="4" fillId="0" borderId="1" xfId="0" quotePrefix="1" applyNumberFormat="1" applyFont="1" applyFill="1" applyBorder="1" applyAlignment="1">
      <alignment horizontal="center" vertical="center"/>
    </xf>
    <xf numFmtId="3" fontId="4" fillId="0" borderId="1" xfId="0" quotePrefix="1" applyNumberFormat="1" applyFont="1" applyFill="1" applyBorder="1" applyAlignment="1" applyProtection="1">
      <alignment horizontal="center" vertical="center"/>
      <protection locked="0"/>
    </xf>
    <xf numFmtId="3" fontId="4" fillId="0" borderId="7" xfId="0" quotePrefix="1" applyNumberFormat="1" applyFont="1" applyFill="1" applyBorder="1" applyAlignment="1">
      <alignment horizontal="center" vertical="center"/>
    </xf>
    <xf numFmtId="0" fontId="5" fillId="0" borderId="0" xfId="0" applyFont="1" applyFill="1"/>
    <xf numFmtId="3" fontId="4" fillId="0" borderId="15" xfId="0" quotePrefix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4" fillId="0" borderId="2" xfId="0" quotePrefix="1" applyNumberFormat="1" applyFont="1" applyFill="1" applyBorder="1" applyAlignment="1">
      <alignment horizontal="center" vertical="center"/>
    </xf>
    <xf numFmtId="3" fontId="4" fillId="0" borderId="4" xfId="0" quotePrefix="1" applyNumberFormat="1" applyFont="1" applyFill="1" applyBorder="1" applyAlignment="1">
      <alignment horizontal="center" vertical="center"/>
    </xf>
    <xf numFmtId="38" fontId="4" fillId="0" borderId="1" xfId="1" quotePrefix="1" applyNumberFormat="1" applyFont="1" applyFill="1" applyBorder="1" applyAlignment="1">
      <alignment horizontal="center" vertical="center"/>
    </xf>
    <xf numFmtId="3" fontId="10" fillId="0" borderId="7" xfId="0" quotePrefix="1" applyNumberFormat="1" applyFont="1" applyFill="1" applyBorder="1" applyAlignment="1">
      <alignment horizontal="center" vertical="center"/>
    </xf>
    <xf numFmtId="3" fontId="4" fillId="0" borderId="3" xfId="0" quotePrefix="1" applyNumberFormat="1" applyFont="1" applyFill="1" applyBorder="1" applyAlignment="1">
      <alignment horizontal="center" vertical="center"/>
    </xf>
    <xf numFmtId="0" fontId="4" fillId="0" borderId="0" xfId="0" applyFont="1" applyFill="1"/>
    <xf numFmtId="3" fontId="10" fillId="6" borderId="7" xfId="0" quotePrefix="1" applyNumberFormat="1" applyFont="1" applyFill="1" applyBorder="1" applyAlignment="1">
      <alignment horizontal="center" vertical="center"/>
    </xf>
    <xf numFmtId="3" fontId="4" fillId="7" borderId="1" xfId="0" quotePrefix="1" applyNumberFormat="1" applyFont="1" applyFill="1" applyBorder="1" applyAlignment="1">
      <alignment horizontal="center" vertical="center"/>
    </xf>
    <xf numFmtId="3" fontId="8" fillId="0" borderId="1" xfId="0" quotePrefix="1" applyNumberFormat="1" applyFont="1" applyFill="1" applyBorder="1" applyAlignment="1">
      <alignment horizontal="center" vertical="center"/>
    </xf>
    <xf numFmtId="3" fontId="8" fillId="0" borderId="0" xfId="0" quotePrefix="1" applyNumberFormat="1" applyFont="1" applyFill="1" applyBorder="1" applyAlignment="1">
      <alignment horizontal="center" vertical="center"/>
    </xf>
    <xf numFmtId="3" fontId="12" fillId="0" borderId="0" xfId="0" quotePrefix="1" applyNumberFormat="1" applyFont="1" applyFill="1" applyBorder="1" applyAlignment="1">
      <alignment horizontal="center" vertical="center"/>
    </xf>
    <xf numFmtId="3" fontId="12" fillId="0" borderId="19" xfId="0" quotePrefix="1" applyNumberFormat="1" applyFont="1" applyFill="1" applyBorder="1" applyAlignment="1">
      <alignment horizontal="center" vertical="center"/>
    </xf>
    <xf numFmtId="3" fontId="8" fillId="0" borderId="20" xfId="0" quotePrefix="1" applyNumberFormat="1" applyFont="1" applyFill="1" applyBorder="1" applyAlignment="1">
      <alignment horizontal="center" vertical="center"/>
    </xf>
    <xf numFmtId="165" fontId="12" fillId="0" borderId="12" xfId="0" quotePrefix="1" applyNumberFormat="1" applyFont="1" applyFill="1" applyBorder="1" applyAlignment="1">
      <alignment horizontal="center" vertical="center"/>
    </xf>
    <xf numFmtId="165" fontId="12" fillId="0" borderId="13" xfId="0" quotePrefix="1" applyNumberFormat="1" applyFont="1" applyFill="1" applyBorder="1" applyAlignment="1">
      <alignment horizontal="center" vertical="center"/>
    </xf>
    <xf numFmtId="165" fontId="12" fillId="0" borderId="14" xfId="0" quotePrefix="1" applyNumberFormat="1" applyFont="1" applyFill="1" applyBorder="1" applyAlignment="1">
      <alignment horizontal="center" vertical="center"/>
    </xf>
    <xf numFmtId="0" fontId="15" fillId="0" borderId="15" xfId="0" quotePrefix="1" applyFont="1" applyFill="1" applyBorder="1" applyAlignment="1">
      <alignment horizontal="left" vertical="top" wrapText="1"/>
    </xf>
    <xf numFmtId="0" fontId="15" fillId="0" borderId="16" xfId="0" quotePrefix="1" applyFont="1" applyFill="1" applyBorder="1" applyAlignment="1">
      <alignment horizontal="left" vertical="top" wrapText="1"/>
    </xf>
    <xf numFmtId="0" fontId="15" fillId="0" borderId="6" xfId="0" quotePrefix="1" applyFont="1" applyFill="1" applyBorder="1" applyAlignment="1">
      <alignment horizontal="center" vertical="top" wrapText="1"/>
    </xf>
    <xf numFmtId="1" fontId="4" fillId="0" borderId="15" xfId="0" quotePrefix="1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3" fontId="4" fillId="0" borderId="20" xfId="0" quotePrefix="1" applyNumberFormat="1" applyFont="1" applyFill="1" applyBorder="1" applyAlignment="1">
      <alignment horizontal="center" vertical="center"/>
    </xf>
    <xf numFmtId="164" fontId="18" fillId="0" borderId="0" xfId="2" applyNumberFormat="1" applyFont="1" applyFill="1" applyBorder="1" applyAlignment="1">
      <alignment horizontal="center" vertical="center"/>
    </xf>
    <xf numFmtId="0" fontId="2" fillId="0" borderId="0" xfId="2" applyFont="1" applyFill="1"/>
    <xf numFmtId="0" fontId="2" fillId="0" borderId="18" xfId="2" applyFont="1" applyFill="1" applyBorder="1" applyAlignment="1"/>
    <xf numFmtId="0" fontId="4" fillId="0" borderId="0" xfId="2" applyFont="1" applyBorder="1" applyAlignment="1"/>
    <xf numFmtId="164" fontId="2" fillId="0" borderId="0" xfId="2" applyNumberFormat="1" applyFont="1" applyFill="1" applyBorder="1" applyAlignment="1">
      <alignment wrapText="1"/>
    </xf>
    <xf numFmtId="0" fontId="2" fillId="0" borderId="0" xfId="2" applyFont="1" applyFill="1" applyBorder="1" applyAlignment="1"/>
    <xf numFmtId="0" fontId="2" fillId="0" borderId="0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/>
    </xf>
    <xf numFmtId="0" fontId="4" fillId="0" borderId="18" xfId="2" applyFont="1" applyBorder="1" applyAlignment="1"/>
    <xf numFmtId="164" fontId="2" fillId="0" borderId="0" xfId="2" applyNumberFormat="1" applyFont="1" applyFill="1" applyBorder="1" applyAlignment="1"/>
    <xf numFmtId="0" fontId="2" fillId="0" borderId="0" xfId="2" applyFont="1" applyFill="1" applyBorder="1"/>
    <xf numFmtId="164" fontId="19" fillId="0" borderId="0" xfId="2" applyNumberFormat="1" applyFont="1" applyFill="1" applyBorder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quotePrefix="1" applyFont="1" applyFill="1" applyBorder="1" applyAlignment="1">
      <alignment vertical="center"/>
    </xf>
    <xf numFmtId="0" fontId="5" fillId="0" borderId="0" xfId="2" applyFont="1" applyFill="1" applyBorder="1" applyAlignment="1">
      <alignment horizontal="right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center"/>
    </xf>
    <xf numFmtId="3" fontId="4" fillId="0" borderId="1" xfId="2" applyNumberFormat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 applyBorder="1"/>
    <xf numFmtId="3" fontId="4" fillId="0" borderId="7" xfId="2" applyNumberFormat="1" applyFont="1" applyFill="1" applyBorder="1" applyAlignment="1">
      <alignment horizontal="center" vertical="center"/>
    </xf>
    <xf numFmtId="3" fontId="4" fillId="4" borderId="14" xfId="2" applyNumberFormat="1" applyFont="1" applyFill="1" applyBorder="1" applyAlignment="1">
      <alignment horizontal="center" vertical="center"/>
    </xf>
    <xf numFmtId="3" fontId="4" fillId="0" borderId="15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3" fontId="8" fillId="4" borderId="14" xfId="2" applyNumberFormat="1" applyFont="1" applyFill="1" applyBorder="1" applyAlignment="1">
      <alignment horizontal="center" vertical="center"/>
    </xf>
    <xf numFmtId="3" fontId="12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5" fillId="0" borderId="0" xfId="2" applyFont="1" applyFill="1"/>
    <xf numFmtId="3" fontId="12" fillId="3" borderId="14" xfId="2" applyNumberFormat="1" applyFont="1" applyFill="1" applyBorder="1" applyAlignment="1">
      <alignment horizontal="center" vertical="center"/>
    </xf>
    <xf numFmtId="3" fontId="10" fillId="0" borderId="4" xfId="2" quotePrefix="1" applyNumberFormat="1" applyFont="1" applyFill="1" applyBorder="1" applyAlignment="1">
      <alignment horizontal="center" vertical="center"/>
    </xf>
    <xf numFmtId="0" fontId="8" fillId="0" borderId="34" xfId="2" applyFont="1" applyFill="1" applyBorder="1" applyAlignment="1">
      <alignment horizontal="center" vertical="center" wrapText="1"/>
    </xf>
    <xf numFmtId="0" fontId="21" fillId="0" borderId="0" xfId="2" applyFont="1" applyBorder="1" applyAlignment="1"/>
    <xf numFmtId="0" fontId="4" fillId="0" borderId="0" xfId="2" applyFont="1" applyBorder="1" applyAlignment="1">
      <alignment horizontal="center"/>
    </xf>
    <xf numFmtId="0" fontId="2" fillId="0" borderId="29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vertical="center"/>
    </xf>
    <xf numFmtId="0" fontId="2" fillId="0" borderId="40" xfId="2" applyFont="1" applyFill="1" applyBorder="1" applyAlignment="1">
      <alignment horizontal="center" vertical="center"/>
    </xf>
    <xf numFmtId="0" fontId="2" fillId="0" borderId="15" xfId="2" quotePrefix="1" applyFont="1" applyFill="1" applyBorder="1" applyAlignment="1">
      <alignment horizontal="center" vertical="center" wrapText="1"/>
    </xf>
    <xf numFmtId="0" fontId="5" fillId="0" borderId="1" xfId="2" quotePrefix="1" applyFont="1" applyFill="1" applyBorder="1" applyAlignment="1">
      <alignment horizontal="center" vertical="center" wrapText="1"/>
    </xf>
    <xf numFmtId="0" fontId="2" fillId="0" borderId="1" xfId="2" quotePrefix="1" applyFont="1" applyFill="1" applyBorder="1" applyAlignment="1">
      <alignment horizontal="center" vertical="center" wrapText="1"/>
    </xf>
    <xf numFmtId="0" fontId="2" fillId="0" borderId="7" xfId="2" quotePrefix="1" applyFont="1" applyFill="1" applyBorder="1" applyAlignment="1">
      <alignment horizontal="center" vertical="center" wrapText="1"/>
    </xf>
    <xf numFmtId="0" fontId="2" fillId="2" borderId="41" xfId="2" quotePrefix="1" applyFont="1" applyFill="1" applyBorder="1" applyAlignment="1">
      <alignment horizontal="center" vertical="center" wrapText="1"/>
    </xf>
    <xf numFmtId="166" fontId="2" fillId="0" borderId="0" xfId="2" applyNumberFormat="1" applyFont="1" applyFill="1"/>
    <xf numFmtId="0" fontId="5" fillId="0" borderId="0" xfId="2" applyFont="1" applyFill="1" applyAlignment="1">
      <alignment vertical="center"/>
    </xf>
    <xf numFmtId="0" fontId="4" fillId="0" borderId="0" xfId="2" applyFont="1" applyAlignment="1"/>
    <xf numFmtId="0" fontId="2" fillId="0" borderId="39" xfId="2" applyFont="1" applyFill="1" applyBorder="1" applyAlignment="1">
      <alignment horizontal="center" vertical="center" wrapText="1"/>
    </xf>
    <xf numFmtId="0" fontId="2" fillId="0" borderId="4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/>
    </xf>
    <xf numFmtId="3" fontId="4" fillId="0" borderId="15" xfId="2" quotePrefix="1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/>
    </xf>
    <xf numFmtId="3" fontId="8" fillId="0" borderId="1" xfId="2" quotePrefix="1" applyNumberFormat="1" applyFont="1" applyFill="1" applyBorder="1" applyAlignment="1">
      <alignment horizontal="center" vertical="center" wrapText="1"/>
    </xf>
    <xf numFmtId="3" fontId="4" fillId="0" borderId="1" xfId="2" quotePrefix="1" applyNumberFormat="1" applyFont="1" applyFill="1" applyBorder="1" applyAlignment="1">
      <alignment horizontal="center" vertical="center" wrapText="1"/>
    </xf>
    <xf numFmtId="3" fontId="4" fillId="0" borderId="7" xfId="2" quotePrefix="1" applyNumberFormat="1" applyFont="1" applyFill="1" applyBorder="1" applyAlignment="1">
      <alignment horizontal="center" vertical="center" wrapText="1"/>
    </xf>
    <xf numFmtId="3" fontId="4" fillId="0" borderId="20" xfId="2" applyNumberFormat="1" applyFont="1" applyFill="1" applyBorder="1" applyAlignment="1">
      <alignment horizontal="center"/>
    </xf>
    <xf numFmtId="3" fontId="4" fillId="8" borderId="14" xfId="2" applyNumberFormat="1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13" fillId="10" borderId="10" xfId="0" quotePrefix="1" applyNumberFormat="1" applyFont="1" applyFill="1" applyBorder="1" applyAlignment="1">
      <alignment horizontal="center" vertical="center"/>
    </xf>
    <xf numFmtId="3" fontId="12" fillId="10" borderId="14" xfId="0" quotePrefix="1" applyNumberFormat="1" applyFont="1" applyFill="1" applyBorder="1" applyAlignment="1">
      <alignment horizontal="center" vertical="center"/>
    </xf>
    <xf numFmtId="38" fontId="8" fillId="10" borderId="10" xfId="1" quotePrefix="1" applyNumberFormat="1" applyFont="1" applyFill="1" applyBorder="1" applyAlignment="1">
      <alignment horizontal="center" vertical="center"/>
    </xf>
    <xf numFmtId="3" fontId="4" fillId="10" borderId="14" xfId="0" quotePrefix="1" applyNumberFormat="1" applyFont="1" applyFill="1" applyBorder="1" applyAlignment="1">
      <alignment horizontal="center" vertical="center"/>
    </xf>
    <xf numFmtId="3" fontId="13" fillId="10" borderId="12" xfId="0" quotePrefix="1" applyNumberFormat="1" applyFont="1" applyFill="1" applyBorder="1" applyAlignment="1">
      <alignment horizontal="center" vertical="center"/>
    </xf>
    <xf numFmtId="3" fontId="12" fillId="9" borderId="14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3" fontId="4" fillId="0" borderId="0" xfId="0" quotePrefix="1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12" fillId="10" borderId="12" xfId="0" quotePrefix="1" applyNumberFormat="1" applyFont="1" applyFill="1" applyBorder="1" applyAlignment="1">
      <alignment horizontal="center" vertical="center"/>
    </xf>
    <xf numFmtId="3" fontId="12" fillId="10" borderId="13" xfId="0" quotePrefix="1" applyNumberFormat="1" applyFont="1" applyFill="1" applyBorder="1" applyAlignment="1">
      <alignment horizontal="center" vertical="center"/>
    </xf>
    <xf numFmtId="3" fontId="12" fillId="10" borderId="10" xfId="0" quotePrefix="1" applyNumberFormat="1" applyFont="1" applyFill="1" applyBorder="1" applyAlignment="1">
      <alignment horizontal="center" vertical="center"/>
    </xf>
    <xf numFmtId="3" fontId="8" fillId="10" borderId="10" xfId="0" quotePrefix="1" applyNumberFormat="1" applyFont="1" applyFill="1" applyBorder="1" applyAlignment="1">
      <alignment horizontal="center" vertical="center"/>
    </xf>
    <xf numFmtId="3" fontId="12" fillId="9" borderId="10" xfId="0" quotePrefix="1" applyNumberFormat="1" applyFont="1" applyFill="1" applyBorder="1" applyAlignment="1">
      <alignment horizontal="center" vertical="center"/>
    </xf>
    <xf numFmtId="3" fontId="12" fillId="9" borderId="12" xfId="0" quotePrefix="1" applyNumberFormat="1" applyFont="1" applyFill="1" applyBorder="1" applyAlignment="1">
      <alignment horizontal="center" vertical="center"/>
    </xf>
    <xf numFmtId="3" fontId="12" fillId="9" borderId="13" xfId="0" quotePrefix="1" applyNumberFormat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3" fontId="4" fillId="4" borderId="12" xfId="2" quotePrefix="1" applyNumberFormat="1" applyFont="1" applyFill="1" applyBorder="1" applyAlignment="1">
      <alignment horizontal="center" vertical="center"/>
    </xf>
    <xf numFmtId="3" fontId="4" fillId="4" borderId="13" xfId="2" quotePrefix="1" applyNumberFormat="1" applyFont="1" applyFill="1" applyBorder="1" applyAlignment="1">
      <alignment horizontal="center" vertical="center"/>
    </xf>
    <xf numFmtId="3" fontId="4" fillId="0" borderId="21" xfId="2" quotePrefix="1" applyNumberFormat="1" applyFont="1" applyFill="1" applyBorder="1" applyAlignment="1">
      <alignment horizontal="center" vertical="center"/>
    </xf>
    <xf numFmtId="3" fontId="4" fillId="0" borderId="35" xfId="2" quotePrefix="1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3" fontId="4" fillId="0" borderId="4" xfId="2" quotePrefix="1" applyNumberFormat="1" applyFont="1" applyFill="1" applyBorder="1" applyAlignment="1">
      <alignment horizontal="center" vertical="center"/>
    </xf>
    <xf numFmtId="3" fontId="4" fillId="0" borderId="3" xfId="2" quotePrefix="1" applyNumberFormat="1" applyFont="1" applyFill="1" applyBorder="1" applyAlignment="1">
      <alignment horizontal="center" vertical="center"/>
    </xf>
    <xf numFmtId="3" fontId="8" fillId="0" borderId="5" xfId="2" quotePrefix="1" applyNumberFormat="1" applyFont="1" applyFill="1" applyBorder="1" applyAlignment="1">
      <alignment horizontal="center" vertical="center"/>
    </xf>
    <xf numFmtId="3" fontId="8" fillId="0" borderId="6" xfId="2" quotePrefix="1" applyNumberFormat="1" applyFont="1" applyFill="1" applyBorder="1" applyAlignment="1">
      <alignment horizontal="center" vertical="center"/>
    </xf>
    <xf numFmtId="3" fontId="8" fillId="4" borderId="12" xfId="2" quotePrefix="1" applyNumberFormat="1" applyFont="1" applyFill="1" applyBorder="1" applyAlignment="1">
      <alignment horizontal="center" vertical="center"/>
    </xf>
    <xf numFmtId="3" fontId="8" fillId="4" borderId="13" xfId="2" quotePrefix="1" applyNumberFormat="1" applyFont="1" applyFill="1" applyBorder="1" applyAlignment="1">
      <alignment horizontal="center" vertical="center"/>
    </xf>
    <xf numFmtId="3" fontId="8" fillId="0" borderId="21" xfId="2" quotePrefix="1" applyNumberFormat="1" applyFont="1" applyFill="1" applyBorder="1" applyAlignment="1">
      <alignment horizontal="center" vertical="center"/>
    </xf>
    <xf numFmtId="3" fontId="8" fillId="0" borderId="35" xfId="2" quotePrefix="1" applyNumberFormat="1" applyFont="1" applyFill="1" applyBorder="1" applyAlignment="1">
      <alignment horizontal="center" vertical="center"/>
    </xf>
    <xf numFmtId="3" fontId="8" fillId="0" borderId="4" xfId="2" quotePrefix="1" applyNumberFormat="1" applyFont="1" applyFill="1" applyBorder="1" applyAlignment="1">
      <alignment horizontal="center" vertical="center"/>
    </xf>
    <xf numFmtId="3" fontId="8" fillId="0" borderId="3" xfId="2" quotePrefix="1" applyNumberFormat="1" applyFont="1" applyFill="1" applyBorder="1" applyAlignment="1">
      <alignment horizontal="center" vertical="center"/>
    </xf>
    <xf numFmtId="3" fontId="4" fillId="0" borderId="5" xfId="2" quotePrefix="1" applyNumberFormat="1" applyFont="1" applyFill="1" applyBorder="1" applyAlignment="1">
      <alignment horizontal="center" vertical="center"/>
    </xf>
    <xf numFmtId="3" fontId="4" fillId="0" borderId="6" xfId="2" quotePrefix="1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 wrapText="1"/>
    </xf>
    <xf numFmtId="3" fontId="4" fillId="7" borderId="7" xfId="0" quotePrefix="1" applyNumberFormat="1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/>
    </xf>
    <xf numFmtId="3" fontId="11" fillId="4" borderId="12" xfId="2" quotePrefix="1" applyNumberFormat="1" applyFont="1" applyFill="1" applyBorder="1" applyAlignment="1">
      <alignment horizontal="center" vertical="center"/>
    </xf>
    <xf numFmtId="3" fontId="11" fillId="4" borderId="13" xfId="2" quotePrefix="1" applyNumberFormat="1" applyFont="1" applyFill="1" applyBorder="1" applyAlignment="1">
      <alignment horizontal="center" vertical="center"/>
    </xf>
    <xf numFmtId="3" fontId="13" fillId="3" borderId="12" xfId="2" quotePrefix="1" applyNumberFormat="1" applyFont="1" applyFill="1" applyBorder="1" applyAlignment="1">
      <alignment horizontal="center" vertical="center"/>
    </xf>
    <xf numFmtId="3" fontId="10" fillId="7" borderId="15" xfId="0" quotePrefix="1" applyNumberFormat="1" applyFont="1" applyFill="1" applyBorder="1" applyAlignment="1">
      <alignment horizontal="center" vertical="center"/>
    </xf>
    <xf numFmtId="3" fontId="10" fillId="0" borderId="35" xfId="2" quotePrefix="1" applyNumberFormat="1" applyFont="1" applyFill="1" applyBorder="1" applyAlignment="1">
      <alignment horizontal="center" vertical="center"/>
    </xf>
    <xf numFmtId="3" fontId="10" fillId="0" borderId="1" xfId="2" quotePrefix="1" applyNumberFormat="1" applyFont="1" applyFill="1" applyBorder="1" applyAlignment="1">
      <alignment horizontal="center" vertical="center" wrapText="1"/>
    </xf>
    <xf numFmtId="3" fontId="11" fillId="8" borderId="10" xfId="2" quotePrefix="1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3" fontId="4" fillId="2" borderId="1" xfId="0" quotePrefix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3" fontId="4" fillId="2" borderId="1" xfId="0" quotePrefix="1" applyNumberFormat="1" applyFont="1" applyFill="1" applyBorder="1" applyAlignment="1" applyProtection="1">
      <alignment horizontal="center" vertical="center"/>
      <protection locked="0"/>
    </xf>
    <xf numFmtId="3" fontId="4" fillId="2" borderId="7" xfId="0" quotePrefix="1" applyNumberFormat="1" applyFont="1" applyFill="1" applyBorder="1" applyAlignment="1">
      <alignment horizontal="center" vertical="center"/>
    </xf>
    <xf numFmtId="3" fontId="4" fillId="2" borderId="8" xfId="0" quotePrefix="1" applyNumberFormat="1" applyFont="1" applyFill="1" applyBorder="1" applyAlignment="1">
      <alignment horizontal="center" vertical="center"/>
    </xf>
    <xf numFmtId="0" fontId="8" fillId="10" borderId="9" xfId="0" quotePrefix="1" applyFont="1" applyFill="1" applyBorder="1" applyAlignment="1">
      <alignment horizontal="center" vertical="center"/>
    </xf>
    <xf numFmtId="0" fontId="8" fillId="10" borderId="10" xfId="0" quotePrefix="1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left" vertical="center" wrapText="1"/>
    </xf>
    <xf numFmtId="0" fontId="8" fillId="10" borderId="10" xfId="0" applyFont="1" applyFill="1" applyBorder="1" applyAlignment="1">
      <alignment horizontal="left" vertical="center"/>
    </xf>
    <xf numFmtId="3" fontId="12" fillId="10" borderId="11" xfId="0" quotePrefix="1" applyNumberFormat="1" applyFont="1" applyFill="1" applyBorder="1" applyAlignment="1">
      <alignment horizontal="center" vertical="center"/>
    </xf>
    <xf numFmtId="3" fontId="12" fillId="10" borderId="12" xfId="0" quotePrefix="1" applyNumberFormat="1" applyFont="1" applyFill="1" applyBorder="1" applyAlignment="1">
      <alignment horizontal="center" vertical="center"/>
    </xf>
    <xf numFmtId="3" fontId="12" fillId="10" borderId="13" xfId="0" quotePrefix="1" applyNumberFormat="1" applyFont="1" applyFill="1" applyBorder="1" applyAlignment="1">
      <alignment horizontal="center" vertical="center"/>
    </xf>
    <xf numFmtId="3" fontId="12" fillId="10" borderId="10" xfId="0" quotePrefix="1" applyNumberFormat="1" applyFont="1" applyFill="1" applyBorder="1" applyAlignment="1">
      <alignment horizontal="center" vertical="center"/>
    </xf>
    <xf numFmtId="0" fontId="4" fillId="0" borderId="7" xfId="0" quotePrefix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/>
    </xf>
    <xf numFmtId="3" fontId="4" fillId="2" borderId="15" xfId="0" quotePrefix="1" applyNumberFormat="1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left" vertical="center" wrapText="1"/>
    </xf>
    <xf numFmtId="3" fontId="4" fillId="2" borderId="16" xfId="0" quotePrefix="1" applyNumberFormat="1" applyFont="1" applyFill="1" applyBorder="1" applyAlignment="1">
      <alignment horizontal="center" vertical="center"/>
    </xf>
    <xf numFmtId="0" fontId="4" fillId="0" borderId="16" xfId="0" quotePrefix="1" applyFont="1" applyFill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3" fontId="4" fillId="2" borderId="5" xfId="0" quotePrefix="1" applyNumberFormat="1" applyFont="1" applyFill="1" applyBorder="1" applyAlignment="1">
      <alignment horizontal="center" vertical="center"/>
    </xf>
    <xf numFmtId="3" fontId="4" fillId="2" borderId="6" xfId="0" quotePrefix="1" applyNumberFormat="1" applyFont="1" applyFill="1" applyBorder="1" applyAlignment="1">
      <alignment horizontal="center" vertical="center"/>
    </xf>
    <xf numFmtId="3" fontId="4" fillId="2" borderId="4" xfId="0" quotePrefix="1" applyNumberFormat="1" applyFont="1" applyFill="1" applyBorder="1" applyAlignment="1">
      <alignment horizontal="center" vertical="center"/>
    </xf>
    <xf numFmtId="3" fontId="4" fillId="2" borderId="3" xfId="0" quotePrefix="1" applyNumberFormat="1" applyFont="1" applyFill="1" applyBorder="1" applyAlignment="1">
      <alignment horizontal="center" vertical="center"/>
    </xf>
    <xf numFmtId="3" fontId="8" fillId="10" borderId="10" xfId="0" quotePrefix="1" applyNumberFormat="1" applyFont="1" applyFill="1" applyBorder="1" applyAlignment="1">
      <alignment horizontal="center" vertical="center"/>
    </xf>
    <xf numFmtId="3" fontId="8" fillId="10" borderId="11" xfId="0" quotePrefix="1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10" borderId="1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3" fontId="4" fillId="2" borderId="42" xfId="0" quotePrefix="1" applyNumberFormat="1" applyFont="1" applyFill="1" applyBorder="1" applyAlignment="1">
      <alignment horizontal="center" vertical="center"/>
    </xf>
    <xf numFmtId="3" fontId="4" fillId="2" borderId="43" xfId="0" quotePrefix="1" applyNumberFormat="1" applyFont="1" applyFill="1" applyBorder="1" applyAlignment="1">
      <alignment horizontal="center" vertical="center"/>
    </xf>
    <xf numFmtId="3" fontId="4" fillId="2" borderId="44" xfId="0" quotePrefix="1" applyNumberFormat="1" applyFont="1" applyFill="1" applyBorder="1" applyAlignment="1">
      <alignment horizontal="center" vertical="center"/>
    </xf>
    <xf numFmtId="3" fontId="16" fillId="2" borderId="42" xfId="0" quotePrefix="1" applyNumberFormat="1" applyFont="1" applyFill="1" applyBorder="1" applyAlignment="1">
      <alignment horizontal="center" vertical="center"/>
    </xf>
    <xf numFmtId="3" fontId="16" fillId="2" borderId="43" xfId="0" quotePrefix="1" applyNumberFormat="1" applyFont="1" applyFill="1" applyBorder="1" applyAlignment="1">
      <alignment horizontal="center" vertical="center"/>
    </xf>
    <xf numFmtId="3" fontId="16" fillId="2" borderId="44" xfId="0" quotePrefix="1" applyNumberFormat="1" applyFont="1" applyFill="1" applyBorder="1" applyAlignment="1">
      <alignment horizontal="center" vertical="center"/>
    </xf>
    <xf numFmtId="0" fontId="4" fillId="10" borderId="17" xfId="0" quotePrefix="1" applyFont="1" applyFill="1" applyBorder="1" applyAlignment="1">
      <alignment horizontal="center" vertical="center"/>
    </xf>
    <xf numFmtId="0" fontId="4" fillId="10" borderId="13" xfId="0" quotePrefix="1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left" vertical="center" wrapText="1"/>
    </xf>
    <xf numFmtId="0" fontId="8" fillId="10" borderId="12" xfId="0" applyFont="1" applyFill="1" applyBorder="1" applyAlignment="1">
      <alignment horizontal="left" vertical="center" wrapText="1"/>
    </xf>
    <xf numFmtId="0" fontId="8" fillId="10" borderId="13" xfId="0" applyFont="1" applyFill="1" applyBorder="1" applyAlignment="1">
      <alignment horizontal="left" vertical="center" wrapText="1"/>
    </xf>
    <xf numFmtId="0" fontId="4" fillId="0" borderId="42" xfId="0" quotePrefix="1" applyFont="1" applyFill="1" applyBorder="1" applyAlignment="1">
      <alignment horizontal="center" vertical="center"/>
    </xf>
    <xf numFmtId="0" fontId="4" fillId="0" borderId="44" xfId="0" quotePrefix="1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left" vertical="center" wrapText="1"/>
    </xf>
    <xf numFmtId="0" fontId="8" fillId="5" borderId="43" xfId="0" applyFont="1" applyFill="1" applyBorder="1" applyAlignment="1">
      <alignment horizontal="left" vertical="center" wrapText="1"/>
    </xf>
    <xf numFmtId="0" fontId="8" fillId="5" borderId="44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horizontal="left" vertical="center" wrapText="1"/>
    </xf>
    <xf numFmtId="0" fontId="4" fillId="5" borderId="43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horizontal="left" vertical="center" wrapText="1"/>
    </xf>
    <xf numFmtId="0" fontId="4" fillId="10" borderId="9" xfId="0" quotePrefix="1" applyFont="1" applyFill="1" applyBorder="1" applyAlignment="1">
      <alignment horizontal="center" vertical="center"/>
    </xf>
    <xf numFmtId="0" fontId="4" fillId="10" borderId="10" xfId="0" quotePrefix="1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left" vertical="center"/>
    </xf>
    <xf numFmtId="3" fontId="8" fillId="2" borderId="1" xfId="0" quotePrefix="1" applyNumberFormat="1" applyFont="1" applyFill="1" applyBorder="1" applyAlignment="1">
      <alignment horizontal="center" vertical="center"/>
    </xf>
    <xf numFmtId="3" fontId="12" fillId="9" borderId="10" xfId="0" quotePrefix="1" applyNumberFormat="1" applyFont="1" applyFill="1" applyBorder="1" applyAlignment="1">
      <alignment horizontal="center" vertical="center"/>
    </xf>
    <xf numFmtId="3" fontId="12" fillId="9" borderId="11" xfId="0" quotePrefix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3" fontId="8" fillId="2" borderId="18" xfId="0" quotePrefix="1" applyNumberFormat="1" applyFont="1" applyFill="1" applyBorder="1" applyAlignment="1">
      <alignment horizontal="center" vertical="center"/>
    </xf>
    <xf numFmtId="3" fontId="8" fillId="2" borderId="0" xfId="0" quotePrefix="1" applyNumberFormat="1" applyFont="1" applyFill="1" applyBorder="1" applyAlignment="1">
      <alignment horizontal="center" vertical="center"/>
    </xf>
    <xf numFmtId="3" fontId="8" fillId="2" borderId="19" xfId="0" quotePrefix="1" applyNumberFormat="1" applyFont="1" applyFill="1" applyBorder="1" applyAlignment="1">
      <alignment horizontal="center" vertical="center"/>
    </xf>
    <xf numFmtId="3" fontId="12" fillId="2" borderId="18" xfId="0" quotePrefix="1" applyNumberFormat="1" applyFont="1" applyFill="1" applyBorder="1" applyAlignment="1">
      <alignment horizontal="center" vertical="center"/>
    </xf>
    <xf numFmtId="3" fontId="12" fillId="2" borderId="0" xfId="0" quotePrefix="1" applyNumberFormat="1" applyFont="1" applyFill="1" applyBorder="1" applyAlignment="1">
      <alignment horizontal="center" vertical="center"/>
    </xf>
    <xf numFmtId="3" fontId="12" fillId="2" borderId="19" xfId="0" quotePrefix="1" applyNumberFormat="1" applyFont="1" applyFill="1" applyBorder="1" applyAlignment="1">
      <alignment horizontal="center" vertical="center"/>
    </xf>
    <xf numFmtId="0" fontId="16" fillId="9" borderId="9" xfId="0" quotePrefix="1" applyFont="1" applyFill="1" applyBorder="1" applyAlignment="1">
      <alignment horizontal="center" vertical="center"/>
    </xf>
    <xf numFmtId="0" fontId="16" fillId="9" borderId="11" xfId="0" quotePrefix="1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left" vertical="center" wrapText="1"/>
    </xf>
    <xf numFmtId="0" fontId="12" fillId="9" borderId="10" xfId="0" applyFont="1" applyFill="1" applyBorder="1" applyAlignment="1">
      <alignment horizontal="left" vertical="center" wrapText="1"/>
    </xf>
    <xf numFmtId="0" fontId="12" fillId="9" borderId="10" xfId="0" applyFont="1" applyFill="1" applyBorder="1" applyAlignment="1">
      <alignment horizontal="left" vertical="center"/>
    </xf>
    <xf numFmtId="3" fontId="12" fillId="9" borderId="12" xfId="0" quotePrefix="1" applyNumberFormat="1" applyFont="1" applyFill="1" applyBorder="1" applyAlignment="1">
      <alignment horizontal="center" vertical="center"/>
    </xf>
    <xf numFmtId="3" fontId="12" fillId="9" borderId="13" xfId="0" quotePrefix="1" applyNumberFormat="1" applyFont="1" applyFill="1" applyBorder="1" applyAlignment="1">
      <alignment horizontal="center" vertical="center"/>
    </xf>
    <xf numFmtId="0" fontId="4" fillId="0" borderId="17" xfId="0" quotePrefix="1" applyFont="1" applyFill="1" applyBorder="1" applyAlignment="1">
      <alignment horizontal="center" vertical="center"/>
    </xf>
    <xf numFmtId="0" fontId="4" fillId="0" borderId="13" xfId="0" quotePrefix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165" fontId="12" fillId="0" borderId="11" xfId="0" applyNumberFormat="1" applyFont="1" applyFill="1" applyBorder="1" applyAlignment="1">
      <alignment horizontal="center" vertical="center"/>
    </xf>
    <xf numFmtId="165" fontId="12" fillId="0" borderId="12" xfId="0" applyNumberFormat="1" applyFont="1" applyFill="1" applyBorder="1" applyAlignment="1">
      <alignment horizontal="center" vertical="center"/>
    </xf>
    <xf numFmtId="165" fontId="12" fillId="0" borderId="13" xfId="0" applyNumberFormat="1" applyFont="1" applyFill="1" applyBorder="1" applyAlignment="1">
      <alignment horizontal="center" vertical="center"/>
    </xf>
    <xf numFmtId="165" fontId="12" fillId="2" borderId="11" xfId="0" quotePrefix="1" applyNumberFormat="1" applyFont="1" applyFill="1" applyBorder="1" applyAlignment="1">
      <alignment horizontal="center" vertical="center"/>
    </xf>
    <xf numFmtId="165" fontId="12" fillId="2" borderId="12" xfId="0" quotePrefix="1" applyNumberFormat="1" applyFont="1" applyFill="1" applyBorder="1" applyAlignment="1">
      <alignment horizontal="center" vertical="center"/>
    </xf>
    <xf numFmtId="165" fontId="12" fillId="2" borderId="13" xfId="0" quotePrefix="1" applyNumberFormat="1" applyFont="1" applyFill="1" applyBorder="1" applyAlignment="1">
      <alignment horizontal="center" vertical="center"/>
    </xf>
    <xf numFmtId="3" fontId="8" fillId="2" borderId="20" xfId="0" quotePrefix="1" applyNumberFormat="1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left" vertical="center" wrapText="1"/>
    </xf>
    <xf numFmtId="0" fontId="12" fillId="9" borderId="13" xfId="0" applyFont="1" applyFill="1" applyBorder="1" applyAlignment="1">
      <alignment horizontal="left" vertical="center" wrapText="1"/>
    </xf>
    <xf numFmtId="0" fontId="12" fillId="9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left" vertical="top" wrapText="1"/>
    </xf>
    <xf numFmtId="0" fontId="15" fillId="2" borderId="15" xfId="0" quotePrefix="1" applyFont="1" applyFill="1" applyBorder="1" applyAlignment="1">
      <alignment horizontal="left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5" xfId="0" quotePrefix="1" applyFont="1" applyFill="1" applyBorder="1" applyAlignment="1">
      <alignment horizontal="center" vertical="top" wrapText="1"/>
    </xf>
    <xf numFmtId="0" fontId="15" fillId="2" borderId="6" xfId="0" quotePrefix="1" applyFont="1" applyFill="1" applyBorder="1" applyAlignment="1">
      <alignment horizontal="center" vertical="top" wrapText="1"/>
    </xf>
    <xf numFmtId="1" fontId="4" fillId="2" borderId="15" xfId="0" quotePrefix="1" applyNumberFormat="1" applyFont="1" applyFill="1" applyBorder="1" applyAlignment="1">
      <alignment horizontal="center" vertical="center"/>
    </xf>
    <xf numFmtId="1" fontId="4" fillId="2" borderId="16" xfId="0" quotePrefix="1" applyNumberFormat="1" applyFont="1" applyFill="1" applyBorder="1" applyAlignment="1">
      <alignment horizontal="center" vertical="center"/>
    </xf>
    <xf numFmtId="165" fontId="12" fillId="2" borderId="10" xfId="0" quotePrefix="1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2" fillId="0" borderId="0" xfId="0" quotePrefix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4" fillId="0" borderId="11" xfId="0" quotePrefix="1" applyFont="1" applyFill="1" applyBorder="1" applyAlignment="1">
      <alignment horizontal="center" vertical="center"/>
    </xf>
    <xf numFmtId="0" fontId="16" fillId="9" borderId="17" xfId="0" quotePrefix="1" applyFont="1" applyFill="1" applyBorder="1" applyAlignment="1">
      <alignment horizontal="center" vertical="center"/>
    </xf>
    <xf numFmtId="0" fontId="16" fillId="9" borderId="13" xfId="0" quotePrefix="1" applyFont="1" applyFill="1" applyBorder="1" applyAlignment="1">
      <alignment horizontal="center" vertical="center"/>
    </xf>
    <xf numFmtId="0" fontId="5" fillId="0" borderId="0" xfId="2" quotePrefix="1" applyFont="1" applyFill="1" applyBorder="1" applyAlignment="1">
      <alignment horizontal="center" vertical="center"/>
    </xf>
    <xf numFmtId="0" fontId="2" fillId="0" borderId="0" xfId="2" quotePrefix="1" applyFont="1" applyFill="1" applyBorder="1" applyAlignment="1">
      <alignment horizontal="center" vertical="center"/>
    </xf>
    <xf numFmtId="3" fontId="12" fillId="3" borderId="10" xfId="2" applyNumberFormat="1" applyFont="1" applyFill="1" applyBorder="1" applyAlignment="1">
      <alignment horizontal="center" vertical="center"/>
    </xf>
    <xf numFmtId="3" fontId="12" fillId="3" borderId="11" xfId="2" applyNumberFormat="1" applyFont="1" applyFill="1" applyBorder="1" applyAlignment="1">
      <alignment horizontal="center" vertical="center"/>
    </xf>
    <xf numFmtId="0" fontId="4" fillId="0" borderId="18" xfId="2" quotePrefix="1" applyFont="1" applyFill="1" applyBorder="1" applyAlignment="1">
      <alignment horizontal="center" vertical="center"/>
    </xf>
    <xf numFmtId="0" fontId="4" fillId="0" borderId="19" xfId="2" quotePrefix="1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left" wrapText="1"/>
    </xf>
    <xf numFmtId="0" fontId="8" fillId="0" borderId="16" xfId="2" applyFont="1" applyFill="1" applyBorder="1" applyAlignment="1">
      <alignment horizontal="left"/>
    </xf>
    <xf numFmtId="0" fontId="8" fillId="0" borderId="5" xfId="2" applyFont="1" applyFill="1" applyBorder="1" applyAlignment="1">
      <alignment horizontal="left"/>
    </xf>
    <xf numFmtId="0" fontId="8" fillId="0" borderId="6" xfId="2" applyFont="1" applyFill="1" applyBorder="1" applyAlignment="1">
      <alignment horizontal="left"/>
    </xf>
    <xf numFmtId="0" fontId="4" fillId="4" borderId="15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/>
    </xf>
    <xf numFmtId="0" fontId="4" fillId="0" borderId="15" xfId="2" applyFont="1" applyFill="1" applyBorder="1" applyAlignment="1">
      <alignment horizontal="center"/>
    </xf>
    <xf numFmtId="0" fontId="8" fillId="4" borderId="15" xfId="2" applyFont="1" applyFill="1" applyBorder="1" applyAlignment="1">
      <alignment horizontal="center" vertical="center"/>
    </xf>
    <xf numFmtId="0" fontId="4" fillId="0" borderId="2" xfId="2" quotePrefix="1" applyFont="1" applyFill="1" applyBorder="1" applyAlignment="1">
      <alignment horizontal="center" vertical="center"/>
    </xf>
    <xf numFmtId="0" fontId="4" fillId="0" borderId="3" xfId="2" quotePrefix="1" applyFont="1" applyFill="1" applyBorder="1" applyAlignment="1">
      <alignment horizontal="center" vertical="center"/>
    </xf>
    <xf numFmtId="0" fontId="12" fillId="3" borderId="17" xfId="2" applyFont="1" applyFill="1" applyBorder="1" applyAlignment="1">
      <alignment horizontal="left" vertical="center" wrapText="1"/>
    </xf>
    <xf numFmtId="0" fontId="12" fillId="3" borderId="12" xfId="2" applyFont="1" applyFill="1" applyBorder="1" applyAlignment="1">
      <alignment horizontal="left" vertical="center" wrapText="1"/>
    </xf>
    <xf numFmtId="0" fontId="12" fillId="3" borderId="11" xfId="2" applyFont="1" applyFill="1" applyBorder="1" applyAlignment="1">
      <alignment horizontal="left" vertical="center"/>
    </xf>
    <xf numFmtId="0" fontId="12" fillId="3" borderId="12" xfId="2" applyFont="1" applyFill="1" applyBorder="1" applyAlignment="1">
      <alignment horizontal="left" vertical="center"/>
    </xf>
    <xf numFmtId="0" fontId="12" fillId="3" borderId="13" xfId="2" applyFont="1" applyFill="1" applyBorder="1" applyAlignment="1">
      <alignment horizontal="left" vertical="center"/>
    </xf>
    <xf numFmtId="3" fontId="12" fillId="3" borderId="11" xfId="2" quotePrefix="1" applyNumberFormat="1" applyFont="1" applyFill="1" applyBorder="1" applyAlignment="1">
      <alignment horizontal="center" vertical="center"/>
    </xf>
    <xf numFmtId="3" fontId="12" fillId="3" borderId="12" xfId="2" quotePrefix="1" applyNumberFormat="1" applyFont="1" applyFill="1" applyBorder="1" applyAlignment="1">
      <alignment horizontal="center" vertical="center"/>
    </xf>
    <xf numFmtId="3" fontId="12" fillId="3" borderId="13" xfId="2" quotePrefix="1" applyNumberFormat="1" applyFont="1" applyFill="1" applyBorder="1" applyAlignment="1">
      <alignment horizontal="center" vertical="center"/>
    </xf>
    <xf numFmtId="3" fontId="4" fillId="4" borderId="8" xfId="2" quotePrefix="1" applyNumberFormat="1" applyFont="1" applyFill="1" applyBorder="1" applyAlignment="1">
      <alignment horizontal="center" vertical="center"/>
    </xf>
    <xf numFmtId="3" fontId="4" fillId="4" borderId="21" xfId="2" quotePrefix="1" applyNumberFormat="1" applyFont="1" applyFill="1" applyBorder="1" applyAlignment="1">
      <alignment horizontal="center" vertical="center"/>
    </xf>
    <xf numFmtId="3" fontId="4" fillId="4" borderId="35" xfId="2" quotePrefix="1" applyNumberFormat="1" applyFont="1" applyFill="1" applyBorder="1" applyAlignment="1">
      <alignment horizontal="center" vertical="center"/>
    </xf>
    <xf numFmtId="3" fontId="4" fillId="4" borderId="7" xfId="2" applyNumberFormat="1" applyFont="1" applyFill="1" applyBorder="1" applyAlignment="1">
      <alignment horizontal="center" vertical="center"/>
    </xf>
    <xf numFmtId="3" fontId="4" fillId="4" borderId="8" xfId="2" applyNumberFormat="1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left" vertical="center" wrapText="1"/>
    </xf>
    <xf numFmtId="0" fontId="8" fillId="4" borderId="12" xfId="2" applyFont="1" applyFill="1" applyBorder="1" applyAlignment="1">
      <alignment horizontal="left" vertical="center" wrapText="1"/>
    </xf>
    <xf numFmtId="0" fontId="12" fillId="4" borderId="11" xfId="2" applyFont="1" applyFill="1" applyBorder="1" applyAlignment="1">
      <alignment horizontal="left" vertical="center"/>
    </xf>
    <xf numFmtId="0" fontId="12" fillId="4" borderId="12" xfId="2" applyFont="1" applyFill="1" applyBorder="1" applyAlignment="1">
      <alignment horizontal="left" vertical="center"/>
    </xf>
    <xf numFmtId="0" fontId="12" fillId="4" borderId="13" xfId="2" applyFont="1" applyFill="1" applyBorder="1" applyAlignment="1">
      <alignment horizontal="left" vertical="center"/>
    </xf>
    <xf numFmtId="3" fontId="4" fillId="4" borderId="11" xfId="2" quotePrefix="1" applyNumberFormat="1" applyFont="1" applyFill="1" applyBorder="1" applyAlignment="1">
      <alignment horizontal="center" vertical="center"/>
    </xf>
    <xf numFmtId="3" fontId="4" fillId="4" borderId="12" xfId="2" quotePrefix="1" applyNumberFormat="1" applyFont="1" applyFill="1" applyBorder="1" applyAlignment="1">
      <alignment horizontal="center" vertical="center"/>
    </xf>
    <xf numFmtId="3" fontId="4" fillId="4" borderId="13" xfId="2" quotePrefix="1" applyNumberFormat="1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left" vertical="center" wrapText="1"/>
    </xf>
    <xf numFmtId="0" fontId="4" fillId="0" borderId="21" xfId="2" applyFont="1" applyFill="1" applyBorder="1" applyAlignment="1">
      <alignment horizontal="left" vertical="center" wrapText="1"/>
    </xf>
    <xf numFmtId="0" fontId="4" fillId="0" borderId="8" xfId="2" applyFont="1" applyFill="1" applyBorder="1" applyAlignment="1">
      <alignment horizontal="left" vertical="center"/>
    </xf>
    <xf numFmtId="0" fontId="4" fillId="0" borderId="21" xfId="2" applyFont="1" applyFill="1" applyBorder="1" applyAlignment="1">
      <alignment horizontal="left" vertical="center"/>
    </xf>
    <xf numFmtId="0" fontId="4" fillId="0" borderId="35" xfId="2" applyFont="1" applyFill="1" applyBorder="1" applyAlignment="1">
      <alignment horizontal="left" vertical="center"/>
    </xf>
    <xf numFmtId="3" fontId="4" fillId="0" borderId="8" xfId="2" quotePrefix="1" applyNumberFormat="1" applyFont="1" applyFill="1" applyBorder="1" applyAlignment="1">
      <alignment horizontal="center" vertical="center"/>
    </xf>
    <xf numFmtId="3" fontId="4" fillId="0" borderId="21" xfId="2" quotePrefix="1" applyNumberFormat="1" applyFont="1" applyFill="1" applyBorder="1" applyAlignment="1">
      <alignment horizontal="center" vertical="center"/>
    </xf>
    <xf numFmtId="3" fontId="4" fillId="0" borderId="35" xfId="2" quotePrefix="1" applyNumberFormat="1" applyFont="1" applyFill="1" applyBorder="1" applyAlignment="1">
      <alignment horizontal="center" vertical="center"/>
    </xf>
    <xf numFmtId="3" fontId="4" fillId="4" borderId="10" xfId="2" applyNumberFormat="1" applyFont="1" applyFill="1" applyBorder="1" applyAlignment="1">
      <alignment horizontal="center" vertical="center"/>
    </xf>
    <xf numFmtId="3" fontId="4" fillId="4" borderId="11" xfId="2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3" fontId="4" fillId="4" borderId="2" xfId="2" quotePrefix="1" applyNumberFormat="1" applyFont="1" applyFill="1" applyBorder="1" applyAlignment="1">
      <alignment horizontal="center" vertical="center"/>
    </xf>
    <xf numFmtId="3" fontId="4" fillId="4" borderId="4" xfId="2" quotePrefix="1" applyNumberFormat="1" applyFont="1" applyFill="1" applyBorder="1" applyAlignment="1">
      <alignment horizontal="center" vertical="center"/>
    </xf>
    <xf numFmtId="3" fontId="4" fillId="4" borderId="3" xfId="2" quotePrefix="1" applyNumberFormat="1" applyFont="1" applyFill="1" applyBorder="1" applyAlignment="1">
      <alignment horizontal="center" vertical="center"/>
    </xf>
    <xf numFmtId="3" fontId="4" fillId="0" borderId="2" xfId="2" quotePrefix="1" applyNumberFormat="1" applyFont="1" applyFill="1" applyBorder="1" applyAlignment="1">
      <alignment horizontal="center" vertical="center"/>
    </xf>
    <xf numFmtId="3" fontId="4" fillId="0" borderId="4" xfId="2" quotePrefix="1" applyNumberFormat="1" applyFont="1" applyFill="1" applyBorder="1" applyAlignment="1">
      <alignment horizontal="center" vertical="center"/>
    </xf>
    <xf numFmtId="3" fontId="4" fillId="0" borderId="3" xfId="2" quotePrefix="1" applyNumberFormat="1" applyFont="1" applyFill="1" applyBorder="1" applyAlignment="1">
      <alignment horizontal="center" vertical="center"/>
    </xf>
    <xf numFmtId="3" fontId="4" fillId="4" borderId="1" xfId="2" applyNumberFormat="1" applyFont="1" applyFill="1" applyBorder="1" applyAlignment="1">
      <alignment horizontal="center" vertical="center"/>
    </xf>
    <xf numFmtId="3" fontId="4" fillId="4" borderId="2" xfId="2" applyNumberFormat="1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16" xfId="2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left" vertical="center"/>
    </xf>
    <xf numFmtId="0" fontId="4" fillId="0" borderId="6" xfId="2" applyFont="1" applyFill="1" applyBorder="1" applyAlignment="1">
      <alignment horizontal="left" vertical="center"/>
    </xf>
    <xf numFmtId="3" fontId="8" fillId="4" borderId="16" xfId="2" quotePrefix="1" applyNumberFormat="1" applyFont="1" applyFill="1" applyBorder="1" applyAlignment="1">
      <alignment horizontal="center" vertical="center"/>
    </xf>
    <xf numFmtId="3" fontId="8" fillId="4" borderId="5" xfId="2" quotePrefix="1" applyNumberFormat="1" applyFont="1" applyFill="1" applyBorder="1" applyAlignment="1">
      <alignment horizontal="center" vertical="center"/>
    </xf>
    <xf numFmtId="3" fontId="8" fillId="4" borderId="6" xfId="2" quotePrefix="1" applyNumberFormat="1" applyFont="1" applyFill="1" applyBorder="1" applyAlignment="1">
      <alignment horizontal="center" vertical="center"/>
    </xf>
    <xf numFmtId="3" fontId="8" fillId="0" borderId="16" xfId="2" quotePrefix="1" applyNumberFormat="1" applyFont="1" applyFill="1" applyBorder="1" applyAlignment="1">
      <alignment horizontal="center" vertical="center"/>
    </xf>
    <xf numFmtId="3" fontId="8" fillId="0" borderId="5" xfId="2" quotePrefix="1" applyNumberFormat="1" applyFont="1" applyFill="1" applyBorder="1" applyAlignment="1">
      <alignment horizontal="center" vertical="center"/>
    </xf>
    <xf numFmtId="3" fontId="8" fillId="0" borderId="6" xfId="2" quotePrefix="1" applyNumberFormat="1" applyFont="1" applyFill="1" applyBorder="1" applyAlignment="1">
      <alignment horizontal="center" vertical="center"/>
    </xf>
    <xf numFmtId="3" fontId="4" fillId="4" borderId="15" xfId="2" applyNumberFormat="1" applyFont="1" applyFill="1" applyBorder="1" applyAlignment="1">
      <alignment horizontal="center" vertical="center"/>
    </xf>
    <xf numFmtId="3" fontId="4" fillId="4" borderId="16" xfId="2" applyNumberFormat="1" applyFont="1" applyFill="1" applyBorder="1" applyAlignment="1">
      <alignment horizontal="center" vertical="center"/>
    </xf>
    <xf numFmtId="3" fontId="8" fillId="4" borderId="11" xfId="2" quotePrefix="1" applyNumberFormat="1" applyFont="1" applyFill="1" applyBorder="1" applyAlignment="1">
      <alignment horizontal="center" vertical="center"/>
    </xf>
    <xf numFmtId="3" fontId="8" fillId="4" borderId="12" xfId="2" quotePrefix="1" applyNumberFormat="1" applyFont="1" applyFill="1" applyBorder="1" applyAlignment="1">
      <alignment horizontal="center" vertical="center"/>
    </xf>
    <xf numFmtId="3" fontId="8" fillId="4" borderId="13" xfId="2" quotePrefix="1" applyNumberFormat="1" applyFont="1" applyFill="1" applyBorder="1" applyAlignment="1">
      <alignment horizontal="center" vertical="center"/>
    </xf>
    <xf numFmtId="3" fontId="8" fillId="4" borderId="10" xfId="2" applyNumberFormat="1" applyFont="1" applyFill="1" applyBorder="1" applyAlignment="1">
      <alignment horizontal="center" vertical="center"/>
    </xf>
    <xf numFmtId="3" fontId="8" fillId="4" borderId="11" xfId="2" applyNumberFormat="1" applyFont="1" applyFill="1" applyBorder="1" applyAlignment="1">
      <alignment horizontal="center" vertical="center"/>
    </xf>
    <xf numFmtId="3" fontId="8" fillId="4" borderId="8" xfId="2" quotePrefix="1" applyNumberFormat="1" applyFont="1" applyFill="1" applyBorder="1" applyAlignment="1">
      <alignment horizontal="center" vertical="center"/>
    </xf>
    <xf numFmtId="3" fontId="8" fillId="4" borderId="21" xfId="2" quotePrefix="1" applyNumberFormat="1" applyFont="1" applyFill="1" applyBorder="1" applyAlignment="1">
      <alignment horizontal="center" vertical="center"/>
    </xf>
    <xf numFmtId="3" fontId="8" fillId="4" borderId="35" xfId="2" quotePrefix="1" applyNumberFormat="1" applyFont="1" applyFill="1" applyBorder="1" applyAlignment="1">
      <alignment horizontal="center" vertical="center"/>
    </xf>
    <xf numFmtId="3" fontId="8" fillId="0" borderId="8" xfId="2" quotePrefix="1" applyNumberFormat="1" applyFont="1" applyFill="1" applyBorder="1" applyAlignment="1">
      <alignment horizontal="center" vertical="center"/>
    </xf>
    <xf numFmtId="3" fontId="8" fillId="0" borderId="21" xfId="2" quotePrefix="1" applyNumberFormat="1" applyFont="1" applyFill="1" applyBorder="1" applyAlignment="1">
      <alignment horizontal="center" vertical="center"/>
    </xf>
    <xf numFmtId="3" fontId="8" fillId="0" borderId="35" xfId="2" quotePrefix="1" applyNumberFormat="1" applyFont="1" applyFill="1" applyBorder="1" applyAlignment="1">
      <alignment horizontal="center" vertical="center"/>
    </xf>
    <xf numFmtId="3" fontId="8" fillId="4" borderId="2" xfId="2" quotePrefix="1" applyNumberFormat="1" applyFont="1" applyFill="1" applyBorder="1" applyAlignment="1">
      <alignment horizontal="center" vertical="center"/>
    </xf>
    <xf numFmtId="3" fontId="8" fillId="4" borderId="4" xfId="2" quotePrefix="1" applyNumberFormat="1" applyFont="1" applyFill="1" applyBorder="1" applyAlignment="1">
      <alignment horizontal="center" vertical="center"/>
    </xf>
    <xf numFmtId="3" fontId="8" fillId="4" borderId="3" xfId="2" quotePrefix="1" applyNumberFormat="1" applyFont="1" applyFill="1" applyBorder="1" applyAlignment="1">
      <alignment horizontal="center" vertical="center"/>
    </xf>
    <xf numFmtId="3" fontId="8" fillId="0" borderId="2" xfId="2" quotePrefix="1" applyNumberFormat="1" applyFont="1" applyFill="1" applyBorder="1" applyAlignment="1">
      <alignment horizontal="center" vertical="center"/>
    </xf>
    <xf numFmtId="3" fontId="8" fillId="0" borderId="4" xfId="2" quotePrefix="1" applyNumberFormat="1" applyFont="1" applyFill="1" applyBorder="1" applyAlignment="1">
      <alignment horizontal="center" vertical="center"/>
    </xf>
    <xf numFmtId="3" fontId="8" fillId="0" borderId="3" xfId="2" quotePrefix="1" applyNumberFormat="1" applyFont="1" applyFill="1" applyBorder="1" applyAlignment="1">
      <alignment horizontal="center" vertical="center"/>
    </xf>
    <xf numFmtId="3" fontId="4" fillId="4" borderId="16" xfId="2" quotePrefix="1" applyNumberFormat="1" applyFont="1" applyFill="1" applyBorder="1" applyAlignment="1">
      <alignment horizontal="center" vertical="center"/>
    </xf>
    <xf numFmtId="3" fontId="4" fillId="4" borderId="5" xfId="2" quotePrefix="1" applyNumberFormat="1" applyFont="1" applyFill="1" applyBorder="1" applyAlignment="1">
      <alignment horizontal="center" vertical="center"/>
    </xf>
    <xf numFmtId="3" fontId="4" fillId="4" borderId="6" xfId="2" quotePrefix="1" applyNumberFormat="1" applyFont="1" applyFill="1" applyBorder="1" applyAlignment="1">
      <alignment horizontal="center" vertical="center"/>
    </xf>
    <xf numFmtId="3" fontId="4" fillId="0" borderId="16" xfId="2" quotePrefix="1" applyNumberFormat="1" applyFont="1" applyFill="1" applyBorder="1" applyAlignment="1">
      <alignment horizontal="center" vertical="center"/>
    </xf>
    <xf numFmtId="3" fontId="4" fillId="0" borderId="5" xfId="2" quotePrefix="1" applyNumberFormat="1" applyFont="1" applyFill="1" applyBorder="1" applyAlignment="1">
      <alignment horizontal="center" vertical="center"/>
    </xf>
    <xf numFmtId="3" fontId="4" fillId="0" borderId="6" xfId="2" quotePrefix="1" applyNumberFormat="1" applyFont="1" applyFill="1" applyBorder="1" applyAlignment="1">
      <alignment horizontal="center" vertical="center"/>
    </xf>
    <xf numFmtId="0" fontId="4" fillId="0" borderId="35" xfId="2" applyFont="1" applyFill="1" applyBorder="1" applyAlignment="1">
      <alignment horizontal="left" vertical="center" wrapText="1"/>
    </xf>
    <xf numFmtId="0" fontId="4" fillId="0" borderId="3" xfId="2" applyFont="1" applyFill="1" applyBorder="1" applyAlignment="1">
      <alignment horizontal="left" vertical="center" wrapText="1"/>
    </xf>
    <xf numFmtId="3" fontId="4" fillId="4" borderId="4" xfId="2" applyNumberFormat="1" applyFont="1" applyFill="1" applyBorder="1" applyAlignment="1">
      <alignment horizontal="center" vertical="center"/>
    </xf>
    <xf numFmtId="0" fontId="4" fillId="4" borderId="16" xfId="2" applyFont="1" applyFill="1" applyBorder="1" applyAlignment="1">
      <alignment horizontal="center"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6" xfId="2" applyFont="1" applyFill="1" applyBorder="1" applyAlignment="1">
      <alignment horizontal="center" vertical="center"/>
    </xf>
    <xf numFmtId="0" fontId="4" fillId="4" borderId="16" xfId="2" applyFont="1" applyFill="1" applyBorder="1" applyAlignment="1">
      <alignment horizontal="center"/>
    </xf>
    <xf numFmtId="0" fontId="4" fillId="0" borderId="16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7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8" fillId="4" borderId="32" xfId="2" applyFont="1" applyFill="1" applyBorder="1" applyAlignment="1">
      <alignment horizontal="center" vertical="center" wrapText="1"/>
    </xf>
    <xf numFmtId="0" fontId="8" fillId="4" borderId="33" xfId="2" applyFont="1" applyFill="1" applyBorder="1" applyAlignment="1">
      <alignment horizontal="center" vertical="center" wrapText="1"/>
    </xf>
    <xf numFmtId="0" fontId="8" fillId="4" borderId="31" xfId="2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 wrapText="1"/>
    </xf>
    <xf numFmtId="164" fontId="18" fillId="0" borderId="8" xfId="2" applyNumberFormat="1" applyFont="1" applyFill="1" applyBorder="1" applyAlignment="1">
      <alignment horizontal="center" vertical="center"/>
    </xf>
    <xf numFmtId="164" fontId="18" fillId="0" borderId="21" xfId="2" applyNumberFormat="1" applyFont="1" applyFill="1" applyBorder="1" applyAlignment="1">
      <alignment horizontal="center" vertical="center"/>
    </xf>
    <xf numFmtId="164" fontId="19" fillId="0" borderId="18" xfId="2" applyNumberFormat="1" applyFont="1" applyFill="1" applyBorder="1" applyAlignment="1">
      <alignment horizontal="center"/>
    </xf>
    <xf numFmtId="164" fontId="19" fillId="0" borderId="0" xfId="2" applyNumberFormat="1" applyFont="1" applyFill="1" applyBorder="1" applyAlignment="1">
      <alignment horizontal="center"/>
    </xf>
    <xf numFmtId="0" fontId="8" fillId="0" borderId="18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5" fillId="0" borderId="0" xfId="2" applyFont="1" applyFill="1" applyBorder="1" applyAlignment="1">
      <alignment horizontal="right"/>
    </xf>
    <xf numFmtId="0" fontId="5" fillId="0" borderId="19" xfId="2" applyFont="1" applyFill="1" applyBorder="1" applyAlignment="1">
      <alignment horizontal="right"/>
    </xf>
    <xf numFmtId="0" fontId="4" fillId="0" borderId="22" xfId="2" applyFont="1" applyFill="1" applyBorder="1" applyAlignment="1">
      <alignment horizontal="center" vertical="center" wrapText="1"/>
    </xf>
    <xf numFmtId="0" fontId="4" fillId="0" borderId="23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center" vertical="center" wrapText="1"/>
    </xf>
    <xf numFmtId="0" fontId="4" fillId="0" borderId="30" xfId="2" applyFont="1" applyFill="1" applyBorder="1" applyAlignment="1">
      <alignment horizontal="center" vertical="center" wrapText="1"/>
    </xf>
    <xf numFmtId="0" fontId="4" fillId="0" borderId="31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19" xfId="2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0" fontId="8" fillId="0" borderId="31" xfId="2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164" fontId="18" fillId="0" borderId="0" xfId="2" applyNumberFormat="1" applyFont="1" applyFill="1" applyBorder="1" applyAlignment="1">
      <alignment horizontal="center" vertical="center"/>
    </xf>
    <xf numFmtId="0" fontId="21" fillId="0" borderId="0" xfId="2" applyFont="1" applyBorder="1" applyAlignment="1"/>
    <xf numFmtId="0" fontId="2" fillId="0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4" fillId="0" borderId="0" xfId="2" applyFont="1" applyBorder="1" applyAlignment="1"/>
    <xf numFmtId="0" fontId="5" fillId="0" borderId="36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5" fillId="0" borderId="37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 wrapText="1"/>
    </xf>
    <xf numFmtId="0" fontId="2" fillId="0" borderId="39" xfId="2" applyFont="1" applyFill="1" applyBorder="1" applyAlignment="1">
      <alignment horizontal="center" vertical="center"/>
    </xf>
    <xf numFmtId="0" fontId="2" fillId="3" borderId="39" xfId="2" applyFont="1" applyFill="1" applyBorder="1" applyAlignment="1">
      <alignment horizontal="center" vertical="center"/>
    </xf>
    <xf numFmtId="0" fontId="2" fillId="0" borderId="16" xfId="2" quotePrefix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2" fillId="3" borderId="16" xfId="2" quotePrefix="1" applyFont="1" applyFill="1" applyBorder="1" applyAlignment="1">
      <alignment horizontal="center" vertical="center" wrapText="1"/>
    </xf>
    <xf numFmtId="0" fontId="2" fillId="3" borderId="5" xfId="2" quotePrefix="1" applyFont="1" applyFill="1" applyBorder="1" applyAlignment="1">
      <alignment horizontal="center" vertical="center" wrapText="1"/>
    </xf>
    <xf numFmtId="0" fontId="2" fillId="0" borderId="16" xfId="2" quotePrefix="1" applyFont="1" applyFill="1" applyBorder="1" applyAlignment="1">
      <alignment horizontal="center" vertical="center" wrapText="1"/>
    </xf>
    <xf numFmtId="0" fontId="2" fillId="0" borderId="5" xfId="2" quotePrefix="1" applyFont="1" applyFill="1" applyBorder="1" applyAlignment="1">
      <alignment horizontal="center" vertical="center" wrapText="1"/>
    </xf>
    <xf numFmtId="0" fontId="2" fillId="0" borderId="38" xfId="2" applyFont="1" applyFill="1" applyBorder="1" applyAlignment="1">
      <alignment horizontal="center" vertical="center"/>
    </xf>
    <xf numFmtId="0" fontId="5" fillId="3" borderId="16" xfId="2" quotePrefix="1" applyFont="1" applyFill="1" applyBorder="1" applyAlignment="1">
      <alignment horizontal="center" vertical="center" wrapText="1"/>
    </xf>
    <xf numFmtId="0" fontId="5" fillId="3" borderId="5" xfId="2" quotePrefix="1" applyFont="1" applyFill="1" applyBorder="1" applyAlignment="1">
      <alignment horizontal="center" vertical="center" wrapText="1"/>
    </xf>
    <xf numFmtId="0" fontId="5" fillId="3" borderId="6" xfId="2" quotePrefix="1" applyFont="1" applyFill="1" applyBorder="1" applyAlignment="1">
      <alignment horizontal="center" vertical="center" wrapText="1"/>
    </xf>
    <xf numFmtId="0" fontId="5" fillId="3" borderId="2" xfId="2" quotePrefix="1" applyFont="1" applyFill="1" applyBorder="1" applyAlignment="1">
      <alignment horizontal="center" vertical="center" wrapText="1"/>
    </xf>
    <xf numFmtId="0" fontId="5" fillId="3" borderId="4" xfId="2" quotePrefix="1" applyFont="1" applyFill="1" applyBorder="1" applyAlignment="1">
      <alignment horizontal="center" vertical="center" wrapText="1"/>
    </xf>
    <xf numFmtId="0" fontId="5" fillId="3" borderId="3" xfId="2" quotePrefix="1" applyFont="1" applyFill="1" applyBorder="1" applyAlignment="1">
      <alignment horizontal="center" vertical="center" wrapText="1"/>
    </xf>
    <xf numFmtId="0" fontId="2" fillId="0" borderId="2" xfId="2" quotePrefix="1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2" fillId="3" borderId="2" xfId="2" quotePrefix="1" applyFont="1" applyFill="1" applyBorder="1" applyAlignment="1">
      <alignment horizontal="center" vertical="center" wrapText="1"/>
    </xf>
    <xf numFmtId="0" fontId="2" fillId="3" borderId="4" xfId="2" quotePrefix="1" applyFont="1" applyFill="1" applyBorder="1" applyAlignment="1">
      <alignment horizontal="center" vertical="center" wrapText="1"/>
    </xf>
    <xf numFmtId="0" fontId="2" fillId="0" borderId="2" xfId="2" quotePrefix="1" applyFont="1" applyFill="1" applyBorder="1" applyAlignment="1">
      <alignment horizontal="center" vertical="center" wrapText="1"/>
    </xf>
    <xf numFmtId="0" fontId="2" fillId="0" borderId="4" xfId="2" quotePrefix="1" applyFont="1" applyFill="1" applyBorder="1" applyAlignment="1">
      <alignment horizontal="center" vertical="center" wrapText="1"/>
    </xf>
    <xf numFmtId="0" fontId="5" fillId="0" borderId="2" xfId="2" quotePrefix="1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4" xfId="2" applyFont="1" applyFill="1" applyBorder="1" applyAlignment="1">
      <alignment vertical="center" wrapText="1"/>
    </xf>
    <xf numFmtId="0" fontId="4" fillId="0" borderId="3" xfId="2" applyFont="1" applyFill="1" applyBorder="1" applyAlignment="1">
      <alignment vertical="center" wrapText="1"/>
    </xf>
    <xf numFmtId="0" fontId="2" fillId="0" borderId="8" xfId="2" quotePrefix="1" applyFont="1" applyFill="1" applyBorder="1" applyAlignment="1">
      <alignment horizontal="center" vertical="center"/>
    </xf>
    <xf numFmtId="0" fontId="2" fillId="0" borderId="35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left" vertical="center" wrapText="1"/>
    </xf>
    <xf numFmtId="0" fontId="2" fillId="0" borderId="21" xfId="2" applyFont="1" applyFill="1" applyBorder="1" applyAlignment="1">
      <alignment horizontal="left" vertical="center" wrapText="1"/>
    </xf>
    <xf numFmtId="0" fontId="2" fillId="3" borderId="8" xfId="2" quotePrefix="1" applyFont="1" applyFill="1" applyBorder="1" applyAlignment="1">
      <alignment horizontal="center" vertical="center" wrapText="1"/>
    </xf>
    <xf numFmtId="0" fontId="2" fillId="3" borderId="21" xfId="2" quotePrefix="1" applyFont="1" applyFill="1" applyBorder="1" applyAlignment="1">
      <alignment horizontal="center" vertical="center" wrapText="1"/>
    </xf>
    <xf numFmtId="0" fontId="2" fillId="0" borderId="8" xfId="2" quotePrefix="1" applyFont="1" applyFill="1" applyBorder="1" applyAlignment="1">
      <alignment horizontal="center" vertical="center" wrapText="1"/>
    </xf>
    <xf numFmtId="0" fontId="2" fillId="0" borderId="21" xfId="2" quotePrefix="1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64" fontId="19" fillId="0" borderId="0" xfId="2" applyNumberFormat="1" applyFont="1" applyFill="1" applyBorder="1" applyAlignment="1">
      <alignment horizontal="center" vertical="center"/>
    </xf>
    <xf numFmtId="0" fontId="2" fillId="2" borderId="11" xfId="2" quotePrefix="1" applyFont="1" applyFill="1" applyBorder="1" applyAlignment="1">
      <alignment horizontal="center" vertical="center" wrapText="1"/>
    </xf>
    <xf numFmtId="0" fontId="2" fillId="2" borderId="12" xfId="2" quotePrefix="1" applyFont="1" applyFill="1" applyBorder="1" applyAlignment="1">
      <alignment horizontal="center" vertical="center" wrapText="1"/>
    </xf>
    <xf numFmtId="0" fontId="5" fillId="2" borderId="11" xfId="2" quotePrefix="1" applyFont="1" applyFill="1" applyBorder="1" applyAlignment="1">
      <alignment horizontal="center" vertical="center" wrapText="1"/>
    </xf>
    <xf numFmtId="0" fontId="5" fillId="2" borderId="12" xfId="2" quotePrefix="1" applyFont="1" applyFill="1" applyBorder="1" applyAlignment="1">
      <alignment horizontal="center" vertical="center" wrapText="1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3" borderId="8" xfId="2" quotePrefix="1" applyFont="1" applyFill="1" applyBorder="1" applyAlignment="1">
      <alignment horizontal="center" vertical="center" wrapText="1"/>
    </xf>
    <xf numFmtId="0" fontId="5" fillId="3" borderId="21" xfId="2" quotePrefix="1" applyFont="1" applyFill="1" applyBorder="1" applyAlignment="1">
      <alignment horizontal="center" vertical="center" wrapText="1"/>
    </xf>
    <xf numFmtId="0" fontId="5" fillId="3" borderId="35" xfId="2" quotePrefix="1" applyFont="1" applyFill="1" applyBorder="1" applyAlignment="1">
      <alignment horizontal="center" vertical="center" wrapText="1"/>
    </xf>
    <xf numFmtId="0" fontId="5" fillId="2" borderId="17" xfId="2" quotePrefix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vertical="center"/>
    </xf>
    <xf numFmtId="0" fontId="5" fillId="2" borderId="11" xfId="2" applyFont="1" applyFill="1" applyBorder="1" applyAlignment="1">
      <alignment horizontal="left" vertical="center" wrapText="1"/>
    </xf>
    <xf numFmtId="0" fontId="5" fillId="2" borderId="12" xfId="2" applyFont="1" applyFill="1" applyBorder="1" applyAlignment="1">
      <alignment horizontal="left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0" borderId="39" xfId="2" applyFont="1" applyFill="1" applyBorder="1" applyAlignment="1">
      <alignment horizontal="center" vertical="center" wrapText="1"/>
    </xf>
    <xf numFmtId="164" fontId="19" fillId="0" borderId="18" xfId="2" applyNumberFormat="1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5" fillId="0" borderId="38" xfId="2" applyFont="1" applyFill="1" applyBorder="1" applyAlignment="1">
      <alignment horizontal="center" vertical="center" wrapText="1"/>
    </xf>
    <xf numFmtId="0" fontId="5" fillId="0" borderId="39" xfId="2" applyFont="1" applyFill="1" applyBorder="1" applyAlignment="1">
      <alignment horizontal="center" vertical="center" wrapText="1"/>
    </xf>
    <xf numFmtId="0" fontId="5" fillId="0" borderId="39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/>
    </xf>
    <xf numFmtId="0" fontId="2" fillId="0" borderId="15" xfId="2" quotePrefix="1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vertical="center"/>
    </xf>
    <xf numFmtId="0" fontId="4" fillId="0" borderId="15" xfId="2" applyFont="1" applyFill="1" applyBorder="1" applyAlignment="1">
      <alignment horizontal="left" vertical="center" wrapText="1"/>
    </xf>
    <xf numFmtId="3" fontId="4" fillId="2" borderId="15" xfId="2" quotePrefix="1" applyNumberFormat="1" applyFont="1" applyFill="1" applyBorder="1" applyAlignment="1">
      <alignment horizontal="center" vertical="center" wrapText="1"/>
    </xf>
    <xf numFmtId="3" fontId="4" fillId="0" borderId="15" xfId="2" quotePrefix="1" applyNumberFormat="1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/>
    </xf>
    <xf numFmtId="3" fontId="4" fillId="2" borderId="15" xfId="2" applyNumberFormat="1" applyFont="1" applyFill="1" applyBorder="1" applyAlignment="1">
      <alignment horizontal="center"/>
    </xf>
    <xf numFmtId="0" fontId="2" fillId="0" borderId="1" xfId="2" quotePrefix="1" applyFont="1" applyFill="1" applyBorder="1" applyAlignment="1">
      <alignment horizontal="center" vertical="center"/>
    </xf>
    <xf numFmtId="3" fontId="8" fillId="2" borderId="1" xfId="2" quotePrefix="1" applyNumberFormat="1" applyFont="1" applyFill="1" applyBorder="1" applyAlignment="1">
      <alignment horizontal="center" vertical="center" wrapText="1"/>
    </xf>
    <xf numFmtId="3" fontId="8" fillId="0" borderId="1" xfId="2" quotePrefix="1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/>
    </xf>
    <xf numFmtId="3" fontId="4" fillId="2" borderId="1" xfId="2" quotePrefix="1" applyNumberFormat="1" applyFont="1" applyFill="1" applyBorder="1" applyAlignment="1">
      <alignment horizontal="center" vertical="center" wrapText="1"/>
    </xf>
    <xf numFmtId="3" fontId="4" fillId="0" borderId="1" xfId="2" quotePrefix="1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3" fontId="8" fillId="8" borderId="10" xfId="2" quotePrefix="1" applyNumberFormat="1" applyFont="1" applyFill="1" applyBorder="1" applyAlignment="1">
      <alignment horizontal="center" wrapText="1"/>
    </xf>
    <xf numFmtId="0" fontId="2" fillId="0" borderId="7" xfId="2" quotePrefix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left" vertical="center" wrapText="1"/>
    </xf>
    <xf numFmtId="3" fontId="4" fillId="2" borderId="7" xfId="2" quotePrefix="1" applyNumberFormat="1" applyFont="1" applyFill="1" applyBorder="1" applyAlignment="1">
      <alignment horizontal="center" vertical="center" wrapText="1"/>
    </xf>
    <xf numFmtId="3" fontId="4" fillId="0" borderId="7" xfId="2" quotePrefix="1" applyNumberFormat="1" applyFont="1" applyFill="1" applyBorder="1" applyAlignment="1">
      <alignment horizontal="center" vertical="center" wrapText="1"/>
    </xf>
    <xf numFmtId="3" fontId="4" fillId="2" borderId="7" xfId="2" applyNumberFormat="1" applyFont="1" applyFill="1" applyBorder="1" applyAlignment="1">
      <alignment horizontal="center"/>
    </xf>
    <xf numFmtId="164" fontId="18" fillId="0" borderId="18" xfId="2" applyNumberFormat="1" applyFont="1" applyFill="1" applyBorder="1" applyAlignment="1">
      <alignment horizontal="center" vertical="center"/>
    </xf>
    <xf numFmtId="3" fontId="8" fillId="8" borderId="10" xfId="2" applyNumberFormat="1" applyFont="1" applyFill="1" applyBorder="1" applyAlignment="1">
      <alignment horizontal="center"/>
    </xf>
    <xf numFmtId="0" fontId="5" fillId="8" borderId="9" xfId="2" quotePrefix="1" applyFont="1" applyFill="1" applyBorder="1" applyAlignment="1">
      <alignment horizontal="center"/>
    </xf>
    <xf numFmtId="0" fontId="5" fillId="8" borderId="10" xfId="2" quotePrefix="1" applyFont="1" applyFill="1" applyBorder="1" applyAlignment="1">
      <alignment horizontal="center"/>
    </xf>
    <xf numFmtId="0" fontId="12" fillId="8" borderId="10" xfId="2" applyFont="1" applyFill="1" applyBorder="1" applyAlignment="1"/>
    <xf numFmtId="0" fontId="12" fillId="8" borderId="10" xfId="2" applyFont="1" applyFill="1" applyBorder="1" applyAlignment="1">
      <alignment horizontal="left" wrapText="1"/>
    </xf>
  </cellXfs>
  <cellStyles count="3">
    <cellStyle name="Ezres" xfId="1" builtinId="3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92"/>
  <sheetViews>
    <sheetView zoomScale="60" zoomScaleNormal="60" workbookViewId="0">
      <selection activeCell="AS8" sqref="AS8:AW9"/>
    </sheetView>
  </sheetViews>
  <sheetFormatPr defaultRowHeight="12.75" x14ac:dyDescent="0.2"/>
  <cols>
    <col min="1" max="1" width="2.7109375" style="3" customWidth="1"/>
    <col min="2" max="2" width="3.85546875" style="3" customWidth="1"/>
    <col min="3" max="19" width="2.7109375" style="3" customWidth="1"/>
    <col min="20" max="20" width="0.140625" style="3" customWidth="1"/>
    <col min="21" max="21" width="2.7109375" style="3" hidden="1" customWidth="1"/>
    <col min="22" max="27" width="2.7109375" style="3" customWidth="1"/>
    <col min="28" max="28" width="7" style="3" customWidth="1"/>
    <col min="29" max="29" width="16" style="3" customWidth="1"/>
    <col min="30" max="32" width="2.7109375" style="3" customWidth="1"/>
    <col min="33" max="33" width="8.7109375" style="3" customWidth="1"/>
    <col min="34" max="34" width="13.28515625" style="3" customWidth="1"/>
    <col min="35" max="37" width="2.7109375" style="3" customWidth="1"/>
    <col min="38" max="38" width="5.140625" style="3" customWidth="1"/>
    <col min="39" max="39" width="13.140625" style="3" customWidth="1"/>
    <col min="40" max="42" width="2.7109375" style="3" customWidth="1"/>
    <col min="43" max="43" width="4.42578125" style="3" customWidth="1"/>
    <col min="44" max="44" width="11.42578125" style="3" customWidth="1"/>
    <col min="45" max="47" width="2.7109375" style="3" customWidth="1"/>
    <col min="48" max="48" width="4.140625" style="3" customWidth="1"/>
    <col min="49" max="49" width="13.7109375" style="3" customWidth="1"/>
    <col min="50" max="52" width="2.7109375" style="3" customWidth="1"/>
    <col min="53" max="53" width="5.85546875" style="3" customWidth="1"/>
    <col min="54" max="54" width="15.28515625" style="3" customWidth="1"/>
    <col min="55" max="57" width="2.7109375" style="3" customWidth="1"/>
    <col min="58" max="58" width="7.42578125" style="3" customWidth="1"/>
    <col min="59" max="59" width="14.28515625" style="3" customWidth="1"/>
    <col min="60" max="65" width="2.7109375" style="3" customWidth="1"/>
    <col min="66" max="256" width="9.140625" style="3"/>
    <col min="257" max="257" width="2.7109375" style="3" customWidth="1"/>
    <col min="258" max="258" width="3.85546875" style="3" customWidth="1"/>
    <col min="259" max="275" width="2.7109375" style="3" customWidth="1"/>
    <col min="276" max="276" width="0.140625" style="3" customWidth="1"/>
    <col min="277" max="277" width="0" style="3" hidden="1" customWidth="1"/>
    <col min="278" max="283" width="2.7109375" style="3" customWidth="1"/>
    <col min="284" max="284" width="4.85546875" style="3" customWidth="1"/>
    <col min="285" max="285" width="13.85546875" style="3" customWidth="1"/>
    <col min="286" max="288" width="2.7109375" style="3" customWidth="1"/>
    <col min="289" max="289" width="4.42578125" style="3" customWidth="1"/>
    <col min="290" max="290" width="13.28515625" style="3" customWidth="1"/>
    <col min="291" max="293" width="2.7109375" style="3" customWidth="1"/>
    <col min="294" max="294" width="5.140625" style="3" customWidth="1"/>
    <col min="295" max="295" width="13.140625" style="3" customWidth="1"/>
    <col min="296" max="298" width="2.7109375" style="3" customWidth="1"/>
    <col min="299" max="299" width="4.42578125" style="3" customWidth="1"/>
    <col min="300" max="300" width="11.42578125" style="3" customWidth="1"/>
    <col min="301" max="303" width="2.7109375" style="3" customWidth="1"/>
    <col min="304" max="304" width="4.140625" style="3" customWidth="1"/>
    <col min="305" max="305" width="11.140625" style="3" customWidth="1"/>
    <col min="306" max="308" width="2.7109375" style="3" customWidth="1"/>
    <col min="309" max="309" width="5.85546875" style="3" customWidth="1"/>
    <col min="310" max="310" width="12" style="3" customWidth="1"/>
    <col min="311" max="313" width="2.7109375" style="3" customWidth="1"/>
    <col min="314" max="314" width="7.42578125" style="3" customWidth="1"/>
    <col min="315" max="315" width="13.28515625" style="3" customWidth="1"/>
    <col min="316" max="321" width="2.7109375" style="3" customWidth="1"/>
    <col min="322" max="512" width="9.140625" style="3"/>
    <col min="513" max="513" width="2.7109375" style="3" customWidth="1"/>
    <col min="514" max="514" width="3.85546875" style="3" customWidth="1"/>
    <col min="515" max="531" width="2.7109375" style="3" customWidth="1"/>
    <col min="532" max="532" width="0.140625" style="3" customWidth="1"/>
    <col min="533" max="533" width="0" style="3" hidden="1" customWidth="1"/>
    <col min="534" max="539" width="2.7109375" style="3" customWidth="1"/>
    <col min="540" max="540" width="4.85546875" style="3" customWidth="1"/>
    <col min="541" max="541" width="13.85546875" style="3" customWidth="1"/>
    <col min="542" max="544" width="2.7109375" style="3" customWidth="1"/>
    <col min="545" max="545" width="4.42578125" style="3" customWidth="1"/>
    <col min="546" max="546" width="13.28515625" style="3" customWidth="1"/>
    <col min="547" max="549" width="2.7109375" style="3" customWidth="1"/>
    <col min="550" max="550" width="5.140625" style="3" customWidth="1"/>
    <col min="551" max="551" width="13.140625" style="3" customWidth="1"/>
    <col min="552" max="554" width="2.7109375" style="3" customWidth="1"/>
    <col min="555" max="555" width="4.42578125" style="3" customWidth="1"/>
    <col min="556" max="556" width="11.42578125" style="3" customWidth="1"/>
    <col min="557" max="559" width="2.7109375" style="3" customWidth="1"/>
    <col min="560" max="560" width="4.140625" style="3" customWidth="1"/>
    <col min="561" max="561" width="11.140625" style="3" customWidth="1"/>
    <col min="562" max="564" width="2.7109375" style="3" customWidth="1"/>
    <col min="565" max="565" width="5.85546875" style="3" customWidth="1"/>
    <col min="566" max="566" width="12" style="3" customWidth="1"/>
    <col min="567" max="569" width="2.7109375" style="3" customWidth="1"/>
    <col min="570" max="570" width="7.42578125" style="3" customWidth="1"/>
    <col min="571" max="571" width="13.28515625" style="3" customWidth="1"/>
    <col min="572" max="577" width="2.7109375" style="3" customWidth="1"/>
    <col min="578" max="768" width="9.140625" style="3"/>
    <col min="769" max="769" width="2.7109375" style="3" customWidth="1"/>
    <col min="770" max="770" width="3.85546875" style="3" customWidth="1"/>
    <col min="771" max="787" width="2.7109375" style="3" customWidth="1"/>
    <col min="788" max="788" width="0.140625" style="3" customWidth="1"/>
    <col min="789" max="789" width="0" style="3" hidden="1" customWidth="1"/>
    <col min="790" max="795" width="2.7109375" style="3" customWidth="1"/>
    <col min="796" max="796" width="4.85546875" style="3" customWidth="1"/>
    <col min="797" max="797" width="13.85546875" style="3" customWidth="1"/>
    <col min="798" max="800" width="2.7109375" style="3" customWidth="1"/>
    <col min="801" max="801" width="4.42578125" style="3" customWidth="1"/>
    <col min="802" max="802" width="13.28515625" style="3" customWidth="1"/>
    <col min="803" max="805" width="2.7109375" style="3" customWidth="1"/>
    <col min="806" max="806" width="5.140625" style="3" customWidth="1"/>
    <col min="807" max="807" width="13.140625" style="3" customWidth="1"/>
    <col min="808" max="810" width="2.7109375" style="3" customWidth="1"/>
    <col min="811" max="811" width="4.42578125" style="3" customWidth="1"/>
    <col min="812" max="812" width="11.42578125" style="3" customWidth="1"/>
    <col min="813" max="815" width="2.7109375" style="3" customWidth="1"/>
    <col min="816" max="816" width="4.140625" style="3" customWidth="1"/>
    <col min="817" max="817" width="11.140625" style="3" customWidth="1"/>
    <col min="818" max="820" width="2.7109375" style="3" customWidth="1"/>
    <col min="821" max="821" width="5.85546875" style="3" customWidth="1"/>
    <col min="822" max="822" width="12" style="3" customWidth="1"/>
    <col min="823" max="825" width="2.7109375" style="3" customWidth="1"/>
    <col min="826" max="826" width="7.42578125" style="3" customWidth="1"/>
    <col min="827" max="827" width="13.28515625" style="3" customWidth="1"/>
    <col min="828" max="833" width="2.7109375" style="3" customWidth="1"/>
    <col min="834" max="1024" width="9.140625" style="3"/>
    <col min="1025" max="1025" width="2.7109375" style="3" customWidth="1"/>
    <col min="1026" max="1026" width="3.85546875" style="3" customWidth="1"/>
    <col min="1027" max="1043" width="2.7109375" style="3" customWidth="1"/>
    <col min="1044" max="1044" width="0.140625" style="3" customWidth="1"/>
    <col min="1045" max="1045" width="0" style="3" hidden="1" customWidth="1"/>
    <col min="1046" max="1051" width="2.7109375" style="3" customWidth="1"/>
    <col min="1052" max="1052" width="4.85546875" style="3" customWidth="1"/>
    <col min="1053" max="1053" width="13.85546875" style="3" customWidth="1"/>
    <col min="1054" max="1056" width="2.7109375" style="3" customWidth="1"/>
    <col min="1057" max="1057" width="4.42578125" style="3" customWidth="1"/>
    <col min="1058" max="1058" width="13.28515625" style="3" customWidth="1"/>
    <col min="1059" max="1061" width="2.7109375" style="3" customWidth="1"/>
    <col min="1062" max="1062" width="5.140625" style="3" customWidth="1"/>
    <col min="1063" max="1063" width="13.140625" style="3" customWidth="1"/>
    <col min="1064" max="1066" width="2.7109375" style="3" customWidth="1"/>
    <col min="1067" max="1067" width="4.42578125" style="3" customWidth="1"/>
    <col min="1068" max="1068" width="11.42578125" style="3" customWidth="1"/>
    <col min="1069" max="1071" width="2.7109375" style="3" customWidth="1"/>
    <col min="1072" max="1072" width="4.140625" style="3" customWidth="1"/>
    <col min="1073" max="1073" width="11.140625" style="3" customWidth="1"/>
    <col min="1074" max="1076" width="2.7109375" style="3" customWidth="1"/>
    <col min="1077" max="1077" width="5.85546875" style="3" customWidth="1"/>
    <col min="1078" max="1078" width="12" style="3" customWidth="1"/>
    <col min="1079" max="1081" width="2.7109375" style="3" customWidth="1"/>
    <col min="1082" max="1082" width="7.42578125" style="3" customWidth="1"/>
    <col min="1083" max="1083" width="13.28515625" style="3" customWidth="1"/>
    <col min="1084" max="1089" width="2.7109375" style="3" customWidth="1"/>
    <col min="1090" max="1280" width="9.140625" style="3"/>
    <col min="1281" max="1281" width="2.7109375" style="3" customWidth="1"/>
    <col min="1282" max="1282" width="3.85546875" style="3" customWidth="1"/>
    <col min="1283" max="1299" width="2.7109375" style="3" customWidth="1"/>
    <col min="1300" max="1300" width="0.140625" style="3" customWidth="1"/>
    <col min="1301" max="1301" width="0" style="3" hidden="1" customWidth="1"/>
    <col min="1302" max="1307" width="2.7109375" style="3" customWidth="1"/>
    <col min="1308" max="1308" width="4.85546875" style="3" customWidth="1"/>
    <col min="1309" max="1309" width="13.85546875" style="3" customWidth="1"/>
    <col min="1310" max="1312" width="2.7109375" style="3" customWidth="1"/>
    <col min="1313" max="1313" width="4.42578125" style="3" customWidth="1"/>
    <col min="1314" max="1314" width="13.28515625" style="3" customWidth="1"/>
    <col min="1315" max="1317" width="2.7109375" style="3" customWidth="1"/>
    <col min="1318" max="1318" width="5.140625" style="3" customWidth="1"/>
    <col min="1319" max="1319" width="13.140625" style="3" customWidth="1"/>
    <col min="1320" max="1322" width="2.7109375" style="3" customWidth="1"/>
    <col min="1323" max="1323" width="4.42578125" style="3" customWidth="1"/>
    <col min="1324" max="1324" width="11.42578125" style="3" customWidth="1"/>
    <col min="1325" max="1327" width="2.7109375" style="3" customWidth="1"/>
    <col min="1328" max="1328" width="4.140625" style="3" customWidth="1"/>
    <col min="1329" max="1329" width="11.140625" style="3" customWidth="1"/>
    <col min="1330" max="1332" width="2.7109375" style="3" customWidth="1"/>
    <col min="1333" max="1333" width="5.85546875" style="3" customWidth="1"/>
    <col min="1334" max="1334" width="12" style="3" customWidth="1"/>
    <col min="1335" max="1337" width="2.7109375" style="3" customWidth="1"/>
    <col min="1338" max="1338" width="7.42578125" style="3" customWidth="1"/>
    <col min="1339" max="1339" width="13.28515625" style="3" customWidth="1"/>
    <col min="1340" max="1345" width="2.7109375" style="3" customWidth="1"/>
    <col min="1346" max="1536" width="9.140625" style="3"/>
    <col min="1537" max="1537" width="2.7109375" style="3" customWidth="1"/>
    <col min="1538" max="1538" width="3.85546875" style="3" customWidth="1"/>
    <col min="1539" max="1555" width="2.7109375" style="3" customWidth="1"/>
    <col min="1556" max="1556" width="0.140625" style="3" customWidth="1"/>
    <col min="1557" max="1557" width="0" style="3" hidden="1" customWidth="1"/>
    <col min="1558" max="1563" width="2.7109375" style="3" customWidth="1"/>
    <col min="1564" max="1564" width="4.85546875" style="3" customWidth="1"/>
    <col min="1565" max="1565" width="13.85546875" style="3" customWidth="1"/>
    <col min="1566" max="1568" width="2.7109375" style="3" customWidth="1"/>
    <col min="1569" max="1569" width="4.42578125" style="3" customWidth="1"/>
    <col min="1570" max="1570" width="13.28515625" style="3" customWidth="1"/>
    <col min="1571" max="1573" width="2.7109375" style="3" customWidth="1"/>
    <col min="1574" max="1574" width="5.140625" style="3" customWidth="1"/>
    <col min="1575" max="1575" width="13.140625" style="3" customWidth="1"/>
    <col min="1576" max="1578" width="2.7109375" style="3" customWidth="1"/>
    <col min="1579" max="1579" width="4.42578125" style="3" customWidth="1"/>
    <col min="1580" max="1580" width="11.42578125" style="3" customWidth="1"/>
    <col min="1581" max="1583" width="2.7109375" style="3" customWidth="1"/>
    <col min="1584" max="1584" width="4.140625" style="3" customWidth="1"/>
    <col min="1585" max="1585" width="11.140625" style="3" customWidth="1"/>
    <col min="1586" max="1588" width="2.7109375" style="3" customWidth="1"/>
    <col min="1589" max="1589" width="5.85546875" style="3" customWidth="1"/>
    <col min="1590" max="1590" width="12" style="3" customWidth="1"/>
    <col min="1591" max="1593" width="2.7109375" style="3" customWidth="1"/>
    <col min="1594" max="1594" width="7.42578125" style="3" customWidth="1"/>
    <col min="1595" max="1595" width="13.28515625" style="3" customWidth="1"/>
    <col min="1596" max="1601" width="2.7109375" style="3" customWidth="1"/>
    <col min="1602" max="1792" width="9.140625" style="3"/>
    <col min="1793" max="1793" width="2.7109375" style="3" customWidth="1"/>
    <col min="1794" max="1794" width="3.85546875" style="3" customWidth="1"/>
    <col min="1795" max="1811" width="2.7109375" style="3" customWidth="1"/>
    <col min="1812" max="1812" width="0.140625" style="3" customWidth="1"/>
    <col min="1813" max="1813" width="0" style="3" hidden="1" customWidth="1"/>
    <col min="1814" max="1819" width="2.7109375" style="3" customWidth="1"/>
    <col min="1820" max="1820" width="4.85546875" style="3" customWidth="1"/>
    <col min="1821" max="1821" width="13.85546875" style="3" customWidth="1"/>
    <col min="1822" max="1824" width="2.7109375" style="3" customWidth="1"/>
    <col min="1825" max="1825" width="4.42578125" style="3" customWidth="1"/>
    <col min="1826" max="1826" width="13.28515625" style="3" customWidth="1"/>
    <col min="1827" max="1829" width="2.7109375" style="3" customWidth="1"/>
    <col min="1830" max="1830" width="5.140625" style="3" customWidth="1"/>
    <col min="1831" max="1831" width="13.140625" style="3" customWidth="1"/>
    <col min="1832" max="1834" width="2.7109375" style="3" customWidth="1"/>
    <col min="1835" max="1835" width="4.42578125" style="3" customWidth="1"/>
    <col min="1836" max="1836" width="11.42578125" style="3" customWidth="1"/>
    <col min="1837" max="1839" width="2.7109375" style="3" customWidth="1"/>
    <col min="1840" max="1840" width="4.140625" style="3" customWidth="1"/>
    <col min="1841" max="1841" width="11.140625" style="3" customWidth="1"/>
    <col min="1842" max="1844" width="2.7109375" style="3" customWidth="1"/>
    <col min="1845" max="1845" width="5.85546875" style="3" customWidth="1"/>
    <col min="1846" max="1846" width="12" style="3" customWidth="1"/>
    <col min="1847" max="1849" width="2.7109375" style="3" customWidth="1"/>
    <col min="1850" max="1850" width="7.42578125" style="3" customWidth="1"/>
    <col min="1851" max="1851" width="13.28515625" style="3" customWidth="1"/>
    <col min="1852" max="1857" width="2.7109375" style="3" customWidth="1"/>
    <col min="1858" max="2048" width="9.140625" style="3"/>
    <col min="2049" max="2049" width="2.7109375" style="3" customWidth="1"/>
    <col min="2050" max="2050" width="3.85546875" style="3" customWidth="1"/>
    <col min="2051" max="2067" width="2.7109375" style="3" customWidth="1"/>
    <col min="2068" max="2068" width="0.140625" style="3" customWidth="1"/>
    <col min="2069" max="2069" width="0" style="3" hidden="1" customWidth="1"/>
    <col min="2070" max="2075" width="2.7109375" style="3" customWidth="1"/>
    <col min="2076" max="2076" width="4.85546875" style="3" customWidth="1"/>
    <col min="2077" max="2077" width="13.85546875" style="3" customWidth="1"/>
    <col min="2078" max="2080" width="2.7109375" style="3" customWidth="1"/>
    <col min="2081" max="2081" width="4.42578125" style="3" customWidth="1"/>
    <col min="2082" max="2082" width="13.28515625" style="3" customWidth="1"/>
    <col min="2083" max="2085" width="2.7109375" style="3" customWidth="1"/>
    <col min="2086" max="2086" width="5.140625" style="3" customWidth="1"/>
    <col min="2087" max="2087" width="13.140625" style="3" customWidth="1"/>
    <col min="2088" max="2090" width="2.7109375" style="3" customWidth="1"/>
    <col min="2091" max="2091" width="4.42578125" style="3" customWidth="1"/>
    <col min="2092" max="2092" width="11.42578125" style="3" customWidth="1"/>
    <col min="2093" max="2095" width="2.7109375" style="3" customWidth="1"/>
    <col min="2096" max="2096" width="4.140625" style="3" customWidth="1"/>
    <col min="2097" max="2097" width="11.140625" style="3" customWidth="1"/>
    <col min="2098" max="2100" width="2.7109375" style="3" customWidth="1"/>
    <col min="2101" max="2101" width="5.85546875" style="3" customWidth="1"/>
    <col min="2102" max="2102" width="12" style="3" customWidth="1"/>
    <col min="2103" max="2105" width="2.7109375" style="3" customWidth="1"/>
    <col min="2106" max="2106" width="7.42578125" style="3" customWidth="1"/>
    <col min="2107" max="2107" width="13.28515625" style="3" customWidth="1"/>
    <col min="2108" max="2113" width="2.7109375" style="3" customWidth="1"/>
    <col min="2114" max="2304" width="9.140625" style="3"/>
    <col min="2305" max="2305" width="2.7109375" style="3" customWidth="1"/>
    <col min="2306" max="2306" width="3.85546875" style="3" customWidth="1"/>
    <col min="2307" max="2323" width="2.7109375" style="3" customWidth="1"/>
    <col min="2324" max="2324" width="0.140625" style="3" customWidth="1"/>
    <col min="2325" max="2325" width="0" style="3" hidden="1" customWidth="1"/>
    <col min="2326" max="2331" width="2.7109375" style="3" customWidth="1"/>
    <col min="2332" max="2332" width="4.85546875" style="3" customWidth="1"/>
    <col min="2333" max="2333" width="13.85546875" style="3" customWidth="1"/>
    <col min="2334" max="2336" width="2.7109375" style="3" customWidth="1"/>
    <col min="2337" max="2337" width="4.42578125" style="3" customWidth="1"/>
    <col min="2338" max="2338" width="13.28515625" style="3" customWidth="1"/>
    <col min="2339" max="2341" width="2.7109375" style="3" customWidth="1"/>
    <col min="2342" max="2342" width="5.140625" style="3" customWidth="1"/>
    <col min="2343" max="2343" width="13.140625" style="3" customWidth="1"/>
    <col min="2344" max="2346" width="2.7109375" style="3" customWidth="1"/>
    <col min="2347" max="2347" width="4.42578125" style="3" customWidth="1"/>
    <col min="2348" max="2348" width="11.42578125" style="3" customWidth="1"/>
    <col min="2349" max="2351" width="2.7109375" style="3" customWidth="1"/>
    <col min="2352" max="2352" width="4.140625" style="3" customWidth="1"/>
    <col min="2353" max="2353" width="11.140625" style="3" customWidth="1"/>
    <col min="2354" max="2356" width="2.7109375" style="3" customWidth="1"/>
    <col min="2357" max="2357" width="5.85546875" style="3" customWidth="1"/>
    <col min="2358" max="2358" width="12" style="3" customWidth="1"/>
    <col min="2359" max="2361" width="2.7109375" style="3" customWidth="1"/>
    <col min="2362" max="2362" width="7.42578125" style="3" customWidth="1"/>
    <col min="2363" max="2363" width="13.28515625" style="3" customWidth="1"/>
    <col min="2364" max="2369" width="2.7109375" style="3" customWidth="1"/>
    <col min="2370" max="2560" width="9.140625" style="3"/>
    <col min="2561" max="2561" width="2.7109375" style="3" customWidth="1"/>
    <col min="2562" max="2562" width="3.85546875" style="3" customWidth="1"/>
    <col min="2563" max="2579" width="2.7109375" style="3" customWidth="1"/>
    <col min="2580" max="2580" width="0.140625" style="3" customWidth="1"/>
    <col min="2581" max="2581" width="0" style="3" hidden="1" customWidth="1"/>
    <col min="2582" max="2587" width="2.7109375" style="3" customWidth="1"/>
    <col min="2588" max="2588" width="4.85546875" style="3" customWidth="1"/>
    <col min="2589" max="2589" width="13.85546875" style="3" customWidth="1"/>
    <col min="2590" max="2592" width="2.7109375" style="3" customWidth="1"/>
    <col min="2593" max="2593" width="4.42578125" style="3" customWidth="1"/>
    <col min="2594" max="2594" width="13.28515625" style="3" customWidth="1"/>
    <col min="2595" max="2597" width="2.7109375" style="3" customWidth="1"/>
    <col min="2598" max="2598" width="5.140625" style="3" customWidth="1"/>
    <col min="2599" max="2599" width="13.140625" style="3" customWidth="1"/>
    <col min="2600" max="2602" width="2.7109375" style="3" customWidth="1"/>
    <col min="2603" max="2603" width="4.42578125" style="3" customWidth="1"/>
    <col min="2604" max="2604" width="11.42578125" style="3" customWidth="1"/>
    <col min="2605" max="2607" width="2.7109375" style="3" customWidth="1"/>
    <col min="2608" max="2608" width="4.140625" style="3" customWidth="1"/>
    <col min="2609" max="2609" width="11.140625" style="3" customWidth="1"/>
    <col min="2610" max="2612" width="2.7109375" style="3" customWidth="1"/>
    <col min="2613" max="2613" width="5.85546875" style="3" customWidth="1"/>
    <col min="2614" max="2614" width="12" style="3" customWidth="1"/>
    <col min="2615" max="2617" width="2.7109375" style="3" customWidth="1"/>
    <col min="2618" max="2618" width="7.42578125" style="3" customWidth="1"/>
    <col min="2619" max="2619" width="13.28515625" style="3" customWidth="1"/>
    <col min="2620" max="2625" width="2.7109375" style="3" customWidth="1"/>
    <col min="2626" max="2816" width="9.140625" style="3"/>
    <col min="2817" max="2817" width="2.7109375" style="3" customWidth="1"/>
    <col min="2818" max="2818" width="3.85546875" style="3" customWidth="1"/>
    <col min="2819" max="2835" width="2.7109375" style="3" customWidth="1"/>
    <col min="2836" max="2836" width="0.140625" style="3" customWidth="1"/>
    <col min="2837" max="2837" width="0" style="3" hidden="1" customWidth="1"/>
    <col min="2838" max="2843" width="2.7109375" style="3" customWidth="1"/>
    <col min="2844" max="2844" width="4.85546875" style="3" customWidth="1"/>
    <col min="2845" max="2845" width="13.85546875" style="3" customWidth="1"/>
    <col min="2846" max="2848" width="2.7109375" style="3" customWidth="1"/>
    <col min="2849" max="2849" width="4.42578125" style="3" customWidth="1"/>
    <col min="2850" max="2850" width="13.28515625" style="3" customWidth="1"/>
    <col min="2851" max="2853" width="2.7109375" style="3" customWidth="1"/>
    <col min="2854" max="2854" width="5.140625" style="3" customWidth="1"/>
    <col min="2855" max="2855" width="13.140625" style="3" customWidth="1"/>
    <col min="2856" max="2858" width="2.7109375" style="3" customWidth="1"/>
    <col min="2859" max="2859" width="4.42578125" style="3" customWidth="1"/>
    <col min="2860" max="2860" width="11.42578125" style="3" customWidth="1"/>
    <col min="2861" max="2863" width="2.7109375" style="3" customWidth="1"/>
    <col min="2864" max="2864" width="4.140625" style="3" customWidth="1"/>
    <col min="2865" max="2865" width="11.140625" style="3" customWidth="1"/>
    <col min="2866" max="2868" width="2.7109375" style="3" customWidth="1"/>
    <col min="2869" max="2869" width="5.85546875" style="3" customWidth="1"/>
    <col min="2870" max="2870" width="12" style="3" customWidth="1"/>
    <col min="2871" max="2873" width="2.7109375" style="3" customWidth="1"/>
    <col min="2874" max="2874" width="7.42578125" style="3" customWidth="1"/>
    <col min="2875" max="2875" width="13.28515625" style="3" customWidth="1"/>
    <col min="2876" max="2881" width="2.7109375" style="3" customWidth="1"/>
    <col min="2882" max="3072" width="9.140625" style="3"/>
    <col min="3073" max="3073" width="2.7109375" style="3" customWidth="1"/>
    <col min="3074" max="3074" width="3.85546875" style="3" customWidth="1"/>
    <col min="3075" max="3091" width="2.7109375" style="3" customWidth="1"/>
    <col min="3092" max="3092" width="0.140625" style="3" customWidth="1"/>
    <col min="3093" max="3093" width="0" style="3" hidden="1" customWidth="1"/>
    <col min="3094" max="3099" width="2.7109375" style="3" customWidth="1"/>
    <col min="3100" max="3100" width="4.85546875" style="3" customWidth="1"/>
    <col min="3101" max="3101" width="13.85546875" style="3" customWidth="1"/>
    <col min="3102" max="3104" width="2.7109375" style="3" customWidth="1"/>
    <col min="3105" max="3105" width="4.42578125" style="3" customWidth="1"/>
    <col min="3106" max="3106" width="13.28515625" style="3" customWidth="1"/>
    <col min="3107" max="3109" width="2.7109375" style="3" customWidth="1"/>
    <col min="3110" max="3110" width="5.140625" style="3" customWidth="1"/>
    <col min="3111" max="3111" width="13.140625" style="3" customWidth="1"/>
    <col min="3112" max="3114" width="2.7109375" style="3" customWidth="1"/>
    <col min="3115" max="3115" width="4.42578125" style="3" customWidth="1"/>
    <col min="3116" max="3116" width="11.42578125" style="3" customWidth="1"/>
    <col min="3117" max="3119" width="2.7109375" style="3" customWidth="1"/>
    <col min="3120" max="3120" width="4.140625" style="3" customWidth="1"/>
    <col min="3121" max="3121" width="11.140625" style="3" customWidth="1"/>
    <col min="3122" max="3124" width="2.7109375" style="3" customWidth="1"/>
    <col min="3125" max="3125" width="5.85546875" style="3" customWidth="1"/>
    <col min="3126" max="3126" width="12" style="3" customWidth="1"/>
    <col min="3127" max="3129" width="2.7109375" style="3" customWidth="1"/>
    <col min="3130" max="3130" width="7.42578125" style="3" customWidth="1"/>
    <col min="3131" max="3131" width="13.28515625" style="3" customWidth="1"/>
    <col min="3132" max="3137" width="2.7109375" style="3" customWidth="1"/>
    <col min="3138" max="3328" width="9.140625" style="3"/>
    <col min="3329" max="3329" width="2.7109375" style="3" customWidth="1"/>
    <col min="3330" max="3330" width="3.85546875" style="3" customWidth="1"/>
    <col min="3331" max="3347" width="2.7109375" style="3" customWidth="1"/>
    <col min="3348" max="3348" width="0.140625" style="3" customWidth="1"/>
    <col min="3349" max="3349" width="0" style="3" hidden="1" customWidth="1"/>
    <col min="3350" max="3355" width="2.7109375" style="3" customWidth="1"/>
    <col min="3356" max="3356" width="4.85546875" style="3" customWidth="1"/>
    <col min="3357" max="3357" width="13.85546875" style="3" customWidth="1"/>
    <col min="3358" max="3360" width="2.7109375" style="3" customWidth="1"/>
    <col min="3361" max="3361" width="4.42578125" style="3" customWidth="1"/>
    <col min="3362" max="3362" width="13.28515625" style="3" customWidth="1"/>
    <col min="3363" max="3365" width="2.7109375" style="3" customWidth="1"/>
    <col min="3366" max="3366" width="5.140625" style="3" customWidth="1"/>
    <col min="3367" max="3367" width="13.140625" style="3" customWidth="1"/>
    <col min="3368" max="3370" width="2.7109375" style="3" customWidth="1"/>
    <col min="3371" max="3371" width="4.42578125" style="3" customWidth="1"/>
    <col min="3372" max="3372" width="11.42578125" style="3" customWidth="1"/>
    <col min="3373" max="3375" width="2.7109375" style="3" customWidth="1"/>
    <col min="3376" max="3376" width="4.140625" style="3" customWidth="1"/>
    <col min="3377" max="3377" width="11.140625" style="3" customWidth="1"/>
    <col min="3378" max="3380" width="2.7109375" style="3" customWidth="1"/>
    <col min="3381" max="3381" width="5.85546875" style="3" customWidth="1"/>
    <col min="3382" max="3382" width="12" style="3" customWidth="1"/>
    <col min="3383" max="3385" width="2.7109375" style="3" customWidth="1"/>
    <col min="3386" max="3386" width="7.42578125" style="3" customWidth="1"/>
    <col min="3387" max="3387" width="13.28515625" style="3" customWidth="1"/>
    <col min="3388" max="3393" width="2.7109375" style="3" customWidth="1"/>
    <col min="3394" max="3584" width="9.140625" style="3"/>
    <col min="3585" max="3585" width="2.7109375" style="3" customWidth="1"/>
    <col min="3586" max="3586" width="3.85546875" style="3" customWidth="1"/>
    <col min="3587" max="3603" width="2.7109375" style="3" customWidth="1"/>
    <col min="3604" max="3604" width="0.140625" style="3" customWidth="1"/>
    <col min="3605" max="3605" width="0" style="3" hidden="1" customWidth="1"/>
    <col min="3606" max="3611" width="2.7109375" style="3" customWidth="1"/>
    <col min="3612" max="3612" width="4.85546875" style="3" customWidth="1"/>
    <col min="3613" max="3613" width="13.85546875" style="3" customWidth="1"/>
    <col min="3614" max="3616" width="2.7109375" style="3" customWidth="1"/>
    <col min="3617" max="3617" width="4.42578125" style="3" customWidth="1"/>
    <col min="3618" max="3618" width="13.28515625" style="3" customWidth="1"/>
    <col min="3619" max="3621" width="2.7109375" style="3" customWidth="1"/>
    <col min="3622" max="3622" width="5.140625" style="3" customWidth="1"/>
    <col min="3623" max="3623" width="13.140625" style="3" customWidth="1"/>
    <col min="3624" max="3626" width="2.7109375" style="3" customWidth="1"/>
    <col min="3627" max="3627" width="4.42578125" style="3" customWidth="1"/>
    <col min="3628" max="3628" width="11.42578125" style="3" customWidth="1"/>
    <col min="3629" max="3631" width="2.7109375" style="3" customWidth="1"/>
    <col min="3632" max="3632" width="4.140625" style="3" customWidth="1"/>
    <col min="3633" max="3633" width="11.140625" style="3" customWidth="1"/>
    <col min="3634" max="3636" width="2.7109375" style="3" customWidth="1"/>
    <col min="3637" max="3637" width="5.85546875" style="3" customWidth="1"/>
    <col min="3638" max="3638" width="12" style="3" customWidth="1"/>
    <col min="3639" max="3641" width="2.7109375" style="3" customWidth="1"/>
    <col min="3642" max="3642" width="7.42578125" style="3" customWidth="1"/>
    <col min="3643" max="3643" width="13.28515625" style="3" customWidth="1"/>
    <col min="3644" max="3649" width="2.7109375" style="3" customWidth="1"/>
    <col min="3650" max="3840" width="9.140625" style="3"/>
    <col min="3841" max="3841" width="2.7109375" style="3" customWidth="1"/>
    <col min="3842" max="3842" width="3.85546875" style="3" customWidth="1"/>
    <col min="3843" max="3859" width="2.7109375" style="3" customWidth="1"/>
    <col min="3860" max="3860" width="0.140625" style="3" customWidth="1"/>
    <col min="3861" max="3861" width="0" style="3" hidden="1" customWidth="1"/>
    <col min="3862" max="3867" width="2.7109375" style="3" customWidth="1"/>
    <col min="3868" max="3868" width="4.85546875" style="3" customWidth="1"/>
    <col min="3869" max="3869" width="13.85546875" style="3" customWidth="1"/>
    <col min="3870" max="3872" width="2.7109375" style="3" customWidth="1"/>
    <col min="3873" max="3873" width="4.42578125" style="3" customWidth="1"/>
    <col min="3874" max="3874" width="13.28515625" style="3" customWidth="1"/>
    <col min="3875" max="3877" width="2.7109375" style="3" customWidth="1"/>
    <col min="3878" max="3878" width="5.140625" style="3" customWidth="1"/>
    <col min="3879" max="3879" width="13.140625" style="3" customWidth="1"/>
    <col min="3880" max="3882" width="2.7109375" style="3" customWidth="1"/>
    <col min="3883" max="3883" width="4.42578125" style="3" customWidth="1"/>
    <col min="3884" max="3884" width="11.42578125" style="3" customWidth="1"/>
    <col min="3885" max="3887" width="2.7109375" style="3" customWidth="1"/>
    <col min="3888" max="3888" width="4.140625" style="3" customWidth="1"/>
    <col min="3889" max="3889" width="11.140625" style="3" customWidth="1"/>
    <col min="3890" max="3892" width="2.7109375" style="3" customWidth="1"/>
    <col min="3893" max="3893" width="5.85546875" style="3" customWidth="1"/>
    <col min="3894" max="3894" width="12" style="3" customWidth="1"/>
    <col min="3895" max="3897" width="2.7109375" style="3" customWidth="1"/>
    <col min="3898" max="3898" width="7.42578125" style="3" customWidth="1"/>
    <col min="3899" max="3899" width="13.28515625" style="3" customWidth="1"/>
    <col min="3900" max="3905" width="2.7109375" style="3" customWidth="1"/>
    <col min="3906" max="4096" width="9.140625" style="3"/>
    <col min="4097" max="4097" width="2.7109375" style="3" customWidth="1"/>
    <col min="4098" max="4098" width="3.85546875" style="3" customWidth="1"/>
    <col min="4099" max="4115" width="2.7109375" style="3" customWidth="1"/>
    <col min="4116" max="4116" width="0.140625" style="3" customWidth="1"/>
    <col min="4117" max="4117" width="0" style="3" hidden="1" customWidth="1"/>
    <col min="4118" max="4123" width="2.7109375" style="3" customWidth="1"/>
    <col min="4124" max="4124" width="4.85546875" style="3" customWidth="1"/>
    <col min="4125" max="4125" width="13.85546875" style="3" customWidth="1"/>
    <col min="4126" max="4128" width="2.7109375" style="3" customWidth="1"/>
    <col min="4129" max="4129" width="4.42578125" style="3" customWidth="1"/>
    <col min="4130" max="4130" width="13.28515625" style="3" customWidth="1"/>
    <col min="4131" max="4133" width="2.7109375" style="3" customWidth="1"/>
    <col min="4134" max="4134" width="5.140625" style="3" customWidth="1"/>
    <col min="4135" max="4135" width="13.140625" style="3" customWidth="1"/>
    <col min="4136" max="4138" width="2.7109375" style="3" customWidth="1"/>
    <col min="4139" max="4139" width="4.42578125" style="3" customWidth="1"/>
    <col min="4140" max="4140" width="11.42578125" style="3" customWidth="1"/>
    <col min="4141" max="4143" width="2.7109375" style="3" customWidth="1"/>
    <col min="4144" max="4144" width="4.140625" style="3" customWidth="1"/>
    <col min="4145" max="4145" width="11.140625" style="3" customWidth="1"/>
    <col min="4146" max="4148" width="2.7109375" style="3" customWidth="1"/>
    <col min="4149" max="4149" width="5.85546875" style="3" customWidth="1"/>
    <col min="4150" max="4150" width="12" style="3" customWidth="1"/>
    <col min="4151" max="4153" width="2.7109375" style="3" customWidth="1"/>
    <col min="4154" max="4154" width="7.42578125" style="3" customWidth="1"/>
    <col min="4155" max="4155" width="13.28515625" style="3" customWidth="1"/>
    <col min="4156" max="4161" width="2.7109375" style="3" customWidth="1"/>
    <col min="4162" max="4352" width="9.140625" style="3"/>
    <col min="4353" max="4353" width="2.7109375" style="3" customWidth="1"/>
    <col min="4354" max="4354" width="3.85546875" style="3" customWidth="1"/>
    <col min="4355" max="4371" width="2.7109375" style="3" customWidth="1"/>
    <col min="4372" max="4372" width="0.140625" style="3" customWidth="1"/>
    <col min="4373" max="4373" width="0" style="3" hidden="1" customWidth="1"/>
    <col min="4374" max="4379" width="2.7109375" style="3" customWidth="1"/>
    <col min="4380" max="4380" width="4.85546875" style="3" customWidth="1"/>
    <col min="4381" max="4381" width="13.85546875" style="3" customWidth="1"/>
    <col min="4382" max="4384" width="2.7109375" style="3" customWidth="1"/>
    <col min="4385" max="4385" width="4.42578125" style="3" customWidth="1"/>
    <col min="4386" max="4386" width="13.28515625" style="3" customWidth="1"/>
    <col min="4387" max="4389" width="2.7109375" style="3" customWidth="1"/>
    <col min="4390" max="4390" width="5.140625" style="3" customWidth="1"/>
    <col min="4391" max="4391" width="13.140625" style="3" customWidth="1"/>
    <col min="4392" max="4394" width="2.7109375" style="3" customWidth="1"/>
    <col min="4395" max="4395" width="4.42578125" style="3" customWidth="1"/>
    <col min="4396" max="4396" width="11.42578125" style="3" customWidth="1"/>
    <col min="4397" max="4399" width="2.7109375" style="3" customWidth="1"/>
    <col min="4400" max="4400" width="4.140625" style="3" customWidth="1"/>
    <col min="4401" max="4401" width="11.140625" style="3" customWidth="1"/>
    <col min="4402" max="4404" width="2.7109375" style="3" customWidth="1"/>
    <col min="4405" max="4405" width="5.85546875" style="3" customWidth="1"/>
    <col min="4406" max="4406" width="12" style="3" customWidth="1"/>
    <col min="4407" max="4409" width="2.7109375" style="3" customWidth="1"/>
    <col min="4410" max="4410" width="7.42578125" style="3" customWidth="1"/>
    <col min="4411" max="4411" width="13.28515625" style="3" customWidth="1"/>
    <col min="4412" max="4417" width="2.7109375" style="3" customWidth="1"/>
    <col min="4418" max="4608" width="9.140625" style="3"/>
    <col min="4609" max="4609" width="2.7109375" style="3" customWidth="1"/>
    <col min="4610" max="4610" width="3.85546875" style="3" customWidth="1"/>
    <col min="4611" max="4627" width="2.7109375" style="3" customWidth="1"/>
    <col min="4628" max="4628" width="0.140625" style="3" customWidth="1"/>
    <col min="4629" max="4629" width="0" style="3" hidden="1" customWidth="1"/>
    <col min="4630" max="4635" width="2.7109375" style="3" customWidth="1"/>
    <col min="4636" max="4636" width="4.85546875" style="3" customWidth="1"/>
    <col min="4637" max="4637" width="13.85546875" style="3" customWidth="1"/>
    <col min="4638" max="4640" width="2.7109375" style="3" customWidth="1"/>
    <col min="4641" max="4641" width="4.42578125" style="3" customWidth="1"/>
    <col min="4642" max="4642" width="13.28515625" style="3" customWidth="1"/>
    <col min="4643" max="4645" width="2.7109375" style="3" customWidth="1"/>
    <col min="4646" max="4646" width="5.140625" style="3" customWidth="1"/>
    <col min="4647" max="4647" width="13.140625" style="3" customWidth="1"/>
    <col min="4648" max="4650" width="2.7109375" style="3" customWidth="1"/>
    <col min="4651" max="4651" width="4.42578125" style="3" customWidth="1"/>
    <col min="4652" max="4652" width="11.42578125" style="3" customWidth="1"/>
    <col min="4653" max="4655" width="2.7109375" style="3" customWidth="1"/>
    <col min="4656" max="4656" width="4.140625" style="3" customWidth="1"/>
    <col min="4657" max="4657" width="11.140625" style="3" customWidth="1"/>
    <col min="4658" max="4660" width="2.7109375" style="3" customWidth="1"/>
    <col min="4661" max="4661" width="5.85546875" style="3" customWidth="1"/>
    <col min="4662" max="4662" width="12" style="3" customWidth="1"/>
    <col min="4663" max="4665" width="2.7109375" style="3" customWidth="1"/>
    <col min="4666" max="4666" width="7.42578125" style="3" customWidth="1"/>
    <col min="4667" max="4667" width="13.28515625" style="3" customWidth="1"/>
    <col min="4668" max="4673" width="2.7109375" style="3" customWidth="1"/>
    <col min="4674" max="4864" width="9.140625" style="3"/>
    <col min="4865" max="4865" width="2.7109375" style="3" customWidth="1"/>
    <col min="4866" max="4866" width="3.85546875" style="3" customWidth="1"/>
    <col min="4867" max="4883" width="2.7109375" style="3" customWidth="1"/>
    <col min="4884" max="4884" width="0.140625" style="3" customWidth="1"/>
    <col min="4885" max="4885" width="0" style="3" hidden="1" customWidth="1"/>
    <col min="4886" max="4891" width="2.7109375" style="3" customWidth="1"/>
    <col min="4892" max="4892" width="4.85546875" style="3" customWidth="1"/>
    <col min="4893" max="4893" width="13.85546875" style="3" customWidth="1"/>
    <col min="4894" max="4896" width="2.7109375" style="3" customWidth="1"/>
    <col min="4897" max="4897" width="4.42578125" style="3" customWidth="1"/>
    <col min="4898" max="4898" width="13.28515625" style="3" customWidth="1"/>
    <col min="4899" max="4901" width="2.7109375" style="3" customWidth="1"/>
    <col min="4902" max="4902" width="5.140625" style="3" customWidth="1"/>
    <col min="4903" max="4903" width="13.140625" style="3" customWidth="1"/>
    <col min="4904" max="4906" width="2.7109375" style="3" customWidth="1"/>
    <col min="4907" max="4907" width="4.42578125" style="3" customWidth="1"/>
    <col min="4908" max="4908" width="11.42578125" style="3" customWidth="1"/>
    <col min="4909" max="4911" width="2.7109375" style="3" customWidth="1"/>
    <col min="4912" max="4912" width="4.140625" style="3" customWidth="1"/>
    <col min="4913" max="4913" width="11.140625" style="3" customWidth="1"/>
    <col min="4914" max="4916" width="2.7109375" style="3" customWidth="1"/>
    <col min="4917" max="4917" width="5.85546875" style="3" customWidth="1"/>
    <col min="4918" max="4918" width="12" style="3" customWidth="1"/>
    <col min="4919" max="4921" width="2.7109375" style="3" customWidth="1"/>
    <col min="4922" max="4922" width="7.42578125" style="3" customWidth="1"/>
    <col min="4923" max="4923" width="13.28515625" style="3" customWidth="1"/>
    <col min="4924" max="4929" width="2.7109375" style="3" customWidth="1"/>
    <col min="4930" max="5120" width="9.140625" style="3"/>
    <col min="5121" max="5121" width="2.7109375" style="3" customWidth="1"/>
    <col min="5122" max="5122" width="3.85546875" style="3" customWidth="1"/>
    <col min="5123" max="5139" width="2.7109375" style="3" customWidth="1"/>
    <col min="5140" max="5140" width="0.140625" style="3" customWidth="1"/>
    <col min="5141" max="5141" width="0" style="3" hidden="1" customWidth="1"/>
    <col min="5142" max="5147" width="2.7109375" style="3" customWidth="1"/>
    <col min="5148" max="5148" width="4.85546875" style="3" customWidth="1"/>
    <col min="5149" max="5149" width="13.85546875" style="3" customWidth="1"/>
    <col min="5150" max="5152" width="2.7109375" style="3" customWidth="1"/>
    <col min="5153" max="5153" width="4.42578125" style="3" customWidth="1"/>
    <col min="5154" max="5154" width="13.28515625" style="3" customWidth="1"/>
    <col min="5155" max="5157" width="2.7109375" style="3" customWidth="1"/>
    <col min="5158" max="5158" width="5.140625" style="3" customWidth="1"/>
    <col min="5159" max="5159" width="13.140625" style="3" customWidth="1"/>
    <col min="5160" max="5162" width="2.7109375" style="3" customWidth="1"/>
    <col min="5163" max="5163" width="4.42578125" style="3" customWidth="1"/>
    <col min="5164" max="5164" width="11.42578125" style="3" customWidth="1"/>
    <col min="5165" max="5167" width="2.7109375" style="3" customWidth="1"/>
    <col min="5168" max="5168" width="4.140625" style="3" customWidth="1"/>
    <col min="5169" max="5169" width="11.140625" style="3" customWidth="1"/>
    <col min="5170" max="5172" width="2.7109375" style="3" customWidth="1"/>
    <col min="5173" max="5173" width="5.85546875" style="3" customWidth="1"/>
    <col min="5174" max="5174" width="12" style="3" customWidth="1"/>
    <col min="5175" max="5177" width="2.7109375" style="3" customWidth="1"/>
    <col min="5178" max="5178" width="7.42578125" style="3" customWidth="1"/>
    <col min="5179" max="5179" width="13.28515625" style="3" customWidth="1"/>
    <col min="5180" max="5185" width="2.7109375" style="3" customWidth="1"/>
    <col min="5186" max="5376" width="9.140625" style="3"/>
    <col min="5377" max="5377" width="2.7109375" style="3" customWidth="1"/>
    <col min="5378" max="5378" width="3.85546875" style="3" customWidth="1"/>
    <col min="5379" max="5395" width="2.7109375" style="3" customWidth="1"/>
    <col min="5396" max="5396" width="0.140625" style="3" customWidth="1"/>
    <col min="5397" max="5397" width="0" style="3" hidden="1" customWidth="1"/>
    <col min="5398" max="5403" width="2.7109375" style="3" customWidth="1"/>
    <col min="5404" max="5404" width="4.85546875" style="3" customWidth="1"/>
    <col min="5405" max="5405" width="13.85546875" style="3" customWidth="1"/>
    <col min="5406" max="5408" width="2.7109375" style="3" customWidth="1"/>
    <col min="5409" max="5409" width="4.42578125" style="3" customWidth="1"/>
    <col min="5410" max="5410" width="13.28515625" style="3" customWidth="1"/>
    <col min="5411" max="5413" width="2.7109375" style="3" customWidth="1"/>
    <col min="5414" max="5414" width="5.140625" style="3" customWidth="1"/>
    <col min="5415" max="5415" width="13.140625" style="3" customWidth="1"/>
    <col min="5416" max="5418" width="2.7109375" style="3" customWidth="1"/>
    <col min="5419" max="5419" width="4.42578125" style="3" customWidth="1"/>
    <col min="5420" max="5420" width="11.42578125" style="3" customWidth="1"/>
    <col min="5421" max="5423" width="2.7109375" style="3" customWidth="1"/>
    <col min="5424" max="5424" width="4.140625" style="3" customWidth="1"/>
    <col min="5425" max="5425" width="11.140625" style="3" customWidth="1"/>
    <col min="5426" max="5428" width="2.7109375" style="3" customWidth="1"/>
    <col min="5429" max="5429" width="5.85546875" style="3" customWidth="1"/>
    <col min="5430" max="5430" width="12" style="3" customWidth="1"/>
    <col min="5431" max="5433" width="2.7109375" style="3" customWidth="1"/>
    <col min="5434" max="5434" width="7.42578125" style="3" customWidth="1"/>
    <col min="5435" max="5435" width="13.28515625" style="3" customWidth="1"/>
    <col min="5436" max="5441" width="2.7109375" style="3" customWidth="1"/>
    <col min="5442" max="5632" width="9.140625" style="3"/>
    <col min="5633" max="5633" width="2.7109375" style="3" customWidth="1"/>
    <col min="5634" max="5634" width="3.85546875" style="3" customWidth="1"/>
    <col min="5635" max="5651" width="2.7109375" style="3" customWidth="1"/>
    <col min="5652" max="5652" width="0.140625" style="3" customWidth="1"/>
    <col min="5653" max="5653" width="0" style="3" hidden="1" customWidth="1"/>
    <col min="5654" max="5659" width="2.7109375" style="3" customWidth="1"/>
    <col min="5660" max="5660" width="4.85546875" style="3" customWidth="1"/>
    <col min="5661" max="5661" width="13.85546875" style="3" customWidth="1"/>
    <col min="5662" max="5664" width="2.7109375" style="3" customWidth="1"/>
    <col min="5665" max="5665" width="4.42578125" style="3" customWidth="1"/>
    <col min="5666" max="5666" width="13.28515625" style="3" customWidth="1"/>
    <col min="5667" max="5669" width="2.7109375" style="3" customWidth="1"/>
    <col min="5670" max="5670" width="5.140625" style="3" customWidth="1"/>
    <col min="5671" max="5671" width="13.140625" style="3" customWidth="1"/>
    <col min="5672" max="5674" width="2.7109375" style="3" customWidth="1"/>
    <col min="5675" max="5675" width="4.42578125" style="3" customWidth="1"/>
    <col min="5676" max="5676" width="11.42578125" style="3" customWidth="1"/>
    <col min="5677" max="5679" width="2.7109375" style="3" customWidth="1"/>
    <col min="5680" max="5680" width="4.140625" style="3" customWidth="1"/>
    <col min="5681" max="5681" width="11.140625" style="3" customWidth="1"/>
    <col min="5682" max="5684" width="2.7109375" style="3" customWidth="1"/>
    <col min="5685" max="5685" width="5.85546875" style="3" customWidth="1"/>
    <col min="5686" max="5686" width="12" style="3" customWidth="1"/>
    <col min="5687" max="5689" width="2.7109375" style="3" customWidth="1"/>
    <col min="5690" max="5690" width="7.42578125" style="3" customWidth="1"/>
    <col min="5691" max="5691" width="13.28515625" style="3" customWidth="1"/>
    <col min="5692" max="5697" width="2.7109375" style="3" customWidth="1"/>
    <col min="5698" max="5888" width="9.140625" style="3"/>
    <col min="5889" max="5889" width="2.7109375" style="3" customWidth="1"/>
    <col min="5890" max="5890" width="3.85546875" style="3" customWidth="1"/>
    <col min="5891" max="5907" width="2.7109375" style="3" customWidth="1"/>
    <col min="5908" max="5908" width="0.140625" style="3" customWidth="1"/>
    <col min="5909" max="5909" width="0" style="3" hidden="1" customWidth="1"/>
    <col min="5910" max="5915" width="2.7109375" style="3" customWidth="1"/>
    <col min="5916" max="5916" width="4.85546875" style="3" customWidth="1"/>
    <col min="5917" max="5917" width="13.85546875" style="3" customWidth="1"/>
    <col min="5918" max="5920" width="2.7109375" style="3" customWidth="1"/>
    <col min="5921" max="5921" width="4.42578125" style="3" customWidth="1"/>
    <col min="5922" max="5922" width="13.28515625" style="3" customWidth="1"/>
    <col min="5923" max="5925" width="2.7109375" style="3" customWidth="1"/>
    <col min="5926" max="5926" width="5.140625" style="3" customWidth="1"/>
    <col min="5927" max="5927" width="13.140625" style="3" customWidth="1"/>
    <col min="5928" max="5930" width="2.7109375" style="3" customWidth="1"/>
    <col min="5931" max="5931" width="4.42578125" style="3" customWidth="1"/>
    <col min="5932" max="5932" width="11.42578125" style="3" customWidth="1"/>
    <col min="5933" max="5935" width="2.7109375" style="3" customWidth="1"/>
    <col min="5936" max="5936" width="4.140625" style="3" customWidth="1"/>
    <col min="5937" max="5937" width="11.140625" style="3" customWidth="1"/>
    <col min="5938" max="5940" width="2.7109375" style="3" customWidth="1"/>
    <col min="5941" max="5941" width="5.85546875" style="3" customWidth="1"/>
    <col min="5942" max="5942" width="12" style="3" customWidth="1"/>
    <col min="5943" max="5945" width="2.7109375" style="3" customWidth="1"/>
    <col min="5946" max="5946" width="7.42578125" style="3" customWidth="1"/>
    <col min="5947" max="5947" width="13.28515625" style="3" customWidth="1"/>
    <col min="5948" max="5953" width="2.7109375" style="3" customWidth="1"/>
    <col min="5954" max="6144" width="9.140625" style="3"/>
    <col min="6145" max="6145" width="2.7109375" style="3" customWidth="1"/>
    <col min="6146" max="6146" width="3.85546875" style="3" customWidth="1"/>
    <col min="6147" max="6163" width="2.7109375" style="3" customWidth="1"/>
    <col min="6164" max="6164" width="0.140625" style="3" customWidth="1"/>
    <col min="6165" max="6165" width="0" style="3" hidden="1" customWidth="1"/>
    <col min="6166" max="6171" width="2.7109375" style="3" customWidth="1"/>
    <col min="6172" max="6172" width="4.85546875" style="3" customWidth="1"/>
    <col min="6173" max="6173" width="13.85546875" style="3" customWidth="1"/>
    <col min="6174" max="6176" width="2.7109375" style="3" customWidth="1"/>
    <col min="6177" max="6177" width="4.42578125" style="3" customWidth="1"/>
    <col min="6178" max="6178" width="13.28515625" style="3" customWidth="1"/>
    <col min="6179" max="6181" width="2.7109375" style="3" customWidth="1"/>
    <col min="6182" max="6182" width="5.140625" style="3" customWidth="1"/>
    <col min="6183" max="6183" width="13.140625" style="3" customWidth="1"/>
    <col min="6184" max="6186" width="2.7109375" style="3" customWidth="1"/>
    <col min="6187" max="6187" width="4.42578125" style="3" customWidth="1"/>
    <col min="6188" max="6188" width="11.42578125" style="3" customWidth="1"/>
    <col min="6189" max="6191" width="2.7109375" style="3" customWidth="1"/>
    <col min="6192" max="6192" width="4.140625" style="3" customWidth="1"/>
    <col min="6193" max="6193" width="11.140625" style="3" customWidth="1"/>
    <col min="6194" max="6196" width="2.7109375" style="3" customWidth="1"/>
    <col min="6197" max="6197" width="5.85546875" style="3" customWidth="1"/>
    <col min="6198" max="6198" width="12" style="3" customWidth="1"/>
    <col min="6199" max="6201" width="2.7109375" style="3" customWidth="1"/>
    <col min="6202" max="6202" width="7.42578125" style="3" customWidth="1"/>
    <col min="6203" max="6203" width="13.28515625" style="3" customWidth="1"/>
    <col min="6204" max="6209" width="2.7109375" style="3" customWidth="1"/>
    <col min="6210" max="6400" width="9.140625" style="3"/>
    <col min="6401" max="6401" width="2.7109375" style="3" customWidth="1"/>
    <col min="6402" max="6402" width="3.85546875" style="3" customWidth="1"/>
    <col min="6403" max="6419" width="2.7109375" style="3" customWidth="1"/>
    <col min="6420" max="6420" width="0.140625" style="3" customWidth="1"/>
    <col min="6421" max="6421" width="0" style="3" hidden="1" customWidth="1"/>
    <col min="6422" max="6427" width="2.7109375" style="3" customWidth="1"/>
    <col min="6428" max="6428" width="4.85546875" style="3" customWidth="1"/>
    <col min="6429" max="6429" width="13.85546875" style="3" customWidth="1"/>
    <col min="6430" max="6432" width="2.7109375" style="3" customWidth="1"/>
    <col min="6433" max="6433" width="4.42578125" style="3" customWidth="1"/>
    <col min="6434" max="6434" width="13.28515625" style="3" customWidth="1"/>
    <col min="6435" max="6437" width="2.7109375" style="3" customWidth="1"/>
    <col min="6438" max="6438" width="5.140625" style="3" customWidth="1"/>
    <col min="6439" max="6439" width="13.140625" style="3" customWidth="1"/>
    <col min="6440" max="6442" width="2.7109375" style="3" customWidth="1"/>
    <col min="6443" max="6443" width="4.42578125" style="3" customWidth="1"/>
    <col min="6444" max="6444" width="11.42578125" style="3" customWidth="1"/>
    <col min="6445" max="6447" width="2.7109375" style="3" customWidth="1"/>
    <col min="6448" max="6448" width="4.140625" style="3" customWidth="1"/>
    <col min="6449" max="6449" width="11.140625" style="3" customWidth="1"/>
    <col min="6450" max="6452" width="2.7109375" style="3" customWidth="1"/>
    <col min="6453" max="6453" width="5.85546875" style="3" customWidth="1"/>
    <col min="6454" max="6454" width="12" style="3" customWidth="1"/>
    <col min="6455" max="6457" width="2.7109375" style="3" customWidth="1"/>
    <col min="6458" max="6458" width="7.42578125" style="3" customWidth="1"/>
    <col min="6459" max="6459" width="13.28515625" style="3" customWidth="1"/>
    <col min="6460" max="6465" width="2.7109375" style="3" customWidth="1"/>
    <col min="6466" max="6656" width="9.140625" style="3"/>
    <col min="6657" max="6657" width="2.7109375" style="3" customWidth="1"/>
    <col min="6658" max="6658" width="3.85546875" style="3" customWidth="1"/>
    <col min="6659" max="6675" width="2.7109375" style="3" customWidth="1"/>
    <col min="6676" max="6676" width="0.140625" style="3" customWidth="1"/>
    <col min="6677" max="6677" width="0" style="3" hidden="1" customWidth="1"/>
    <col min="6678" max="6683" width="2.7109375" style="3" customWidth="1"/>
    <col min="6684" max="6684" width="4.85546875" style="3" customWidth="1"/>
    <col min="6685" max="6685" width="13.85546875" style="3" customWidth="1"/>
    <col min="6686" max="6688" width="2.7109375" style="3" customWidth="1"/>
    <col min="6689" max="6689" width="4.42578125" style="3" customWidth="1"/>
    <col min="6690" max="6690" width="13.28515625" style="3" customWidth="1"/>
    <col min="6691" max="6693" width="2.7109375" style="3" customWidth="1"/>
    <col min="6694" max="6694" width="5.140625" style="3" customWidth="1"/>
    <col min="6695" max="6695" width="13.140625" style="3" customWidth="1"/>
    <col min="6696" max="6698" width="2.7109375" style="3" customWidth="1"/>
    <col min="6699" max="6699" width="4.42578125" style="3" customWidth="1"/>
    <col min="6700" max="6700" width="11.42578125" style="3" customWidth="1"/>
    <col min="6701" max="6703" width="2.7109375" style="3" customWidth="1"/>
    <col min="6704" max="6704" width="4.140625" style="3" customWidth="1"/>
    <col min="6705" max="6705" width="11.140625" style="3" customWidth="1"/>
    <col min="6706" max="6708" width="2.7109375" style="3" customWidth="1"/>
    <col min="6709" max="6709" width="5.85546875" style="3" customWidth="1"/>
    <col min="6710" max="6710" width="12" style="3" customWidth="1"/>
    <col min="6711" max="6713" width="2.7109375" style="3" customWidth="1"/>
    <col min="6714" max="6714" width="7.42578125" style="3" customWidth="1"/>
    <col min="6715" max="6715" width="13.28515625" style="3" customWidth="1"/>
    <col min="6716" max="6721" width="2.7109375" style="3" customWidth="1"/>
    <col min="6722" max="6912" width="9.140625" style="3"/>
    <col min="6913" max="6913" width="2.7109375" style="3" customWidth="1"/>
    <col min="6914" max="6914" width="3.85546875" style="3" customWidth="1"/>
    <col min="6915" max="6931" width="2.7109375" style="3" customWidth="1"/>
    <col min="6932" max="6932" width="0.140625" style="3" customWidth="1"/>
    <col min="6933" max="6933" width="0" style="3" hidden="1" customWidth="1"/>
    <col min="6934" max="6939" width="2.7109375" style="3" customWidth="1"/>
    <col min="6940" max="6940" width="4.85546875" style="3" customWidth="1"/>
    <col min="6941" max="6941" width="13.85546875" style="3" customWidth="1"/>
    <col min="6942" max="6944" width="2.7109375" style="3" customWidth="1"/>
    <col min="6945" max="6945" width="4.42578125" style="3" customWidth="1"/>
    <col min="6946" max="6946" width="13.28515625" style="3" customWidth="1"/>
    <col min="6947" max="6949" width="2.7109375" style="3" customWidth="1"/>
    <col min="6950" max="6950" width="5.140625" style="3" customWidth="1"/>
    <col min="6951" max="6951" width="13.140625" style="3" customWidth="1"/>
    <col min="6952" max="6954" width="2.7109375" style="3" customWidth="1"/>
    <col min="6955" max="6955" width="4.42578125" style="3" customWidth="1"/>
    <col min="6956" max="6956" width="11.42578125" style="3" customWidth="1"/>
    <col min="6957" max="6959" width="2.7109375" style="3" customWidth="1"/>
    <col min="6960" max="6960" width="4.140625" style="3" customWidth="1"/>
    <col min="6961" max="6961" width="11.140625" style="3" customWidth="1"/>
    <col min="6962" max="6964" width="2.7109375" style="3" customWidth="1"/>
    <col min="6965" max="6965" width="5.85546875" style="3" customWidth="1"/>
    <col min="6966" max="6966" width="12" style="3" customWidth="1"/>
    <col min="6967" max="6969" width="2.7109375" style="3" customWidth="1"/>
    <col min="6970" max="6970" width="7.42578125" style="3" customWidth="1"/>
    <col min="6971" max="6971" width="13.28515625" style="3" customWidth="1"/>
    <col min="6972" max="6977" width="2.7109375" style="3" customWidth="1"/>
    <col min="6978" max="7168" width="9.140625" style="3"/>
    <col min="7169" max="7169" width="2.7109375" style="3" customWidth="1"/>
    <col min="7170" max="7170" width="3.85546875" style="3" customWidth="1"/>
    <col min="7171" max="7187" width="2.7109375" style="3" customWidth="1"/>
    <col min="7188" max="7188" width="0.140625" style="3" customWidth="1"/>
    <col min="7189" max="7189" width="0" style="3" hidden="1" customWidth="1"/>
    <col min="7190" max="7195" width="2.7109375" style="3" customWidth="1"/>
    <col min="7196" max="7196" width="4.85546875" style="3" customWidth="1"/>
    <col min="7197" max="7197" width="13.85546875" style="3" customWidth="1"/>
    <col min="7198" max="7200" width="2.7109375" style="3" customWidth="1"/>
    <col min="7201" max="7201" width="4.42578125" style="3" customWidth="1"/>
    <col min="7202" max="7202" width="13.28515625" style="3" customWidth="1"/>
    <col min="7203" max="7205" width="2.7109375" style="3" customWidth="1"/>
    <col min="7206" max="7206" width="5.140625" style="3" customWidth="1"/>
    <col min="7207" max="7207" width="13.140625" style="3" customWidth="1"/>
    <col min="7208" max="7210" width="2.7109375" style="3" customWidth="1"/>
    <col min="7211" max="7211" width="4.42578125" style="3" customWidth="1"/>
    <col min="7212" max="7212" width="11.42578125" style="3" customWidth="1"/>
    <col min="7213" max="7215" width="2.7109375" style="3" customWidth="1"/>
    <col min="7216" max="7216" width="4.140625" style="3" customWidth="1"/>
    <col min="7217" max="7217" width="11.140625" style="3" customWidth="1"/>
    <col min="7218" max="7220" width="2.7109375" style="3" customWidth="1"/>
    <col min="7221" max="7221" width="5.85546875" style="3" customWidth="1"/>
    <col min="7222" max="7222" width="12" style="3" customWidth="1"/>
    <col min="7223" max="7225" width="2.7109375" style="3" customWidth="1"/>
    <col min="7226" max="7226" width="7.42578125" style="3" customWidth="1"/>
    <col min="7227" max="7227" width="13.28515625" style="3" customWidth="1"/>
    <col min="7228" max="7233" width="2.7109375" style="3" customWidth="1"/>
    <col min="7234" max="7424" width="9.140625" style="3"/>
    <col min="7425" max="7425" width="2.7109375" style="3" customWidth="1"/>
    <col min="7426" max="7426" width="3.85546875" style="3" customWidth="1"/>
    <col min="7427" max="7443" width="2.7109375" style="3" customWidth="1"/>
    <col min="7444" max="7444" width="0.140625" style="3" customWidth="1"/>
    <col min="7445" max="7445" width="0" style="3" hidden="1" customWidth="1"/>
    <col min="7446" max="7451" width="2.7109375" style="3" customWidth="1"/>
    <col min="7452" max="7452" width="4.85546875" style="3" customWidth="1"/>
    <col min="7453" max="7453" width="13.85546875" style="3" customWidth="1"/>
    <col min="7454" max="7456" width="2.7109375" style="3" customWidth="1"/>
    <col min="7457" max="7457" width="4.42578125" style="3" customWidth="1"/>
    <col min="7458" max="7458" width="13.28515625" style="3" customWidth="1"/>
    <col min="7459" max="7461" width="2.7109375" style="3" customWidth="1"/>
    <col min="7462" max="7462" width="5.140625" style="3" customWidth="1"/>
    <col min="7463" max="7463" width="13.140625" style="3" customWidth="1"/>
    <col min="7464" max="7466" width="2.7109375" style="3" customWidth="1"/>
    <col min="7467" max="7467" width="4.42578125" style="3" customWidth="1"/>
    <col min="7468" max="7468" width="11.42578125" style="3" customWidth="1"/>
    <col min="7469" max="7471" width="2.7109375" style="3" customWidth="1"/>
    <col min="7472" max="7472" width="4.140625" style="3" customWidth="1"/>
    <col min="7473" max="7473" width="11.140625" style="3" customWidth="1"/>
    <col min="7474" max="7476" width="2.7109375" style="3" customWidth="1"/>
    <col min="7477" max="7477" width="5.85546875" style="3" customWidth="1"/>
    <col min="7478" max="7478" width="12" style="3" customWidth="1"/>
    <col min="7479" max="7481" width="2.7109375" style="3" customWidth="1"/>
    <col min="7482" max="7482" width="7.42578125" style="3" customWidth="1"/>
    <col min="7483" max="7483" width="13.28515625" style="3" customWidth="1"/>
    <col min="7484" max="7489" width="2.7109375" style="3" customWidth="1"/>
    <col min="7490" max="7680" width="9.140625" style="3"/>
    <col min="7681" max="7681" width="2.7109375" style="3" customWidth="1"/>
    <col min="7682" max="7682" width="3.85546875" style="3" customWidth="1"/>
    <col min="7683" max="7699" width="2.7109375" style="3" customWidth="1"/>
    <col min="7700" max="7700" width="0.140625" style="3" customWidth="1"/>
    <col min="7701" max="7701" width="0" style="3" hidden="1" customWidth="1"/>
    <col min="7702" max="7707" width="2.7109375" style="3" customWidth="1"/>
    <col min="7708" max="7708" width="4.85546875" style="3" customWidth="1"/>
    <col min="7709" max="7709" width="13.85546875" style="3" customWidth="1"/>
    <col min="7710" max="7712" width="2.7109375" style="3" customWidth="1"/>
    <col min="7713" max="7713" width="4.42578125" style="3" customWidth="1"/>
    <col min="7714" max="7714" width="13.28515625" style="3" customWidth="1"/>
    <col min="7715" max="7717" width="2.7109375" style="3" customWidth="1"/>
    <col min="7718" max="7718" width="5.140625" style="3" customWidth="1"/>
    <col min="7719" max="7719" width="13.140625" style="3" customWidth="1"/>
    <col min="7720" max="7722" width="2.7109375" style="3" customWidth="1"/>
    <col min="7723" max="7723" width="4.42578125" style="3" customWidth="1"/>
    <col min="7724" max="7724" width="11.42578125" style="3" customWidth="1"/>
    <col min="7725" max="7727" width="2.7109375" style="3" customWidth="1"/>
    <col min="7728" max="7728" width="4.140625" style="3" customWidth="1"/>
    <col min="7729" max="7729" width="11.140625" style="3" customWidth="1"/>
    <col min="7730" max="7732" width="2.7109375" style="3" customWidth="1"/>
    <col min="7733" max="7733" width="5.85546875" style="3" customWidth="1"/>
    <col min="7734" max="7734" width="12" style="3" customWidth="1"/>
    <col min="7735" max="7737" width="2.7109375" style="3" customWidth="1"/>
    <col min="7738" max="7738" width="7.42578125" style="3" customWidth="1"/>
    <col min="7739" max="7739" width="13.28515625" style="3" customWidth="1"/>
    <col min="7740" max="7745" width="2.7109375" style="3" customWidth="1"/>
    <col min="7746" max="7936" width="9.140625" style="3"/>
    <col min="7937" max="7937" width="2.7109375" style="3" customWidth="1"/>
    <col min="7938" max="7938" width="3.85546875" style="3" customWidth="1"/>
    <col min="7939" max="7955" width="2.7109375" style="3" customWidth="1"/>
    <col min="7956" max="7956" width="0.140625" style="3" customWidth="1"/>
    <col min="7957" max="7957" width="0" style="3" hidden="1" customWidth="1"/>
    <col min="7958" max="7963" width="2.7109375" style="3" customWidth="1"/>
    <col min="7964" max="7964" width="4.85546875" style="3" customWidth="1"/>
    <col min="7965" max="7965" width="13.85546875" style="3" customWidth="1"/>
    <col min="7966" max="7968" width="2.7109375" style="3" customWidth="1"/>
    <col min="7969" max="7969" width="4.42578125" style="3" customWidth="1"/>
    <col min="7970" max="7970" width="13.28515625" style="3" customWidth="1"/>
    <col min="7971" max="7973" width="2.7109375" style="3" customWidth="1"/>
    <col min="7974" max="7974" width="5.140625" style="3" customWidth="1"/>
    <col min="7975" max="7975" width="13.140625" style="3" customWidth="1"/>
    <col min="7976" max="7978" width="2.7109375" style="3" customWidth="1"/>
    <col min="7979" max="7979" width="4.42578125" style="3" customWidth="1"/>
    <col min="7980" max="7980" width="11.42578125" style="3" customWidth="1"/>
    <col min="7981" max="7983" width="2.7109375" style="3" customWidth="1"/>
    <col min="7984" max="7984" width="4.140625" style="3" customWidth="1"/>
    <col min="7985" max="7985" width="11.140625" style="3" customWidth="1"/>
    <col min="7986" max="7988" width="2.7109375" style="3" customWidth="1"/>
    <col min="7989" max="7989" width="5.85546875" style="3" customWidth="1"/>
    <col min="7990" max="7990" width="12" style="3" customWidth="1"/>
    <col min="7991" max="7993" width="2.7109375" style="3" customWidth="1"/>
    <col min="7994" max="7994" width="7.42578125" style="3" customWidth="1"/>
    <col min="7995" max="7995" width="13.28515625" style="3" customWidth="1"/>
    <col min="7996" max="8001" width="2.7109375" style="3" customWidth="1"/>
    <col min="8002" max="8192" width="9.140625" style="3"/>
    <col min="8193" max="8193" width="2.7109375" style="3" customWidth="1"/>
    <col min="8194" max="8194" width="3.85546875" style="3" customWidth="1"/>
    <col min="8195" max="8211" width="2.7109375" style="3" customWidth="1"/>
    <col min="8212" max="8212" width="0.140625" style="3" customWidth="1"/>
    <col min="8213" max="8213" width="0" style="3" hidden="1" customWidth="1"/>
    <col min="8214" max="8219" width="2.7109375" style="3" customWidth="1"/>
    <col min="8220" max="8220" width="4.85546875" style="3" customWidth="1"/>
    <col min="8221" max="8221" width="13.85546875" style="3" customWidth="1"/>
    <col min="8222" max="8224" width="2.7109375" style="3" customWidth="1"/>
    <col min="8225" max="8225" width="4.42578125" style="3" customWidth="1"/>
    <col min="8226" max="8226" width="13.28515625" style="3" customWidth="1"/>
    <col min="8227" max="8229" width="2.7109375" style="3" customWidth="1"/>
    <col min="8230" max="8230" width="5.140625" style="3" customWidth="1"/>
    <col min="8231" max="8231" width="13.140625" style="3" customWidth="1"/>
    <col min="8232" max="8234" width="2.7109375" style="3" customWidth="1"/>
    <col min="8235" max="8235" width="4.42578125" style="3" customWidth="1"/>
    <col min="8236" max="8236" width="11.42578125" style="3" customWidth="1"/>
    <col min="8237" max="8239" width="2.7109375" style="3" customWidth="1"/>
    <col min="8240" max="8240" width="4.140625" style="3" customWidth="1"/>
    <col min="8241" max="8241" width="11.140625" style="3" customWidth="1"/>
    <col min="8242" max="8244" width="2.7109375" style="3" customWidth="1"/>
    <col min="8245" max="8245" width="5.85546875" style="3" customWidth="1"/>
    <col min="8246" max="8246" width="12" style="3" customWidth="1"/>
    <col min="8247" max="8249" width="2.7109375" style="3" customWidth="1"/>
    <col min="8250" max="8250" width="7.42578125" style="3" customWidth="1"/>
    <col min="8251" max="8251" width="13.28515625" style="3" customWidth="1"/>
    <col min="8252" max="8257" width="2.7109375" style="3" customWidth="1"/>
    <col min="8258" max="8448" width="9.140625" style="3"/>
    <col min="8449" max="8449" width="2.7109375" style="3" customWidth="1"/>
    <col min="8450" max="8450" width="3.85546875" style="3" customWidth="1"/>
    <col min="8451" max="8467" width="2.7109375" style="3" customWidth="1"/>
    <col min="8468" max="8468" width="0.140625" style="3" customWidth="1"/>
    <col min="8469" max="8469" width="0" style="3" hidden="1" customWidth="1"/>
    <col min="8470" max="8475" width="2.7109375" style="3" customWidth="1"/>
    <col min="8476" max="8476" width="4.85546875" style="3" customWidth="1"/>
    <col min="8477" max="8477" width="13.85546875" style="3" customWidth="1"/>
    <col min="8478" max="8480" width="2.7109375" style="3" customWidth="1"/>
    <col min="8481" max="8481" width="4.42578125" style="3" customWidth="1"/>
    <col min="8482" max="8482" width="13.28515625" style="3" customWidth="1"/>
    <col min="8483" max="8485" width="2.7109375" style="3" customWidth="1"/>
    <col min="8486" max="8486" width="5.140625" style="3" customWidth="1"/>
    <col min="8487" max="8487" width="13.140625" style="3" customWidth="1"/>
    <col min="8488" max="8490" width="2.7109375" style="3" customWidth="1"/>
    <col min="8491" max="8491" width="4.42578125" style="3" customWidth="1"/>
    <col min="8492" max="8492" width="11.42578125" style="3" customWidth="1"/>
    <col min="8493" max="8495" width="2.7109375" style="3" customWidth="1"/>
    <col min="8496" max="8496" width="4.140625" style="3" customWidth="1"/>
    <col min="8497" max="8497" width="11.140625" style="3" customWidth="1"/>
    <col min="8498" max="8500" width="2.7109375" style="3" customWidth="1"/>
    <col min="8501" max="8501" width="5.85546875" style="3" customWidth="1"/>
    <col min="8502" max="8502" width="12" style="3" customWidth="1"/>
    <col min="8503" max="8505" width="2.7109375" style="3" customWidth="1"/>
    <col min="8506" max="8506" width="7.42578125" style="3" customWidth="1"/>
    <col min="8507" max="8507" width="13.28515625" style="3" customWidth="1"/>
    <col min="8508" max="8513" width="2.7109375" style="3" customWidth="1"/>
    <col min="8514" max="8704" width="9.140625" style="3"/>
    <col min="8705" max="8705" width="2.7109375" style="3" customWidth="1"/>
    <col min="8706" max="8706" width="3.85546875" style="3" customWidth="1"/>
    <col min="8707" max="8723" width="2.7109375" style="3" customWidth="1"/>
    <col min="8724" max="8724" width="0.140625" style="3" customWidth="1"/>
    <col min="8725" max="8725" width="0" style="3" hidden="1" customWidth="1"/>
    <col min="8726" max="8731" width="2.7109375" style="3" customWidth="1"/>
    <col min="8732" max="8732" width="4.85546875" style="3" customWidth="1"/>
    <col min="8733" max="8733" width="13.85546875" style="3" customWidth="1"/>
    <col min="8734" max="8736" width="2.7109375" style="3" customWidth="1"/>
    <col min="8737" max="8737" width="4.42578125" style="3" customWidth="1"/>
    <col min="8738" max="8738" width="13.28515625" style="3" customWidth="1"/>
    <col min="8739" max="8741" width="2.7109375" style="3" customWidth="1"/>
    <col min="8742" max="8742" width="5.140625" style="3" customWidth="1"/>
    <col min="8743" max="8743" width="13.140625" style="3" customWidth="1"/>
    <col min="8744" max="8746" width="2.7109375" style="3" customWidth="1"/>
    <col min="8747" max="8747" width="4.42578125" style="3" customWidth="1"/>
    <col min="8748" max="8748" width="11.42578125" style="3" customWidth="1"/>
    <col min="8749" max="8751" width="2.7109375" style="3" customWidth="1"/>
    <col min="8752" max="8752" width="4.140625" style="3" customWidth="1"/>
    <col min="8753" max="8753" width="11.140625" style="3" customWidth="1"/>
    <col min="8754" max="8756" width="2.7109375" style="3" customWidth="1"/>
    <col min="8757" max="8757" width="5.85546875" style="3" customWidth="1"/>
    <col min="8758" max="8758" width="12" style="3" customWidth="1"/>
    <col min="8759" max="8761" width="2.7109375" style="3" customWidth="1"/>
    <col min="8762" max="8762" width="7.42578125" style="3" customWidth="1"/>
    <col min="8763" max="8763" width="13.28515625" style="3" customWidth="1"/>
    <col min="8764" max="8769" width="2.7109375" style="3" customWidth="1"/>
    <col min="8770" max="8960" width="9.140625" style="3"/>
    <col min="8961" max="8961" width="2.7109375" style="3" customWidth="1"/>
    <col min="8962" max="8962" width="3.85546875" style="3" customWidth="1"/>
    <col min="8963" max="8979" width="2.7109375" style="3" customWidth="1"/>
    <col min="8980" max="8980" width="0.140625" style="3" customWidth="1"/>
    <col min="8981" max="8981" width="0" style="3" hidden="1" customWidth="1"/>
    <col min="8982" max="8987" width="2.7109375" style="3" customWidth="1"/>
    <col min="8988" max="8988" width="4.85546875" style="3" customWidth="1"/>
    <col min="8989" max="8989" width="13.85546875" style="3" customWidth="1"/>
    <col min="8990" max="8992" width="2.7109375" style="3" customWidth="1"/>
    <col min="8993" max="8993" width="4.42578125" style="3" customWidth="1"/>
    <col min="8994" max="8994" width="13.28515625" style="3" customWidth="1"/>
    <col min="8995" max="8997" width="2.7109375" style="3" customWidth="1"/>
    <col min="8998" max="8998" width="5.140625" style="3" customWidth="1"/>
    <col min="8999" max="8999" width="13.140625" style="3" customWidth="1"/>
    <col min="9000" max="9002" width="2.7109375" style="3" customWidth="1"/>
    <col min="9003" max="9003" width="4.42578125" style="3" customWidth="1"/>
    <col min="9004" max="9004" width="11.42578125" style="3" customWidth="1"/>
    <col min="9005" max="9007" width="2.7109375" style="3" customWidth="1"/>
    <col min="9008" max="9008" width="4.140625" style="3" customWidth="1"/>
    <col min="9009" max="9009" width="11.140625" style="3" customWidth="1"/>
    <col min="9010" max="9012" width="2.7109375" style="3" customWidth="1"/>
    <col min="9013" max="9013" width="5.85546875" style="3" customWidth="1"/>
    <col min="9014" max="9014" width="12" style="3" customWidth="1"/>
    <col min="9015" max="9017" width="2.7109375" style="3" customWidth="1"/>
    <col min="9018" max="9018" width="7.42578125" style="3" customWidth="1"/>
    <col min="9019" max="9019" width="13.28515625" style="3" customWidth="1"/>
    <col min="9020" max="9025" width="2.7109375" style="3" customWidth="1"/>
    <col min="9026" max="9216" width="9.140625" style="3"/>
    <col min="9217" max="9217" width="2.7109375" style="3" customWidth="1"/>
    <col min="9218" max="9218" width="3.85546875" style="3" customWidth="1"/>
    <col min="9219" max="9235" width="2.7109375" style="3" customWidth="1"/>
    <col min="9236" max="9236" width="0.140625" style="3" customWidth="1"/>
    <col min="9237" max="9237" width="0" style="3" hidden="1" customWidth="1"/>
    <col min="9238" max="9243" width="2.7109375" style="3" customWidth="1"/>
    <col min="9244" max="9244" width="4.85546875" style="3" customWidth="1"/>
    <col min="9245" max="9245" width="13.85546875" style="3" customWidth="1"/>
    <col min="9246" max="9248" width="2.7109375" style="3" customWidth="1"/>
    <col min="9249" max="9249" width="4.42578125" style="3" customWidth="1"/>
    <col min="9250" max="9250" width="13.28515625" style="3" customWidth="1"/>
    <col min="9251" max="9253" width="2.7109375" style="3" customWidth="1"/>
    <col min="9254" max="9254" width="5.140625" style="3" customWidth="1"/>
    <col min="9255" max="9255" width="13.140625" style="3" customWidth="1"/>
    <col min="9256" max="9258" width="2.7109375" style="3" customWidth="1"/>
    <col min="9259" max="9259" width="4.42578125" style="3" customWidth="1"/>
    <col min="9260" max="9260" width="11.42578125" style="3" customWidth="1"/>
    <col min="9261" max="9263" width="2.7109375" style="3" customWidth="1"/>
    <col min="9264" max="9264" width="4.140625" style="3" customWidth="1"/>
    <col min="9265" max="9265" width="11.140625" style="3" customWidth="1"/>
    <col min="9266" max="9268" width="2.7109375" style="3" customWidth="1"/>
    <col min="9269" max="9269" width="5.85546875" style="3" customWidth="1"/>
    <col min="9270" max="9270" width="12" style="3" customWidth="1"/>
    <col min="9271" max="9273" width="2.7109375" style="3" customWidth="1"/>
    <col min="9274" max="9274" width="7.42578125" style="3" customWidth="1"/>
    <col min="9275" max="9275" width="13.28515625" style="3" customWidth="1"/>
    <col min="9276" max="9281" width="2.7109375" style="3" customWidth="1"/>
    <col min="9282" max="9472" width="9.140625" style="3"/>
    <col min="9473" max="9473" width="2.7109375" style="3" customWidth="1"/>
    <col min="9474" max="9474" width="3.85546875" style="3" customWidth="1"/>
    <col min="9475" max="9491" width="2.7109375" style="3" customWidth="1"/>
    <col min="9492" max="9492" width="0.140625" style="3" customWidth="1"/>
    <col min="9493" max="9493" width="0" style="3" hidden="1" customWidth="1"/>
    <col min="9494" max="9499" width="2.7109375" style="3" customWidth="1"/>
    <col min="9500" max="9500" width="4.85546875" style="3" customWidth="1"/>
    <col min="9501" max="9501" width="13.85546875" style="3" customWidth="1"/>
    <col min="9502" max="9504" width="2.7109375" style="3" customWidth="1"/>
    <col min="9505" max="9505" width="4.42578125" style="3" customWidth="1"/>
    <col min="9506" max="9506" width="13.28515625" style="3" customWidth="1"/>
    <col min="9507" max="9509" width="2.7109375" style="3" customWidth="1"/>
    <col min="9510" max="9510" width="5.140625" style="3" customWidth="1"/>
    <col min="9511" max="9511" width="13.140625" style="3" customWidth="1"/>
    <col min="9512" max="9514" width="2.7109375" style="3" customWidth="1"/>
    <col min="9515" max="9515" width="4.42578125" style="3" customWidth="1"/>
    <col min="9516" max="9516" width="11.42578125" style="3" customWidth="1"/>
    <col min="9517" max="9519" width="2.7109375" style="3" customWidth="1"/>
    <col min="9520" max="9520" width="4.140625" style="3" customWidth="1"/>
    <col min="9521" max="9521" width="11.140625" style="3" customWidth="1"/>
    <col min="9522" max="9524" width="2.7109375" style="3" customWidth="1"/>
    <col min="9525" max="9525" width="5.85546875" style="3" customWidth="1"/>
    <col min="9526" max="9526" width="12" style="3" customWidth="1"/>
    <col min="9527" max="9529" width="2.7109375" style="3" customWidth="1"/>
    <col min="9530" max="9530" width="7.42578125" style="3" customWidth="1"/>
    <col min="9531" max="9531" width="13.28515625" style="3" customWidth="1"/>
    <col min="9532" max="9537" width="2.7109375" style="3" customWidth="1"/>
    <col min="9538" max="9728" width="9.140625" style="3"/>
    <col min="9729" max="9729" width="2.7109375" style="3" customWidth="1"/>
    <col min="9730" max="9730" width="3.85546875" style="3" customWidth="1"/>
    <col min="9731" max="9747" width="2.7109375" style="3" customWidth="1"/>
    <col min="9748" max="9748" width="0.140625" style="3" customWidth="1"/>
    <col min="9749" max="9749" width="0" style="3" hidden="1" customWidth="1"/>
    <col min="9750" max="9755" width="2.7109375" style="3" customWidth="1"/>
    <col min="9756" max="9756" width="4.85546875" style="3" customWidth="1"/>
    <col min="9757" max="9757" width="13.85546875" style="3" customWidth="1"/>
    <col min="9758" max="9760" width="2.7109375" style="3" customWidth="1"/>
    <col min="9761" max="9761" width="4.42578125" style="3" customWidth="1"/>
    <col min="9762" max="9762" width="13.28515625" style="3" customWidth="1"/>
    <col min="9763" max="9765" width="2.7109375" style="3" customWidth="1"/>
    <col min="9766" max="9766" width="5.140625" style="3" customWidth="1"/>
    <col min="9767" max="9767" width="13.140625" style="3" customWidth="1"/>
    <col min="9768" max="9770" width="2.7109375" style="3" customWidth="1"/>
    <col min="9771" max="9771" width="4.42578125" style="3" customWidth="1"/>
    <col min="9772" max="9772" width="11.42578125" style="3" customWidth="1"/>
    <col min="9773" max="9775" width="2.7109375" style="3" customWidth="1"/>
    <col min="9776" max="9776" width="4.140625" style="3" customWidth="1"/>
    <col min="9777" max="9777" width="11.140625" style="3" customWidth="1"/>
    <col min="9778" max="9780" width="2.7109375" style="3" customWidth="1"/>
    <col min="9781" max="9781" width="5.85546875" style="3" customWidth="1"/>
    <col min="9782" max="9782" width="12" style="3" customWidth="1"/>
    <col min="9783" max="9785" width="2.7109375" style="3" customWidth="1"/>
    <col min="9786" max="9786" width="7.42578125" style="3" customWidth="1"/>
    <col min="9787" max="9787" width="13.28515625" style="3" customWidth="1"/>
    <col min="9788" max="9793" width="2.7109375" style="3" customWidth="1"/>
    <col min="9794" max="9984" width="9.140625" style="3"/>
    <col min="9985" max="9985" width="2.7109375" style="3" customWidth="1"/>
    <col min="9986" max="9986" width="3.85546875" style="3" customWidth="1"/>
    <col min="9987" max="10003" width="2.7109375" style="3" customWidth="1"/>
    <col min="10004" max="10004" width="0.140625" style="3" customWidth="1"/>
    <col min="10005" max="10005" width="0" style="3" hidden="1" customWidth="1"/>
    <col min="10006" max="10011" width="2.7109375" style="3" customWidth="1"/>
    <col min="10012" max="10012" width="4.85546875" style="3" customWidth="1"/>
    <col min="10013" max="10013" width="13.85546875" style="3" customWidth="1"/>
    <col min="10014" max="10016" width="2.7109375" style="3" customWidth="1"/>
    <col min="10017" max="10017" width="4.42578125" style="3" customWidth="1"/>
    <col min="10018" max="10018" width="13.28515625" style="3" customWidth="1"/>
    <col min="10019" max="10021" width="2.7109375" style="3" customWidth="1"/>
    <col min="10022" max="10022" width="5.140625" style="3" customWidth="1"/>
    <col min="10023" max="10023" width="13.140625" style="3" customWidth="1"/>
    <col min="10024" max="10026" width="2.7109375" style="3" customWidth="1"/>
    <col min="10027" max="10027" width="4.42578125" style="3" customWidth="1"/>
    <col min="10028" max="10028" width="11.42578125" style="3" customWidth="1"/>
    <col min="10029" max="10031" width="2.7109375" style="3" customWidth="1"/>
    <col min="10032" max="10032" width="4.140625" style="3" customWidth="1"/>
    <col min="10033" max="10033" width="11.140625" style="3" customWidth="1"/>
    <col min="10034" max="10036" width="2.7109375" style="3" customWidth="1"/>
    <col min="10037" max="10037" width="5.85546875" style="3" customWidth="1"/>
    <col min="10038" max="10038" width="12" style="3" customWidth="1"/>
    <col min="10039" max="10041" width="2.7109375" style="3" customWidth="1"/>
    <col min="10042" max="10042" width="7.42578125" style="3" customWidth="1"/>
    <col min="10043" max="10043" width="13.28515625" style="3" customWidth="1"/>
    <col min="10044" max="10049" width="2.7109375" style="3" customWidth="1"/>
    <col min="10050" max="10240" width="9.140625" style="3"/>
    <col min="10241" max="10241" width="2.7109375" style="3" customWidth="1"/>
    <col min="10242" max="10242" width="3.85546875" style="3" customWidth="1"/>
    <col min="10243" max="10259" width="2.7109375" style="3" customWidth="1"/>
    <col min="10260" max="10260" width="0.140625" style="3" customWidth="1"/>
    <col min="10261" max="10261" width="0" style="3" hidden="1" customWidth="1"/>
    <col min="10262" max="10267" width="2.7109375" style="3" customWidth="1"/>
    <col min="10268" max="10268" width="4.85546875" style="3" customWidth="1"/>
    <col min="10269" max="10269" width="13.85546875" style="3" customWidth="1"/>
    <col min="10270" max="10272" width="2.7109375" style="3" customWidth="1"/>
    <col min="10273" max="10273" width="4.42578125" style="3" customWidth="1"/>
    <col min="10274" max="10274" width="13.28515625" style="3" customWidth="1"/>
    <col min="10275" max="10277" width="2.7109375" style="3" customWidth="1"/>
    <col min="10278" max="10278" width="5.140625" style="3" customWidth="1"/>
    <col min="10279" max="10279" width="13.140625" style="3" customWidth="1"/>
    <col min="10280" max="10282" width="2.7109375" style="3" customWidth="1"/>
    <col min="10283" max="10283" width="4.42578125" style="3" customWidth="1"/>
    <col min="10284" max="10284" width="11.42578125" style="3" customWidth="1"/>
    <col min="10285" max="10287" width="2.7109375" style="3" customWidth="1"/>
    <col min="10288" max="10288" width="4.140625" style="3" customWidth="1"/>
    <col min="10289" max="10289" width="11.140625" style="3" customWidth="1"/>
    <col min="10290" max="10292" width="2.7109375" style="3" customWidth="1"/>
    <col min="10293" max="10293" width="5.85546875" style="3" customWidth="1"/>
    <col min="10294" max="10294" width="12" style="3" customWidth="1"/>
    <col min="10295" max="10297" width="2.7109375" style="3" customWidth="1"/>
    <col min="10298" max="10298" width="7.42578125" style="3" customWidth="1"/>
    <col min="10299" max="10299" width="13.28515625" style="3" customWidth="1"/>
    <col min="10300" max="10305" width="2.7109375" style="3" customWidth="1"/>
    <col min="10306" max="10496" width="9.140625" style="3"/>
    <col min="10497" max="10497" width="2.7109375" style="3" customWidth="1"/>
    <col min="10498" max="10498" width="3.85546875" style="3" customWidth="1"/>
    <col min="10499" max="10515" width="2.7109375" style="3" customWidth="1"/>
    <col min="10516" max="10516" width="0.140625" style="3" customWidth="1"/>
    <col min="10517" max="10517" width="0" style="3" hidden="1" customWidth="1"/>
    <col min="10518" max="10523" width="2.7109375" style="3" customWidth="1"/>
    <col min="10524" max="10524" width="4.85546875" style="3" customWidth="1"/>
    <col min="10525" max="10525" width="13.85546875" style="3" customWidth="1"/>
    <col min="10526" max="10528" width="2.7109375" style="3" customWidth="1"/>
    <col min="10529" max="10529" width="4.42578125" style="3" customWidth="1"/>
    <col min="10530" max="10530" width="13.28515625" style="3" customWidth="1"/>
    <col min="10531" max="10533" width="2.7109375" style="3" customWidth="1"/>
    <col min="10534" max="10534" width="5.140625" style="3" customWidth="1"/>
    <col min="10535" max="10535" width="13.140625" style="3" customWidth="1"/>
    <col min="10536" max="10538" width="2.7109375" style="3" customWidth="1"/>
    <col min="10539" max="10539" width="4.42578125" style="3" customWidth="1"/>
    <col min="10540" max="10540" width="11.42578125" style="3" customWidth="1"/>
    <col min="10541" max="10543" width="2.7109375" style="3" customWidth="1"/>
    <col min="10544" max="10544" width="4.140625" style="3" customWidth="1"/>
    <col min="10545" max="10545" width="11.140625" style="3" customWidth="1"/>
    <col min="10546" max="10548" width="2.7109375" style="3" customWidth="1"/>
    <col min="10549" max="10549" width="5.85546875" style="3" customWidth="1"/>
    <col min="10550" max="10550" width="12" style="3" customWidth="1"/>
    <col min="10551" max="10553" width="2.7109375" style="3" customWidth="1"/>
    <col min="10554" max="10554" width="7.42578125" style="3" customWidth="1"/>
    <col min="10555" max="10555" width="13.28515625" style="3" customWidth="1"/>
    <col min="10556" max="10561" width="2.7109375" style="3" customWidth="1"/>
    <col min="10562" max="10752" width="9.140625" style="3"/>
    <col min="10753" max="10753" width="2.7109375" style="3" customWidth="1"/>
    <col min="10754" max="10754" width="3.85546875" style="3" customWidth="1"/>
    <col min="10755" max="10771" width="2.7109375" style="3" customWidth="1"/>
    <col min="10772" max="10772" width="0.140625" style="3" customWidth="1"/>
    <col min="10773" max="10773" width="0" style="3" hidden="1" customWidth="1"/>
    <col min="10774" max="10779" width="2.7109375" style="3" customWidth="1"/>
    <col min="10780" max="10780" width="4.85546875" style="3" customWidth="1"/>
    <col min="10781" max="10781" width="13.85546875" style="3" customWidth="1"/>
    <col min="10782" max="10784" width="2.7109375" style="3" customWidth="1"/>
    <col min="10785" max="10785" width="4.42578125" style="3" customWidth="1"/>
    <col min="10786" max="10786" width="13.28515625" style="3" customWidth="1"/>
    <col min="10787" max="10789" width="2.7109375" style="3" customWidth="1"/>
    <col min="10790" max="10790" width="5.140625" style="3" customWidth="1"/>
    <col min="10791" max="10791" width="13.140625" style="3" customWidth="1"/>
    <col min="10792" max="10794" width="2.7109375" style="3" customWidth="1"/>
    <col min="10795" max="10795" width="4.42578125" style="3" customWidth="1"/>
    <col min="10796" max="10796" width="11.42578125" style="3" customWidth="1"/>
    <col min="10797" max="10799" width="2.7109375" style="3" customWidth="1"/>
    <col min="10800" max="10800" width="4.140625" style="3" customWidth="1"/>
    <col min="10801" max="10801" width="11.140625" style="3" customWidth="1"/>
    <col min="10802" max="10804" width="2.7109375" style="3" customWidth="1"/>
    <col min="10805" max="10805" width="5.85546875" style="3" customWidth="1"/>
    <col min="10806" max="10806" width="12" style="3" customWidth="1"/>
    <col min="10807" max="10809" width="2.7109375" style="3" customWidth="1"/>
    <col min="10810" max="10810" width="7.42578125" style="3" customWidth="1"/>
    <col min="10811" max="10811" width="13.28515625" style="3" customWidth="1"/>
    <col min="10812" max="10817" width="2.7109375" style="3" customWidth="1"/>
    <col min="10818" max="11008" width="9.140625" style="3"/>
    <col min="11009" max="11009" width="2.7109375" style="3" customWidth="1"/>
    <col min="11010" max="11010" width="3.85546875" style="3" customWidth="1"/>
    <col min="11011" max="11027" width="2.7109375" style="3" customWidth="1"/>
    <col min="11028" max="11028" width="0.140625" style="3" customWidth="1"/>
    <col min="11029" max="11029" width="0" style="3" hidden="1" customWidth="1"/>
    <col min="11030" max="11035" width="2.7109375" style="3" customWidth="1"/>
    <col min="11036" max="11036" width="4.85546875" style="3" customWidth="1"/>
    <col min="11037" max="11037" width="13.85546875" style="3" customWidth="1"/>
    <col min="11038" max="11040" width="2.7109375" style="3" customWidth="1"/>
    <col min="11041" max="11041" width="4.42578125" style="3" customWidth="1"/>
    <col min="11042" max="11042" width="13.28515625" style="3" customWidth="1"/>
    <col min="11043" max="11045" width="2.7109375" style="3" customWidth="1"/>
    <col min="11046" max="11046" width="5.140625" style="3" customWidth="1"/>
    <col min="11047" max="11047" width="13.140625" style="3" customWidth="1"/>
    <col min="11048" max="11050" width="2.7109375" style="3" customWidth="1"/>
    <col min="11051" max="11051" width="4.42578125" style="3" customWidth="1"/>
    <col min="11052" max="11052" width="11.42578125" style="3" customWidth="1"/>
    <col min="11053" max="11055" width="2.7109375" style="3" customWidth="1"/>
    <col min="11056" max="11056" width="4.140625" style="3" customWidth="1"/>
    <col min="11057" max="11057" width="11.140625" style="3" customWidth="1"/>
    <col min="11058" max="11060" width="2.7109375" style="3" customWidth="1"/>
    <col min="11061" max="11061" width="5.85546875" style="3" customWidth="1"/>
    <col min="11062" max="11062" width="12" style="3" customWidth="1"/>
    <col min="11063" max="11065" width="2.7109375" style="3" customWidth="1"/>
    <col min="11066" max="11066" width="7.42578125" style="3" customWidth="1"/>
    <col min="11067" max="11067" width="13.28515625" style="3" customWidth="1"/>
    <col min="11068" max="11073" width="2.7109375" style="3" customWidth="1"/>
    <col min="11074" max="11264" width="9.140625" style="3"/>
    <col min="11265" max="11265" width="2.7109375" style="3" customWidth="1"/>
    <col min="11266" max="11266" width="3.85546875" style="3" customWidth="1"/>
    <col min="11267" max="11283" width="2.7109375" style="3" customWidth="1"/>
    <col min="11284" max="11284" width="0.140625" style="3" customWidth="1"/>
    <col min="11285" max="11285" width="0" style="3" hidden="1" customWidth="1"/>
    <col min="11286" max="11291" width="2.7109375" style="3" customWidth="1"/>
    <col min="11292" max="11292" width="4.85546875" style="3" customWidth="1"/>
    <col min="11293" max="11293" width="13.85546875" style="3" customWidth="1"/>
    <col min="11294" max="11296" width="2.7109375" style="3" customWidth="1"/>
    <col min="11297" max="11297" width="4.42578125" style="3" customWidth="1"/>
    <col min="11298" max="11298" width="13.28515625" style="3" customWidth="1"/>
    <col min="11299" max="11301" width="2.7109375" style="3" customWidth="1"/>
    <col min="11302" max="11302" width="5.140625" style="3" customWidth="1"/>
    <col min="11303" max="11303" width="13.140625" style="3" customWidth="1"/>
    <col min="11304" max="11306" width="2.7109375" style="3" customWidth="1"/>
    <col min="11307" max="11307" width="4.42578125" style="3" customWidth="1"/>
    <col min="11308" max="11308" width="11.42578125" style="3" customWidth="1"/>
    <col min="11309" max="11311" width="2.7109375" style="3" customWidth="1"/>
    <col min="11312" max="11312" width="4.140625" style="3" customWidth="1"/>
    <col min="11313" max="11313" width="11.140625" style="3" customWidth="1"/>
    <col min="11314" max="11316" width="2.7109375" style="3" customWidth="1"/>
    <col min="11317" max="11317" width="5.85546875" style="3" customWidth="1"/>
    <col min="11318" max="11318" width="12" style="3" customWidth="1"/>
    <col min="11319" max="11321" width="2.7109375" style="3" customWidth="1"/>
    <col min="11322" max="11322" width="7.42578125" style="3" customWidth="1"/>
    <col min="11323" max="11323" width="13.28515625" style="3" customWidth="1"/>
    <col min="11324" max="11329" width="2.7109375" style="3" customWidth="1"/>
    <col min="11330" max="11520" width="9.140625" style="3"/>
    <col min="11521" max="11521" width="2.7109375" style="3" customWidth="1"/>
    <col min="11522" max="11522" width="3.85546875" style="3" customWidth="1"/>
    <col min="11523" max="11539" width="2.7109375" style="3" customWidth="1"/>
    <col min="11540" max="11540" width="0.140625" style="3" customWidth="1"/>
    <col min="11541" max="11541" width="0" style="3" hidden="1" customWidth="1"/>
    <col min="11542" max="11547" width="2.7109375" style="3" customWidth="1"/>
    <col min="11548" max="11548" width="4.85546875" style="3" customWidth="1"/>
    <col min="11549" max="11549" width="13.85546875" style="3" customWidth="1"/>
    <col min="11550" max="11552" width="2.7109375" style="3" customWidth="1"/>
    <col min="11553" max="11553" width="4.42578125" style="3" customWidth="1"/>
    <col min="11554" max="11554" width="13.28515625" style="3" customWidth="1"/>
    <col min="11555" max="11557" width="2.7109375" style="3" customWidth="1"/>
    <col min="11558" max="11558" width="5.140625" style="3" customWidth="1"/>
    <col min="11559" max="11559" width="13.140625" style="3" customWidth="1"/>
    <col min="11560" max="11562" width="2.7109375" style="3" customWidth="1"/>
    <col min="11563" max="11563" width="4.42578125" style="3" customWidth="1"/>
    <col min="11564" max="11564" width="11.42578125" style="3" customWidth="1"/>
    <col min="11565" max="11567" width="2.7109375" style="3" customWidth="1"/>
    <col min="11568" max="11568" width="4.140625" style="3" customWidth="1"/>
    <col min="11569" max="11569" width="11.140625" style="3" customWidth="1"/>
    <col min="11570" max="11572" width="2.7109375" style="3" customWidth="1"/>
    <col min="11573" max="11573" width="5.85546875" style="3" customWidth="1"/>
    <col min="11574" max="11574" width="12" style="3" customWidth="1"/>
    <col min="11575" max="11577" width="2.7109375" style="3" customWidth="1"/>
    <col min="11578" max="11578" width="7.42578125" style="3" customWidth="1"/>
    <col min="11579" max="11579" width="13.28515625" style="3" customWidth="1"/>
    <col min="11580" max="11585" width="2.7109375" style="3" customWidth="1"/>
    <col min="11586" max="11776" width="9.140625" style="3"/>
    <col min="11777" max="11777" width="2.7109375" style="3" customWidth="1"/>
    <col min="11778" max="11778" width="3.85546875" style="3" customWidth="1"/>
    <col min="11779" max="11795" width="2.7109375" style="3" customWidth="1"/>
    <col min="11796" max="11796" width="0.140625" style="3" customWidth="1"/>
    <col min="11797" max="11797" width="0" style="3" hidden="1" customWidth="1"/>
    <col min="11798" max="11803" width="2.7109375" style="3" customWidth="1"/>
    <col min="11804" max="11804" width="4.85546875" style="3" customWidth="1"/>
    <col min="11805" max="11805" width="13.85546875" style="3" customWidth="1"/>
    <col min="11806" max="11808" width="2.7109375" style="3" customWidth="1"/>
    <col min="11809" max="11809" width="4.42578125" style="3" customWidth="1"/>
    <col min="11810" max="11810" width="13.28515625" style="3" customWidth="1"/>
    <col min="11811" max="11813" width="2.7109375" style="3" customWidth="1"/>
    <col min="11814" max="11814" width="5.140625" style="3" customWidth="1"/>
    <col min="11815" max="11815" width="13.140625" style="3" customWidth="1"/>
    <col min="11816" max="11818" width="2.7109375" style="3" customWidth="1"/>
    <col min="11819" max="11819" width="4.42578125" style="3" customWidth="1"/>
    <col min="11820" max="11820" width="11.42578125" style="3" customWidth="1"/>
    <col min="11821" max="11823" width="2.7109375" style="3" customWidth="1"/>
    <col min="11824" max="11824" width="4.140625" style="3" customWidth="1"/>
    <col min="11825" max="11825" width="11.140625" style="3" customWidth="1"/>
    <col min="11826" max="11828" width="2.7109375" style="3" customWidth="1"/>
    <col min="11829" max="11829" width="5.85546875" style="3" customWidth="1"/>
    <col min="11830" max="11830" width="12" style="3" customWidth="1"/>
    <col min="11831" max="11833" width="2.7109375" style="3" customWidth="1"/>
    <col min="11834" max="11834" width="7.42578125" style="3" customWidth="1"/>
    <col min="11835" max="11835" width="13.28515625" style="3" customWidth="1"/>
    <col min="11836" max="11841" width="2.7109375" style="3" customWidth="1"/>
    <col min="11842" max="12032" width="9.140625" style="3"/>
    <col min="12033" max="12033" width="2.7109375" style="3" customWidth="1"/>
    <col min="12034" max="12034" width="3.85546875" style="3" customWidth="1"/>
    <col min="12035" max="12051" width="2.7109375" style="3" customWidth="1"/>
    <col min="12052" max="12052" width="0.140625" style="3" customWidth="1"/>
    <col min="12053" max="12053" width="0" style="3" hidden="1" customWidth="1"/>
    <col min="12054" max="12059" width="2.7109375" style="3" customWidth="1"/>
    <col min="12060" max="12060" width="4.85546875" style="3" customWidth="1"/>
    <col min="12061" max="12061" width="13.85546875" style="3" customWidth="1"/>
    <col min="12062" max="12064" width="2.7109375" style="3" customWidth="1"/>
    <col min="12065" max="12065" width="4.42578125" style="3" customWidth="1"/>
    <col min="12066" max="12066" width="13.28515625" style="3" customWidth="1"/>
    <col min="12067" max="12069" width="2.7109375" style="3" customWidth="1"/>
    <col min="12070" max="12070" width="5.140625" style="3" customWidth="1"/>
    <col min="12071" max="12071" width="13.140625" style="3" customWidth="1"/>
    <col min="12072" max="12074" width="2.7109375" style="3" customWidth="1"/>
    <col min="12075" max="12075" width="4.42578125" style="3" customWidth="1"/>
    <col min="12076" max="12076" width="11.42578125" style="3" customWidth="1"/>
    <col min="12077" max="12079" width="2.7109375" style="3" customWidth="1"/>
    <col min="12080" max="12080" width="4.140625" style="3" customWidth="1"/>
    <col min="12081" max="12081" width="11.140625" style="3" customWidth="1"/>
    <col min="12082" max="12084" width="2.7109375" style="3" customWidth="1"/>
    <col min="12085" max="12085" width="5.85546875" style="3" customWidth="1"/>
    <col min="12086" max="12086" width="12" style="3" customWidth="1"/>
    <col min="12087" max="12089" width="2.7109375" style="3" customWidth="1"/>
    <col min="12090" max="12090" width="7.42578125" style="3" customWidth="1"/>
    <col min="12091" max="12091" width="13.28515625" style="3" customWidth="1"/>
    <col min="12092" max="12097" width="2.7109375" style="3" customWidth="1"/>
    <col min="12098" max="12288" width="9.140625" style="3"/>
    <col min="12289" max="12289" width="2.7109375" style="3" customWidth="1"/>
    <col min="12290" max="12290" width="3.85546875" style="3" customWidth="1"/>
    <col min="12291" max="12307" width="2.7109375" style="3" customWidth="1"/>
    <col min="12308" max="12308" width="0.140625" style="3" customWidth="1"/>
    <col min="12309" max="12309" width="0" style="3" hidden="1" customWidth="1"/>
    <col min="12310" max="12315" width="2.7109375" style="3" customWidth="1"/>
    <col min="12316" max="12316" width="4.85546875" style="3" customWidth="1"/>
    <col min="12317" max="12317" width="13.85546875" style="3" customWidth="1"/>
    <col min="12318" max="12320" width="2.7109375" style="3" customWidth="1"/>
    <col min="12321" max="12321" width="4.42578125" style="3" customWidth="1"/>
    <col min="12322" max="12322" width="13.28515625" style="3" customWidth="1"/>
    <col min="12323" max="12325" width="2.7109375" style="3" customWidth="1"/>
    <col min="12326" max="12326" width="5.140625" style="3" customWidth="1"/>
    <col min="12327" max="12327" width="13.140625" style="3" customWidth="1"/>
    <col min="12328" max="12330" width="2.7109375" style="3" customWidth="1"/>
    <col min="12331" max="12331" width="4.42578125" style="3" customWidth="1"/>
    <col min="12332" max="12332" width="11.42578125" style="3" customWidth="1"/>
    <col min="12333" max="12335" width="2.7109375" style="3" customWidth="1"/>
    <col min="12336" max="12336" width="4.140625" style="3" customWidth="1"/>
    <col min="12337" max="12337" width="11.140625" style="3" customWidth="1"/>
    <col min="12338" max="12340" width="2.7109375" style="3" customWidth="1"/>
    <col min="12341" max="12341" width="5.85546875" style="3" customWidth="1"/>
    <col min="12342" max="12342" width="12" style="3" customWidth="1"/>
    <col min="12343" max="12345" width="2.7109375" style="3" customWidth="1"/>
    <col min="12346" max="12346" width="7.42578125" style="3" customWidth="1"/>
    <col min="12347" max="12347" width="13.28515625" style="3" customWidth="1"/>
    <col min="12348" max="12353" width="2.7109375" style="3" customWidth="1"/>
    <col min="12354" max="12544" width="9.140625" style="3"/>
    <col min="12545" max="12545" width="2.7109375" style="3" customWidth="1"/>
    <col min="12546" max="12546" width="3.85546875" style="3" customWidth="1"/>
    <col min="12547" max="12563" width="2.7109375" style="3" customWidth="1"/>
    <col min="12564" max="12564" width="0.140625" style="3" customWidth="1"/>
    <col min="12565" max="12565" width="0" style="3" hidden="1" customWidth="1"/>
    <col min="12566" max="12571" width="2.7109375" style="3" customWidth="1"/>
    <col min="12572" max="12572" width="4.85546875" style="3" customWidth="1"/>
    <col min="12573" max="12573" width="13.85546875" style="3" customWidth="1"/>
    <col min="12574" max="12576" width="2.7109375" style="3" customWidth="1"/>
    <col min="12577" max="12577" width="4.42578125" style="3" customWidth="1"/>
    <col min="12578" max="12578" width="13.28515625" style="3" customWidth="1"/>
    <col min="12579" max="12581" width="2.7109375" style="3" customWidth="1"/>
    <col min="12582" max="12582" width="5.140625" style="3" customWidth="1"/>
    <col min="12583" max="12583" width="13.140625" style="3" customWidth="1"/>
    <col min="12584" max="12586" width="2.7109375" style="3" customWidth="1"/>
    <col min="12587" max="12587" width="4.42578125" style="3" customWidth="1"/>
    <col min="12588" max="12588" width="11.42578125" style="3" customWidth="1"/>
    <col min="12589" max="12591" width="2.7109375" style="3" customWidth="1"/>
    <col min="12592" max="12592" width="4.140625" style="3" customWidth="1"/>
    <col min="12593" max="12593" width="11.140625" style="3" customWidth="1"/>
    <col min="12594" max="12596" width="2.7109375" style="3" customWidth="1"/>
    <col min="12597" max="12597" width="5.85546875" style="3" customWidth="1"/>
    <col min="12598" max="12598" width="12" style="3" customWidth="1"/>
    <col min="12599" max="12601" width="2.7109375" style="3" customWidth="1"/>
    <col min="12602" max="12602" width="7.42578125" style="3" customWidth="1"/>
    <col min="12603" max="12603" width="13.28515625" style="3" customWidth="1"/>
    <col min="12604" max="12609" width="2.7109375" style="3" customWidth="1"/>
    <col min="12610" max="12800" width="9.140625" style="3"/>
    <col min="12801" max="12801" width="2.7109375" style="3" customWidth="1"/>
    <col min="12802" max="12802" width="3.85546875" style="3" customWidth="1"/>
    <col min="12803" max="12819" width="2.7109375" style="3" customWidth="1"/>
    <col min="12820" max="12820" width="0.140625" style="3" customWidth="1"/>
    <col min="12821" max="12821" width="0" style="3" hidden="1" customWidth="1"/>
    <col min="12822" max="12827" width="2.7109375" style="3" customWidth="1"/>
    <col min="12828" max="12828" width="4.85546875" style="3" customWidth="1"/>
    <col min="12829" max="12829" width="13.85546875" style="3" customWidth="1"/>
    <col min="12830" max="12832" width="2.7109375" style="3" customWidth="1"/>
    <col min="12833" max="12833" width="4.42578125" style="3" customWidth="1"/>
    <col min="12834" max="12834" width="13.28515625" style="3" customWidth="1"/>
    <col min="12835" max="12837" width="2.7109375" style="3" customWidth="1"/>
    <col min="12838" max="12838" width="5.140625" style="3" customWidth="1"/>
    <col min="12839" max="12839" width="13.140625" style="3" customWidth="1"/>
    <col min="12840" max="12842" width="2.7109375" style="3" customWidth="1"/>
    <col min="12843" max="12843" width="4.42578125" style="3" customWidth="1"/>
    <col min="12844" max="12844" width="11.42578125" style="3" customWidth="1"/>
    <col min="12845" max="12847" width="2.7109375" style="3" customWidth="1"/>
    <col min="12848" max="12848" width="4.140625" style="3" customWidth="1"/>
    <col min="12849" max="12849" width="11.140625" style="3" customWidth="1"/>
    <col min="12850" max="12852" width="2.7109375" style="3" customWidth="1"/>
    <col min="12853" max="12853" width="5.85546875" style="3" customWidth="1"/>
    <col min="12854" max="12854" width="12" style="3" customWidth="1"/>
    <col min="12855" max="12857" width="2.7109375" style="3" customWidth="1"/>
    <col min="12858" max="12858" width="7.42578125" style="3" customWidth="1"/>
    <col min="12859" max="12859" width="13.28515625" style="3" customWidth="1"/>
    <col min="12860" max="12865" width="2.7109375" style="3" customWidth="1"/>
    <col min="12866" max="13056" width="9.140625" style="3"/>
    <col min="13057" max="13057" width="2.7109375" style="3" customWidth="1"/>
    <col min="13058" max="13058" width="3.85546875" style="3" customWidth="1"/>
    <col min="13059" max="13075" width="2.7109375" style="3" customWidth="1"/>
    <col min="13076" max="13076" width="0.140625" style="3" customWidth="1"/>
    <col min="13077" max="13077" width="0" style="3" hidden="1" customWidth="1"/>
    <col min="13078" max="13083" width="2.7109375" style="3" customWidth="1"/>
    <col min="13084" max="13084" width="4.85546875" style="3" customWidth="1"/>
    <col min="13085" max="13085" width="13.85546875" style="3" customWidth="1"/>
    <col min="13086" max="13088" width="2.7109375" style="3" customWidth="1"/>
    <col min="13089" max="13089" width="4.42578125" style="3" customWidth="1"/>
    <col min="13090" max="13090" width="13.28515625" style="3" customWidth="1"/>
    <col min="13091" max="13093" width="2.7109375" style="3" customWidth="1"/>
    <col min="13094" max="13094" width="5.140625" style="3" customWidth="1"/>
    <col min="13095" max="13095" width="13.140625" style="3" customWidth="1"/>
    <col min="13096" max="13098" width="2.7109375" style="3" customWidth="1"/>
    <col min="13099" max="13099" width="4.42578125" style="3" customWidth="1"/>
    <col min="13100" max="13100" width="11.42578125" style="3" customWidth="1"/>
    <col min="13101" max="13103" width="2.7109375" style="3" customWidth="1"/>
    <col min="13104" max="13104" width="4.140625" style="3" customWidth="1"/>
    <col min="13105" max="13105" width="11.140625" style="3" customWidth="1"/>
    <col min="13106" max="13108" width="2.7109375" style="3" customWidth="1"/>
    <col min="13109" max="13109" width="5.85546875" style="3" customWidth="1"/>
    <col min="13110" max="13110" width="12" style="3" customWidth="1"/>
    <col min="13111" max="13113" width="2.7109375" style="3" customWidth="1"/>
    <col min="13114" max="13114" width="7.42578125" style="3" customWidth="1"/>
    <col min="13115" max="13115" width="13.28515625" style="3" customWidth="1"/>
    <col min="13116" max="13121" width="2.7109375" style="3" customWidth="1"/>
    <col min="13122" max="13312" width="9.140625" style="3"/>
    <col min="13313" max="13313" width="2.7109375" style="3" customWidth="1"/>
    <col min="13314" max="13314" width="3.85546875" style="3" customWidth="1"/>
    <col min="13315" max="13331" width="2.7109375" style="3" customWidth="1"/>
    <col min="13332" max="13332" width="0.140625" style="3" customWidth="1"/>
    <col min="13333" max="13333" width="0" style="3" hidden="1" customWidth="1"/>
    <col min="13334" max="13339" width="2.7109375" style="3" customWidth="1"/>
    <col min="13340" max="13340" width="4.85546875" style="3" customWidth="1"/>
    <col min="13341" max="13341" width="13.85546875" style="3" customWidth="1"/>
    <col min="13342" max="13344" width="2.7109375" style="3" customWidth="1"/>
    <col min="13345" max="13345" width="4.42578125" style="3" customWidth="1"/>
    <col min="13346" max="13346" width="13.28515625" style="3" customWidth="1"/>
    <col min="13347" max="13349" width="2.7109375" style="3" customWidth="1"/>
    <col min="13350" max="13350" width="5.140625" style="3" customWidth="1"/>
    <col min="13351" max="13351" width="13.140625" style="3" customWidth="1"/>
    <col min="13352" max="13354" width="2.7109375" style="3" customWidth="1"/>
    <col min="13355" max="13355" width="4.42578125" style="3" customWidth="1"/>
    <col min="13356" max="13356" width="11.42578125" style="3" customWidth="1"/>
    <col min="13357" max="13359" width="2.7109375" style="3" customWidth="1"/>
    <col min="13360" max="13360" width="4.140625" style="3" customWidth="1"/>
    <col min="13361" max="13361" width="11.140625" style="3" customWidth="1"/>
    <col min="13362" max="13364" width="2.7109375" style="3" customWidth="1"/>
    <col min="13365" max="13365" width="5.85546875" style="3" customWidth="1"/>
    <col min="13366" max="13366" width="12" style="3" customWidth="1"/>
    <col min="13367" max="13369" width="2.7109375" style="3" customWidth="1"/>
    <col min="13370" max="13370" width="7.42578125" style="3" customWidth="1"/>
    <col min="13371" max="13371" width="13.28515625" style="3" customWidth="1"/>
    <col min="13372" max="13377" width="2.7109375" style="3" customWidth="1"/>
    <col min="13378" max="13568" width="9.140625" style="3"/>
    <col min="13569" max="13569" width="2.7109375" style="3" customWidth="1"/>
    <col min="13570" max="13570" width="3.85546875" style="3" customWidth="1"/>
    <col min="13571" max="13587" width="2.7109375" style="3" customWidth="1"/>
    <col min="13588" max="13588" width="0.140625" style="3" customWidth="1"/>
    <col min="13589" max="13589" width="0" style="3" hidden="1" customWidth="1"/>
    <col min="13590" max="13595" width="2.7109375" style="3" customWidth="1"/>
    <col min="13596" max="13596" width="4.85546875" style="3" customWidth="1"/>
    <col min="13597" max="13597" width="13.85546875" style="3" customWidth="1"/>
    <col min="13598" max="13600" width="2.7109375" style="3" customWidth="1"/>
    <col min="13601" max="13601" width="4.42578125" style="3" customWidth="1"/>
    <col min="13602" max="13602" width="13.28515625" style="3" customWidth="1"/>
    <col min="13603" max="13605" width="2.7109375" style="3" customWidth="1"/>
    <col min="13606" max="13606" width="5.140625" style="3" customWidth="1"/>
    <col min="13607" max="13607" width="13.140625" style="3" customWidth="1"/>
    <col min="13608" max="13610" width="2.7109375" style="3" customWidth="1"/>
    <col min="13611" max="13611" width="4.42578125" style="3" customWidth="1"/>
    <col min="13612" max="13612" width="11.42578125" style="3" customWidth="1"/>
    <col min="13613" max="13615" width="2.7109375" style="3" customWidth="1"/>
    <col min="13616" max="13616" width="4.140625" style="3" customWidth="1"/>
    <col min="13617" max="13617" width="11.140625" style="3" customWidth="1"/>
    <col min="13618" max="13620" width="2.7109375" style="3" customWidth="1"/>
    <col min="13621" max="13621" width="5.85546875" style="3" customWidth="1"/>
    <col min="13622" max="13622" width="12" style="3" customWidth="1"/>
    <col min="13623" max="13625" width="2.7109375" style="3" customWidth="1"/>
    <col min="13626" max="13626" width="7.42578125" style="3" customWidth="1"/>
    <col min="13627" max="13627" width="13.28515625" style="3" customWidth="1"/>
    <col min="13628" max="13633" width="2.7109375" style="3" customWidth="1"/>
    <col min="13634" max="13824" width="9.140625" style="3"/>
    <col min="13825" max="13825" width="2.7109375" style="3" customWidth="1"/>
    <col min="13826" max="13826" width="3.85546875" style="3" customWidth="1"/>
    <col min="13827" max="13843" width="2.7109375" style="3" customWidth="1"/>
    <col min="13844" max="13844" width="0.140625" style="3" customWidth="1"/>
    <col min="13845" max="13845" width="0" style="3" hidden="1" customWidth="1"/>
    <col min="13846" max="13851" width="2.7109375" style="3" customWidth="1"/>
    <col min="13852" max="13852" width="4.85546875" style="3" customWidth="1"/>
    <col min="13853" max="13853" width="13.85546875" style="3" customWidth="1"/>
    <col min="13854" max="13856" width="2.7109375" style="3" customWidth="1"/>
    <col min="13857" max="13857" width="4.42578125" style="3" customWidth="1"/>
    <col min="13858" max="13858" width="13.28515625" style="3" customWidth="1"/>
    <col min="13859" max="13861" width="2.7109375" style="3" customWidth="1"/>
    <col min="13862" max="13862" width="5.140625" style="3" customWidth="1"/>
    <col min="13863" max="13863" width="13.140625" style="3" customWidth="1"/>
    <col min="13864" max="13866" width="2.7109375" style="3" customWidth="1"/>
    <col min="13867" max="13867" width="4.42578125" style="3" customWidth="1"/>
    <col min="13868" max="13868" width="11.42578125" style="3" customWidth="1"/>
    <col min="13869" max="13871" width="2.7109375" style="3" customWidth="1"/>
    <col min="13872" max="13872" width="4.140625" style="3" customWidth="1"/>
    <col min="13873" max="13873" width="11.140625" style="3" customWidth="1"/>
    <col min="13874" max="13876" width="2.7109375" style="3" customWidth="1"/>
    <col min="13877" max="13877" width="5.85546875" style="3" customWidth="1"/>
    <col min="13878" max="13878" width="12" style="3" customWidth="1"/>
    <col min="13879" max="13881" width="2.7109375" style="3" customWidth="1"/>
    <col min="13882" max="13882" width="7.42578125" style="3" customWidth="1"/>
    <col min="13883" max="13883" width="13.28515625" style="3" customWidth="1"/>
    <col min="13884" max="13889" width="2.7109375" style="3" customWidth="1"/>
    <col min="13890" max="14080" width="9.140625" style="3"/>
    <col min="14081" max="14081" width="2.7109375" style="3" customWidth="1"/>
    <col min="14082" max="14082" width="3.85546875" style="3" customWidth="1"/>
    <col min="14083" max="14099" width="2.7109375" style="3" customWidth="1"/>
    <col min="14100" max="14100" width="0.140625" style="3" customWidth="1"/>
    <col min="14101" max="14101" width="0" style="3" hidden="1" customWidth="1"/>
    <col min="14102" max="14107" width="2.7109375" style="3" customWidth="1"/>
    <col min="14108" max="14108" width="4.85546875" style="3" customWidth="1"/>
    <col min="14109" max="14109" width="13.85546875" style="3" customWidth="1"/>
    <col min="14110" max="14112" width="2.7109375" style="3" customWidth="1"/>
    <col min="14113" max="14113" width="4.42578125" style="3" customWidth="1"/>
    <col min="14114" max="14114" width="13.28515625" style="3" customWidth="1"/>
    <col min="14115" max="14117" width="2.7109375" style="3" customWidth="1"/>
    <col min="14118" max="14118" width="5.140625" style="3" customWidth="1"/>
    <col min="14119" max="14119" width="13.140625" style="3" customWidth="1"/>
    <col min="14120" max="14122" width="2.7109375" style="3" customWidth="1"/>
    <col min="14123" max="14123" width="4.42578125" style="3" customWidth="1"/>
    <col min="14124" max="14124" width="11.42578125" style="3" customWidth="1"/>
    <col min="14125" max="14127" width="2.7109375" style="3" customWidth="1"/>
    <col min="14128" max="14128" width="4.140625" style="3" customWidth="1"/>
    <col min="14129" max="14129" width="11.140625" style="3" customWidth="1"/>
    <col min="14130" max="14132" width="2.7109375" style="3" customWidth="1"/>
    <col min="14133" max="14133" width="5.85546875" style="3" customWidth="1"/>
    <col min="14134" max="14134" width="12" style="3" customWidth="1"/>
    <col min="14135" max="14137" width="2.7109375" style="3" customWidth="1"/>
    <col min="14138" max="14138" width="7.42578125" style="3" customWidth="1"/>
    <col min="14139" max="14139" width="13.28515625" style="3" customWidth="1"/>
    <col min="14140" max="14145" width="2.7109375" style="3" customWidth="1"/>
    <col min="14146" max="14336" width="9.140625" style="3"/>
    <col min="14337" max="14337" width="2.7109375" style="3" customWidth="1"/>
    <col min="14338" max="14338" width="3.85546875" style="3" customWidth="1"/>
    <col min="14339" max="14355" width="2.7109375" style="3" customWidth="1"/>
    <col min="14356" max="14356" width="0.140625" style="3" customWidth="1"/>
    <col min="14357" max="14357" width="0" style="3" hidden="1" customWidth="1"/>
    <col min="14358" max="14363" width="2.7109375" style="3" customWidth="1"/>
    <col min="14364" max="14364" width="4.85546875" style="3" customWidth="1"/>
    <col min="14365" max="14365" width="13.85546875" style="3" customWidth="1"/>
    <col min="14366" max="14368" width="2.7109375" style="3" customWidth="1"/>
    <col min="14369" max="14369" width="4.42578125" style="3" customWidth="1"/>
    <col min="14370" max="14370" width="13.28515625" style="3" customWidth="1"/>
    <col min="14371" max="14373" width="2.7109375" style="3" customWidth="1"/>
    <col min="14374" max="14374" width="5.140625" style="3" customWidth="1"/>
    <col min="14375" max="14375" width="13.140625" style="3" customWidth="1"/>
    <col min="14376" max="14378" width="2.7109375" style="3" customWidth="1"/>
    <col min="14379" max="14379" width="4.42578125" style="3" customWidth="1"/>
    <col min="14380" max="14380" width="11.42578125" style="3" customWidth="1"/>
    <col min="14381" max="14383" width="2.7109375" style="3" customWidth="1"/>
    <col min="14384" max="14384" width="4.140625" style="3" customWidth="1"/>
    <col min="14385" max="14385" width="11.140625" style="3" customWidth="1"/>
    <col min="14386" max="14388" width="2.7109375" style="3" customWidth="1"/>
    <col min="14389" max="14389" width="5.85546875" style="3" customWidth="1"/>
    <col min="14390" max="14390" width="12" style="3" customWidth="1"/>
    <col min="14391" max="14393" width="2.7109375" style="3" customWidth="1"/>
    <col min="14394" max="14394" width="7.42578125" style="3" customWidth="1"/>
    <col min="14395" max="14395" width="13.28515625" style="3" customWidth="1"/>
    <col min="14396" max="14401" width="2.7109375" style="3" customWidth="1"/>
    <col min="14402" max="14592" width="9.140625" style="3"/>
    <col min="14593" max="14593" width="2.7109375" style="3" customWidth="1"/>
    <col min="14594" max="14594" width="3.85546875" style="3" customWidth="1"/>
    <col min="14595" max="14611" width="2.7109375" style="3" customWidth="1"/>
    <col min="14612" max="14612" width="0.140625" style="3" customWidth="1"/>
    <col min="14613" max="14613" width="0" style="3" hidden="1" customWidth="1"/>
    <col min="14614" max="14619" width="2.7109375" style="3" customWidth="1"/>
    <col min="14620" max="14620" width="4.85546875" style="3" customWidth="1"/>
    <col min="14621" max="14621" width="13.85546875" style="3" customWidth="1"/>
    <col min="14622" max="14624" width="2.7109375" style="3" customWidth="1"/>
    <col min="14625" max="14625" width="4.42578125" style="3" customWidth="1"/>
    <col min="14626" max="14626" width="13.28515625" style="3" customWidth="1"/>
    <col min="14627" max="14629" width="2.7109375" style="3" customWidth="1"/>
    <col min="14630" max="14630" width="5.140625" style="3" customWidth="1"/>
    <col min="14631" max="14631" width="13.140625" style="3" customWidth="1"/>
    <col min="14632" max="14634" width="2.7109375" style="3" customWidth="1"/>
    <col min="14635" max="14635" width="4.42578125" style="3" customWidth="1"/>
    <col min="14636" max="14636" width="11.42578125" style="3" customWidth="1"/>
    <col min="14637" max="14639" width="2.7109375" style="3" customWidth="1"/>
    <col min="14640" max="14640" width="4.140625" style="3" customWidth="1"/>
    <col min="14641" max="14641" width="11.140625" style="3" customWidth="1"/>
    <col min="14642" max="14644" width="2.7109375" style="3" customWidth="1"/>
    <col min="14645" max="14645" width="5.85546875" style="3" customWidth="1"/>
    <col min="14646" max="14646" width="12" style="3" customWidth="1"/>
    <col min="14647" max="14649" width="2.7109375" style="3" customWidth="1"/>
    <col min="14650" max="14650" width="7.42578125" style="3" customWidth="1"/>
    <col min="14651" max="14651" width="13.28515625" style="3" customWidth="1"/>
    <col min="14652" max="14657" width="2.7109375" style="3" customWidth="1"/>
    <col min="14658" max="14848" width="9.140625" style="3"/>
    <col min="14849" max="14849" width="2.7109375" style="3" customWidth="1"/>
    <col min="14850" max="14850" width="3.85546875" style="3" customWidth="1"/>
    <col min="14851" max="14867" width="2.7109375" style="3" customWidth="1"/>
    <col min="14868" max="14868" width="0.140625" style="3" customWidth="1"/>
    <col min="14869" max="14869" width="0" style="3" hidden="1" customWidth="1"/>
    <col min="14870" max="14875" width="2.7109375" style="3" customWidth="1"/>
    <col min="14876" max="14876" width="4.85546875" style="3" customWidth="1"/>
    <col min="14877" max="14877" width="13.85546875" style="3" customWidth="1"/>
    <col min="14878" max="14880" width="2.7109375" style="3" customWidth="1"/>
    <col min="14881" max="14881" width="4.42578125" style="3" customWidth="1"/>
    <col min="14882" max="14882" width="13.28515625" style="3" customWidth="1"/>
    <col min="14883" max="14885" width="2.7109375" style="3" customWidth="1"/>
    <col min="14886" max="14886" width="5.140625" style="3" customWidth="1"/>
    <col min="14887" max="14887" width="13.140625" style="3" customWidth="1"/>
    <col min="14888" max="14890" width="2.7109375" style="3" customWidth="1"/>
    <col min="14891" max="14891" width="4.42578125" style="3" customWidth="1"/>
    <col min="14892" max="14892" width="11.42578125" style="3" customWidth="1"/>
    <col min="14893" max="14895" width="2.7109375" style="3" customWidth="1"/>
    <col min="14896" max="14896" width="4.140625" style="3" customWidth="1"/>
    <col min="14897" max="14897" width="11.140625" style="3" customWidth="1"/>
    <col min="14898" max="14900" width="2.7109375" style="3" customWidth="1"/>
    <col min="14901" max="14901" width="5.85546875" style="3" customWidth="1"/>
    <col min="14902" max="14902" width="12" style="3" customWidth="1"/>
    <col min="14903" max="14905" width="2.7109375" style="3" customWidth="1"/>
    <col min="14906" max="14906" width="7.42578125" style="3" customWidth="1"/>
    <col min="14907" max="14907" width="13.28515625" style="3" customWidth="1"/>
    <col min="14908" max="14913" width="2.7109375" style="3" customWidth="1"/>
    <col min="14914" max="15104" width="9.140625" style="3"/>
    <col min="15105" max="15105" width="2.7109375" style="3" customWidth="1"/>
    <col min="15106" max="15106" width="3.85546875" style="3" customWidth="1"/>
    <col min="15107" max="15123" width="2.7109375" style="3" customWidth="1"/>
    <col min="15124" max="15124" width="0.140625" style="3" customWidth="1"/>
    <col min="15125" max="15125" width="0" style="3" hidden="1" customWidth="1"/>
    <col min="15126" max="15131" width="2.7109375" style="3" customWidth="1"/>
    <col min="15132" max="15132" width="4.85546875" style="3" customWidth="1"/>
    <col min="15133" max="15133" width="13.85546875" style="3" customWidth="1"/>
    <col min="15134" max="15136" width="2.7109375" style="3" customWidth="1"/>
    <col min="15137" max="15137" width="4.42578125" style="3" customWidth="1"/>
    <col min="15138" max="15138" width="13.28515625" style="3" customWidth="1"/>
    <col min="15139" max="15141" width="2.7109375" style="3" customWidth="1"/>
    <col min="15142" max="15142" width="5.140625" style="3" customWidth="1"/>
    <col min="15143" max="15143" width="13.140625" style="3" customWidth="1"/>
    <col min="15144" max="15146" width="2.7109375" style="3" customWidth="1"/>
    <col min="15147" max="15147" width="4.42578125" style="3" customWidth="1"/>
    <col min="15148" max="15148" width="11.42578125" style="3" customWidth="1"/>
    <col min="15149" max="15151" width="2.7109375" style="3" customWidth="1"/>
    <col min="15152" max="15152" width="4.140625" style="3" customWidth="1"/>
    <col min="15153" max="15153" width="11.140625" style="3" customWidth="1"/>
    <col min="15154" max="15156" width="2.7109375" style="3" customWidth="1"/>
    <col min="15157" max="15157" width="5.85546875" style="3" customWidth="1"/>
    <col min="15158" max="15158" width="12" style="3" customWidth="1"/>
    <col min="15159" max="15161" width="2.7109375" style="3" customWidth="1"/>
    <col min="15162" max="15162" width="7.42578125" style="3" customWidth="1"/>
    <col min="15163" max="15163" width="13.28515625" style="3" customWidth="1"/>
    <col min="15164" max="15169" width="2.7109375" style="3" customWidth="1"/>
    <col min="15170" max="15360" width="9.140625" style="3"/>
    <col min="15361" max="15361" width="2.7109375" style="3" customWidth="1"/>
    <col min="15362" max="15362" width="3.85546875" style="3" customWidth="1"/>
    <col min="15363" max="15379" width="2.7109375" style="3" customWidth="1"/>
    <col min="15380" max="15380" width="0.140625" style="3" customWidth="1"/>
    <col min="15381" max="15381" width="0" style="3" hidden="1" customWidth="1"/>
    <col min="15382" max="15387" width="2.7109375" style="3" customWidth="1"/>
    <col min="15388" max="15388" width="4.85546875" style="3" customWidth="1"/>
    <col min="15389" max="15389" width="13.85546875" style="3" customWidth="1"/>
    <col min="15390" max="15392" width="2.7109375" style="3" customWidth="1"/>
    <col min="15393" max="15393" width="4.42578125" style="3" customWidth="1"/>
    <col min="15394" max="15394" width="13.28515625" style="3" customWidth="1"/>
    <col min="15395" max="15397" width="2.7109375" style="3" customWidth="1"/>
    <col min="15398" max="15398" width="5.140625" style="3" customWidth="1"/>
    <col min="15399" max="15399" width="13.140625" style="3" customWidth="1"/>
    <col min="15400" max="15402" width="2.7109375" style="3" customWidth="1"/>
    <col min="15403" max="15403" width="4.42578125" style="3" customWidth="1"/>
    <col min="15404" max="15404" width="11.42578125" style="3" customWidth="1"/>
    <col min="15405" max="15407" width="2.7109375" style="3" customWidth="1"/>
    <col min="15408" max="15408" width="4.140625" style="3" customWidth="1"/>
    <col min="15409" max="15409" width="11.140625" style="3" customWidth="1"/>
    <col min="15410" max="15412" width="2.7109375" style="3" customWidth="1"/>
    <col min="15413" max="15413" width="5.85546875" style="3" customWidth="1"/>
    <col min="15414" max="15414" width="12" style="3" customWidth="1"/>
    <col min="15415" max="15417" width="2.7109375" style="3" customWidth="1"/>
    <col min="15418" max="15418" width="7.42578125" style="3" customWidth="1"/>
    <col min="15419" max="15419" width="13.28515625" style="3" customWidth="1"/>
    <col min="15420" max="15425" width="2.7109375" style="3" customWidth="1"/>
    <col min="15426" max="15616" width="9.140625" style="3"/>
    <col min="15617" max="15617" width="2.7109375" style="3" customWidth="1"/>
    <col min="15618" max="15618" width="3.85546875" style="3" customWidth="1"/>
    <col min="15619" max="15635" width="2.7109375" style="3" customWidth="1"/>
    <col min="15636" max="15636" width="0.140625" style="3" customWidth="1"/>
    <col min="15637" max="15637" width="0" style="3" hidden="1" customWidth="1"/>
    <col min="15638" max="15643" width="2.7109375" style="3" customWidth="1"/>
    <col min="15644" max="15644" width="4.85546875" style="3" customWidth="1"/>
    <col min="15645" max="15645" width="13.85546875" style="3" customWidth="1"/>
    <col min="15646" max="15648" width="2.7109375" style="3" customWidth="1"/>
    <col min="15649" max="15649" width="4.42578125" style="3" customWidth="1"/>
    <col min="15650" max="15650" width="13.28515625" style="3" customWidth="1"/>
    <col min="15651" max="15653" width="2.7109375" style="3" customWidth="1"/>
    <col min="15654" max="15654" width="5.140625" style="3" customWidth="1"/>
    <col min="15655" max="15655" width="13.140625" style="3" customWidth="1"/>
    <col min="15656" max="15658" width="2.7109375" style="3" customWidth="1"/>
    <col min="15659" max="15659" width="4.42578125" style="3" customWidth="1"/>
    <col min="15660" max="15660" width="11.42578125" style="3" customWidth="1"/>
    <col min="15661" max="15663" width="2.7109375" style="3" customWidth="1"/>
    <col min="15664" max="15664" width="4.140625" style="3" customWidth="1"/>
    <col min="15665" max="15665" width="11.140625" style="3" customWidth="1"/>
    <col min="15666" max="15668" width="2.7109375" style="3" customWidth="1"/>
    <col min="15669" max="15669" width="5.85546875" style="3" customWidth="1"/>
    <col min="15670" max="15670" width="12" style="3" customWidth="1"/>
    <col min="15671" max="15673" width="2.7109375" style="3" customWidth="1"/>
    <col min="15674" max="15674" width="7.42578125" style="3" customWidth="1"/>
    <col min="15675" max="15675" width="13.28515625" style="3" customWidth="1"/>
    <col min="15676" max="15681" width="2.7109375" style="3" customWidth="1"/>
    <col min="15682" max="15872" width="9.140625" style="3"/>
    <col min="15873" max="15873" width="2.7109375" style="3" customWidth="1"/>
    <col min="15874" max="15874" width="3.85546875" style="3" customWidth="1"/>
    <col min="15875" max="15891" width="2.7109375" style="3" customWidth="1"/>
    <col min="15892" max="15892" width="0.140625" style="3" customWidth="1"/>
    <col min="15893" max="15893" width="0" style="3" hidden="1" customWidth="1"/>
    <col min="15894" max="15899" width="2.7109375" style="3" customWidth="1"/>
    <col min="15900" max="15900" width="4.85546875" style="3" customWidth="1"/>
    <col min="15901" max="15901" width="13.85546875" style="3" customWidth="1"/>
    <col min="15902" max="15904" width="2.7109375" style="3" customWidth="1"/>
    <col min="15905" max="15905" width="4.42578125" style="3" customWidth="1"/>
    <col min="15906" max="15906" width="13.28515625" style="3" customWidth="1"/>
    <col min="15907" max="15909" width="2.7109375" style="3" customWidth="1"/>
    <col min="15910" max="15910" width="5.140625" style="3" customWidth="1"/>
    <col min="15911" max="15911" width="13.140625" style="3" customWidth="1"/>
    <col min="15912" max="15914" width="2.7109375" style="3" customWidth="1"/>
    <col min="15915" max="15915" width="4.42578125" style="3" customWidth="1"/>
    <col min="15916" max="15916" width="11.42578125" style="3" customWidth="1"/>
    <col min="15917" max="15919" width="2.7109375" style="3" customWidth="1"/>
    <col min="15920" max="15920" width="4.140625" style="3" customWidth="1"/>
    <col min="15921" max="15921" width="11.140625" style="3" customWidth="1"/>
    <col min="15922" max="15924" width="2.7109375" style="3" customWidth="1"/>
    <col min="15925" max="15925" width="5.85546875" style="3" customWidth="1"/>
    <col min="15926" max="15926" width="12" style="3" customWidth="1"/>
    <col min="15927" max="15929" width="2.7109375" style="3" customWidth="1"/>
    <col min="15930" max="15930" width="7.42578125" style="3" customWidth="1"/>
    <col min="15931" max="15931" width="13.28515625" style="3" customWidth="1"/>
    <col min="15932" max="15937" width="2.7109375" style="3" customWidth="1"/>
    <col min="15938" max="16128" width="9.140625" style="3"/>
    <col min="16129" max="16129" width="2.7109375" style="3" customWidth="1"/>
    <col min="16130" max="16130" width="3.85546875" style="3" customWidth="1"/>
    <col min="16131" max="16147" width="2.7109375" style="3" customWidth="1"/>
    <col min="16148" max="16148" width="0.140625" style="3" customWidth="1"/>
    <col min="16149" max="16149" width="0" style="3" hidden="1" customWidth="1"/>
    <col min="16150" max="16155" width="2.7109375" style="3" customWidth="1"/>
    <col min="16156" max="16156" width="4.85546875" style="3" customWidth="1"/>
    <col min="16157" max="16157" width="13.85546875" style="3" customWidth="1"/>
    <col min="16158" max="16160" width="2.7109375" style="3" customWidth="1"/>
    <col min="16161" max="16161" width="4.42578125" style="3" customWidth="1"/>
    <col min="16162" max="16162" width="13.28515625" style="3" customWidth="1"/>
    <col min="16163" max="16165" width="2.7109375" style="3" customWidth="1"/>
    <col min="16166" max="16166" width="5.140625" style="3" customWidth="1"/>
    <col min="16167" max="16167" width="13.140625" style="3" customWidth="1"/>
    <col min="16168" max="16170" width="2.7109375" style="3" customWidth="1"/>
    <col min="16171" max="16171" width="4.42578125" style="3" customWidth="1"/>
    <col min="16172" max="16172" width="11.42578125" style="3" customWidth="1"/>
    <col min="16173" max="16175" width="2.7109375" style="3" customWidth="1"/>
    <col min="16176" max="16176" width="4.140625" style="3" customWidth="1"/>
    <col min="16177" max="16177" width="11.140625" style="3" customWidth="1"/>
    <col min="16178" max="16180" width="2.7109375" style="3" customWidth="1"/>
    <col min="16181" max="16181" width="5.85546875" style="3" customWidth="1"/>
    <col min="16182" max="16182" width="12" style="3" customWidth="1"/>
    <col min="16183" max="16185" width="2.7109375" style="3" customWidth="1"/>
    <col min="16186" max="16186" width="7.42578125" style="3" customWidth="1"/>
    <col min="16187" max="16187" width="13.28515625" style="3" customWidth="1"/>
    <col min="16188" max="16193" width="2.7109375" style="3" customWidth="1"/>
    <col min="16194" max="16384" width="9.140625" style="3"/>
  </cols>
  <sheetData>
    <row r="1" spans="1:63" ht="23.25" customHeight="1" x14ac:dyDescent="0.2">
      <c r="A1" s="175" t="s">
        <v>510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"/>
      <c r="BH1" s="2"/>
    </row>
    <row r="2" spans="1:63" ht="15.75" customHeight="1" x14ac:dyDescent="0.2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4"/>
      <c r="P2" s="6"/>
      <c r="Q2" s="6"/>
      <c r="R2" s="6"/>
      <c r="S2" s="6"/>
      <c r="T2" s="6"/>
      <c r="U2" s="6"/>
      <c r="V2" s="6"/>
      <c r="W2" s="5"/>
      <c r="X2" s="5"/>
      <c r="Y2" s="4"/>
      <c r="Z2" s="4"/>
      <c r="AA2" s="4"/>
      <c r="AB2" s="4"/>
      <c r="AC2" s="4"/>
      <c r="AD2" s="7"/>
      <c r="AE2" s="5"/>
      <c r="AF2" s="5"/>
      <c r="AG2" s="5"/>
      <c r="AH2" s="5"/>
      <c r="AI2" s="7"/>
      <c r="AJ2" s="5"/>
      <c r="AK2" s="5"/>
      <c r="AL2" s="5"/>
      <c r="AM2" s="5"/>
      <c r="AN2" s="5"/>
      <c r="AO2" s="5"/>
      <c r="AP2" s="4"/>
      <c r="AQ2" s="5"/>
      <c r="AR2" s="5"/>
      <c r="AS2" s="5"/>
      <c r="AT2" s="5"/>
      <c r="AU2" s="5"/>
      <c r="AV2" s="5"/>
      <c r="AW2" s="5"/>
      <c r="AX2" s="4"/>
      <c r="AY2" s="4"/>
      <c r="AZ2" s="4"/>
      <c r="BA2" s="4"/>
      <c r="BB2" s="4"/>
      <c r="BC2" s="4"/>
      <c r="BD2" s="4"/>
      <c r="BE2" s="4"/>
      <c r="BF2" s="4"/>
      <c r="BG2" s="4"/>
      <c r="BH2" s="8"/>
      <c r="BI2" s="8"/>
      <c r="BJ2" s="9"/>
      <c r="BK2" s="2"/>
    </row>
    <row r="3" spans="1:63" ht="5.25" customHeight="1" x14ac:dyDescent="0.2">
      <c r="A3" s="5"/>
      <c r="B3" s="5"/>
      <c r="C3" s="5"/>
      <c r="D3" s="5"/>
      <c r="E3" s="5"/>
      <c r="F3" s="5"/>
      <c r="G3" s="5"/>
      <c r="H3" s="5"/>
      <c r="I3" s="4"/>
      <c r="J3" s="10"/>
      <c r="K3" s="4"/>
      <c r="L3" s="4"/>
      <c r="M3" s="4"/>
      <c r="N3" s="4"/>
      <c r="O3" s="5"/>
      <c r="P3" s="4"/>
      <c r="Q3" s="10"/>
      <c r="R3" s="4"/>
      <c r="S3" s="4"/>
      <c r="T3" s="4"/>
      <c r="U3" s="4"/>
      <c r="V3" s="5"/>
      <c r="W3" s="5"/>
      <c r="X3" s="5"/>
      <c r="Y3" s="4"/>
      <c r="Z3" s="10"/>
      <c r="AA3" s="4"/>
      <c r="AB3" s="4"/>
      <c r="AC3" s="4"/>
      <c r="AD3" s="2"/>
      <c r="AE3" s="4"/>
      <c r="AF3" s="11"/>
      <c r="AG3" s="2"/>
      <c r="AH3" s="2"/>
      <c r="AI3" s="2"/>
      <c r="AJ3" s="4"/>
      <c r="AK3" s="11"/>
      <c r="AL3" s="4"/>
      <c r="AM3" s="4"/>
      <c r="AN3" s="4"/>
      <c r="AO3" s="5"/>
      <c r="AP3" s="4"/>
      <c r="AQ3" s="11"/>
      <c r="AR3" s="11"/>
      <c r="AS3" s="4"/>
      <c r="AT3" s="4"/>
      <c r="AU3" s="4"/>
      <c r="AV3" s="4"/>
      <c r="AW3" s="4"/>
      <c r="AX3" s="5"/>
      <c r="AY3" s="5"/>
      <c r="AZ3" s="5"/>
      <c r="BA3" s="5"/>
      <c r="BB3" s="5"/>
      <c r="BC3" s="5"/>
      <c r="BD3" s="5"/>
      <c r="BE3" s="5"/>
      <c r="BF3" s="5"/>
      <c r="BG3" s="5"/>
      <c r="BH3" s="4"/>
      <c r="BI3" s="12"/>
      <c r="BJ3" s="4"/>
      <c r="BK3" s="2"/>
    </row>
    <row r="4" spans="1:63" ht="39" customHeight="1" x14ac:dyDescent="0.2">
      <c r="A4" s="177" t="s">
        <v>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4"/>
      <c r="BJ4" s="4"/>
      <c r="BK4" s="2"/>
    </row>
    <row r="5" spans="1:63" ht="4.5" customHeight="1" x14ac:dyDescent="0.2">
      <c r="A5" s="5"/>
      <c r="B5" s="5"/>
      <c r="C5" s="5"/>
      <c r="D5" s="5"/>
      <c r="E5" s="5"/>
      <c r="F5" s="5"/>
      <c r="G5" s="5"/>
      <c r="H5" s="5"/>
      <c r="I5" s="11"/>
      <c r="J5" s="11"/>
      <c r="K5" s="4"/>
      <c r="L5" s="4"/>
      <c r="M5" s="5"/>
      <c r="N5" s="4"/>
      <c r="O5" s="4"/>
      <c r="P5" s="4"/>
      <c r="Q5" s="4"/>
      <c r="R5" s="4"/>
      <c r="S5" s="4"/>
      <c r="T5" s="4"/>
      <c r="U5" s="5"/>
      <c r="V5" s="4"/>
      <c r="W5" s="4"/>
      <c r="X5" s="5"/>
      <c r="Y5" s="4"/>
      <c r="Z5" s="4"/>
      <c r="AA5" s="4"/>
      <c r="AB5" s="4"/>
      <c r="AC5" s="4"/>
      <c r="AD5" s="5"/>
      <c r="AE5" s="4"/>
      <c r="AF5" s="4"/>
      <c r="AG5" s="5"/>
      <c r="AH5" s="5"/>
      <c r="AI5" s="7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8"/>
      <c r="BI5" s="8"/>
      <c r="BJ5" s="9"/>
      <c r="BK5" s="4"/>
    </row>
    <row r="6" spans="1:63" ht="14.25" customHeight="1" x14ac:dyDescent="0.2">
      <c r="A6" s="178" t="s">
        <v>479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2"/>
      <c r="BJ6" s="4"/>
      <c r="BK6" s="4"/>
    </row>
    <row r="7" spans="1:63" x14ac:dyDescent="0.2">
      <c r="A7" s="179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5" t="s">
        <v>472</v>
      </c>
      <c r="BH7" s="2"/>
    </row>
    <row r="8" spans="1:63" ht="20.25" customHeight="1" x14ac:dyDescent="0.2">
      <c r="A8" s="181" t="s">
        <v>2</v>
      </c>
      <c r="B8" s="181"/>
      <c r="C8" s="182" t="s">
        <v>3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69" t="s">
        <v>4</v>
      </c>
      <c r="W8" s="169"/>
      <c r="X8" s="169"/>
      <c r="Y8" s="169" t="s">
        <v>5</v>
      </c>
      <c r="Z8" s="169"/>
      <c r="AA8" s="169"/>
      <c r="AB8" s="169"/>
      <c r="AC8" s="169"/>
      <c r="AD8" s="169" t="s">
        <v>6</v>
      </c>
      <c r="AE8" s="169"/>
      <c r="AF8" s="169"/>
      <c r="AG8" s="169"/>
      <c r="AH8" s="169"/>
      <c r="AI8" s="169" t="s">
        <v>7</v>
      </c>
      <c r="AJ8" s="169"/>
      <c r="AK8" s="169"/>
      <c r="AL8" s="169"/>
      <c r="AM8" s="169"/>
      <c r="AN8" s="169" t="s">
        <v>8</v>
      </c>
      <c r="AO8" s="169"/>
      <c r="AP8" s="169"/>
      <c r="AQ8" s="169"/>
      <c r="AR8" s="169"/>
      <c r="AS8" s="170" t="s">
        <v>9</v>
      </c>
      <c r="AT8" s="170"/>
      <c r="AU8" s="170"/>
      <c r="AV8" s="170"/>
      <c r="AW8" s="170"/>
      <c r="AX8" s="169" t="s">
        <v>490</v>
      </c>
      <c r="AY8" s="169"/>
      <c r="AZ8" s="169"/>
      <c r="BA8" s="169"/>
      <c r="BB8" s="169"/>
      <c r="BC8" s="169" t="s">
        <v>10</v>
      </c>
      <c r="BD8" s="169"/>
      <c r="BE8" s="169"/>
      <c r="BF8" s="169"/>
      <c r="BG8" s="169"/>
    </row>
    <row r="9" spans="1:63" ht="36.75" customHeight="1" x14ac:dyDescent="0.2">
      <c r="A9" s="181"/>
      <c r="B9" s="181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70"/>
      <c r="AT9" s="170"/>
      <c r="AU9" s="170"/>
      <c r="AV9" s="170"/>
      <c r="AW9" s="170"/>
      <c r="AX9" s="169"/>
      <c r="AY9" s="169"/>
      <c r="AZ9" s="169"/>
      <c r="BA9" s="169"/>
      <c r="BB9" s="169"/>
      <c r="BC9" s="169"/>
      <c r="BD9" s="169"/>
      <c r="BE9" s="169"/>
      <c r="BF9" s="169"/>
      <c r="BG9" s="169"/>
    </row>
    <row r="10" spans="1:63" ht="45.75" customHeight="1" x14ac:dyDescent="0.2">
      <c r="A10" s="171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3"/>
      <c r="U10" s="14"/>
      <c r="V10" s="160"/>
      <c r="W10" s="161"/>
      <c r="X10" s="162"/>
      <c r="Y10" s="163" t="s">
        <v>11</v>
      </c>
      <c r="Z10" s="164"/>
      <c r="AA10" s="164"/>
      <c r="AB10" s="165"/>
      <c r="AC10" s="15" t="s">
        <v>12</v>
      </c>
      <c r="AD10" s="163" t="s">
        <v>11</v>
      </c>
      <c r="AE10" s="164"/>
      <c r="AF10" s="164"/>
      <c r="AG10" s="165"/>
      <c r="AH10" s="15" t="s">
        <v>12</v>
      </c>
      <c r="AI10" s="163" t="s">
        <v>11</v>
      </c>
      <c r="AJ10" s="164"/>
      <c r="AK10" s="164"/>
      <c r="AL10" s="165"/>
      <c r="AM10" s="15" t="s">
        <v>12</v>
      </c>
      <c r="AN10" s="163" t="s">
        <v>11</v>
      </c>
      <c r="AO10" s="164"/>
      <c r="AP10" s="164"/>
      <c r="AQ10" s="165"/>
      <c r="AR10" s="15" t="s">
        <v>12</v>
      </c>
      <c r="AS10" s="163" t="s">
        <v>11</v>
      </c>
      <c r="AT10" s="164"/>
      <c r="AU10" s="164"/>
      <c r="AV10" s="165"/>
      <c r="AW10" s="15" t="s">
        <v>12</v>
      </c>
      <c r="AX10" s="163" t="s">
        <v>11</v>
      </c>
      <c r="AY10" s="164"/>
      <c r="AZ10" s="164"/>
      <c r="BA10" s="165"/>
      <c r="BB10" s="15" t="s">
        <v>12</v>
      </c>
      <c r="BC10" s="163" t="s">
        <v>11</v>
      </c>
      <c r="BD10" s="164"/>
      <c r="BE10" s="164"/>
      <c r="BF10" s="165"/>
      <c r="BG10" s="16" t="s">
        <v>12</v>
      </c>
    </row>
    <row r="11" spans="1:63" x14ac:dyDescent="0.2">
      <c r="A11" s="187"/>
      <c r="B11" s="187"/>
      <c r="C11" s="166">
        <v>1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>
        <v>2</v>
      </c>
      <c r="W11" s="166"/>
      <c r="X11" s="166"/>
      <c r="Y11" s="167">
        <v>3</v>
      </c>
      <c r="Z11" s="167"/>
      <c r="AA11" s="167"/>
      <c r="AB11" s="167"/>
      <c r="AC11" s="17">
        <v>4</v>
      </c>
      <c r="AD11" s="167">
        <v>5</v>
      </c>
      <c r="AE11" s="167"/>
      <c r="AF11" s="167"/>
      <c r="AG11" s="167"/>
      <c r="AH11" s="17">
        <v>6</v>
      </c>
      <c r="AI11" s="167">
        <v>7</v>
      </c>
      <c r="AJ11" s="167"/>
      <c r="AK11" s="167"/>
      <c r="AL11" s="167"/>
      <c r="AM11" s="17">
        <v>8</v>
      </c>
      <c r="AN11" s="167">
        <v>9</v>
      </c>
      <c r="AO11" s="167"/>
      <c r="AP11" s="167"/>
      <c r="AQ11" s="167"/>
      <c r="AR11" s="17">
        <v>10</v>
      </c>
      <c r="AS11" s="167">
        <v>11</v>
      </c>
      <c r="AT11" s="167"/>
      <c r="AU11" s="167"/>
      <c r="AV11" s="167"/>
      <c r="AW11" s="17">
        <v>12</v>
      </c>
      <c r="AX11" s="167">
        <v>13</v>
      </c>
      <c r="AY11" s="167"/>
      <c r="AZ11" s="167"/>
      <c r="BA11" s="167"/>
      <c r="BB11" s="17">
        <v>14</v>
      </c>
      <c r="BC11" s="167">
        <v>15</v>
      </c>
      <c r="BD11" s="167"/>
      <c r="BE11" s="167"/>
      <c r="BF11" s="168"/>
      <c r="BG11" s="17">
        <v>16</v>
      </c>
    </row>
    <row r="12" spans="1:63" ht="36.75" customHeight="1" x14ac:dyDescent="0.2">
      <c r="A12" s="183" t="s">
        <v>23</v>
      </c>
      <c r="B12" s="183"/>
      <c r="C12" s="184" t="s">
        <v>489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5" t="s">
        <v>24</v>
      </c>
      <c r="W12" s="185"/>
      <c r="X12" s="185"/>
      <c r="Y12" s="186"/>
      <c r="Z12" s="186"/>
      <c r="AA12" s="186"/>
      <c r="AB12" s="186"/>
      <c r="AC12" s="19">
        <f>4627900</f>
        <v>4627900</v>
      </c>
      <c r="AD12" s="186"/>
      <c r="AE12" s="186"/>
      <c r="AF12" s="186"/>
      <c r="AG12" s="186"/>
      <c r="AH12" s="19"/>
      <c r="AI12" s="186">
        <v>2146000</v>
      </c>
      <c r="AJ12" s="186"/>
      <c r="AK12" s="186"/>
      <c r="AL12" s="186"/>
      <c r="AM12" s="19">
        <v>2146000</v>
      </c>
      <c r="AN12" s="186"/>
      <c r="AO12" s="186"/>
      <c r="AP12" s="186"/>
      <c r="AQ12" s="186"/>
      <c r="AR12" s="19"/>
      <c r="AS12" s="186"/>
      <c r="AT12" s="186"/>
      <c r="AU12" s="186"/>
      <c r="AV12" s="186"/>
      <c r="AW12" s="19"/>
      <c r="AX12" s="186">
        <v>823000</v>
      </c>
      <c r="AY12" s="186"/>
      <c r="AZ12" s="186"/>
      <c r="BA12" s="186"/>
      <c r="BB12" s="18">
        <f>823000+1607941+543970+291682+244590</f>
        <v>3511183</v>
      </c>
      <c r="BC12" s="186">
        <f>Y12+AD12+AI12+AN12+AS12+AX12</f>
        <v>2969000</v>
      </c>
      <c r="BD12" s="186"/>
      <c r="BE12" s="186"/>
      <c r="BF12" s="188"/>
      <c r="BG12" s="19">
        <f>AC12+AH12+AM12+AR12+AW12+BB12</f>
        <v>10285083</v>
      </c>
    </row>
    <row r="13" spans="1:63" ht="19.5" customHeight="1" x14ac:dyDescent="0.2">
      <c r="A13" s="183" t="s">
        <v>25</v>
      </c>
      <c r="B13" s="183"/>
      <c r="C13" s="184" t="s">
        <v>26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5" t="s">
        <v>27</v>
      </c>
      <c r="W13" s="185"/>
      <c r="X13" s="185"/>
      <c r="Y13" s="186"/>
      <c r="Z13" s="186"/>
      <c r="AA13" s="186"/>
      <c r="AB13" s="186"/>
      <c r="AC13" s="19"/>
      <c r="AD13" s="186"/>
      <c r="AE13" s="186"/>
      <c r="AF13" s="186"/>
      <c r="AG13" s="186"/>
      <c r="AH13" s="19"/>
      <c r="AI13" s="186"/>
      <c r="AJ13" s="186"/>
      <c r="AK13" s="186"/>
      <c r="AL13" s="186"/>
      <c r="AM13" s="19"/>
      <c r="AN13" s="186"/>
      <c r="AO13" s="186"/>
      <c r="AP13" s="186"/>
      <c r="AQ13" s="186"/>
      <c r="AR13" s="19"/>
      <c r="AS13" s="186"/>
      <c r="AT13" s="186"/>
      <c r="AU13" s="186"/>
      <c r="AV13" s="186"/>
      <c r="AW13" s="19"/>
      <c r="AX13" s="186"/>
      <c r="AY13" s="186"/>
      <c r="AZ13" s="186"/>
      <c r="BA13" s="186"/>
      <c r="BB13" s="19"/>
      <c r="BC13" s="186">
        <f t="shared" ref="BC13:BC87" si="0">Y13+AD13+AI13+AN13+AS13+AX13</f>
        <v>0</v>
      </c>
      <c r="BD13" s="186"/>
      <c r="BE13" s="186"/>
      <c r="BF13" s="188"/>
      <c r="BG13" s="19">
        <f t="shared" ref="BG13:BG29" si="1">AC13+AH13+AM13+AR13+AW13+BB13</f>
        <v>0</v>
      </c>
    </row>
    <row r="14" spans="1:63" ht="19.5" customHeight="1" x14ac:dyDescent="0.2">
      <c r="A14" s="183" t="s">
        <v>28</v>
      </c>
      <c r="B14" s="183"/>
      <c r="C14" s="184" t="s">
        <v>29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5" t="s">
        <v>30</v>
      </c>
      <c r="W14" s="185"/>
      <c r="X14" s="185"/>
      <c r="Y14" s="189"/>
      <c r="Z14" s="189"/>
      <c r="AA14" s="189"/>
      <c r="AB14" s="189"/>
      <c r="AC14" s="20"/>
      <c r="AD14" s="186"/>
      <c r="AE14" s="186"/>
      <c r="AF14" s="186"/>
      <c r="AG14" s="186"/>
      <c r="AH14" s="19"/>
      <c r="AI14" s="186"/>
      <c r="AJ14" s="186"/>
      <c r="AK14" s="186"/>
      <c r="AL14" s="186"/>
      <c r="AM14" s="19"/>
      <c r="AN14" s="186"/>
      <c r="AO14" s="186"/>
      <c r="AP14" s="186"/>
      <c r="AQ14" s="186"/>
      <c r="AR14" s="19"/>
      <c r="AS14" s="186"/>
      <c r="AT14" s="186"/>
      <c r="AU14" s="186"/>
      <c r="AV14" s="186"/>
      <c r="AW14" s="19"/>
      <c r="AX14" s="186"/>
      <c r="AY14" s="186"/>
      <c r="AZ14" s="186"/>
      <c r="BA14" s="186"/>
      <c r="BB14" s="19"/>
      <c r="BC14" s="186">
        <f t="shared" si="0"/>
        <v>0</v>
      </c>
      <c r="BD14" s="186"/>
      <c r="BE14" s="186"/>
      <c r="BF14" s="188"/>
      <c r="BG14" s="19">
        <f t="shared" si="1"/>
        <v>0</v>
      </c>
    </row>
    <row r="15" spans="1:63" ht="25.5" customHeight="1" x14ac:dyDescent="0.2">
      <c r="A15" s="183" t="s">
        <v>31</v>
      </c>
      <c r="B15" s="183"/>
      <c r="C15" s="184" t="s">
        <v>32</v>
      </c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5" t="s">
        <v>33</v>
      </c>
      <c r="W15" s="185"/>
      <c r="X15" s="185"/>
      <c r="Y15" s="186"/>
      <c r="Z15" s="186"/>
      <c r="AA15" s="186"/>
      <c r="AB15" s="186"/>
      <c r="AC15" s="19"/>
      <c r="AD15" s="186"/>
      <c r="AE15" s="186"/>
      <c r="AF15" s="186"/>
      <c r="AG15" s="186"/>
      <c r="AH15" s="19"/>
      <c r="AI15" s="186"/>
      <c r="AJ15" s="186"/>
      <c r="AK15" s="186"/>
      <c r="AL15" s="186"/>
      <c r="AM15" s="19"/>
      <c r="AN15" s="186"/>
      <c r="AO15" s="186"/>
      <c r="AP15" s="186"/>
      <c r="AQ15" s="186"/>
      <c r="AR15" s="19"/>
      <c r="AS15" s="186"/>
      <c r="AT15" s="186"/>
      <c r="AU15" s="186"/>
      <c r="AV15" s="186"/>
      <c r="AW15" s="19"/>
      <c r="AX15" s="186"/>
      <c r="AY15" s="186"/>
      <c r="AZ15" s="186"/>
      <c r="BA15" s="186"/>
      <c r="BB15" s="19"/>
      <c r="BC15" s="186">
        <f t="shared" si="0"/>
        <v>0</v>
      </c>
      <c r="BD15" s="186"/>
      <c r="BE15" s="186"/>
      <c r="BF15" s="188"/>
      <c r="BG15" s="19">
        <f t="shared" si="1"/>
        <v>0</v>
      </c>
    </row>
    <row r="16" spans="1:63" ht="19.5" customHeight="1" x14ac:dyDescent="0.2">
      <c r="A16" s="183" t="s">
        <v>34</v>
      </c>
      <c r="B16" s="183"/>
      <c r="C16" s="184" t="s">
        <v>35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5" t="s">
        <v>36</v>
      </c>
      <c r="W16" s="185"/>
      <c r="X16" s="185"/>
      <c r="Y16" s="186"/>
      <c r="Z16" s="186"/>
      <c r="AA16" s="186"/>
      <c r="AB16" s="186"/>
      <c r="AC16" s="19"/>
      <c r="AD16" s="186"/>
      <c r="AE16" s="186"/>
      <c r="AF16" s="186"/>
      <c r="AG16" s="186"/>
      <c r="AH16" s="19"/>
      <c r="AI16" s="186"/>
      <c r="AJ16" s="186"/>
      <c r="AK16" s="186"/>
      <c r="AL16" s="186"/>
      <c r="AM16" s="19"/>
      <c r="AN16" s="186"/>
      <c r="AO16" s="186"/>
      <c r="AP16" s="186"/>
      <c r="AQ16" s="186"/>
      <c r="AR16" s="19"/>
      <c r="AS16" s="186"/>
      <c r="AT16" s="186"/>
      <c r="AU16" s="186"/>
      <c r="AV16" s="186"/>
      <c r="AW16" s="19"/>
      <c r="AX16" s="186"/>
      <c r="AY16" s="186"/>
      <c r="AZ16" s="186"/>
      <c r="BA16" s="186"/>
      <c r="BB16" s="19"/>
      <c r="BC16" s="186">
        <f t="shared" si="0"/>
        <v>0</v>
      </c>
      <c r="BD16" s="186"/>
      <c r="BE16" s="186"/>
      <c r="BF16" s="188"/>
      <c r="BG16" s="19">
        <f t="shared" si="1"/>
        <v>0</v>
      </c>
    </row>
    <row r="17" spans="1:59" ht="19.5" customHeight="1" x14ac:dyDescent="0.2">
      <c r="A17" s="183" t="s">
        <v>37</v>
      </c>
      <c r="B17" s="183"/>
      <c r="C17" s="184" t="s">
        <v>38</v>
      </c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5" t="s">
        <v>39</v>
      </c>
      <c r="W17" s="185"/>
      <c r="X17" s="185"/>
      <c r="Y17" s="186"/>
      <c r="Z17" s="186"/>
      <c r="AA17" s="186"/>
      <c r="AB17" s="186"/>
      <c r="AC17" s="19"/>
      <c r="AD17" s="186"/>
      <c r="AE17" s="186"/>
      <c r="AF17" s="186"/>
      <c r="AG17" s="186"/>
      <c r="AH17" s="19"/>
      <c r="AI17" s="186"/>
      <c r="AJ17" s="186"/>
      <c r="AK17" s="186"/>
      <c r="AL17" s="186"/>
      <c r="AM17" s="19"/>
      <c r="AN17" s="186"/>
      <c r="AO17" s="186"/>
      <c r="AP17" s="186"/>
      <c r="AQ17" s="186"/>
      <c r="AR17" s="19"/>
      <c r="AS17" s="186"/>
      <c r="AT17" s="186"/>
      <c r="AU17" s="186"/>
      <c r="AV17" s="186"/>
      <c r="AW17" s="19"/>
      <c r="AX17" s="186"/>
      <c r="AY17" s="186"/>
      <c r="AZ17" s="186"/>
      <c r="BA17" s="186"/>
      <c r="BB17" s="19"/>
      <c r="BC17" s="186">
        <f t="shared" si="0"/>
        <v>0</v>
      </c>
      <c r="BD17" s="186"/>
      <c r="BE17" s="186"/>
      <c r="BF17" s="188"/>
      <c r="BG17" s="19">
        <f t="shared" si="1"/>
        <v>0</v>
      </c>
    </row>
    <row r="18" spans="1:59" ht="39" customHeight="1" x14ac:dyDescent="0.2">
      <c r="A18" s="183" t="s">
        <v>40</v>
      </c>
      <c r="B18" s="183"/>
      <c r="C18" s="184" t="s">
        <v>41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5" t="s">
        <v>42</v>
      </c>
      <c r="W18" s="185"/>
      <c r="X18" s="185"/>
      <c r="Y18" s="186">
        <v>241000</v>
      </c>
      <c r="Z18" s="186"/>
      <c r="AA18" s="186"/>
      <c r="AB18" s="186"/>
      <c r="AC18" s="19">
        <v>241000</v>
      </c>
      <c r="AD18" s="186"/>
      <c r="AE18" s="186"/>
      <c r="AF18" s="186"/>
      <c r="AG18" s="186"/>
      <c r="AH18" s="19"/>
      <c r="AI18" s="186">
        <v>137000</v>
      </c>
      <c r="AJ18" s="186"/>
      <c r="AK18" s="186"/>
      <c r="AL18" s="186"/>
      <c r="AM18" s="19">
        <v>137000</v>
      </c>
      <c r="AN18" s="186"/>
      <c r="AO18" s="186"/>
      <c r="AP18" s="186"/>
      <c r="AQ18" s="186"/>
      <c r="AR18" s="19"/>
      <c r="AS18" s="186"/>
      <c r="AT18" s="186"/>
      <c r="AU18" s="186"/>
      <c r="AV18" s="186"/>
      <c r="AW18" s="19"/>
      <c r="AX18" s="186">
        <v>94000</v>
      </c>
      <c r="AY18" s="186"/>
      <c r="AZ18" s="186"/>
      <c r="BA18" s="186"/>
      <c r="BB18" s="19">
        <v>94000</v>
      </c>
      <c r="BC18" s="186">
        <f t="shared" si="0"/>
        <v>472000</v>
      </c>
      <c r="BD18" s="186"/>
      <c r="BE18" s="186"/>
      <c r="BF18" s="188"/>
      <c r="BG18" s="19">
        <f t="shared" si="1"/>
        <v>472000</v>
      </c>
    </row>
    <row r="19" spans="1:59" ht="19.5" customHeight="1" x14ac:dyDescent="0.2">
      <c r="A19" s="183" t="s">
        <v>43</v>
      </c>
      <c r="B19" s="183"/>
      <c r="C19" s="184" t="s">
        <v>44</v>
      </c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5" t="s">
        <v>45</v>
      </c>
      <c r="W19" s="185"/>
      <c r="X19" s="185"/>
      <c r="Y19" s="186"/>
      <c r="Z19" s="186"/>
      <c r="AA19" s="186"/>
      <c r="AB19" s="186"/>
      <c r="AC19" s="19"/>
      <c r="AD19" s="186"/>
      <c r="AE19" s="186"/>
      <c r="AF19" s="186"/>
      <c r="AG19" s="186"/>
      <c r="AH19" s="19"/>
      <c r="AI19" s="186"/>
      <c r="AJ19" s="186"/>
      <c r="AK19" s="186"/>
      <c r="AL19" s="186"/>
      <c r="AM19" s="19"/>
      <c r="AN19" s="186"/>
      <c r="AO19" s="186"/>
      <c r="AP19" s="186"/>
      <c r="AQ19" s="186"/>
      <c r="AR19" s="19"/>
      <c r="AS19" s="186"/>
      <c r="AT19" s="186"/>
      <c r="AU19" s="186"/>
      <c r="AV19" s="186"/>
      <c r="AW19" s="19"/>
      <c r="AX19" s="186"/>
      <c r="AY19" s="186"/>
      <c r="AZ19" s="186"/>
      <c r="BA19" s="186"/>
      <c r="BB19" s="19"/>
      <c r="BC19" s="186">
        <f t="shared" si="0"/>
        <v>0</v>
      </c>
      <c r="BD19" s="186"/>
      <c r="BE19" s="186"/>
      <c r="BF19" s="188"/>
      <c r="BG19" s="19">
        <f t="shared" si="1"/>
        <v>0</v>
      </c>
    </row>
    <row r="20" spans="1:59" ht="19.5" customHeight="1" x14ac:dyDescent="0.2">
      <c r="A20" s="183" t="s">
        <v>46</v>
      </c>
      <c r="B20" s="183"/>
      <c r="C20" s="184" t="s">
        <v>47</v>
      </c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5" t="s">
        <v>48</v>
      </c>
      <c r="W20" s="185"/>
      <c r="X20" s="185"/>
      <c r="Y20" s="186"/>
      <c r="Z20" s="186"/>
      <c r="AA20" s="186"/>
      <c r="AB20" s="186"/>
      <c r="AC20" s="19"/>
      <c r="AD20" s="186"/>
      <c r="AE20" s="186"/>
      <c r="AF20" s="186"/>
      <c r="AG20" s="186"/>
      <c r="AH20" s="19"/>
      <c r="AI20" s="186"/>
      <c r="AJ20" s="186"/>
      <c r="AK20" s="186"/>
      <c r="AL20" s="186"/>
      <c r="AM20" s="19"/>
      <c r="AN20" s="186"/>
      <c r="AO20" s="186"/>
      <c r="AP20" s="186"/>
      <c r="AQ20" s="186"/>
      <c r="AR20" s="19"/>
      <c r="AS20" s="186"/>
      <c r="AT20" s="186"/>
      <c r="AU20" s="186"/>
      <c r="AV20" s="186"/>
      <c r="AW20" s="19"/>
      <c r="AX20" s="186"/>
      <c r="AY20" s="186"/>
      <c r="AZ20" s="186"/>
      <c r="BA20" s="186"/>
      <c r="BB20" s="19"/>
      <c r="BC20" s="186">
        <f t="shared" si="0"/>
        <v>0</v>
      </c>
      <c r="BD20" s="186"/>
      <c r="BE20" s="186"/>
      <c r="BF20" s="188"/>
      <c r="BG20" s="19">
        <f t="shared" si="1"/>
        <v>0</v>
      </c>
    </row>
    <row r="21" spans="1:59" ht="26.25" customHeight="1" x14ac:dyDescent="0.2">
      <c r="A21" s="183" t="s">
        <v>49</v>
      </c>
      <c r="B21" s="183"/>
      <c r="C21" s="184" t="s">
        <v>50</v>
      </c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5" t="s">
        <v>51</v>
      </c>
      <c r="W21" s="185"/>
      <c r="X21" s="185"/>
      <c r="Y21" s="186">
        <v>12000</v>
      </c>
      <c r="Z21" s="186"/>
      <c r="AA21" s="186"/>
      <c r="AB21" s="186"/>
      <c r="AC21" s="19">
        <v>12000</v>
      </c>
      <c r="AD21" s="186"/>
      <c r="AE21" s="186"/>
      <c r="AF21" s="186"/>
      <c r="AG21" s="186"/>
      <c r="AH21" s="19"/>
      <c r="AI21" s="186">
        <v>12000</v>
      </c>
      <c r="AJ21" s="186"/>
      <c r="AK21" s="186"/>
      <c r="AL21" s="186"/>
      <c r="AM21" s="19">
        <v>12000</v>
      </c>
      <c r="AN21" s="186"/>
      <c r="AO21" s="186"/>
      <c r="AP21" s="186"/>
      <c r="AQ21" s="186"/>
      <c r="AR21" s="19"/>
      <c r="AS21" s="186"/>
      <c r="AT21" s="186"/>
      <c r="AU21" s="186"/>
      <c r="AV21" s="186"/>
      <c r="AW21" s="19"/>
      <c r="AX21" s="186">
        <v>12000</v>
      </c>
      <c r="AY21" s="186"/>
      <c r="AZ21" s="186"/>
      <c r="BA21" s="186"/>
      <c r="BB21" s="19">
        <v>12000</v>
      </c>
      <c r="BC21" s="186">
        <f t="shared" si="0"/>
        <v>36000</v>
      </c>
      <c r="BD21" s="186"/>
      <c r="BE21" s="186"/>
      <c r="BF21" s="188"/>
      <c r="BG21" s="19">
        <f t="shared" si="1"/>
        <v>36000</v>
      </c>
    </row>
    <row r="22" spans="1:59" ht="17.25" customHeight="1" x14ac:dyDescent="0.2">
      <c r="A22" s="183" t="s">
        <v>52</v>
      </c>
      <c r="B22" s="183"/>
      <c r="C22" s="184" t="s">
        <v>53</v>
      </c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5" t="s">
        <v>54</v>
      </c>
      <c r="W22" s="185"/>
      <c r="X22" s="185"/>
      <c r="Y22" s="186"/>
      <c r="Z22" s="186"/>
      <c r="AA22" s="186"/>
      <c r="AB22" s="186"/>
      <c r="AC22" s="19"/>
      <c r="AD22" s="186"/>
      <c r="AE22" s="186"/>
      <c r="AF22" s="186"/>
      <c r="AG22" s="186"/>
      <c r="AH22" s="19"/>
      <c r="AI22" s="186"/>
      <c r="AJ22" s="186"/>
      <c r="AK22" s="186"/>
      <c r="AL22" s="186"/>
      <c r="AM22" s="19"/>
      <c r="AN22" s="186"/>
      <c r="AO22" s="186"/>
      <c r="AP22" s="186"/>
      <c r="AQ22" s="186"/>
      <c r="AR22" s="19"/>
      <c r="AS22" s="186"/>
      <c r="AT22" s="186"/>
      <c r="AU22" s="186"/>
      <c r="AV22" s="186"/>
      <c r="AW22" s="19"/>
      <c r="AX22" s="186"/>
      <c r="AY22" s="186"/>
      <c r="AZ22" s="186"/>
      <c r="BA22" s="186"/>
      <c r="BB22" s="19"/>
      <c r="BC22" s="186">
        <f t="shared" si="0"/>
        <v>0</v>
      </c>
      <c r="BD22" s="186"/>
      <c r="BE22" s="186"/>
      <c r="BF22" s="188"/>
      <c r="BG22" s="19">
        <f t="shared" si="1"/>
        <v>0</v>
      </c>
    </row>
    <row r="23" spans="1:59" s="2" customFormat="1" ht="15" customHeight="1" x14ac:dyDescent="0.2">
      <c r="A23" s="183" t="s">
        <v>55</v>
      </c>
      <c r="B23" s="183"/>
      <c r="C23" s="184" t="s">
        <v>56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5" t="s">
        <v>57</v>
      </c>
      <c r="W23" s="185"/>
      <c r="X23" s="185"/>
      <c r="Y23" s="186"/>
      <c r="Z23" s="186"/>
      <c r="AA23" s="186"/>
      <c r="AB23" s="186"/>
      <c r="AC23" s="19"/>
      <c r="AD23" s="186"/>
      <c r="AE23" s="186"/>
      <c r="AF23" s="186"/>
      <c r="AG23" s="186"/>
      <c r="AH23" s="19"/>
      <c r="AI23" s="186"/>
      <c r="AJ23" s="186"/>
      <c r="AK23" s="186"/>
      <c r="AL23" s="186"/>
      <c r="AM23" s="19"/>
      <c r="AN23" s="186"/>
      <c r="AO23" s="186"/>
      <c r="AP23" s="186"/>
      <c r="AQ23" s="186"/>
      <c r="AR23" s="19"/>
      <c r="AS23" s="186"/>
      <c r="AT23" s="186"/>
      <c r="AU23" s="186"/>
      <c r="AV23" s="186"/>
      <c r="AW23" s="19"/>
      <c r="AX23" s="186"/>
      <c r="AY23" s="186"/>
      <c r="AZ23" s="186"/>
      <c r="BA23" s="186"/>
      <c r="BB23" s="19"/>
      <c r="BC23" s="186">
        <f t="shared" si="0"/>
        <v>0</v>
      </c>
      <c r="BD23" s="186"/>
      <c r="BE23" s="186"/>
      <c r="BF23" s="188"/>
      <c r="BG23" s="19">
        <f t="shared" si="1"/>
        <v>0</v>
      </c>
    </row>
    <row r="24" spans="1:59" s="2" customFormat="1" ht="65.25" customHeight="1" x14ac:dyDescent="0.2">
      <c r="A24" s="183" t="s">
        <v>58</v>
      </c>
      <c r="B24" s="183"/>
      <c r="C24" s="184" t="s">
        <v>488</v>
      </c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5" t="s">
        <v>59</v>
      </c>
      <c r="W24" s="185"/>
      <c r="X24" s="185"/>
      <c r="Y24" s="186"/>
      <c r="Z24" s="186"/>
      <c r="AA24" s="186"/>
      <c r="AB24" s="186"/>
      <c r="AC24" s="19"/>
      <c r="AD24" s="186"/>
      <c r="AE24" s="186"/>
      <c r="AF24" s="186"/>
      <c r="AG24" s="186"/>
      <c r="AH24" s="19"/>
      <c r="AI24" s="186"/>
      <c r="AJ24" s="186"/>
      <c r="AK24" s="186"/>
      <c r="AL24" s="186"/>
      <c r="AM24" s="18">
        <f>116923+55200+18400</f>
        <v>190523</v>
      </c>
      <c r="AN24" s="186"/>
      <c r="AO24" s="186"/>
      <c r="AP24" s="186"/>
      <c r="AQ24" s="186"/>
      <c r="AR24" s="19"/>
      <c r="AS24" s="186"/>
      <c r="AT24" s="186"/>
      <c r="AU24" s="186"/>
      <c r="AV24" s="186"/>
      <c r="AW24" s="19"/>
      <c r="AX24" s="186"/>
      <c r="AY24" s="186"/>
      <c r="AZ24" s="186"/>
      <c r="BA24" s="186"/>
      <c r="BB24" s="19"/>
      <c r="BC24" s="186">
        <f t="shared" si="0"/>
        <v>0</v>
      </c>
      <c r="BD24" s="186"/>
      <c r="BE24" s="186"/>
      <c r="BF24" s="188"/>
      <c r="BG24" s="19">
        <f t="shared" si="1"/>
        <v>190523</v>
      </c>
    </row>
    <row r="25" spans="1:59" ht="30.75" customHeight="1" x14ac:dyDescent="0.2">
      <c r="A25" s="183" t="s">
        <v>60</v>
      </c>
      <c r="B25" s="183"/>
      <c r="C25" s="184" t="s">
        <v>61</v>
      </c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5" t="s">
        <v>62</v>
      </c>
      <c r="W25" s="185"/>
      <c r="X25" s="185"/>
      <c r="Y25" s="186">
        <v>6400000</v>
      </c>
      <c r="Z25" s="186"/>
      <c r="AA25" s="186"/>
      <c r="AB25" s="186"/>
      <c r="AC25" s="19">
        <v>6400000</v>
      </c>
      <c r="AD25" s="186"/>
      <c r="AE25" s="186"/>
      <c r="AF25" s="186"/>
      <c r="AG25" s="186"/>
      <c r="AH25" s="19"/>
      <c r="AI25" s="186"/>
      <c r="AJ25" s="186"/>
      <c r="AK25" s="186"/>
      <c r="AL25" s="186"/>
      <c r="AM25" s="19"/>
      <c r="AN25" s="186"/>
      <c r="AO25" s="186"/>
      <c r="AP25" s="186"/>
      <c r="AQ25" s="186"/>
      <c r="AR25" s="19"/>
      <c r="AS25" s="186"/>
      <c r="AT25" s="186"/>
      <c r="AU25" s="186"/>
      <c r="AV25" s="186"/>
      <c r="AW25" s="19"/>
      <c r="AX25" s="186"/>
      <c r="AY25" s="186"/>
      <c r="AZ25" s="186"/>
      <c r="BA25" s="186"/>
      <c r="BB25" s="19"/>
      <c r="BC25" s="186">
        <f t="shared" si="0"/>
        <v>6400000</v>
      </c>
      <c r="BD25" s="186"/>
      <c r="BE25" s="186"/>
      <c r="BF25" s="188"/>
      <c r="BG25" s="19">
        <f t="shared" si="1"/>
        <v>6400000</v>
      </c>
    </row>
    <row r="26" spans="1:59" ht="29.25" customHeight="1" x14ac:dyDescent="0.2">
      <c r="A26" s="183" t="s">
        <v>63</v>
      </c>
      <c r="B26" s="183"/>
      <c r="C26" s="184" t="s">
        <v>64</v>
      </c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5" t="s">
        <v>65</v>
      </c>
      <c r="W26" s="185"/>
      <c r="X26" s="185"/>
      <c r="Y26" s="186">
        <v>100000</v>
      </c>
      <c r="Z26" s="186"/>
      <c r="AA26" s="186"/>
      <c r="AB26" s="186"/>
      <c r="AC26" s="19">
        <v>100000</v>
      </c>
      <c r="AD26" s="186"/>
      <c r="AE26" s="186"/>
      <c r="AF26" s="186"/>
      <c r="AG26" s="186"/>
      <c r="AH26" s="19"/>
      <c r="AI26" s="186">
        <v>100000</v>
      </c>
      <c r="AJ26" s="186"/>
      <c r="AK26" s="186"/>
      <c r="AL26" s="186"/>
      <c r="AM26" s="19">
        <v>100000</v>
      </c>
      <c r="AN26" s="186"/>
      <c r="AO26" s="186"/>
      <c r="AP26" s="186"/>
      <c r="AQ26" s="186"/>
      <c r="AR26" s="19"/>
      <c r="AS26" s="186"/>
      <c r="AT26" s="186"/>
      <c r="AU26" s="186"/>
      <c r="AV26" s="186"/>
      <c r="AW26" s="19"/>
      <c r="AX26" s="186"/>
      <c r="AY26" s="186"/>
      <c r="AZ26" s="186"/>
      <c r="BA26" s="186"/>
      <c r="BB26" s="19"/>
      <c r="BC26" s="186">
        <f t="shared" si="0"/>
        <v>200000</v>
      </c>
      <c r="BD26" s="186"/>
      <c r="BE26" s="186"/>
      <c r="BF26" s="188"/>
      <c r="BG26" s="19">
        <f t="shared" si="1"/>
        <v>200000</v>
      </c>
    </row>
    <row r="27" spans="1:59" ht="29.25" customHeight="1" thickBot="1" x14ac:dyDescent="0.25">
      <c r="A27" s="200" t="s">
        <v>66</v>
      </c>
      <c r="B27" s="200"/>
      <c r="C27" s="201" t="s">
        <v>67</v>
      </c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2" t="s">
        <v>68</v>
      </c>
      <c r="W27" s="202"/>
      <c r="X27" s="202"/>
      <c r="Y27" s="190">
        <v>500000</v>
      </c>
      <c r="Z27" s="190"/>
      <c r="AA27" s="190"/>
      <c r="AB27" s="190"/>
      <c r="AC27" s="21">
        <v>500000</v>
      </c>
      <c r="AD27" s="190"/>
      <c r="AE27" s="190"/>
      <c r="AF27" s="190"/>
      <c r="AG27" s="190"/>
      <c r="AH27" s="21"/>
      <c r="AI27" s="190">
        <v>50000</v>
      </c>
      <c r="AJ27" s="190"/>
      <c r="AK27" s="190"/>
      <c r="AL27" s="190"/>
      <c r="AM27" s="21">
        <v>50000</v>
      </c>
      <c r="AN27" s="190"/>
      <c r="AO27" s="190"/>
      <c r="AP27" s="190"/>
      <c r="AQ27" s="190"/>
      <c r="AR27" s="21"/>
      <c r="AS27" s="190"/>
      <c r="AT27" s="190"/>
      <c r="AU27" s="190"/>
      <c r="AV27" s="190"/>
      <c r="AW27" s="21"/>
      <c r="AX27" s="190"/>
      <c r="AY27" s="190"/>
      <c r="AZ27" s="190"/>
      <c r="BA27" s="190"/>
      <c r="BB27" s="21"/>
      <c r="BC27" s="190">
        <f t="shared" si="0"/>
        <v>550000</v>
      </c>
      <c r="BD27" s="190"/>
      <c r="BE27" s="190"/>
      <c r="BF27" s="191"/>
      <c r="BG27" s="21">
        <f t="shared" si="1"/>
        <v>550000</v>
      </c>
    </row>
    <row r="28" spans="1:59" ht="42.75" customHeight="1" thickBot="1" x14ac:dyDescent="0.25">
      <c r="A28" s="192">
        <v>19</v>
      </c>
      <c r="B28" s="193"/>
      <c r="C28" s="194" t="s">
        <v>491</v>
      </c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5" t="s">
        <v>69</v>
      </c>
      <c r="W28" s="195"/>
      <c r="X28" s="195"/>
      <c r="Y28" s="196">
        <f>Y12+Y13+Y14+Y15+Y16+Y17+Y18+Y19+Y20+Y21+Y22+Y23+Y24+Y25+Y26+Y27</f>
        <v>7253000</v>
      </c>
      <c r="Z28" s="197"/>
      <c r="AA28" s="197"/>
      <c r="AB28" s="198"/>
      <c r="AC28" s="122">
        <f>SUM(AC12:AC27)</f>
        <v>11880900</v>
      </c>
      <c r="AD28" s="199">
        <f>AD12+AD13+AD14+AD15+AD16+AD17+AD18+AD19+AD20+AD21+AD22+AD23+AD24+AD25+AD26+AD27</f>
        <v>0</v>
      </c>
      <c r="AE28" s="199"/>
      <c r="AF28" s="199"/>
      <c r="AG28" s="199"/>
      <c r="AH28" s="122">
        <f>SUM(AH12:AH27)</f>
        <v>0</v>
      </c>
      <c r="AI28" s="199">
        <f>AI12+AI13+AI14+AI15+AI16+AI17+AI18+AI19+AI20+AI21+AI22+AI23+AI24+AI25+AI26+AI27</f>
        <v>2445000</v>
      </c>
      <c r="AJ28" s="199"/>
      <c r="AK28" s="199"/>
      <c r="AL28" s="199"/>
      <c r="AM28" s="108">
        <f>SUM(AM12:AM27)</f>
        <v>2635523</v>
      </c>
      <c r="AN28" s="199">
        <f>AN12+AN13+AN14+AN15+AN16+AN17+AN18+AN19+AN20+AN21+AN22+AN23+AN24+AN25+AN26+AN27</f>
        <v>0</v>
      </c>
      <c r="AO28" s="199"/>
      <c r="AP28" s="199"/>
      <c r="AQ28" s="199"/>
      <c r="AR28" s="122">
        <f>SUM(AR12:AR27)</f>
        <v>0</v>
      </c>
      <c r="AS28" s="199">
        <f>AS12+AS13+AS14+AS15+AS16+AS17+AS18+AS19+AS20+AS21+AS22+AS23+AS24+AS25+AS26+AS27</f>
        <v>0</v>
      </c>
      <c r="AT28" s="199"/>
      <c r="AU28" s="199"/>
      <c r="AV28" s="199"/>
      <c r="AW28" s="122">
        <f>SUM(AW12:AW27)</f>
        <v>0</v>
      </c>
      <c r="AX28" s="199">
        <f>AX12+AX13+AX14+AX15+AX16+AX17+AX18+AX19+AX20+AX21+AX22+AX23+AX24+AX25+AX26+AX27</f>
        <v>929000</v>
      </c>
      <c r="AY28" s="199"/>
      <c r="AZ28" s="199"/>
      <c r="BA28" s="199"/>
      <c r="BB28" s="108">
        <f>SUM(BB12:BB27)</f>
        <v>3617183</v>
      </c>
      <c r="BC28" s="199">
        <f t="shared" si="0"/>
        <v>10627000</v>
      </c>
      <c r="BD28" s="199"/>
      <c r="BE28" s="199"/>
      <c r="BF28" s="196"/>
      <c r="BG28" s="122">
        <f>SUM(BG12:BG27)</f>
        <v>18133606</v>
      </c>
    </row>
    <row r="29" spans="1:59" s="22" customFormat="1" ht="38.25" customHeight="1" thickBot="1" x14ac:dyDescent="0.25">
      <c r="A29" s="192">
        <v>20</v>
      </c>
      <c r="B29" s="193"/>
      <c r="C29" s="207" t="s">
        <v>492</v>
      </c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195" t="s">
        <v>70</v>
      </c>
      <c r="W29" s="195"/>
      <c r="X29" s="195"/>
      <c r="Y29" s="199">
        <v>1414000</v>
      </c>
      <c r="Z29" s="199"/>
      <c r="AA29" s="199"/>
      <c r="AB29" s="199"/>
      <c r="AC29" s="122">
        <f>1414000+902251</f>
        <v>2316251</v>
      </c>
      <c r="AD29" s="199">
        <v>0</v>
      </c>
      <c r="AE29" s="199"/>
      <c r="AF29" s="199"/>
      <c r="AG29" s="199"/>
      <c r="AH29" s="122">
        <v>0</v>
      </c>
      <c r="AI29" s="199">
        <v>476000</v>
      </c>
      <c r="AJ29" s="199"/>
      <c r="AK29" s="199"/>
      <c r="AL29" s="199"/>
      <c r="AM29" s="108">
        <f>476000+22800+10764+3588</f>
        <v>513152</v>
      </c>
      <c r="AN29" s="199">
        <v>0</v>
      </c>
      <c r="AO29" s="199"/>
      <c r="AP29" s="199"/>
      <c r="AQ29" s="199"/>
      <c r="AR29" s="122">
        <v>0</v>
      </c>
      <c r="AS29" s="199">
        <v>0</v>
      </c>
      <c r="AT29" s="199"/>
      <c r="AU29" s="199"/>
      <c r="AV29" s="199"/>
      <c r="AW29" s="122">
        <v>0</v>
      </c>
      <c r="AX29" s="199">
        <v>181000</v>
      </c>
      <c r="AY29" s="199"/>
      <c r="AZ29" s="199"/>
      <c r="BA29" s="199"/>
      <c r="BB29" s="108">
        <f>181000+156774+53037+56879+23847</f>
        <v>471537</v>
      </c>
      <c r="BC29" s="199">
        <f>Y29+AD29+AI29+AN29+AS29+AX29</f>
        <v>2071000</v>
      </c>
      <c r="BD29" s="199"/>
      <c r="BE29" s="199"/>
      <c r="BF29" s="196"/>
      <c r="BG29" s="109">
        <f t="shared" si="1"/>
        <v>3300940</v>
      </c>
    </row>
    <row r="30" spans="1:59" s="24" customFormat="1" ht="30.75" customHeight="1" x14ac:dyDescent="0.25">
      <c r="A30" s="203">
        <v>21</v>
      </c>
      <c r="B30" s="203"/>
      <c r="C30" s="204" t="s">
        <v>71</v>
      </c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 t="s">
        <v>72</v>
      </c>
      <c r="W30" s="205"/>
      <c r="X30" s="205"/>
      <c r="Y30" s="206">
        <v>150000</v>
      </c>
      <c r="Z30" s="206"/>
      <c r="AA30" s="206"/>
      <c r="AB30" s="206"/>
      <c r="AC30" s="23">
        <v>150000</v>
      </c>
      <c r="AD30" s="206"/>
      <c r="AE30" s="206"/>
      <c r="AF30" s="206"/>
      <c r="AG30" s="206"/>
      <c r="AH30" s="23"/>
      <c r="AI30" s="206"/>
      <c r="AJ30" s="206"/>
      <c r="AK30" s="206"/>
      <c r="AL30" s="206"/>
      <c r="AM30" s="23"/>
      <c r="AN30" s="206"/>
      <c r="AO30" s="206"/>
      <c r="AP30" s="206"/>
      <c r="AQ30" s="206"/>
      <c r="AR30" s="23"/>
      <c r="AS30" s="206"/>
      <c r="AT30" s="206"/>
      <c r="AU30" s="206"/>
      <c r="AV30" s="206"/>
      <c r="AW30" s="23"/>
      <c r="AX30" s="206"/>
      <c r="AY30" s="206"/>
      <c r="AZ30" s="206"/>
      <c r="BA30" s="206"/>
      <c r="BB30" s="23"/>
      <c r="BC30" s="206">
        <f>Y30+AD30+AI30+AN30+AS30+AX30</f>
        <v>150000</v>
      </c>
      <c r="BD30" s="206"/>
      <c r="BE30" s="206"/>
      <c r="BF30" s="208"/>
      <c r="BG30" s="23">
        <f>AC30+AH30+AM30+AR30+AW30+BB30</f>
        <v>150000</v>
      </c>
    </row>
    <row r="31" spans="1:59" ht="43.5" customHeight="1" x14ac:dyDescent="0.2">
      <c r="A31" s="183">
        <v>22</v>
      </c>
      <c r="B31" s="183"/>
      <c r="C31" s="184" t="s">
        <v>480</v>
      </c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5" t="s">
        <v>73</v>
      </c>
      <c r="W31" s="185"/>
      <c r="X31" s="185"/>
      <c r="Y31" s="186">
        <v>1000000</v>
      </c>
      <c r="Z31" s="186"/>
      <c r="AA31" s="186"/>
      <c r="AB31" s="186"/>
      <c r="AC31" s="19">
        <v>1000000</v>
      </c>
      <c r="AD31" s="186"/>
      <c r="AE31" s="186"/>
      <c r="AF31" s="186"/>
      <c r="AG31" s="186"/>
      <c r="AH31" s="19"/>
      <c r="AI31" s="186">
        <v>20000</v>
      </c>
      <c r="AJ31" s="186"/>
      <c r="AK31" s="186"/>
      <c r="AL31" s="186"/>
      <c r="AM31" s="19">
        <v>20000</v>
      </c>
      <c r="AN31" s="186">
        <v>15000</v>
      </c>
      <c r="AO31" s="186"/>
      <c r="AP31" s="186"/>
      <c r="AQ31" s="186"/>
      <c r="AR31" s="19">
        <v>15000</v>
      </c>
      <c r="AS31" s="186">
        <v>57000</v>
      </c>
      <c r="AT31" s="186"/>
      <c r="AU31" s="186"/>
      <c r="AV31" s="186"/>
      <c r="AW31" s="19">
        <v>57000</v>
      </c>
      <c r="AX31" s="186">
        <v>100000</v>
      </c>
      <c r="AY31" s="186"/>
      <c r="AZ31" s="186"/>
      <c r="BA31" s="186"/>
      <c r="BB31" s="19">
        <f>100000+121222</f>
        <v>221222</v>
      </c>
      <c r="BC31" s="186">
        <f t="shared" si="0"/>
        <v>1192000</v>
      </c>
      <c r="BD31" s="186"/>
      <c r="BE31" s="186"/>
      <c r="BF31" s="188"/>
      <c r="BG31" s="23">
        <f t="shared" ref="BG31:BG54" si="2">AC31+AH31+AM31+AR31+AW31+BB31</f>
        <v>1313222</v>
      </c>
    </row>
    <row r="32" spans="1:59" ht="19.5" customHeight="1" x14ac:dyDescent="0.2">
      <c r="A32" s="183">
        <v>23</v>
      </c>
      <c r="B32" s="183"/>
      <c r="C32" s="184" t="s">
        <v>74</v>
      </c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5" t="s">
        <v>75</v>
      </c>
      <c r="W32" s="185"/>
      <c r="X32" s="185"/>
      <c r="Y32" s="186"/>
      <c r="Z32" s="186"/>
      <c r="AA32" s="186"/>
      <c r="AB32" s="186"/>
      <c r="AC32" s="19"/>
      <c r="AD32" s="186"/>
      <c r="AE32" s="186"/>
      <c r="AF32" s="186"/>
      <c r="AG32" s="186"/>
      <c r="AH32" s="19"/>
      <c r="AI32" s="186"/>
      <c r="AJ32" s="186"/>
      <c r="AK32" s="186"/>
      <c r="AL32" s="186"/>
      <c r="AM32" s="19"/>
      <c r="AN32" s="186"/>
      <c r="AO32" s="186"/>
      <c r="AP32" s="186"/>
      <c r="AQ32" s="186"/>
      <c r="AR32" s="19"/>
      <c r="AS32" s="186"/>
      <c r="AT32" s="186"/>
      <c r="AU32" s="186"/>
      <c r="AV32" s="186"/>
      <c r="AW32" s="19"/>
      <c r="AX32" s="186"/>
      <c r="AY32" s="186"/>
      <c r="AZ32" s="186"/>
      <c r="BA32" s="186"/>
      <c r="BB32" s="19"/>
      <c r="BC32" s="186">
        <f t="shared" si="0"/>
        <v>0</v>
      </c>
      <c r="BD32" s="186"/>
      <c r="BE32" s="186"/>
      <c r="BF32" s="188"/>
      <c r="BG32" s="23">
        <f t="shared" si="2"/>
        <v>0</v>
      </c>
    </row>
    <row r="33" spans="1:59" ht="40.5" customHeight="1" x14ac:dyDescent="0.2">
      <c r="A33" s="183">
        <v>24</v>
      </c>
      <c r="B33" s="183"/>
      <c r="C33" s="184" t="s">
        <v>76</v>
      </c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5" t="s">
        <v>77</v>
      </c>
      <c r="W33" s="185"/>
      <c r="X33" s="185"/>
      <c r="Y33" s="186">
        <v>50000</v>
      </c>
      <c r="Z33" s="186"/>
      <c r="AA33" s="186"/>
      <c r="AB33" s="186"/>
      <c r="AC33" s="19">
        <v>50000</v>
      </c>
      <c r="AD33" s="186"/>
      <c r="AE33" s="186"/>
      <c r="AF33" s="186"/>
      <c r="AG33" s="186"/>
      <c r="AH33" s="19"/>
      <c r="AI33" s="186"/>
      <c r="AJ33" s="186"/>
      <c r="AK33" s="186"/>
      <c r="AL33" s="186"/>
      <c r="AM33" s="19"/>
      <c r="AN33" s="186"/>
      <c r="AO33" s="186"/>
      <c r="AP33" s="186"/>
      <c r="AQ33" s="186"/>
      <c r="AR33" s="19"/>
      <c r="AS33" s="186"/>
      <c r="AT33" s="186"/>
      <c r="AU33" s="186"/>
      <c r="AV33" s="186"/>
      <c r="AW33" s="19"/>
      <c r="AX33" s="186"/>
      <c r="AY33" s="186"/>
      <c r="AZ33" s="186"/>
      <c r="BA33" s="186"/>
      <c r="BB33" s="19"/>
      <c r="BC33" s="186">
        <f t="shared" si="0"/>
        <v>50000</v>
      </c>
      <c r="BD33" s="186"/>
      <c r="BE33" s="186"/>
      <c r="BF33" s="188"/>
      <c r="BG33" s="23">
        <f t="shared" si="2"/>
        <v>50000</v>
      </c>
    </row>
    <row r="34" spans="1:59" ht="18" customHeight="1" x14ac:dyDescent="0.2">
      <c r="A34" s="203">
        <v>25</v>
      </c>
      <c r="B34" s="203"/>
      <c r="C34" s="184" t="s">
        <v>78</v>
      </c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5" t="s">
        <v>79</v>
      </c>
      <c r="W34" s="185"/>
      <c r="X34" s="185"/>
      <c r="Y34" s="186">
        <v>50000</v>
      </c>
      <c r="Z34" s="186"/>
      <c r="AA34" s="186"/>
      <c r="AB34" s="186"/>
      <c r="AC34" s="19">
        <v>50000</v>
      </c>
      <c r="AD34" s="186"/>
      <c r="AE34" s="186"/>
      <c r="AF34" s="186"/>
      <c r="AG34" s="186"/>
      <c r="AH34" s="19"/>
      <c r="AI34" s="186"/>
      <c r="AJ34" s="186"/>
      <c r="AK34" s="186"/>
      <c r="AL34" s="186"/>
      <c r="AM34" s="19"/>
      <c r="AN34" s="186"/>
      <c r="AO34" s="186"/>
      <c r="AP34" s="186"/>
      <c r="AQ34" s="186"/>
      <c r="AR34" s="19"/>
      <c r="AS34" s="186"/>
      <c r="AT34" s="186"/>
      <c r="AU34" s="186"/>
      <c r="AV34" s="186"/>
      <c r="AW34" s="19"/>
      <c r="AX34" s="186"/>
      <c r="AY34" s="186"/>
      <c r="AZ34" s="186"/>
      <c r="BA34" s="186"/>
      <c r="BB34" s="19"/>
      <c r="BC34" s="186">
        <f t="shared" si="0"/>
        <v>50000</v>
      </c>
      <c r="BD34" s="186"/>
      <c r="BE34" s="186"/>
      <c r="BF34" s="188"/>
      <c r="BG34" s="23">
        <f t="shared" si="2"/>
        <v>50000</v>
      </c>
    </row>
    <row r="35" spans="1:59" ht="18.75" customHeight="1" x14ac:dyDescent="0.2">
      <c r="A35" s="183">
        <v>26</v>
      </c>
      <c r="B35" s="183"/>
      <c r="C35" s="184" t="s">
        <v>80</v>
      </c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5" t="s">
        <v>81</v>
      </c>
      <c r="W35" s="185"/>
      <c r="X35" s="185"/>
      <c r="Y35" s="186">
        <v>1500000</v>
      </c>
      <c r="Z35" s="186"/>
      <c r="AA35" s="186"/>
      <c r="AB35" s="186"/>
      <c r="AC35" s="19">
        <v>1500000</v>
      </c>
      <c r="AD35" s="186"/>
      <c r="AE35" s="186"/>
      <c r="AF35" s="186"/>
      <c r="AG35" s="186"/>
      <c r="AH35" s="19"/>
      <c r="AI35" s="186"/>
      <c r="AJ35" s="186"/>
      <c r="AK35" s="186"/>
      <c r="AL35" s="186"/>
      <c r="AM35" s="19"/>
      <c r="AN35" s="186">
        <v>12000</v>
      </c>
      <c r="AO35" s="186"/>
      <c r="AP35" s="186"/>
      <c r="AQ35" s="186"/>
      <c r="AR35" s="19">
        <v>12000</v>
      </c>
      <c r="AS35" s="186"/>
      <c r="AT35" s="186"/>
      <c r="AU35" s="186"/>
      <c r="AV35" s="186"/>
      <c r="AW35" s="19"/>
      <c r="AX35" s="186"/>
      <c r="AY35" s="186"/>
      <c r="AZ35" s="186"/>
      <c r="BA35" s="186"/>
      <c r="BB35" s="19"/>
      <c r="BC35" s="186">
        <f t="shared" si="0"/>
        <v>1512000</v>
      </c>
      <c r="BD35" s="186"/>
      <c r="BE35" s="186"/>
      <c r="BF35" s="188"/>
      <c r="BG35" s="23">
        <f t="shared" si="2"/>
        <v>1512000</v>
      </c>
    </row>
    <row r="36" spans="1:59" ht="19.5" customHeight="1" x14ac:dyDescent="0.2">
      <c r="A36" s="183">
        <v>27</v>
      </c>
      <c r="B36" s="183"/>
      <c r="C36" s="184" t="s">
        <v>82</v>
      </c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5" t="s">
        <v>83</v>
      </c>
      <c r="W36" s="185"/>
      <c r="X36" s="185"/>
      <c r="Y36" s="186"/>
      <c r="Z36" s="186"/>
      <c r="AA36" s="186"/>
      <c r="AB36" s="186"/>
      <c r="AC36" s="19"/>
      <c r="AD36" s="186">
        <v>2000000</v>
      </c>
      <c r="AE36" s="186"/>
      <c r="AF36" s="186"/>
      <c r="AG36" s="186"/>
      <c r="AH36" s="19">
        <v>2000000</v>
      </c>
      <c r="AI36" s="186"/>
      <c r="AJ36" s="186"/>
      <c r="AK36" s="186"/>
      <c r="AL36" s="186"/>
      <c r="AM36" s="19"/>
      <c r="AN36" s="186"/>
      <c r="AO36" s="186"/>
      <c r="AP36" s="186"/>
      <c r="AQ36" s="186"/>
      <c r="AR36" s="19"/>
      <c r="AS36" s="186"/>
      <c r="AT36" s="186"/>
      <c r="AU36" s="186"/>
      <c r="AV36" s="186"/>
      <c r="AW36" s="19"/>
      <c r="AX36" s="186"/>
      <c r="AY36" s="186"/>
      <c r="AZ36" s="186"/>
      <c r="BA36" s="186"/>
      <c r="BB36" s="19"/>
      <c r="BC36" s="186">
        <f t="shared" si="0"/>
        <v>2000000</v>
      </c>
      <c r="BD36" s="186"/>
      <c r="BE36" s="186"/>
      <c r="BF36" s="188"/>
      <c r="BG36" s="23">
        <f t="shared" si="2"/>
        <v>2000000</v>
      </c>
    </row>
    <row r="37" spans="1:59" ht="19.5" customHeight="1" x14ac:dyDescent="0.2">
      <c r="A37" s="183">
        <v>28</v>
      </c>
      <c r="B37" s="183"/>
      <c r="C37" s="184" t="s">
        <v>84</v>
      </c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5" t="s">
        <v>85</v>
      </c>
      <c r="W37" s="185"/>
      <c r="X37" s="185"/>
      <c r="Y37" s="186"/>
      <c r="Z37" s="186"/>
      <c r="AA37" s="186"/>
      <c r="AB37" s="186"/>
      <c r="AC37" s="19"/>
      <c r="AD37" s="186"/>
      <c r="AE37" s="186"/>
      <c r="AF37" s="186"/>
      <c r="AG37" s="186"/>
      <c r="AH37" s="19"/>
      <c r="AI37" s="186"/>
      <c r="AJ37" s="186"/>
      <c r="AK37" s="186"/>
      <c r="AL37" s="186"/>
      <c r="AM37" s="19"/>
      <c r="AN37" s="186"/>
      <c r="AO37" s="186"/>
      <c r="AP37" s="186"/>
      <c r="AQ37" s="186"/>
      <c r="AR37" s="19"/>
      <c r="AS37" s="186"/>
      <c r="AT37" s="186"/>
      <c r="AU37" s="186"/>
      <c r="AV37" s="186"/>
      <c r="AW37" s="19"/>
      <c r="AX37" s="186"/>
      <c r="AY37" s="186"/>
      <c r="AZ37" s="186"/>
      <c r="BA37" s="186"/>
      <c r="BB37" s="19"/>
      <c r="BC37" s="186">
        <f t="shared" si="0"/>
        <v>0</v>
      </c>
      <c r="BD37" s="186"/>
      <c r="BE37" s="186"/>
      <c r="BF37" s="188"/>
      <c r="BG37" s="23">
        <f t="shared" si="2"/>
        <v>0</v>
      </c>
    </row>
    <row r="38" spans="1:59" ht="19.5" customHeight="1" x14ac:dyDescent="0.2">
      <c r="A38" s="183">
        <v>29</v>
      </c>
      <c r="B38" s="183"/>
      <c r="C38" s="184" t="s">
        <v>86</v>
      </c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5" t="s">
        <v>87</v>
      </c>
      <c r="W38" s="185"/>
      <c r="X38" s="185"/>
      <c r="Y38" s="186"/>
      <c r="Z38" s="186"/>
      <c r="AA38" s="186"/>
      <c r="AB38" s="186"/>
      <c r="AC38" s="19"/>
      <c r="AD38" s="186"/>
      <c r="AE38" s="186"/>
      <c r="AF38" s="186"/>
      <c r="AG38" s="186"/>
      <c r="AH38" s="19"/>
      <c r="AI38" s="186"/>
      <c r="AJ38" s="186"/>
      <c r="AK38" s="186"/>
      <c r="AL38" s="186"/>
      <c r="AM38" s="19"/>
      <c r="AN38" s="186">
        <v>100000</v>
      </c>
      <c r="AO38" s="186"/>
      <c r="AP38" s="186"/>
      <c r="AQ38" s="186"/>
      <c r="AR38" s="19">
        <v>100000</v>
      </c>
      <c r="AS38" s="186">
        <v>500000</v>
      </c>
      <c r="AT38" s="186"/>
      <c r="AU38" s="186"/>
      <c r="AV38" s="186"/>
      <c r="AW38" s="19">
        <v>500000</v>
      </c>
      <c r="AX38" s="186">
        <v>50000</v>
      </c>
      <c r="AY38" s="186"/>
      <c r="AZ38" s="186"/>
      <c r="BA38" s="186"/>
      <c r="BB38" s="19">
        <v>50000</v>
      </c>
      <c r="BC38" s="186">
        <f t="shared" si="0"/>
        <v>650000</v>
      </c>
      <c r="BD38" s="186"/>
      <c r="BE38" s="186"/>
      <c r="BF38" s="186"/>
      <c r="BG38" s="19">
        <f t="shared" si="2"/>
        <v>650000</v>
      </c>
    </row>
    <row r="39" spans="1:59" ht="20.25" customHeight="1" x14ac:dyDescent="0.2">
      <c r="A39" s="183">
        <v>30</v>
      </c>
      <c r="B39" s="183"/>
      <c r="C39" s="184" t="s">
        <v>88</v>
      </c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5" t="s">
        <v>89</v>
      </c>
      <c r="W39" s="185"/>
      <c r="X39" s="185"/>
      <c r="Y39" s="186"/>
      <c r="Z39" s="186"/>
      <c r="AA39" s="186"/>
      <c r="AB39" s="186"/>
      <c r="AC39" s="19"/>
      <c r="AD39" s="186"/>
      <c r="AE39" s="186"/>
      <c r="AF39" s="186"/>
      <c r="AG39" s="186"/>
      <c r="AH39" s="19"/>
      <c r="AI39" s="186"/>
      <c r="AJ39" s="186"/>
      <c r="AK39" s="186"/>
      <c r="AL39" s="186"/>
      <c r="AM39" s="19"/>
      <c r="AN39" s="186"/>
      <c r="AO39" s="186"/>
      <c r="AP39" s="186"/>
      <c r="AQ39" s="186"/>
      <c r="AR39" s="19"/>
      <c r="AS39" s="186"/>
      <c r="AT39" s="186"/>
      <c r="AU39" s="186"/>
      <c r="AV39" s="186"/>
      <c r="AW39" s="19"/>
      <c r="AX39" s="186"/>
      <c r="AY39" s="186"/>
      <c r="AZ39" s="186"/>
      <c r="BA39" s="186"/>
      <c r="BB39" s="19"/>
      <c r="BC39" s="186">
        <f t="shared" si="0"/>
        <v>0</v>
      </c>
      <c r="BD39" s="186"/>
      <c r="BE39" s="186"/>
      <c r="BF39" s="188"/>
      <c r="BG39" s="19">
        <f t="shared" si="2"/>
        <v>0</v>
      </c>
    </row>
    <row r="40" spans="1:59" ht="20.25" customHeight="1" x14ac:dyDescent="0.2">
      <c r="A40" s="107"/>
      <c r="B40" s="107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5"/>
      <c r="W40" s="115"/>
      <c r="X40" s="115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</row>
    <row r="41" spans="1:59" ht="20.25" customHeight="1" x14ac:dyDescent="0.2">
      <c r="A41" s="107"/>
      <c r="B41" s="107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5"/>
      <c r="W41" s="115"/>
      <c r="X41" s="115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 t="s">
        <v>474</v>
      </c>
    </row>
    <row r="42" spans="1:59" ht="20.25" customHeight="1" x14ac:dyDescent="0.2">
      <c r="A42" s="169" t="s">
        <v>2</v>
      </c>
      <c r="B42" s="169"/>
      <c r="C42" s="182" t="s">
        <v>3</v>
      </c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69" t="s">
        <v>4</v>
      </c>
      <c r="W42" s="169"/>
      <c r="X42" s="169"/>
      <c r="Y42" s="169" t="s">
        <v>5</v>
      </c>
      <c r="Z42" s="169"/>
      <c r="AA42" s="169"/>
      <c r="AB42" s="169"/>
      <c r="AC42" s="169"/>
      <c r="AD42" s="169" t="s">
        <v>6</v>
      </c>
      <c r="AE42" s="169"/>
      <c r="AF42" s="169"/>
      <c r="AG42" s="169"/>
      <c r="AH42" s="169"/>
      <c r="AI42" s="169" t="s">
        <v>7</v>
      </c>
      <c r="AJ42" s="169"/>
      <c r="AK42" s="169"/>
      <c r="AL42" s="169"/>
      <c r="AM42" s="169"/>
      <c r="AN42" s="169" t="s">
        <v>8</v>
      </c>
      <c r="AO42" s="169"/>
      <c r="AP42" s="169"/>
      <c r="AQ42" s="169"/>
      <c r="AR42" s="169"/>
      <c r="AS42" s="170" t="s">
        <v>9</v>
      </c>
      <c r="AT42" s="170"/>
      <c r="AU42" s="170"/>
      <c r="AV42" s="170"/>
      <c r="AW42" s="170"/>
      <c r="AX42" s="169" t="s">
        <v>471</v>
      </c>
      <c r="AY42" s="169"/>
      <c r="AZ42" s="169"/>
      <c r="BA42" s="169"/>
      <c r="BB42" s="169"/>
      <c r="BC42" s="169" t="s">
        <v>10</v>
      </c>
      <c r="BD42" s="169"/>
      <c r="BE42" s="169"/>
      <c r="BF42" s="169"/>
      <c r="BG42" s="169"/>
    </row>
    <row r="43" spans="1:59" ht="20.25" customHeight="1" x14ac:dyDescent="0.2">
      <c r="A43" s="169"/>
      <c r="B43" s="169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70"/>
      <c r="AT43" s="170"/>
      <c r="AU43" s="170"/>
      <c r="AV43" s="170"/>
      <c r="AW43" s="170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</row>
    <row r="44" spans="1:59" ht="45" customHeight="1" x14ac:dyDescent="0.2">
      <c r="A44" s="160"/>
      <c r="B44" s="162"/>
      <c r="C44" s="173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3"/>
      <c r="U44" s="14"/>
      <c r="V44" s="160"/>
      <c r="W44" s="161"/>
      <c r="X44" s="162"/>
      <c r="Y44" s="163" t="s">
        <v>11</v>
      </c>
      <c r="Z44" s="164"/>
      <c r="AA44" s="164"/>
      <c r="AB44" s="165"/>
      <c r="AC44" s="117" t="s">
        <v>12</v>
      </c>
      <c r="AD44" s="163" t="s">
        <v>11</v>
      </c>
      <c r="AE44" s="164"/>
      <c r="AF44" s="164"/>
      <c r="AG44" s="165"/>
      <c r="AH44" s="117" t="s">
        <v>12</v>
      </c>
      <c r="AI44" s="163" t="s">
        <v>11</v>
      </c>
      <c r="AJ44" s="164"/>
      <c r="AK44" s="164"/>
      <c r="AL44" s="165"/>
      <c r="AM44" s="117" t="s">
        <v>12</v>
      </c>
      <c r="AN44" s="163" t="s">
        <v>11</v>
      </c>
      <c r="AO44" s="164"/>
      <c r="AP44" s="164"/>
      <c r="AQ44" s="165"/>
      <c r="AR44" s="117" t="s">
        <v>12</v>
      </c>
      <c r="AS44" s="163" t="s">
        <v>11</v>
      </c>
      <c r="AT44" s="164"/>
      <c r="AU44" s="164"/>
      <c r="AV44" s="165"/>
      <c r="AW44" s="117" t="s">
        <v>12</v>
      </c>
      <c r="AX44" s="163" t="s">
        <v>11</v>
      </c>
      <c r="AY44" s="164"/>
      <c r="AZ44" s="164"/>
      <c r="BA44" s="165"/>
      <c r="BB44" s="117" t="s">
        <v>12</v>
      </c>
      <c r="BC44" s="163" t="s">
        <v>11</v>
      </c>
      <c r="BD44" s="164"/>
      <c r="BE44" s="164"/>
      <c r="BF44" s="165"/>
      <c r="BG44" s="119" t="s">
        <v>12</v>
      </c>
    </row>
    <row r="45" spans="1:59" ht="13.5" customHeight="1" x14ac:dyDescent="0.2">
      <c r="A45" s="166"/>
      <c r="B45" s="166"/>
      <c r="C45" s="166">
        <v>1</v>
      </c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>
        <v>2</v>
      </c>
      <c r="W45" s="166"/>
      <c r="X45" s="166"/>
      <c r="Y45" s="167">
        <v>3</v>
      </c>
      <c r="Z45" s="167"/>
      <c r="AA45" s="167"/>
      <c r="AB45" s="167"/>
      <c r="AC45" s="118">
        <v>4</v>
      </c>
      <c r="AD45" s="167">
        <v>5</v>
      </c>
      <c r="AE45" s="167"/>
      <c r="AF45" s="167"/>
      <c r="AG45" s="167"/>
      <c r="AH45" s="118">
        <v>6</v>
      </c>
      <c r="AI45" s="167">
        <v>7</v>
      </c>
      <c r="AJ45" s="167"/>
      <c r="AK45" s="167"/>
      <c r="AL45" s="167"/>
      <c r="AM45" s="118">
        <v>8</v>
      </c>
      <c r="AN45" s="167">
        <v>9</v>
      </c>
      <c r="AO45" s="167"/>
      <c r="AP45" s="167"/>
      <c r="AQ45" s="167"/>
      <c r="AR45" s="118">
        <v>10</v>
      </c>
      <c r="AS45" s="167">
        <v>11</v>
      </c>
      <c r="AT45" s="167"/>
      <c r="AU45" s="167"/>
      <c r="AV45" s="167"/>
      <c r="AW45" s="118">
        <v>12</v>
      </c>
      <c r="AX45" s="167">
        <v>13</v>
      </c>
      <c r="AY45" s="167"/>
      <c r="AZ45" s="167"/>
      <c r="BA45" s="167"/>
      <c r="BB45" s="118">
        <v>14</v>
      </c>
      <c r="BC45" s="167">
        <v>15</v>
      </c>
      <c r="BD45" s="167"/>
      <c r="BE45" s="167"/>
      <c r="BF45" s="168"/>
      <c r="BG45" s="118">
        <v>16</v>
      </c>
    </row>
    <row r="46" spans="1:59" ht="81.75" customHeight="1" x14ac:dyDescent="0.2">
      <c r="A46" s="209">
        <v>31</v>
      </c>
      <c r="B46" s="210"/>
      <c r="C46" s="211" t="s">
        <v>90</v>
      </c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3"/>
      <c r="V46" s="214" t="s">
        <v>91</v>
      </c>
      <c r="W46" s="215"/>
      <c r="X46" s="216"/>
      <c r="Y46" s="208">
        <v>3700000</v>
      </c>
      <c r="Z46" s="217"/>
      <c r="AA46" s="217"/>
      <c r="AB46" s="218"/>
      <c r="AC46" s="23">
        <v>3700000</v>
      </c>
      <c r="AD46" s="208"/>
      <c r="AE46" s="217"/>
      <c r="AF46" s="217"/>
      <c r="AG46" s="218"/>
      <c r="AH46" s="23"/>
      <c r="AI46" s="208"/>
      <c r="AJ46" s="217"/>
      <c r="AK46" s="217"/>
      <c r="AL46" s="218"/>
      <c r="AM46" s="23"/>
      <c r="AN46" s="208"/>
      <c r="AO46" s="217"/>
      <c r="AP46" s="217"/>
      <c r="AQ46" s="218"/>
      <c r="AR46" s="23"/>
      <c r="AS46" s="208"/>
      <c r="AT46" s="217"/>
      <c r="AU46" s="217"/>
      <c r="AV46" s="218"/>
      <c r="AW46" s="23"/>
      <c r="AX46" s="208"/>
      <c r="AY46" s="217"/>
      <c r="AZ46" s="217"/>
      <c r="BA46" s="218"/>
      <c r="BB46" s="23"/>
      <c r="BC46" s="208">
        <f t="shared" si="0"/>
        <v>3700000</v>
      </c>
      <c r="BD46" s="217"/>
      <c r="BE46" s="217"/>
      <c r="BF46" s="218"/>
      <c r="BG46" s="23">
        <f t="shared" si="2"/>
        <v>3700000</v>
      </c>
    </row>
    <row r="47" spans="1:59" ht="56.25" customHeight="1" x14ac:dyDescent="0.2">
      <c r="A47" s="183">
        <v>32</v>
      </c>
      <c r="B47" s="183"/>
      <c r="C47" s="184" t="s">
        <v>92</v>
      </c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5" t="s">
        <v>93</v>
      </c>
      <c r="W47" s="185"/>
      <c r="X47" s="185"/>
      <c r="Y47" s="186">
        <v>4000000</v>
      </c>
      <c r="Z47" s="186"/>
      <c r="AA47" s="186"/>
      <c r="AB47" s="186"/>
      <c r="AC47" s="25">
        <v>4000000</v>
      </c>
      <c r="AD47" s="188" t="s">
        <v>94</v>
      </c>
      <c r="AE47" s="219"/>
      <c r="AF47" s="219"/>
      <c r="AG47" s="220"/>
      <c r="AH47" s="26"/>
      <c r="AI47" s="188"/>
      <c r="AJ47" s="219"/>
      <c r="AK47" s="219"/>
      <c r="AL47" s="220"/>
      <c r="AM47" s="26"/>
      <c r="AN47" s="188"/>
      <c r="AO47" s="219"/>
      <c r="AP47" s="219"/>
      <c r="AQ47" s="220"/>
      <c r="AR47" s="26"/>
      <c r="AS47" s="188"/>
      <c r="AT47" s="219"/>
      <c r="AU47" s="219"/>
      <c r="AV47" s="220"/>
      <c r="AW47" s="26"/>
      <c r="AX47" s="188">
        <v>300000</v>
      </c>
      <c r="AY47" s="219"/>
      <c r="AZ47" s="219"/>
      <c r="BA47" s="220"/>
      <c r="BB47" s="26">
        <v>300000</v>
      </c>
      <c r="BC47" s="188">
        <f>Y47+AX47</f>
        <v>4300000</v>
      </c>
      <c r="BD47" s="219"/>
      <c r="BE47" s="219"/>
      <c r="BF47" s="219"/>
      <c r="BG47" s="23">
        <f t="shared" si="2"/>
        <v>4300000</v>
      </c>
    </row>
    <row r="48" spans="1:59" ht="19.5" customHeight="1" x14ac:dyDescent="0.2">
      <c r="A48" s="203">
        <v>33</v>
      </c>
      <c r="B48" s="203"/>
      <c r="C48" s="184" t="s">
        <v>95</v>
      </c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5" t="s">
        <v>96</v>
      </c>
      <c r="W48" s="185"/>
      <c r="X48" s="185"/>
      <c r="Y48" s="186">
        <v>10000</v>
      </c>
      <c r="Z48" s="186"/>
      <c r="AA48" s="186"/>
      <c r="AB48" s="186"/>
      <c r="AC48" s="19">
        <v>10000</v>
      </c>
      <c r="AD48" s="186"/>
      <c r="AE48" s="186"/>
      <c r="AF48" s="186"/>
      <c r="AG48" s="186"/>
      <c r="AH48" s="19"/>
      <c r="AI48" s="186"/>
      <c r="AJ48" s="186"/>
      <c r="AK48" s="186"/>
      <c r="AL48" s="186"/>
      <c r="AM48" s="19"/>
      <c r="AN48" s="186"/>
      <c r="AO48" s="186"/>
      <c r="AP48" s="186"/>
      <c r="AQ48" s="186"/>
      <c r="AR48" s="19"/>
      <c r="AS48" s="186"/>
      <c r="AT48" s="186"/>
      <c r="AU48" s="186"/>
      <c r="AV48" s="186"/>
      <c r="AW48" s="19"/>
      <c r="AX48" s="186"/>
      <c r="AY48" s="186"/>
      <c r="AZ48" s="186"/>
      <c r="BA48" s="186"/>
      <c r="BB48" s="19"/>
      <c r="BC48" s="186">
        <f t="shared" si="0"/>
        <v>10000</v>
      </c>
      <c r="BD48" s="186"/>
      <c r="BE48" s="186"/>
      <c r="BF48" s="188"/>
      <c r="BG48" s="23">
        <f t="shared" si="2"/>
        <v>10000</v>
      </c>
    </row>
    <row r="49" spans="1:59" ht="19.5" customHeight="1" x14ac:dyDescent="0.2">
      <c r="A49" s="183">
        <v>34</v>
      </c>
      <c r="B49" s="183"/>
      <c r="C49" s="184" t="s">
        <v>97</v>
      </c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5" t="s">
        <v>98</v>
      </c>
      <c r="W49" s="185"/>
      <c r="X49" s="185"/>
      <c r="Y49" s="186"/>
      <c r="Z49" s="186"/>
      <c r="AA49" s="186"/>
      <c r="AB49" s="186"/>
      <c r="AC49" s="19"/>
      <c r="AD49" s="186"/>
      <c r="AE49" s="186"/>
      <c r="AF49" s="186"/>
      <c r="AG49" s="186"/>
      <c r="AH49" s="19"/>
      <c r="AI49" s="186"/>
      <c r="AJ49" s="186"/>
      <c r="AK49" s="186"/>
      <c r="AL49" s="186"/>
      <c r="AM49" s="19"/>
      <c r="AN49" s="186"/>
      <c r="AO49" s="186"/>
      <c r="AP49" s="186"/>
      <c r="AQ49" s="186"/>
      <c r="AR49" s="19"/>
      <c r="AS49" s="186"/>
      <c r="AT49" s="186"/>
      <c r="AU49" s="186"/>
      <c r="AV49" s="186"/>
      <c r="AW49" s="19"/>
      <c r="AX49" s="186"/>
      <c r="AY49" s="186"/>
      <c r="AZ49" s="186"/>
      <c r="BA49" s="186"/>
      <c r="BB49" s="19"/>
      <c r="BC49" s="186">
        <f t="shared" si="0"/>
        <v>0</v>
      </c>
      <c r="BD49" s="186"/>
      <c r="BE49" s="186"/>
      <c r="BF49" s="188"/>
      <c r="BG49" s="23">
        <f t="shared" si="2"/>
        <v>0</v>
      </c>
    </row>
    <row r="50" spans="1:59" ht="28.5" customHeight="1" x14ac:dyDescent="0.2">
      <c r="A50" s="183">
        <v>35</v>
      </c>
      <c r="B50" s="183"/>
      <c r="C50" s="184" t="s">
        <v>481</v>
      </c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5" t="s">
        <v>99</v>
      </c>
      <c r="W50" s="185"/>
      <c r="X50" s="185"/>
      <c r="Y50" s="186">
        <v>1900000</v>
      </c>
      <c r="Z50" s="186"/>
      <c r="AA50" s="186"/>
      <c r="AB50" s="186"/>
      <c r="AC50" s="19">
        <v>1900000</v>
      </c>
      <c r="AD50" s="186">
        <v>320000</v>
      </c>
      <c r="AE50" s="186"/>
      <c r="AF50" s="186"/>
      <c r="AG50" s="186"/>
      <c r="AH50" s="19">
        <v>320000</v>
      </c>
      <c r="AI50" s="186">
        <v>5000</v>
      </c>
      <c r="AJ50" s="186"/>
      <c r="AK50" s="186"/>
      <c r="AL50" s="186"/>
      <c r="AM50" s="19">
        <v>5000</v>
      </c>
      <c r="AN50" s="186"/>
      <c r="AO50" s="186"/>
      <c r="AP50" s="186"/>
      <c r="AQ50" s="186"/>
      <c r="AR50" s="19"/>
      <c r="AS50" s="186"/>
      <c r="AT50" s="186"/>
      <c r="AU50" s="186"/>
      <c r="AV50" s="186"/>
      <c r="AW50" s="19"/>
      <c r="AX50" s="186">
        <v>100000</v>
      </c>
      <c r="AY50" s="186"/>
      <c r="AZ50" s="186"/>
      <c r="BA50" s="186"/>
      <c r="BB50" s="19">
        <f>100000+32730</f>
        <v>132730</v>
      </c>
      <c r="BC50" s="186">
        <f t="shared" si="0"/>
        <v>2325000</v>
      </c>
      <c r="BD50" s="186"/>
      <c r="BE50" s="186"/>
      <c r="BF50" s="188"/>
      <c r="BG50" s="23">
        <f t="shared" si="2"/>
        <v>2357730</v>
      </c>
    </row>
    <row r="51" spans="1:59" ht="19.5" customHeight="1" x14ac:dyDescent="0.2">
      <c r="A51" s="183">
        <v>36</v>
      </c>
      <c r="B51" s="183"/>
      <c r="C51" s="184" t="s">
        <v>100</v>
      </c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5" t="s">
        <v>101</v>
      </c>
      <c r="W51" s="185"/>
      <c r="X51" s="185"/>
      <c r="Y51" s="186"/>
      <c r="Z51" s="186"/>
      <c r="AA51" s="186"/>
      <c r="AB51" s="186"/>
      <c r="AC51" s="19"/>
      <c r="AD51" s="186"/>
      <c r="AE51" s="186"/>
      <c r="AF51" s="186"/>
      <c r="AG51" s="186"/>
      <c r="AH51" s="19"/>
      <c r="AI51" s="186"/>
      <c r="AJ51" s="186"/>
      <c r="AK51" s="186"/>
      <c r="AL51" s="186"/>
      <c r="AM51" s="19"/>
      <c r="AN51" s="186"/>
      <c r="AO51" s="186"/>
      <c r="AP51" s="186"/>
      <c r="AQ51" s="186"/>
      <c r="AR51" s="19"/>
      <c r="AS51" s="186"/>
      <c r="AT51" s="186"/>
      <c r="AU51" s="186"/>
      <c r="AV51" s="186"/>
      <c r="AW51" s="19"/>
      <c r="AX51" s="186"/>
      <c r="AY51" s="186"/>
      <c r="AZ51" s="186"/>
      <c r="BA51" s="186"/>
      <c r="BB51" s="19"/>
      <c r="BC51" s="186">
        <f>Y51+AD51+AI51+AN51+AS51+AX51</f>
        <v>0</v>
      </c>
      <c r="BD51" s="186"/>
      <c r="BE51" s="186"/>
      <c r="BF51" s="188"/>
      <c r="BG51" s="23">
        <f t="shared" si="2"/>
        <v>0</v>
      </c>
    </row>
    <row r="52" spans="1:59" ht="19.5" customHeight="1" x14ac:dyDescent="0.2">
      <c r="A52" s="203">
        <v>37</v>
      </c>
      <c r="B52" s="203"/>
      <c r="C52" s="184" t="s">
        <v>102</v>
      </c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5" t="s">
        <v>103</v>
      </c>
      <c r="W52" s="185"/>
      <c r="X52" s="185"/>
      <c r="Y52" s="186"/>
      <c r="Z52" s="186"/>
      <c r="AA52" s="186"/>
      <c r="AB52" s="186"/>
      <c r="AC52" s="19"/>
      <c r="AD52" s="186"/>
      <c r="AE52" s="186"/>
      <c r="AF52" s="186"/>
      <c r="AG52" s="186"/>
      <c r="AH52" s="19"/>
      <c r="AI52" s="186"/>
      <c r="AJ52" s="186"/>
      <c r="AK52" s="186"/>
      <c r="AL52" s="186"/>
      <c r="AM52" s="19"/>
      <c r="AN52" s="186"/>
      <c r="AO52" s="186"/>
      <c r="AP52" s="186"/>
      <c r="AQ52" s="186"/>
      <c r="AR52" s="19"/>
      <c r="AS52" s="186"/>
      <c r="AT52" s="186"/>
      <c r="AU52" s="186"/>
      <c r="AV52" s="186"/>
      <c r="AW52" s="19"/>
      <c r="AX52" s="186"/>
      <c r="AY52" s="186"/>
      <c r="AZ52" s="186"/>
      <c r="BA52" s="186"/>
      <c r="BB52" s="19"/>
      <c r="BC52" s="186">
        <f>Y52+AD52+AI52+AN52+AS52+AX52</f>
        <v>0</v>
      </c>
      <c r="BD52" s="186"/>
      <c r="BE52" s="186"/>
      <c r="BF52" s="188"/>
      <c r="BG52" s="23">
        <f t="shared" si="2"/>
        <v>0</v>
      </c>
    </row>
    <row r="53" spans="1:59" ht="19.5" customHeight="1" x14ac:dyDescent="0.2">
      <c r="A53" s="183">
        <v>38</v>
      </c>
      <c r="B53" s="183"/>
      <c r="C53" s="184" t="s">
        <v>104</v>
      </c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5" t="s">
        <v>105</v>
      </c>
      <c r="W53" s="185"/>
      <c r="X53" s="185"/>
      <c r="Y53" s="186"/>
      <c r="Z53" s="186"/>
      <c r="AA53" s="186"/>
      <c r="AB53" s="186"/>
      <c r="AC53" s="19"/>
      <c r="AD53" s="186"/>
      <c r="AE53" s="186"/>
      <c r="AF53" s="186"/>
      <c r="AG53" s="186"/>
      <c r="AH53" s="19"/>
      <c r="AI53" s="186"/>
      <c r="AJ53" s="186"/>
      <c r="AK53" s="186"/>
      <c r="AL53" s="186"/>
      <c r="AM53" s="19"/>
      <c r="AN53" s="186"/>
      <c r="AO53" s="186"/>
      <c r="AP53" s="186"/>
      <c r="AQ53" s="186"/>
      <c r="AR53" s="19"/>
      <c r="AS53" s="186"/>
      <c r="AT53" s="186"/>
      <c r="AU53" s="186"/>
      <c r="AV53" s="186"/>
      <c r="AW53" s="19"/>
      <c r="AX53" s="186"/>
      <c r="AY53" s="186"/>
      <c r="AZ53" s="186"/>
      <c r="BA53" s="186"/>
      <c r="BB53" s="19"/>
      <c r="BC53" s="186">
        <f>Y53+AD53+AI53+AN53+AS53+AX53</f>
        <v>0</v>
      </c>
      <c r="BD53" s="186"/>
      <c r="BE53" s="186"/>
      <c r="BF53" s="188"/>
      <c r="BG53" s="23">
        <f t="shared" si="2"/>
        <v>0</v>
      </c>
    </row>
    <row r="54" spans="1:59" ht="33" customHeight="1" thickBot="1" x14ac:dyDescent="0.25">
      <c r="A54" s="200">
        <v>39</v>
      </c>
      <c r="B54" s="200"/>
      <c r="C54" s="201" t="s">
        <v>106</v>
      </c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2" t="s">
        <v>107</v>
      </c>
      <c r="W54" s="202"/>
      <c r="X54" s="202"/>
      <c r="Y54" s="190">
        <v>300000</v>
      </c>
      <c r="Z54" s="190"/>
      <c r="AA54" s="190"/>
      <c r="AB54" s="190"/>
      <c r="AC54" s="21">
        <v>300000</v>
      </c>
      <c r="AD54" s="190"/>
      <c r="AE54" s="190"/>
      <c r="AF54" s="190"/>
      <c r="AG54" s="190"/>
      <c r="AH54" s="21"/>
      <c r="AI54" s="190"/>
      <c r="AJ54" s="190"/>
      <c r="AK54" s="190"/>
      <c r="AL54" s="190"/>
      <c r="AM54" s="21"/>
      <c r="AN54" s="190"/>
      <c r="AO54" s="190"/>
      <c r="AP54" s="190"/>
      <c r="AQ54" s="190"/>
      <c r="AR54" s="21"/>
      <c r="AS54" s="190"/>
      <c r="AT54" s="190"/>
      <c r="AU54" s="190"/>
      <c r="AV54" s="190"/>
      <c r="AW54" s="21"/>
      <c r="AX54" s="190"/>
      <c r="AY54" s="190"/>
      <c r="AZ54" s="190"/>
      <c r="BA54" s="190"/>
      <c r="BB54" s="21"/>
      <c r="BC54" s="190">
        <f>Y54+AD54+AI54+AN54+AS54+AX54</f>
        <v>300000</v>
      </c>
      <c r="BD54" s="190"/>
      <c r="BE54" s="190"/>
      <c r="BF54" s="191"/>
      <c r="BG54" s="46">
        <f t="shared" si="2"/>
        <v>300000</v>
      </c>
    </row>
    <row r="55" spans="1:59" ht="19.5" customHeight="1" thickBot="1" x14ac:dyDescent="0.25">
      <c r="A55" s="192">
        <v>40</v>
      </c>
      <c r="B55" s="193"/>
      <c r="C55" s="194" t="s">
        <v>482</v>
      </c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5" t="s">
        <v>108</v>
      </c>
      <c r="W55" s="195"/>
      <c r="X55" s="195"/>
      <c r="Y55" s="221">
        <f>Y30+Y31+Y32+Y33+Y34+Y35+Y36+Y37+Y38+Y39+Y46+Y47+Y48+Y49+Y50+Y51+Y52+Y53+Y54</f>
        <v>12660000</v>
      </c>
      <c r="Z55" s="221"/>
      <c r="AA55" s="221"/>
      <c r="AB55" s="221"/>
      <c r="AC55" s="123">
        <f>SUM(AC30:AC54)-4</f>
        <v>12660000</v>
      </c>
      <c r="AD55" s="221">
        <v>2320000</v>
      </c>
      <c r="AE55" s="221"/>
      <c r="AF55" s="221"/>
      <c r="AG55" s="221"/>
      <c r="AH55" s="110">
        <v>2320000</v>
      </c>
      <c r="AI55" s="221">
        <f>AI30+AI31+AI32+AI33+AI34+AI35+AI36+AI37+AI38+AI39+AI46+AI47+AI48+AI49+AI50+AI51+AI52+AI53+AI54</f>
        <v>25000</v>
      </c>
      <c r="AJ55" s="221"/>
      <c r="AK55" s="221"/>
      <c r="AL55" s="221"/>
      <c r="AM55" s="123">
        <f>AM31+AM50</f>
        <v>25000</v>
      </c>
      <c r="AN55" s="221">
        <f>AN30+AN31+AN32+AN33+AN34+AN35+AN36+AN37+AN38+AN39+AN46+AN47+AN48+AN49+AN50+AN51+AN52+AN53+AN54</f>
        <v>127000</v>
      </c>
      <c r="AO55" s="221"/>
      <c r="AP55" s="221"/>
      <c r="AQ55" s="221"/>
      <c r="AR55" s="123">
        <v>127000</v>
      </c>
      <c r="AS55" s="221">
        <f>AS30+AS31+AS32+AS33+AS34+AS35+AS36+AS37+AS38+AS39+AS46+AS47+AS48+AS49+AS50+AS51+AS52+AS53+AS54</f>
        <v>557000</v>
      </c>
      <c r="AT55" s="221"/>
      <c r="AU55" s="221"/>
      <c r="AV55" s="221"/>
      <c r="AW55" s="123">
        <v>557000</v>
      </c>
      <c r="AX55" s="221">
        <f>AX30+AX31+AX32+AX33+AX34+AX35+AX36+AX37+AX38+AX39+AX46+AX47+AX48+AX49+AX50+AX51+AX52+AX53+AX54</f>
        <v>550000</v>
      </c>
      <c r="AY55" s="221"/>
      <c r="AZ55" s="221"/>
      <c r="BA55" s="221"/>
      <c r="BB55" s="123">
        <f>BB30+BB31+BB32+BB33+BB34+BB35+BB36+BB37+BB38+BB39+BB46+BB47+BB48+BB49+BB50+BB51+BB52+BB53+BB54</f>
        <v>703952</v>
      </c>
      <c r="BC55" s="221">
        <f>BC30+BC31+BC32+BC33+BC34+BC35+BC36+BC37+BC38+BC39+BC46+BC47+BC48+BC49+BC50+BC51+BC52+BC53+BC54</f>
        <v>16239000</v>
      </c>
      <c r="BD55" s="221"/>
      <c r="BE55" s="221"/>
      <c r="BF55" s="222"/>
      <c r="BG55" s="111">
        <f>AC55+AH55+AM55+AR55+AW55+BB55</f>
        <v>16392952</v>
      </c>
    </row>
    <row r="56" spans="1:59" ht="19.5" customHeight="1" x14ac:dyDescent="0.2">
      <c r="A56" s="203">
        <v>41</v>
      </c>
      <c r="B56" s="203"/>
      <c r="C56" s="223" t="s">
        <v>109</v>
      </c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05" t="s">
        <v>110</v>
      </c>
      <c r="W56" s="205"/>
      <c r="X56" s="205"/>
      <c r="Y56" s="206"/>
      <c r="Z56" s="206"/>
      <c r="AA56" s="206"/>
      <c r="AB56" s="206"/>
      <c r="AC56" s="23"/>
      <c r="AD56" s="206"/>
      <c r="AE56" s="206"/>
      <c r="AF56" s="206"/>
      <c r="AG56" s="206"/>
      <c r="AH56" s="23"/>
      <c r="AI56" s="206"/>
      <c r="AJ56" s="206"/>
      <c r="AK56" s="206"/>
      <c r="AL56" s="206"/>
      <c r="AM56" s="23"/>
      <c r="AN56" s="206"/>
      <c r="AO56" s="206"/>
      <c r="AP56" s="206"/>
      <c r="AQ56" s="206"/>
      <c r="AR56" s="23"/>
      <c r="AS56" s="206"/>
      <c r="AT56" s="206"/>
      <c r="AU56" s="206"/>
      <c r="AV56" s="206"/>
      <c r="AW56" s="23"/>
      <c r="AX56" s="206"/>
      <c r="AY56" s="206"/>
      <c r="AZ56" s="206"/>
      <c r="BA56" s="206"/>
      <c r="BB56" s="23"/>
      <c r="BC56" s="206">
        <f t="shared" si="0"/>
        <v>0</v>
      </c>
      <c r="BD56" s="206"/>
      <c r="BE56" s="206"/>
      <c r="BF56" s="208"/>
      <c r="BG56" s="23">
        <f>AC56+AH56+AM56+AR56+AW56+BB56</f>
        <v>0</v>
      </c>
    </row>
    <row r="57" spans="1:59" ht="27.75" customHeight="1" x14ac:dyDescent="0.2">
      <c r="A57" s="183">
        <v>42</v>
      </c>
      <c r="B57" s="183"/>
      <c r="C57" s="224" t="s">
        <v>111</v>
      </c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185" t="s">
        <v>112</v>
      </c>
      <c r="W57" s="185"/>
      <c r="X57" s="185"/>
      <c r="Y57" s="186"/>
      <c r="Z57" s="186"/>
      <c r="AA57" s="186"/>
      <c r="AB57" s="186"/>
      <c r="AC57" s="19"/>
      <c r="AD57" s="186"/>
      <c r="AE57" s="186"/>
      <c r="AF57" s="186"/>
      <c r="AG57" s="186"/>
      <c r="AH57" s="19"/>
      <c r="AI57" s="186"/>
      <c r="AJ57" s="186"/>
      <c r="AK57" s="186"/>
      <c r="AL57" s="186"/>
      <c r="AM57" s="19"/>
      <c r="AN57" s="186"/>
      <c r="AO57" s="186"/>
      <c r="AP57" s="186"/>
      <c r="AQ57" s="186"/>
      <c r="AR57" s="19"/>
      <c r="AS57" s="186"/>
      <c r="AT57" s="186"/>
      <c r="AU57" s="186"/>
      <c r="AV57" s="186"/>
      <c r="AW57" s="19"/>
      <c r="AX57" s="186"/>
      <c r="AY57" s="186"/>
      <c r="AZ57" s="186"/>
      <c r="BA57" s="186"/>
      <c r="BB57" s="19"/>
      <c r="BC57" s="186">
        <f t="shared" si="0"/>
        <v>0</v>
      </c>
      <c r="BD57" s="186"/>
      <c r="BE57" s="186"/>
      <c r="BF57" s="188"/>
      <c r="BG57" s="23">
        <f t="shared" ref="BG57:BG63" si="3">AC57+AH57+AM57+AR57+AW57+BB57</f>
        <v>0</v>
      </c>
    </row>
    <row r="58" spans="1:59" ht="21.75" customHeight="1" x14ac:dyDescent="0.2">
      <c r="A58" s="183">
        <v>43</v>
      </c>
      <c r="B58" s="183"/>
      <c r="C58" s="224" t="s">
        <v>113</v>
      </c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185" t="s">
        <v>114</v>
      </c>
      <c r="W58" s="185"/>
      <c r="X58" s="185"/>
      <c r="Y58" s="186"/>
      <c r="Z58" s="186"/>
      <c r="AA58" s="186"/>
      <c r="AB58" s="186"/>
      <c r="AC58" s="19"/>
      <c r="AD58" s="186"/>
      <c r="AE58" s="186"/>
      <c r="AF58" s="186"/>
      <c r="AG58" s="186"/>
      <c r="AH58" s="19"/>
      <c r="AI58" s="186"/>
      <c r="AJ58" s="186"/>
      <c r="AK58" s="186"/>
      <c r="AL58" s="186"/>
      <c r="AM58" s="19"/>
      <c r="AN58" s="186"/>
      <c r="AO58" s="186"/>
      <c r="AP58" s="186"/>
      <c r="AQ58" s="186"/>
      <c r="AR58" s="19"/>
      <c r="AS58" s="186"/>
      <c r="AT58" s="186"/>
      <c r="AU58" s="186"/>
      <c r="AV58" s="186"/>
      <c r="AW58" s="19"/>
      <c r="AX58" s="186"/>
      <c r="AY58" s="186"/>
      <c r="AZ58" s="186"/>
      <c r="BA58" s="186"/>
      <c r="BB58" s="19"/>
      <c r="BC58" s="186">
        <f t="shared" si="0"/>
        <v>0</v>
      </c>
      <c r="BD58" s="186"/>
      <c r="BE58" s="186"/>
      <c r="BF58" s="188"/>
      <c r="BG58" s="23">
        <f t="shared" si="3"/>
        <v>0</v>
      </c>
    </row>
    <row r="59" spans="1:59" ht="27" customHeight="1" x14ac:dyDescent="0.2">
      <c r="A59" s="203">
        <v>44</v>
      </c>
      <c r="B59" s="203"/>
      <c r="C59" s="184" t="s">
        <v>115</v>
      </c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5" t="s">
        <v>116</v>
      </c>
      <c r="W59" s="185"/>
      <c r="X59" s="185"/>
      <c r="Y59" s="186"/>
      <c r="Z59" s="186"/>
      <c r="AA59" s="186"/>
      <c r="AB59" s="186"/>
      <c r="AC59" s="19"/>
      <c r="AD59" s="186"/>
      <c r="AE59" s="186"/>
      <c r="AF59" s="186"/>
      <c r="AG59" s="186"/>
      <c r="AH59" s="19"/>
      <c r="AI59" s="186"/>
      <c r="AJ59" s="186"/>
      <c r="AK59" s="186"/>
      <c r="AL59" s="186"/>
      <c r="AM59" s="19"/>
      <c r="AN59" s="186"/>
      <c r="AO59" s="186"/>
      <c r="AP59" s="186"/>
      <c r="AQ59" s="186"/>
      <c r="AR59" s="19"/>
      <c r="AS59" s="186"/>
      <c r="AT59" s="186"/>
      <c r="AU59" s="186"/>
      <c r="AV59" s="186"/>
      <c r="AW59" s="19"/>
      <c r="AX59" s="186"/>
      <c r="AY59" s="186"/>
      <c r="AZ59" s="186"/>
      <c r="BA59" s="186"/>
      <c r="BB59" s="19"/>
      <c r="BC59" s="186">
        <f t="shared" si="0"/>
        <v>0</v>
      </c>
      <c r="BD59" s="186"/>
      <c r="BE59" s="186"/>
      <c r="BF59" s="188"/>
      <c r="BG59" s="23">
        <f t="shared" si="3"/>
        <v>0</v>
      </c>
    </row>
    <row r="60" spans="1:59" ht="29.25" customHeight="1" x14ac:dyDescent="0.2">
      <c r="A60" s="183">
        <v>45</v>
      </c>
      <c r="B60" s="183"/>
      <c r="C60" s="184" t="s">
        <v>117</v>
      </c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5" t="s">
        <v>118</v>
      </c>
      <c r="W60" s="185"/>
      <c r="X60" s="185"/>
      <c r="Y60" s="186"/>
      <c r="Z60" s="186"/>
      <c r="AA60" s="186"/>
      <c r="AB60" s="186"/>
      <c r="AC60" s="19"/>
      <c r="AD60" s="186"/>
      <c r="AE60" s="186"/>
      <c r="AF60" s="186"/>
      <c r="AG60" s="186"/>
      <c r="AH60" s="19"/>
      <c r="AI60" s="186"/>
      <c r="AJ60" s="186"/>
      <c r="AK60" s="186"/>
      <c r="AL60" s="186"/>
      <c r="AM60" s="19"/>
      <c r="AN60" s="186"/>
      <c r="AO60" s="186"/>
      <c r="AP60" s="186"/>
      <c r="AQ60" s="186"/>
      <c r="AR60" s="19"/>
      <c r="AS60" s="186"/>
      <c r="AT60" s="186"/>
      <c r="AU60" s="186"/>
      <c r="AV60" s="186"/>
      <c r="AW60" s="19"/>
      <c r="AX60" s="186"/>
      <c r="AY60" s="186"/>
      <c r="AZ60" s="186"/>
      <c r="BA60" s="186"/>
      <c r="BB60" s="19"/>
      <c r="BC60" s="186">
        <f t="shared" si="0"/>
        <v>0</v>
      </c>
      <c r="BD60" s="186"/>
      <c r="BE60" s="186"/>
      <c r="BF60" s="188"/>
      <c r="BG60" s="23">
        <f t="shared" si="3"/>
        <v>0</v>
      </c>
    </row>
    <row r="61" spans="1:59" ht="18.75" customHeight="1" x14ac:dyDescent="0.2">
      <c r="A61" s="183">
        <v>46</v>
      </c>
      <c r="B61" s="183"/>
      <c r="C61" s="224" t="s">
        <v>119</v>
      </c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185" t="s">
        <v>120</v>
      </c>
      <c r="W61" s="185"/>
      <c r="X61" s="185"/>
      <c r="Y61" s="186">
        <v>100000</v>
      </c>
      <c r="Z61" s="186"/>
      <c r="AA61" s="186"/>
      <c r="AB61" s="186"/>
      <c r="AC61" s="27">
        <v>100000</v>
      </c>
      <c r="AD61" s="186"/>
      <c r="AE61" s="186"/>
      <c r="AF61" s="186"/>
      <c r="AG61" s="186"/>
      <c r="AH61" s="19"/>
      <c r="AI61" s="186"/>
      <c r="AJ61" s="186"/>
      <c r="AK61" s="186"/>
      <c r="AL61" s="186"/>
      <c r="AM61" s="19"/>
      <c r="AN61" s="186"/>
      <c r="AO61" s="186"/>
      <c r="AP61" s="186"/>
      <c r="AQ61" s="186"/>
      <c r="AR61" s="19"/>
      <c r="AS61" s="186"/>
      <c r="AT61" s="186"/>
      <c r="AU61" s="186"/>
      <c r="AV61" s="186"/>
      <c r="AW61" s="19"/>
      <c r="AX61" s="186"/>
      <c r="AY61" s="186"/>
      <c r="AZ61" s="186"/>
      <c r="BA61" s="186"/>
      <c r="BB61" s="19"/>
      <c r="BC61" s="186">
        <f t="shared" si="0"/>
        <v>100000</v>
      </c>
      <c r="BD61" s="186"/>
      <c r="BE61" s="186"/>
      <c r="BF61" s="188"/>
      <c r="BG61" s="23">
        <f t="shared" si="3"/>
        <v>100000</v>
      </c>
    </row>
    <row r="62" spans="1:59" ht="19.5" customHeight="1" x14ac:dyDescent="0.2">
      <c r="A62" s="203">
        <v>47</v>
      </c>
      <c r="B62" s="203"/>
      <c r="C62" s="224" t="s">
        <v>121</v>
      </c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185" t="s">
        <v>122</v>
      </c>
      <c r="W62" s="185"/>
      <c r="X62" s="185"/>
      <c r="Y62" s="186"/>
      <c r="Z62" s="186"/>
      <c r="AA62" s="186"/>
      <c r="AB62" s="186"/>
      <c r="AC62" s="19"/>
      <c r="AD62" s="186"/>
      <c r="AE62" s="186"/>
      <c r="AF62" s="186"/>
      <c r="AG62" s="186"/>
      <c r="AH62" s="19"/>
      <c r="AI62" s="186"/>
      <c r="AJ62" s="186"/>
      <c r="AK62" s="186"/>
      <c r="AL62" s="186"/>
      <c r="AM62" s="19"/>
      <c r="AN62" s="186"/>
      <c r="AO62" s="186"/>
      <c r="AP62" s="186"/>
      <c r="AQ62" s="186"/>
      <c r="AR62" s="19"/>
      <c r="AS62" s="186"/>
      <c r="AT62" s="186"/>
      <c r="AU62" s="186"/>
      <c r="AV62" s="186"/>
      <c r="AW62" s="19"/>
      <c r="AX62" s="186"/>
      <c r="AY62" s="186"/>
      <c r="AZ62" s="186"/>
      <c r="BA62" s="186"/>
      <c r="BB62" s="19"/>
      <c r="BC62" s="186">
        <f t="shared" si="0"/>
        <v>0</v>
      </c>
      <c r="BD62" s="186"/>
      <c r="BE62" s="186"/>
      <c r="BF62" s="188"/>
      <c r="BG62" s="23">
        <f t="shared" si="3"/>
        <v>0</v>
      </c>
    </row>
    <row r="63" spans="1:59" ht="52.5" customHeight="1" thickBot="1" x14ac:dyDescent="0.25">
      <c r="A63" s="183">
        <v>48</v>
      </c>
      <c r="B63" s="183"/>
      <c r="C63" s="226" t="s">
        <v>493</v>
      </c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02" t="s">
        <v>123</v>
      </c>
      <c r="W63" s="202"/>
      <c r="X63" s="202"/>
      <c r="Y63" s="190">
        <v>2000000</v>
      </c>
      <c r="Z63" s="190"/>
      <c r="AA63" s="190"/>
      <c r="AB63" s="190"/>
      <c r="AC63" s="28">
        <f>2000000+177800+800100</f>
        <v>2977900</v>
      </c>
      <c r="AD63" s="190"/>
      <c r="AE63" s="190"/>
      <c r="AF63" s="190"/>
      <c r="AG63" s="190"/>
      <c r="AH63" s="21"/>
      <c r="AI63" s="190"/>
      <c r="AJ63" s="190"/>
      <c r="AK63" s="190"/>
      <c r="AL63" s="190"/>
      <c r="AM63" s="21"/>
      <c r="AN63" s="190"/>
      <c r="AO63" s="190"/>
      <c r="AP63" s="190"/>
      <c r="AQ63" s="190"/>
      <c r="AR63" s="21"/>
      <c r="AS63" s="190"/>
      <c r="AT63" s="190"/>
      <c r="AU63" s="190"/>
      <c r="AV63" s="190"/>
      <c r="AW63" s="21"/>
      <c r="AX63" s="190"/>
      <c r="AY63" s="190"/>
      <c r="AZ63" s="190"/>
      <c r="BA63" s="190"/>
      <c r="BB63" s="21"/>
      <c r="BC63" s="190">
        <f t="shared" si="0"/>
        <v>2000000</v>
      </c>
      <c r="BD63" s="190"/>
      <c r="BE63" s="190"/>
      <c r="BF63" s="191"/>
      <c r="BG63" s="23">
        <f t="shared" si="3"/>
        <v>2977900</v>
      </c>
    </row>
    <row r="64" spans="1:59" ht="29.25" customHeight="1" thickBot="1" x14ac:dyDescent="0.25">
      <c r="A64" s="192">
        <v>49</v>
      </c>
      <c r="B64" s="193"/>
      <c r="C64" s="225" t="s">
        <v>494</v>
      </c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195" t="s">
        <v>124</v>
      </c>
      <c r="W64" s="195"/>
      <c r="X64" s="195"/>
      <c r="Y64" s="199">
        <f>Y56+Y57+Y58+Y59+Y60+Y61+Y62+Y63</f>
        <v>2100000</v>
      </c>
      <c r="Z64" s="199"/>
      <c r="AA64" s="199"/>
      <c r="AB64" s="199"/>
      <c r="AC64" s="108">
        <f>SUM(AC56:AC63)</f>
        <v>3077900</v>
      </c>
      <c r="AD64" s="199">
        <f>AD56+AD57+AD58+AD59+AD60+AD61+AD62+AD63</f>
        <v>0</v>
      </c>
      <c r="AE64" s="199"/>
      <c r="AF64" s="199"/>
      <c r="AG64" s="199"/>
      <c r="AH64" s="122">
        <v>0</v>
      </c>
      <c r="AI64" s="199">
        <f>AI56+AI57+AI58+AI59+AI60+AI61+AI62+AI63</f>
        <v>0</v>
      </c>
      <c r="AJ64" s="199"/>
      <c r="AK64" s="199"/>
      <c r="AL64" s="199"/>
      <c r="AM64" s="122">
        <v>0</v>
      </c>
      <c r="AN64" s="199">
        <f>AN56+AN57+AN58+AN59+AN60+AN61+AN62+AN63</f>
        <v>0</v>
      </c>
      <c r="AO64" s="199"/>
      <c r="AP64" s="199"/>
      <c r="AQ64" s="199"/>
      <c r="AR64" s="122">
        <v>0</v>
      </c>
      <c r="AS64" s="199">
        <f>AS56+AS57+AS58+AS59+AS60+AS61+AS62+AS63</f>
        <v>0</v>
      </c>
      <c r="AT64" s="199"/>
      <c r="AU64" s="199"/>
      <c r="AV64" s="199"/>
      <c r="AW64" s="122">
        <v>0</v>
      </c>
      <c r="AX64" s="199">
        <f>AX56+AX57+AX58+AX59+AX60+AX61+AX62+AX63</f>
        <v>0</v>
      </c>
      <c r="AY64" s="199"/>
      <c r="AZ64" s="199"/>
      <c r="BA64" s="199"/>
      <c r="BB64" s="122">
        <v>0</v>
      </c>
      <c r="BC64" s="199">
        <f t="shared" si="0"/>
        <v>2100000</v>
      </c>
      <c r="BD64" s="199"/>
      <c r="BE64" s="199"/>
      <c r="BF64" s="196"/>
      <c r="BG64" s="109">
        <f>BG56+BG57+BG58+BG59+BG60+BG61+BG62+BG63</f>
        <v>3077900</v>
      </c>
    </row>
    <row r="65" spans="1:59" ht="16.5" customHeight="1" x14ac:dyDescent="0.2">
      <c r="A65" s="203">
        <v>50</v>
      </c>
      <c r="B65" s="203"/>
      <c r="C65" s="223" t="s">
        <v>125</v>
      </c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05" t="s">
        <v>126</v>
      </c>
      <c r="W65" s="205"/>
      <c r="X65" s="205"/>
      <c r="Y65" s="206"/>
      <c r="Z65" s="206"/>
      <c r="AA65" s="206"/>
      <c r="AB65" s="206"/>
      <c r="AC65" s="23"/>
      <c r="AD65" s="206"/>
      <c r="AE65" s="206"/>
      <c r="AF65" s="206"/>
      <c r="AG65" s="206"/>
      <c r="AH65" s="23"/>
      <c r="AI65" s="206"/>
      <c r="AJ65" s="206"/>
      <c r="AK65" s="206"/>
      <c r="AL65" s="206"/>
      <c r="AM65" s="23"/>
      <c r="AN65" s="206"/>
      <c r="AO65" s="206"/>
      <c r="AP65" s="206"/>
      <c r="AQ65" s="206"/>
      <c r="AR65" s="23"/>
      <c r="AS65" s="206"/>
      <c r="AT65" s="206"/>
      <c r="AU65" s="206"/>
      <c r="AV65" s="206"/>
      <c r="AW65" s="23"/>
      <c r="AX65" s="206"/>
      <c r="AY65" s="206"/>
      <c r="AZ65" s="206"/>
      <c r="BA65" s="206"/>
      <c r="BB65" s="23"/>
      <c r="BC65" s="206">
        <f t="shared" si="0"/>
        <v>0</v>
      </c>
      <c r="BD65" s="206"/>
      <c r="BE65" s="206"/>
      <c r="BF65" s="208"/>
      <c r="BG65" s="23">
        <f>AC65+AH65+AM65+AR65+AW65+BB65</f>
        <v>0</v>
      </c>
    </row>
    <row r="66" spans="1:59" ht="17.25" customHeight="1" x14ac:dyDescent="0.2">
      <c r="A66" s="183">
        <v>51</v>
      </c>
      <c r="B66" s="183"/>
      <c r="C66" s="224" t="s">
        <v>495</v>
      </c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185" t="s">
        <v>127</v>
      </c>
      <c r="W66" s="185"/>
      <c r="X66" s="185"/>
      <c r="Y66" s="186"/>
      <c r="Z66" s="186"/>
      <c r="AA66" s="186"/>
      <c r="AB66" s="186"/>
      <c r="AC66" s="18">
        <v>156273</v>
      </c>
      <c r="AD66" s="186"/>
      <c r="AE66" s="186"/>
      <c r="AF66" s="186"/>
      <c r="AG66" s="186"/>
      <c r="AH66" s="19"/>
      <c r="AI66" s="186"/>
      <c r="AJ66" s="186"/>
      <c r="AK66" s="186"/>
      <c r="AL66" s="186"/>
      <c r="AM66" s="19"/>
      <c r="AN66" s="186"/>
      <c r="AO66" s="186"/>
      <c r="AP66" s="186"/>
      <c r="AQ66" s="186"/>
      <c r="AR66" s="19"/>
      <c r="AS66" s="186"/>
      <c r="AT66" s="186"/>
      <c r="AU66" s="186"/>
      <c r="AV66" s="186"/>
      <c r="AW66" s="19"/>
      <c r="AX66" s="186"/>
      <c r="AY66" s="186"/>
      <c r="AZ66" s="186"/>
      <c r="BA66" s="186"/>
      <c r="BB66" s="19"/>
      <c r="BC66" s="186">
        <f t="shared" si="0"/>
        <v>0</v>
      </c>
      <c r="BD66" s="186"/>
      <c r="BE66" s="186"/>
      <c r="BF66" s="188"/>
      <c r="BG66" s="23">
        <f t="shared" ref="BG66:BG80" si="4">AC66+AH66+AM66+AR66+AW66+BB66</f>
        <v>156273</v>
      </c>
    </row>
    <row r="67" spans="1:59" ht="27.75" customHeight="1" x14ac:dyDescent="0.2">
      <c r="A67" s="183">
        <v>52</v>
      </c>
      <c r="B67" s="183"/>
      <c r="C67" s="224" t="s">
        <v>128</v>
      </c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185" t="s">
        <v>129</v>
      </c>
      <c r="W67" s="185"/>
      <c r="X67" s="185"/>
      <c r="Y67" s="186"/>
      <c r="Z67" s="186"/>
      <c r="AA67" s="186"/>
      <c r="AB67" s="186"/>
      <c r="AC67" s="19"/>
      <c r="AD67" s="186"/>
      <c r="AE67" s="186"/>
      <c r="AF67" s="186"/>
      <c r="AG67" s="186"/>
      <c r="AH67" s="19"/>
      <c r="AI67" s="186"/>
      <c r="AJ67" s="186"/>
      <c r="AK67" s="186"/>
      <c r="AL67" s="186"/>
      <c r="AM67" s="19"/>
      <c r="AN67" s="186"/>
      <c r="AO67" s="186"/>
      <c r="AP67" s="186"/>
      <c r="AQ67" s="186"/>
      <c r="AR67" s="19"/>
      <c r="AS67" s="186"/>
      <c r="AT67" s="186"/>
      <c r="AU67" s="186"/>
      <c r="AV67" s="186"/>
      <c r="AW67" s="19"/>
      <c r="AX67" s="186"/>
      <c r="AY67" s="186"/>
      <c r="AZ67" s="186"/>
      <c r="BA67" s="186"/>
      <c r="BB67" s="19"/>
      <c r="BC67" s="186">
        <f t="shared" si="0"/>
        <v>0</v>
      </c>
      <c r="BD67" s="186"/>
      <c r="BE67" s="186"/>
      <c r="BF67" s="188"/>
      <c r="BG67" s="23">
        <f t="shared" si="4"/>
        <v>0</v>
      </c>
    </row>
    <row r="68" spans="1:59" ht="28.5" customHeight="1" x14ac:dyDescent="0.2">
      <c r="A68" s="183">
        <v>53</v>
      </c>
      <c r="B68" s="183"/>
      <c r="C68" s="224" t="s">
        <v>130</v>
      </c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185" t="s">
        <v>131</v>
      </c>
      <c r="W68" s="185"/>
      <c r="X68" s="185"/>
      <c r="Y68" s="186"/>
      <c r="Z68" s="186"/>
      <c r="AA68" s="186"/>
      <c r="AB68" s="186"/>
      <c r="AC68" s="19"/>
      <c r="AD68" s="186"/>
      <c r="AE68" s="186"/>
      <c r="AF68" s="186"/>
      <c r="AG68" s="186"/>
      <c r="AH68" s="19"/>
      <c r="AI68" s="186"/>
      <c r="AJ68" s="186"/>
      <c r="AK68" s="186"/>
      <c r="AL68" s="186"/>
      <c r="AM68" s="19"/>
      <c r="AN68" s="186"/>
      <c r="AO68" s="186"/>
      <c r="AP68" s="186"/>
      <c r="AQ68" s="186"/>
      <c r="AR68" s="19"/>
      <c r="AS68" s="186"/>
      <c r="AT68" s="186"/>
      <c r="AU68" s="186"/>
      <c r="AV68" s="186"/>
      <c r="AW68" s="19"/>
      <c r="AX68" s="186"/>
      <c r="AY68" s="186"/>
      <c r="AZ68" s="186"/>
      <c r="BA68" s="186"/>
      <c r="BB68" s="19"/>
      <c r="BC68" s="186">
        <f t="shared" si="0"/>
        <v>0</v>
      </c>
      <c r="BD68" s="186"/>
      <c r="BE68" s="186"/>
      <c r="BF68" s="188"/>
      <c r="BG68" s="23">
        <f t="shared" si="4"/>
        <v>0</v>
      </c>
    </row>
    <row r="69" spans="1:59" ht="28.5" customHeight="1" x14ac:dyDescent="0.2">
      <c r="A69" s="203">
        <v>54</v>
      </c>
      <c r="B69" s="203"/>
      <c r="C69" s="224" t="s">
        <v>132</v>
      </c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7" t="s">
        <v>133</v>
      </c>
      <c r="W69" s="228"/>
      <c r="X69" s="229"/>
      <c r="Y69" s="188"/>
      <c r="Z69" s="219"/>
      <c r="AA69" s="219"/>
      <c r="AB69" s="220"/>
      <c r="AC69" s="26"/>
      <c r="AD69" s="188"/>
      <c r="AE69" s="219"/>
      <c r="AF69" s="219"/>
      <c r="AG69" s="220"/>
      <c r="AH69" s="26"/>
      <c r="AI69" s="188"/>
      <c r="AJ69" s="219"/>
      <c r="AK69" s="219"/>
      <c r="AL69" s="220"/>
      <c r="AM69" s="26"/>
      <c r="AN69" s="188"/>
      <c r="AO69" s="219"/>
      <c r="AP69" s="219"/>
      <c r="AQ69" s="220"/>
      <c r="AR69" s="26"/>
      <c r="AS69" s="188"/>
      <c r="AT69" s="219"/>
      <c r="AU69" s="219"/>
      <c r="AV69" s="220"/>
      <c r="AW69" s="26"/>
      <c r="AX69" s="188"/>
      <c r="AY69" s="219"/>
      <c r="AZ69" s="219"/>
      <c r="BA69" s="220"/>
      <c r="BB69" s="29"/>
      <c r="BC69" s="186">
        <f t="shared" si="0"/>
        <v>0</v>
      </c>
      <c r="BD69" s="186"/>
      <c r="BE69" s="186"/>
      <c r="BF69" s="188"/>
      <c r="BG69" s="23">
        <f t="shared" si="4"/>
        <v>0</v>
      </c>
    </row>
    <row r="70" spans="1:59" s="30" customFormat="1" ht="42" customHeight="1" x14ac:dyDescent="0.2">
      <c r="A70" s="183">
        <v>55</v>
      </c>
      <c r="B70" s="183"/>
      <c r="C70" s="224" t="s">
        <v>476</v>
      </c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185" t="s">
        <v>134</v>
      </c>
      <c r="W70" s="185"/>
      <c r="X70" s="185"/>
      <c r="Y70" s="186">
        <v>1700000</v>
      </c>
      <c r="Z70" s="186"/>
      <c r="AA70" s="186"/>
      <c r="AB70" s="186"/>
      <c r="AC70" s="19">
        <f>1700000+300000</f>
        <v>2000000</v>
      </c>
      <c r="AD70" s="186"/>
      <c r="AE70" s="186"/>
      <c r="AF70" s="186"/>
      <c r="AG70" s="186"/>
      <c r="AH70" s="19"/>
      <c r="AI70" s="186"/>
      <c r="AJ70" s="186"/>
      <c r="AK70" s="186"/>
      <c r="AL70" s="186"/>
      <c r="AM70" s="19"/>
      <c r="AN70" s="186"/>
      <c r="AO70" s="186"/>
      <c r="AP70" s="186"/>
      <c r="AQ70" s="186"/>
      <c r="AR70" s="19"/>
      <c r="AS70" s="186"/>
      <c r="AT70" s="186"/>
      <c r="AU70" s="186"/>
      <c r="AV70" s="186"/>
      <c r="AW70" s="19"/>
      <c r="AX70" s="186"/>
      <c r="AY70" s="186"/>
      <c r="AZ70" s="186"/>
      <c r="BA70" s="186"/>
      <c r="BB70" s="19"/>
      <c r="BC70" s="186">
        <f t="shared" si="0"/>
        <v>1700000</v>
      </c>
      <c r="BD70" s="186"/>
      <c r="BE70" s="186"/>
      <c r="BF70" s="188"/>
      <c r="BG70" s="23">
        <f t="shared" si="4"/>
        <v>2000000</v>
      </c>
    </row>
    <row r="71" spans="1:59" ht="27" customHeight="1" x14ac:dyDescent="0.2">
      <c r="A71" s="183">
        <v>56</v>
      </c>
      <c r="B71" s="183"/>
      <c r="C71" s="224" t="s">
        <v>135</v>
      </c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185" t="s">
        <v>136</v>
      </c>
      <c r="W71" s="185"/>
      <c r="X71" s="185"/>
      <c r="Y71" s="186"/>
      <c r="Z71" s="186"/>
      <c r="AA71" s="186"/>
      <c r="AB71" s="186"/>
      <c r="AC71" s="19"/>
      <c r="AD71" s="186"/>
      <c r="AE71" s="186"/>
      <c r="AF71" s="186"/>
      <c r="AG71" s="186"/>
      <c r="AH71" s="19"/>
      <c r="AI71" s="186"/>
      <c r="AJ71" s="186"/>
      <c r="AK71" s="186"/>
      <c r="AL71" s="186"/>
      <c r="AM71" s="19"/>
      <c r="AN71" s="186"/>
      <c r="AO71" s="186"/>
      <c r="AP71" s="186"/>
      <c r="AQ71" s="186"/>
      <c r="AR71" s="19"/>
      <c r="AS71" s="186"/>
      <c r="AT71" s="186"/>
      <c r="AU71" s="186"/>
      <c r="AV71" s="186"/>
      <c r="AW71" s="19"/>
      <c r="AX71" s="186"/>
      <c r="AY71" s="186"/>
      <c r="AZ71" s="186"/>
      <c r="BA71" s="186"/>
      <c r="BB71" s="19"/>
      <c r="BC71" s="186">
        <f t="shared" si="0"/>
        <v>0</v>
      </c>
      <c r="BD71" s="186"/>
      <c r="BE71" s="186"/>
      <c r="BF71" s="188"/>
      <c r="BG71" s="23">
        <f t="shared" si="4"/>
        <v>0</v>
      </c>
    </row>
    <row r="72" spans="1:59" ht="39.75" customHeight="1" x14ac:dyDescent="0.2">
      <c r="A72" s="183">
        <v>57</v>
      </c>
      <c r="B72" s="183"/>
      <c r="C72" s="224" t="s">
        <v>483</v>
      </c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185" t="s">
        <v>137</v>
      </c>
      <c r="W72" s="185"/>
      <c r="X72" s="185"/>
      <c r="Y72" s="186"/>
      <c r="Z72" s="186"/>
      <c r="AA72" s="186"/>
      <c r="AB72" s="186"/>
      <c r="AC72" s="19">
        <v>500000</v>
      </c>
      <c r="AD72" s="186"/>
      <c r="AE72" s="186"/>
      <c r="AF72" s="186"/>
      <c r="AG72" s="186"/>
      <c r="AH72" s="19"/>
      <c r="AI72" s="186"/>
      <c r="AJ72" s="186"/>
      <c r="AK72" s="186"/>
      <c r="AL72" s="186"/>
      <c r="AM72" s="19"/>
      <c r="AN72" s="186"/>
      <c r="AO72" s="186"/>
      <c r="AP72" s="186"/>
      <c r="AQ72" s="186"/>
      <c r="AR72" s="19"/>
      <c r="AS72" s="186"/>
      <c r="AT72" s="186"/>
      <c r="AU72" s="186"/>
      <c r="AV72" s="186"/>
      <c r="AW72" s="19"/>
      <c r="AX72" s="186"/>
      <c r="AY72" s="186"/>
      <c r="AZ72" s="186"/>
      <c r="BA72" s="186"/>
      <c r="BB72" s="19"/>
      <c r="BC72" s="186">
        <f t="shared" si="0"/>
        <v>0</v>
      </c>
      <c r="BD72" s="186"/>
      <c r="BE72" s="186"/>
      <c r="BF72" s="188"/>
      <c r="BG72" s="23">
        <f t="shared" si="4"/>
        <v>500000</v>
      </c>
    </row>
    <row r="73" spans="1:59" ht="18.75" customHeight="1" x14ac:dyDescent="0.2">
      <c r="A73" s="203">
        <v>58</v>
      </c>
      <c r="B73" s="203"/>
      <c r="C73" s="224" t="s">
        <v>138</v>
      </c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185" t="s">
        <v>139</v>
      </c>
      <c r="W73" s="185"/>
      <c r="X73" s="185"/>
      <c r="Y73" s="186"/>
      <c r="Z73" s="186"/>
      <c r="AA73" s="186"/>
      <c r="AB73" s="186"/>
      <c r="AC73" s="19"/>
      <c r="AD73" s="186"/>
      <c r="AE73" s="186"/>
      <c r="AF73" s="186"/>
      <c r="AG73" s="186"/>
      <c r="AH73" s="19"/>
      <c r="AI73" s="186"/>
      <c r="AJ73" s="186"/>
      <c r="AK73" s="186"/>
      <c r="AL73" s="186"/>
      <c r="AM73" s="19"/>
      <c r="AN73" s="186"/>
      <c r="AO73" s="186"/>
      <c r="AP73" s="186"/>
      <c r="AQ73" s="186"/>
      <c r="AR73" s="19"/>
      <c r="AS73" s="186"/>
      <c r="AT73" s="186"/>
      <c r="AU73" s="186"/>
      <c r="AV73" s="186"/>
      <c r="AW73" s="19"/>
      <c r="AX73" s="186"/>
      <c r="AY73" s="186"/>
      <c r="AZ73" s="186"/>
      <c r="BA73" s="186"/>
      <c r="BB73" s="19"/>
      <c r="BC73" s="186">
        <f t="shared" si="0"/>
        <v>0</v>
      </c>
      <c r="BD73" s="186"/>
      <c r="BE73" s="186"/>
      <c r="BF73" s="188"/>
      <c r="BG73" s="23">
        <f t="shared" si="4"/>
        <v>0</v>
      </c>
    </row>
    <row r="74" spans="1:59" ht="40.5" customHeight="1" x14ac:dyDescent="0.2">
      <c r="A74" s="183">
        <v>59</v>
      </c>
      <c r="B74" s="183"/>
      <c r="C74" s="184" t="s">
        <v>484</v>
      </c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5" t="s">
        <v>140</v>
      </c>
      <c r="W74" s="185"/>
      <c r="X74" s="185"/>
      <c r="Y74" s="186">
        <v>2400000</v>
      </c>
      <c r="Z74" s="186"/>
      <c r="AA74" s="186"/>
      <c r="AB74" s="186"/>
      <c r="AC74" s="19">
        <f>2400000-800000</f>
        <v>1600000</v>
      </c>
      <c r="AD74" s="186"/>
      <c r="AE74" s="186"/>
      <c r="AF74" s="186"/>
      <c r="AG74" s="186"/>
      <c r="AH74" s="19"/>
      <c r="AI74" s="186"/>
      <c r="AJ74" s="186"/>
      <c r="AK74" s="186"/>
      <c r="AL74" s="186"/>
      <c r="AM74" s="19"/>
      <c r="AN74" s="186"/>
      <c r="AO74" s="186"/>
      <c r="AP74" s="186"/>
      <c r="AQ74" s="186"/>
      <c r="AR74" s="19"/>
      <c r="AS74" s="186"/>
      <c r="AT74" s="186"/>
      <c r="AU74" s="186"/>
      <c r="AV74" s="186"/>
      <c r="AW74" s="19"/>
      <c r="AX74" s="186"/>
      <c r="AY74" s="186"/>
      <c r="AZ74" s="186"/>
      <c r="BA74" s="186"/>
      <c r="BB74" s="19"/>
      <c r="BC74" s="186">
        <f t="shared" si="0"/>
        <v>2400000</v>
      </c>
      <c r="BD74" s="186"/>
      <c r="BE74" s="186"/>
      <c r="BF74" s="188"/>
      <c r="BG74" s="19">
        <f t="shared" si="4"/>
        <v>1600000</v>
      </c>
    </row>
    <row r="75" spans="1:59" ht="18" customHeight="1" x14ac:dyDescent="0.2">
      <c r="A75" s="107"/>
      <c r="B75" s="107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5"/>
      <c r="W75" s="115"/>
      <c r="X75" s="115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 t="s">
        <v>475</v>
      </c>
    </row>
    <row r="76" spans="1:59" ht="33.75" customHeight="1" x14ac:dyDescent="0.2">
      <c r="A76" s="169" t="s">
        <v>2</v>
      </c>
      <c r="B76" s="169"/>
      <c r="C76" s="182" t="s">
        <v>3</v>
      </c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69" t="s">
        <v>4</v>
      </c>
      <c r="W76" s="169"/>
      <c r="X76" s="169"/>
      <c r="Y76" s="169" t="s">
        <v>5</v>
      </c>
      <c r="Z76" s="169"/>
      <c r="AA76" s="169"/>
      <c r="AB76" s="169"/>
      <c r="AC76" s="169"/>
      <c r="AD76" s="169" t="s">
        <v>6</v>
      </c>
      <c r="AE76" s="169"/>
      <c r="AF76" s="169"/>
      <c r="AG76" s="169"/>
      <c r="AH76" s="169"/>
      <c r="AI76" s="169" t="s">
        <v>7</v>
      </c>
      <c r="AJ76" s="169"/>
      <c r="AK76" s="169"/>
      <c r="AL76" s="169"/>
      <c r="AM76" s="169"/>
      <c r="AN76" s="169" t="s">
        <v>8</v>
      </c>
      <c r="AO76" s="169"/>
      <c r="AP76" s="169"/>
      <c r="AQ76" s="169"/>
      <c r="AR76" s="169"/>
      <c r="AS76" s="170" t="s">
        <v>9</v>
      </c>
      <c r="AT76" s="170"/>
      <c r="AU76" s="170"/>
      <c r="AV76" s="170"/>
      <c r="AW76" s="170"/>
      <c r="AX76" s="169" t="s">
        <v>471</v>
      </c>
      <c r="AY76" s="169"/>
      <c r="AZ76" s="169"/>
      <c r="BA76" s="169"/>
      <c r="BB76" s="169"/>
      <c r="BC76" s="169" t="s">
        <v>10</v>
      </c>
      <c r="BD76" s="169"/>
      <c r="BE76" s="169"/>
      <c r="BF76" s="169"/>
      <c r="BG76" s="169"/>
    </row>
    <row r="77" spans="1:59" ht="5.25" customHeight="1" x14ac:dyDescent="0.2">
      <c r="A77" s="169"/>
      <c r="B77" s="169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70"/>
      <c r="AT77" s="170"/>
      <c r="AU77" s="170"/>
      <c r="AV77" s="170"/>
      <c r="AW77" s="170"/>
      <c r="AX77" s="169"/>
      <c r="AY77" s="169"/>
      <c r="AZ77" s="169"/>
      <c r="BA77" s="169"/>
      <c r="BB77" s="169"/>
      <c r="BC77" s="169"/>
      <c r="BD77" s="169"/>
      <c r="BE77" s="169"/>
      <c r="BF77" s="169"/>
      <c r="BG77" s="169"/>
    </row>
    <row r="78" spans="1:59" ht="33.75" customHeight="1" x14ac:dyDescent="0.2">
      <c r="A78" s="160"/>
      <c r="B78" s="162"/>
      <c r="C78" s="173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3"/>
      <c r="U78" s="14"/>
      <c r="V78" s="160"/>
      <c r="W78" s="161"/>
      <c r="X78" s="162"/>
      <c r="Y78" s="163" t="s">
        <v>11</v>
      </c>
      <c r="Z78" s="164"/>
      <c r="AA78" s="164"/>
      <c r="AB78" s="165"/>
      <c r="AC78" s="117" t="s">
        <v>12</v>
      </c>
      <c r="AD78" s="163" t="s">
        <v>11</v>
      </c>
      <c r="AE78" s="164"/>
      <c r="AF78" s="164"/>
      <c r="AG78" s="165"/>
      <c r="AH78" s="117" t="s">
        <v>12</v>
      </c>
      <c r="AI78" s="163" t="s">
        <v>11</v>
      </c>
      <c r="AJ78" s="164"/>
      <c r="AK78" s="164"/>
      <c r="AL78" s="165"/>
      <c r="AM78" s="117" t="s">
        <v>12</v>
      </c>
      <c r="AN78" s="163" t="s">
        <v>11</v>
      </c>
      <c r="AO78" s="164"/>
      <c r="AP78" s="164"/>
      <c r="AQ78" s="165"/>
      <c r="AR78" s="117" t="s">
        <v>12</v>
      </c>
      <c r="AS78" s="163" t="s">
        <v>11</v>
      </c>
      <c r="AT78" s="164"/>
      <c r="AU78" s="164"/>
      <c r="AV78" s="165"/>
      <c r="AW78" s="117" t="s">
        <v>12</v>
      </c>
      <c r="AX78" s="163" t="s">
        <v>11</v>
      </c>
      <c r="AY78" s="164"/>
      <c r="AZ78" s="164"/>
      <c r="BA78" s="165"/>
      <c r="BB78" s="117" t="s">
        <v>12</v>
      </c>
      <c r="BC78" s="163" t="s">
        <v>11</v>
      </c>
      <c r="BD78" s="164"/>
      <c r="BE78" s="164"/>
      <c r="BF78" s="165"/>
      <c r="BG78" s="119" t="s">
        <v>12</v>
      </c>
    </row>
    <row r="79" spans="1:59" ht="16.5" customHeight="1" x14ac:dyDescent="0.2">
      <c r="A79" s="166"/>
      <c r="B79" s="166"/>
      <c r="C79" s="166">
        <v>1</v>
      </c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>
        <v>2</v>
      </c>
      <c r="W79" s="166"/>
      <c r="X79" s="166"/>
      <c r="Y79" s="167">
        <v>3</v>
      </c>
      <c r="Z79" s="167"/>
      <c r="AA79" s="167"/>
      <c r="AB79" s="167"/>
      <c r="AC79" s="118">
        <v>4</v>
      </c>
      <c r="AD79" s="167">
        <v>5</v>
      </c>
      <c r="AE79" s="167"/>
      <c r="AF79" s="167"/>
      <c r="AG79" s="167"/>
      <c r="AH79" s="118">
        <v>6</v>
      </c>
      <c r="AI79" s="167">
        <v>7</v>
      </c>
      <c r="AJ79" s="167"/>
      <c r="AK79" s="167"/>
      <c r="AL79" s="167"/>
      <c r="AM79" s="118">
        <v>8</v>
      </c>
      <c r="AN79" s="167">
        <v>9</v>
      </c>
      <c r="AO79" s="167"/>
      <c r="AP79" s="167"/>
      <c r="AQ79" s="167"/>
      <c r="AR79" s="118">
        <v>10</v>
      </c>
      <c r="AS79" s="167">
        <v>11</v>
      </c>
      <c r="AT79" s="167"/>
      <c r="AU79" s="167"/>
      <c r="AV79" s="167"/>
      <c r="AW79" s="118">
        <v>12</v>
      </c>
      <c r="AX79" s="167">
        <v>13</v>
      </c>
      <c r="AY79" s="167"/>
      <c r="AZ79" s="167"/>
      <c r="BA79" s="167"/>
      <c r="BB79" s="118">
        <v>14</v>
      </c>
      <c r="BC79" s="167">
        <v>15</v>
      </c>
      <c r="BD79" s="167"/>
      <c r="BE79" s="167"/>
      <c r="BF79" s="168"/>
      <c r="BG79" s="118">
        <v>16</v>
      </c>
    </row>
    <row r="80" spans="1:59" ht="82.5" customHeight="1" thickBot="1" x14ac:dyDescent="0.25">
      <c r="A80" s="241">
        <v>60</v>
      </c>
      <c r="B80" s="242"/>
      <c r="C80" s="243" t="s">
        <v>496</v>
      </c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5"/>
      <c r="V80" s="246" t="s">
        <v>141</v>
      </c>
      <c r="W80" s="247"/>
      <c r="X80" s="248"/>
      <c r="Y80" s="230">
        <v>8790000</v>
      </c>
      <c r="Z80" s="231"/>
      <c r="AA80" s="231"/>
      <c r="AB80" s="232"/>
      <c r="AC80" s="31">
        <f>8790000-2634306+12306429+123029-156273</f>
        <v>18428879</v>
      </c>
      <c r="AD80" s="230"/>
      <c r="AE80" s="231"/>
      <c r="AF80" s="231"/>
      <c r="AG80" s="232"/>
      <c r="AH80" s="21"/>
      <c r="AI80" s="230"/>
      <c r="AJ80" s="231"/>
      <c r="AK80" s="231"/>
      <c r="AL80" s="232"/>
      <c r="AM80" s="21"/>
      <c r="AN80" s="230"/>
      <c r="AO80" s="231"/>
      <c r="AP80" s="231"/>
      <c r="AQ80" s="232"/>
      <c r="AR80" s="21"/>
      <c r="AS80" s="230"/>
      <c r="AT80" s="231"/>
      <c r="AU80" s="231"/>
      <c r="AV80" s="232"/>
      <c r="AW80" s="21"/>
      <c r="AX80" s="230"/>
      <c r="AY80" s="231"/>
      <c r="AZ80" s="231"/>
      <c r="BA80" s="232"/>
      <c r="BB80" s="21"/>
      <c r="BC80" s="233">
        <f t="shared" si="0"/>
        <v>8790000</v>
      </c>
      <c r="BD80" s="234"/>
      <c r="BE80" s="234"/>
      <c r="BF80" s="235"/>
      <c r="BG80" s="21">
        <f t="shared" si="4"/>
        <v>18428879</v>
      </c>
    </row>
    <row r="81" spans="1:59" ht="37.5" customHeight="1" thickBot="1" x14ac:dyDescent="0.25">
      <c r="A81" s="236">
        <v>61</v>
      </c>
      <c r="B81" s="237"/>
      <c r="C81" s="238" t="s">
        <v>497</v>
      </c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40"/>
      <c r="V81" s="195" t="s">
        <v>142</v>
      </c>
      <c r="W81" s="195"/>
      <c r="X81" s="195"/>
      <c r="Y81" s="196">
        <f>Y65+Y66+Y67+Y68+Y69+Y70+Y71+Y72+Y73+Y74+Y80</f>
        <v>12890000</v>
      </c>
      <c r="Z81" s="197"/>
      <c r="AA81" s="197"/>
      <c r="AB81" s="198"/>
      <c r="AC81" s="112">
        <f>AC65+AC66+AC67+AC68+AC69+AC70+AC71+AC72+AC73+AC74+AC80</f>
        <v>22685152</v>
      </c>
      <c r="AD81" s="196">
        <f>AD65+AD66+AD67+AD68+AD69+AD70+AD71+AD72+AD73+AD74+AD80</f>
        <v>0</v>
      </c>
      <c r="AE81" s="197"/>
      <c r="AF81" s="197"/>
      <c r="AG81" s="198"/>
      <c r="AH81" s="120">
        <v>0</v>
      </c>
      <c r="AI81" s="196">
        <f>AI65+AI66+AI67+AI68+AI69+AI70+AI71+AI72+AI73+AI74+AI80</f>
        <v>0</v>
      </c>
      <c r="AJ81" s="197"/>
      <c r="AK81" s="197"/>
      <c r="AL81" s="198"/>
      <c r="AM81" s="120">
        <v>0</v>
      </c>
      <c r="AN81" s="196">
        <f>AN65+AN66+AN67+AN68+AN69+AN70+AN71+AN72+AN73+AN74+AN80</f>
        <v>0</v>
      </c>
      <c r="AO81" s="197"/>
      <c r="AP81" s="197"/>
      <c r="AQ81" s="198"/>
      <c r="AR81" s="120">
        <v>0</v>
      </c>
      <c r="AS81" s="196">
        <f>AS65+AS66+AS67+AS68+AS69+AS70+AS71+AS72+AS73+AS74+AS80</f>
        <v>0</v>
      </c>
      <c r="AT81" s="197"/>
      <c r="AU81" s="197"/>
      <c r="AV81" s="198"/>
      <c r="AW81" s="120">
        <v>0</v>
      </c>
      <c r="AX81" s="196">
        <f>AX65+AX66+AX67+AX68+AX69+AX70+AX71+AX72+AX73+AX74+AX80</f>
        <v>0</v>
      </c>
      <c r="AY81" s="197"/>
      <c r="AZ81" s="197"/>
      <c r="BA81" s="198"/>
      <c r="BB81" s="121">
        <v>0</v>
      </c>
      <c r="BC81" s="199">
        <f t="shared" si="0"/>
        <v>12890000</v>
      </c>
      <c r="BD81" s="199"/>
      <c r="BE81" s="199"/>
      <c r="BF81" s="196"/>
      <c r="BG81" s="109">
        <f>AC81+AH81+AM81+AR81+AW81+BB81</f>
        <v>22685152</v>
      </c>
    </row>
    <row r="82" spans="1:59" ht="25.5" customHeight="1" x14ac:dyDescent="0.2">
      <c r="A82" s="203">
        <v>62</v>
      </c>
      <c r="B82" s="203"/>
      <c r="C82" s="204" t="s">
        <v>143</v>
      </c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204"/>
      <c r="U82" s="204"/>
      <c r="V82" s="205" t="s">
        <v>144</v>
      </c>
      <c r="W82" s="205"/>
      <c r="X82" s="205"/>
      <c r="Y82" s="206"/>
      <c r="Z82" s="206"/>
      <c r="AA82" s="206"/>
      <c r="AB82" s="206"/>
      <c r="AC82" s="23"/>
      <c r="AD82" s="206"/>
      <c r="AE82" s="206"/>
      <c r="AF82" s="206"/>
      <c r="AG82" s="206"/>
      <c r="AH82" s="23"/>
      <c r="AI82" s="206"/>
      <c r="AJ82" s="206"/>
      <c r="AK82" s="206"/>
      <c r="AL82" s="206"/>
      <c r="AM82" s="23"/>
      <c r="AN82" s="206"/>
      <c r="AO82" s="206"/>
      <c r="AP82" s="206"/>
      <c r="AQ82" s="206"/>
      <c r="AR82" s="23"/>
      <c r="AS82" s="206"/>
      <c r="AT82" s="206"/>
      <c r="AU82" s="206"/>
      <c r="AV82" s="206"/>
      <c r="AW82" s="23"/>
      <c r="AX82" s="206"/>
      <c r="AY82" s="206"/>
      <c r="AZ82" s="206"/>
      <c r="BA82" s="206"/>
      <c r="BB82" s="23"/>
      <c r="BC82" s="206">
        <f t="shared" si="0"/>
        <v>0</v>
      </c>
      <c r="BD82" s="206"/>
      <c r="BE82" s="206"/>
      <c r="BF82" s="208"/>
      <c r="BG82" s="23">
        <f>AC82+AH82+AM82+AR82+AW82+BB82</f>
        <v>0</v>
      </c>
    </row>
    <row r="83" spans="1:59" ht="24.75" customHeight="1" x14ac:dyDescent="0.2">
      <c r="A83" s="183">
        <v>63</v>
      </c>
      <c r="B83" s="183"/>
      <c r="C83" s="184" t="s">
        <v>485</v>
      </c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5" t="s">
        <v>145</v>
      </c>
      <c r="W83" s="185"/>
      <c r="X83" s="185"/>
      <c r="Y83" s="186"/>
      <c r="Z83" s="186"/>
      <c r="AA83" s="186"/>
      <c r="AB83" s="186"/>
      <c r="AC83" s="19">
        <v>934817</v>
      </c>
      <c r="AD83" s="186"/>
      <c r="AE83" s="186"/>
      <c r="AF83" s="186"/>
      <c r="AG83" s="186"/>
      <c r="AH83" s="19"/>
      <c r="AI83" s="186"/>
      <c r="AJ83" s="186"/>
      <c r="AK83" s="186"/>
      <c r="AL83" s="186"/>
      <c r="AM83" s="19"/>
      <c r="AN83" s="186"/>
      <c r="AO83" s="186"/>
      <c r="AP83" s="186"/>
      <c r="AQ83" s="186"/>
      <c r="AR83" s="19"/>
      <c r="AS83" s="186"/>
      <c r="AT83" s="186"/>
      <c r="AU83" s="186"/>
      <c r="AV83" s="186"/>
      <c r="AW83" s="19">
        <v>490180</v>
      </c>
      <c r="AX83" s="186"/>
      <c r="AY83" s="186"/>
      <c r="AZ83" s="186"/>
      <c r="BA83" s="186"/>
      <c r="BB83" s="19"/>
      <c r="BC83" s="186">
        <f t="shared" si="0"/>
        <v>0</v>
      </c>
      <c r="BD83" s="186"/>
      <c r="BE83" s="186"/>
      <c r="BF83" s="188"/>
      <c r="BG83" s="23">
        <f t="shared" ref="BG83:BG88" si="5">AC83+AH83+AM83+AR83+AW83+BB83</f>
        <v>1424997</v>
      </c>
    </row>
    <row r="84" spans="1:59" ht="15.75" customHeight="1" x14ac:dyDescent="0.2">
      <c r="A84" s="183">
        <v>64</v>
      </c>
      <c r="B84" s="183"/>
      <c r="C84" s="184" t="s">
        <v>146</v>
      </c>
      <c r="D84" s="184"/>
      <c r="E84" s="184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5" t="s">
        <v>147</v>
      </c>
      <c r="W84" s="185"/>
      <c r="X84" s="185"/>
      <c r="Y84" s="186"/>
      <c r="Z84" s="186"/>
      <c r="AA84" s="186"/>
      <c r="AB84" s="186"/>
      <c r="AC84" s="19"/>
      <c r="AD84" s="186"/>
      <c r="AE84" s="186"/>
      <c r="AF84" s="186"/>
      <c r="AG84" s="186"/>
      <c r="AH84" s="19"/>
      <c r="AI84" s="186"/>
      <c r="AJ84" s="186"/>
      <c r="AK84" s="186"/>
      <c r="AL84" s="186"/>
      <c r="AM84" s="19"/>
      <c r="AN84" s="186"/>
      <c r="AO84" s="186"/>
      <c r="AP84" s="186"/>
      <c r="AQ84" s="186"/>
      <c r="AR84" s="19"/>
      <c r="AS84" s="186"/>
      <c r="AT84" s="186"/>
      <c r="AU84" s="186"/>
      <c r="AV84" s="186"/>
      <c r="AW84" s="19"/>
      <c r="AX84" s="186"/>
      <c r="AY84" s="186"/>
      <c r="AZ84" s="186"/>
      <c r="BA84" s="186"/>
      <c r="BB84" s="19"/>
      <c r="BC84" s="186">
        <f t="shared" si="0"/>
        <v>0</v>
      </c>
      <c r="BD84" s="186"/>
      <c r="BE84" s="186"/>
      <c r="BF84" s="188"/>
      <c r="BG84" s="23">
        <f t="shared" si="5"/>
        <v>0</v>
      </c>
    </row>
    <row r="85" spans="1:59" ht="39" customHeight="1" x14ac:dyDescent="0.2">
      <c r="A85" s="183">
        <v>65</v>
      </c>
      <c r="B85" s="183"/>
      <c r="C85" s="184" t="s">
        <v>500</v>
      </c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5" t="s">
        <v>148</v>
      </c>
      <c r="W85" s="185"/>
      <c r="X85" s="185"/>
      <c r="Y85" s="186"/>
      <c r="Z85" s="186"/>
      <c r="AA85" s="186"/>
      <c r="AB85" s="186"/>
      <c r="AC85" s="19">
        <f>1815328+142440</f>
        <v>1957768</v>
      </c>
      <c r="AD85" s="186">
        <v>20000</v>
      </c>
      <c r="AE85" s="186"/>
      <c r="AF85" s="186"/>
      <c r="AG85" s="186"/>
      <c r="AH85" s="19">
        <v>20000</v>
      </c>
      <c r="AI85" s="186"/>
      <c r="AJ85" s="186"/>
      <c r="AK85" s="186"/>
      <c r="AL85" s="186"/>
      <c r="AM85" s="19"/>
      <c r="AN85" s="186"/>
      <c r="AO85" s="186"/>
      <c r="AP85" s="186"/>
      <c r="AQ85" s="186"/>
      <c r="AR85" s="19"/>
      <c r="AS85" s="186"/>
      <c r="AT85" s="186"/>
      <c r="AU85" s="186"/>
      <c r="AV85" s="186"/>
      <c r="AW85" s="19"/>
      <c r="AX85" s="186">
        <v>100000</v>
      </c>
      <c r="AY85" s="186"/>
      <c r="AZ85" s="186"/>
      <c r="BA85" s="186"/>
      <c r="BB85" s="19">
        <f>100000+76441</f>
        <v>176441</v>
      </c>
      <c r="BC85" s="186">
        <f t="shared" si="0"/>
        <v>120000</v>
      </c>
      <c r="BD85" s="186"/>
      <c r="BE85" s="186"/>
      <c r="BF85" s="188"/>
      <c r="BG85" s="23">
        <f t="shared" si="5"/>
        <v>2154209</v>
      </c>
    </row>
    <row r="86" spans="1:59" ht="14.25" customHeight="1" x14ac:dyDescent="0.2">
      <c r="A86" s="203">
        <v>66</v>
      </c>
      <c r="B86" s="203"/>
      <c r="C86" s="184" t="s">
        <v>149</v>
      </c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185" t="s">
        <v>150</v>
      </c>
      <c r="W86" s="185"/>
      <c r="X86" s="185"/>
      <c r="Y86" s="186"/>
      <c r="Z86" s="186"/>
      <c r="AA86" s="186"/>
      <c r="AB86" s="186"/>
      <c r="AC86" s="19"/>
      <c r="AD86" s="186"/>
      <c r="AE86" s="186"/>
      <c r="AF86" s="186"/>
      <c r="AG86" s="186"/>
      <c r="AH86" s="19"/>
      <c r="AI86" s="186"/>
      <c r="AJ86" s="186"/>
      <c r="AK86" s="186"/>
      <c r="AL86" s="186"/>
      <c r="AM86" s="19"/>
      <c r="AN86" s="186"/>
      <c r="AO86" s="186"/>
      <c r="AP86" s="186"/>
      <c r="AQ86" s="186"/>
      <c r="AR86" s="19"/>
      <c r="AS86" s="186"/>
      <c r="AT86" s="186"/>
      <c r="AU86" s="186"/>
      <c r="AV86" s="186"/>
      <c r="AW86" s="19"/>
      <c r="AX86" s="186"/>
      <c r="AY86" s="186"/>
      <c r="AZ86" s="186"/>
      <c r="BA86" s="186"/>
      <c r="BB86" s="19"/>
      <c r="BC86" s="186">
        <f t="shared" si="0"/>
        <v>0</v>
      </c>
      <c r="BD86" s="186"/>
      <c r="BE86" s="186"/>
      <c r="BF86" s="188"/>
      <c r="BG86" s="23">
        <f t="shared" si="5"/>
        <v>0</v>
      </c>
    </row>
    <row r="87" spans="1:59" ht="24" customHeight="1" x14ac:dyDescent="0.2">
      <c r="A87" s="183">
        <v>67</v>
      </c>
      <c r="B87" s="183"/>
      <c r="C87" s="184" t="s">
        <v>151</v>
      </c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5" t="s">
        <v>152</v>
      </c>
      <c r="W87" s="185"/>
      <c r="X87" s="185"/>
      <c r="Y87" s="186"/>
      <c r="Z87" s="186"/>
      <c r="AA87" s="186"/>
      <c r="AB87" s="186"/>
      <c r="AC87" s="19"/>
      <c r="AD87" s="186"/>
      <c r="AE87" s="186"/>
      <c r="AF87" s="186"/>
      <c r="AG87" s="186"/>
      <c r="AH87" s="19"/>
      <c r="AI87" s="186"/>
      <c r="AJ87" s="186"/>
      <c r="AK87" s="186"/>
      <c r="AL87" s="186"/>
      <c r="AM87" s="19"/>
      <c r="AN87" s="186"/>
      <c r="AO87" s="186"/>
      <c r="AP87" s="186"/>
      <c r="AQ87" s="186"/>
      <c r="AR87" s="19"/>
      <c r="AS87" s="186"/>
      <c r="AT87" s="186"/>
      <c r="AU87" s="186"/>
      <c r="AV87" s="186"/>
      <c r="AW87" s="19"/>
      <c r="AX87" s="186"/>
      <c r="AY87" s="186"/>
      <c r="AZ87" s="186"/>
      <c r="BA87" s="186"/>
      <c r="BB87" s="19"/>
      <c r="BC87" s="186">
        <f t="shared" si="0"/>
        <v>0</v>
      </c>
      <c r="BD87" s="186"/>
      <c r="BE87" s="186"/>
      <c r="BF87" s="188"/>
      <c r="BG87" s="23">
        <f t="shared" si="5"/>
        <v>0</v>
      </c>
    </row>
    <row r="88" spans="1:59" ht="41.25" customHeight="1" thickBot="1" x14ac:dyDescent="0.25">
      <c r="A88" s="183">
        <v>68</v>
      </c>
      <c r="B88" s="183"/>
      <c r="C88" s="201" t="s">
        <v>486</v>
      </c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2" t="s">
        <v>153</v>
      </c>
      <c r="W88" s="202"/>
      <c r="X88" s="202"/>
      <c r="Y88" s="190"/>
      <c r="Z88" s="190"/>
      <c r="AA88" s="190"/>
      <c r="AB88" s="190"/>
      <c r="AC88" s="21">
        <f>674989+38460</f>
        <v>713449</v>
      </c>
      <c r="AD88" s="190">
        <v>10000</v>
      </c>
      <c r="AE88" s="190"/>
      <c r="AF88" s="190"/>
      <c r="AG88" s="190"/>
      <c r="AH88" s="21">
        <v>10000</v>
      </c>
      <c r="AI88" s="190"/>
      <c r="AJ88" s="190"/>
      <c r="AK88" s="190"/>
      <c r="AL88" s="190"/>
      <c r="AM88" s="21"/>
      <c r="AN88" s="190"/>
      <c r="AO88" s="190"/>
      <c r="AP88" s="190"/>
      <c r="AQ88" s="190"/>
      <c r="AR88" s="21"/>
      <c r="AS88" s="190"/>
      <c r="AT88" s="190"/>
      <c r="AU88" s="190"/>
      <c r="AV88" s="190"/>
      <c r="AW88" s="21">
        <v>132340</v>
      </c>
      <c r="AX88" s="190"/>
      <c r="AY88" s="190"/>
      <c r="AZ88" s="190"/>
      <c r="BA88" s="190"/>
      <c r="BB88" s="21">
        <v>20639</v>
      </c>
      <c r="BC88" s="190">
        <f t="shared" ref="BC88:BC103" si="6">Y88+AD88+AI88+AN88+AS88+AX88</f>
        <v>10000</v>
      </c>
      <c r="BD88" s="190"/>
      <c r="BE88" s="190"/>
      <c r="BF88" s="191"/>
      <c r="BG88" s="23">
        <f t="shared" si="5"/>
        <v>876428</v>
      </c>
    </row>
    <row r="89" spans="1:59" ht="25.5" customHeight="1" thickBot="1" x14ac:dyDescent="0.25">
      <c r="A89" s="192">
        <v>69</v>
      </c>
      <c r="B89" s="193"/>
      <c r="C89" s="194" t="s">
        <v>487</v>
      </c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5" t="s">
        <v>154</v>
      </c>
      <c r="W89" s="195"/>
      <c r="X89" s="195"/>
      <c r="Y89" s="199">
        <f>Y82+Y83+Y84+Y85+Y86+Y87+Y88</f>
        <v>0</v>
      </c>
      <c r="Z89" s="199"/>
      <c r="AA89" s="199"/>
      <c r="AB89" s="199"/>
      <c r="AC89" s="122">
        <f>SUM(AC82:AC88)</f>
        <v>3606034</v>
      </c>
      <c r="AD89" s="199">
        <f>AD82+AD83+AD84+AD85+AD86+AD87+AD88</f>
        <v>30000</v>
      </c>
      <c r="AE89" s="199"/>
      <c r="AF89" s="199"/>
      <c r="AG89" s="199"/>
      <c r="AH89" s="122">
        <f>SUM(AH82:AH88)</f>
        <v>30000</v>
      </c>
      <c r="AI89" s="199">
        <f>AI82+AI83+AI84+AI85+AI86+AI87+AI88</f>
        <v>0</v>
      </c>
      <c r="AJ89" s="199"/>
      <c r="AK89" s="199"/>
      <c r="AL89" s="199"/>
      <c r="AM89" s="122">
        <f t="shared" ref="AM89" si="7">SUM(AM88)</f>
        <v>0</v>
      </c>
      <c r="AN89" s="199">
        <f>AN82+AN83+AN84+AN85+AN86+AN87+AN88</f>
        <v>0</v>
      </c>
      <c r="AO89" s="199"/>
      <c r="AP89" s="199"/>
      <c r="AQ89" s="199"/>
      <c r="AR89" s="122">
        <f t="shared" ref="AR89" si="8">SUM(AR88)</f>
        <v>0</v>
      </c>
      <c r="AS89" s="199">
        <f>AS82+AS83+AS84+AS85+AS86+AS87+AS88</f>
        <v>0</v>
      </c>
      <c r="AT89" s="199"/>
      <c r="AU89" s="199"/>
      <c r="AV89" s="199"/>
      <c r="AW89" s="122">
        <f>AW82+AW83+AW84+AW85+AW86+AW87+AW88</f>
        <v>622520</v>
      </c>
      <c r="AX89" s="199">
        <f>AX82+AX83+AX84+AX85+AX86+AX87+AX88</f>
        <v>100000</v>
      </c>
      <c r="AY89" s="199"/>
      <c r="AZ89" s="199"/>
      <c r="BA89" s="199"/>
      <c r="BB89" s="122">
        <f>SUM(BB82:BB88)</f>
        <v>197080</v>
      </c>
      <c r="BC89" s="199">
        <f t="shared" si="6"/>
        <v>130000</v>
      </c>
      <c r="BD89" s="199"/>
      <c r="BE89" s="199"/>
      <c r="BF89" s="196"/>
      <c r="BG89" s="109">
        <f>SUM(BG82:BG88)</f>
        <v>4455634</v>
      </c>
    </row>
    <row r="90" spans="1:59" ht="66" customHeight="1" x14ac:dyDescent="0.2">
      <c r="A90" s="203">
        <v>70</v>
      </c>
      <c r="B90" s="203"/>
      <c r="C90" s="204" t="s">
        <v>498</v>
      </c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5" t="s">
        <v>155</v>
      </c>
      <c r="W90" s="205"/>
      <c r="X90" s="205"/>
      <c r="Y90" s="206">
        <v>34482115</v>
      </c>
      <c r="Z90" s="206"/>
      <c r="AA90" s="206"/>
      <c r="AB90" s="206"/>
      <c r="AC90" s="156">
        <f>34482115-1072158-3467932</f>
        <v>29942025</v>
      </c>
      <c r="AD90" s="206"/>
      <c r="AE90" s="206"/>
      <c r="AF90" s="206"/>
      <c r="AG90" s="206"/>
      <c r="AH90" s="23"/>
      <c r="AI90" s="206"/>
      <c r="AJ90" s="206"/>
      <c r="AK90" s="206"/>
      <c r="AL90" s="206"/>
      <c r="AM90" s="23"/>
      <c r="AN90" s="206"/>
      <c r="AO90" s="206"/>
      <c r="AP90" s="206"/>
      <c r="AQ90" s="206"/>
      <c r="AR90" s="23"/>
      <c r="AS90" s="206"/>
      <c r="AT90" s="206"/>
      <c r="AU90" s="206"/>
      <c r="AV90" s="206"/>
      <c r="AW90" s="23"/>
      <c r="AX90" s="206"/>
      <c r="AY90" s="206"/>
      <c r="AZ90" s="206"/>
      <c r="BA90" s="206"/>
      <c r="BB90" s="23"/>
      <c r="BC90" s="206">
        <f t="shared" si="6"/>
        <v>34482115</v>
      </c>
      <c r="BD90" s="206"/>
      <c r="BE90" s="206"/>
      <c r="BF90" s="208"/>
      <c r="BG90" s="23">
        <f>AC90+AH90+AM90+AR90+AW90+BB90</f>
        <v>29942025</v>
      </c>
    </row>
    <row r="91" spans="1:59" ht="15.75" customHeight="1" x14ac:dyDescent="0.2">
      <c r="A91" s="183">
        <v>71</v>
      </c>
      <c r="B91" s="183"/>
      <c r="C91" s="184" t="s">
        <v>156</v>
      </c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5" t="s">
        <v>157</v>
      </c>
      <c r="W91" s="185"/>
      <c r="X91" s="185"/>
      <c r="Y91" s="186"/>
      <c r="Z91" s="186"/>
      <c r="AA91" s="186"/>
      <c r="AB91" s="186"/>
      <c r="AC91" s="32"/>
      <c r="AD91" s="186"/>
      <c r="AE91" s="186"/>
      <c r="AF91" s="186"/>
      <c r="AG91" s="186"/>
      <c r="AH91" s="19"/>
      <c r="AI91" s="186"/>
      <c r="AJ91" s="186"/>
      <c r="AK91" s="186"/>
      <c r="AL91" s="186"/>
      <c r="AM91" s="19"/>
      <c r="AN91" s="186"/>
      <c r="AO91" s="186"/>
      <c r="AP91" s="186"/>
      <c r="AQ91" s="186"/>
      <c r="AR91" s="19"/>
      <c r="AS91" s="186"/>
      <c r="AT91" s="186"/>
      <c r="AU91" s="186"/>
      <c r="AV91" s="186"/>
      <c r="AW91" s="19"/>
      <c r="AX91" s="186"/>
      <c r="AY91" s="186"/>
      <c r="AZ91" s="186"/>
      <c r="BA91" s="186"/>
      <c r="BB91" s="19"/>
      <c r="BC91" s="186">
        <f t="shared" si="6"/>
        <v>0</v>
      </c>
      <c r="BD91" s="186"/>
      <c r="BE91" s="186"/>
      <c r="BF91" s="188"/>
      <c r="BG91" s="23">
        <f>AC91+AH91+AM91+AR91+AW91+BB91</f>
        <v>0</v>
      </c>
    </row>
    <row r="92" spans="1:59" ht="27.75" customHeight="1" x14ac:dyDescent="0.2">
      <c r="A92" s="183">
        <v>72</v>
      </c>
      <c r="B92" s="183"/>
      <c r="C92" s="184" t="s">
        <v>158</v>
      </c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5" t="s">
        <v>159</v>
      </c>
      <c r="W92" s="185"/>
      <c r="X92" s="185"/>
      <c r="Y92" s="186"/>
      <c r="Z92" s="186"/>
      <c r="AA92" s="186"/>
      <c r="AB92" s="186"/>
      <c r="AC92" s="32"/>
      <c r="AD92" s="186"/>
      <c r="AE92" s="186"/>
      <c r="AF92" s="186"/>
      <c r="AG92" s="186"/>
      <c r="AH92" s="19"/>
      <c r="AI92" s="186"/>
      <c r="AJ92" s="186"/>
      <c r="AK92" s="186"/>
      <c r="AL92" s="186"/>
      <c r="AM92" s="19"/>
      <c r="AN92" s="186"/>
      <c r="AO92" s="186"/>
      <c r="AP92" s="186"/>
      <c r="AQ92" s="186"/>
      <c r="AR92" s="19"/>
      <c r="AS92" s="186"/>
      <c r="AT92" s="186"/>
      <c r="AU92" s="186"/>
      <c r="AV92" s="186"/>
      <c r="AW92" s="19"/>
      <c r="AX92" s="186"/>
      <c r="AY92" s="186"/>
      <c r="AZ92" s="186"/>
      <c r="BA92" s="186"/>
      <c r="BB92" s="19"/>
      <c r="BC92" s="186">
        <f t="shared" si="6"/>
        <v>0</v>
      </c>
      <c r="BD92" s="186"/>
      <c r="BE92" s="186"/>
      <c r="BF92" s="188"/>
      <c r="BG92" s="23">
        <f>AC92+AH92+AM92+AR92+AW92+BB92</f>
        <v>0</v>
      </c>
    </row>
    <row r="93" spans="1:59" ht="31.5" customHeight="1" thickBot="1" x14ac:dyDescent="0.25">
      <c r="A93" s="200">
        <v>73</v>
      </c>
      <c r="B93" s="200"/>
      <c r="C93" s="201" t="s">
        <v>477</v>
      </c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2" t="s">
        <v>160</v>
      </c>
      <c r="W93" s="202"/>
      <c r="X93" s="202"/>
      <c r="Y93" s="190">
        <v>867000</v>
      </c>
      <c r="Z93" s="190"/>
      <c r="AA93" s="190"/>
      <c r="AB93" s="190"/>
      <c r="AC93" s="150">
        <f>867000+63780</f>
        <v>930780</v>
      </c>
      <c r="AD93" s="190"/>
      <c r="AE93" s="190"/>
      <c r="AF93" s="190"/>
      <c r="AG93" s="190"/>
      <c r="AH93" s="21"/>
      <c r="AI93" s="190"/>
      <c r="AJ93" s="190"/>
      <c r="AK93" s="190"/>
      <c r="AL93" s="190"/>
      <c r="AM93" s="21"/>
      <c r="AN93" s="190"/>
      <c r="AO93" s="190"/>
      <c r="AP93" s="190"/>
      <c r="AQ93" s="190"/>
      <c r="AR93" s="21"/>
      <c r="AS93" s="190"/>
      <c r="AT93" s="190"/>
      <c r="AU93" s="190"/>
      <c r="AV93" s="190"/>
      <c r="AW93" s="21"/>
      <c r="AX93" s="190"/>
      <c r="AY93" s="190"/>
      <c r="AZ93" s="190"/>
      <c r="BA93" s="190"/>
      <c r="BB93" s="21"/>
      <c r="BC93" s="190">
        <f t="shared" si="6"/>
        <v>867000</v>
      </c>
      <c r="BD93" s="190"/>
      <c r="BE93" s="190"/>
      <c r="BF93" s="191"/>
      <c r="BG93" s="23">
        <f>AC93+AH93+AM93+AR93+AW93+BB93</f>
        <v>930780</v>
      </c>
    </row>
    <row r="94" spans="1:59" s="30" customFormat="1" ht="28.5" customHeight="1" thickBot="1" x14ac:dyDescent="0.25">
      <c r="A94" s="249">
        <v>74</v>
      </c>
      <c r="B94" s="250"/>
      <c r="C94" s="194" t="s">
        <v>499</v>
      </c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5" t="s">
        <v>161</v>
      </c>
      <c r="W94" s="251"/>
      <c r="X94" s="251"/>
      <c r="Y94" s="199">
        <f>Y90+Y91+Y92+Y93</f>
        <v>35349115</v>
      </c>
      <c r="Z94" s="199"/>
      <c r="AA94" s="199"/>
      <c r="AB94" s="199"/>
      <c r="AC94" s="108">
        <f>SUM(AC90:AC93)</f>
        <v>30872805</v>
      </c>
      <c r="AD94" s="199">
        <f>AD90+AD91+AD92+AD93</f>
        <v>0</v>
      </c>
      <c r="AE94" s="199"/>
      <c r="AF94" s="199"/>
      <c r="AG94" s="199"/>
      <c r="AH94" s="122">
        <v>0</v>
      </c>
      <c r="AI94" s="199">
        <f>AI90+AI91+AI92+AI93</f>
        <v>0</v>
      </c>
      <c r="AJ94" s="199"/>
      <c r="AK94" s="199"/>
      <c r="AL94" s="199"/>
      <c r="AM94" s="122">
        <v>0</v>
      </c>
      <c r="AN94" s="199">
        <f>AN90+AN91+AN92+AN93</f>
        <v>0</v>
      </c>
      <c r="AO94" s="199"/>
      <c r="AP94" s="199"/>
      <c r="AQ94" s="199"/>
      <c r="AR94" s="122">
        <v>0</v>
      </c>
      <c r="AS94" s="199">
        <f>AS90+AS91+AS92+AS93</f>
        <v>0</v>
      </c>
      <c r="AT94" s="199"/>
      <c r="AU94" s="199"/>
      <c r="AV94" s="199"/>
      <c r="AW94" s="122">
        <v>0</v>
      </c>
      <c r="AX94" s="199">
        <f>AX90+AX91+AX92+AX93</f>
        <v>0</v>
      </c>
      <c r="AY94" s="199"/>
      <c r="AZ94" s="199"/>
      <c r="BA94" s="199"/>
      <c r="BB94" s="122">
        <v>0</v>
      </c>
      <c r="BC94" s="199">
        <f t="shared" si="6"/>
        <v>35349115</v>
      </c>
      <c r="BD94" s="199"/>
      <c r="BE94" s="199"/>
      <c r="BF94" s="196"/>
      <c r="BG94" s="109">
        <f>AC94+AH94+AM94+AR94+AW94+BB94</f>
        <v>30872805</v>
      </c>
    </row>
    <row r="95" spans="1:59" ht="27.75" customHeight="1" x14ac:dyDescent="0.2">
      <c r="A95" s="203">
        <v>75</v>
      </c>
      <c r="B95" s="203"/>
      <c r="C95" s="223" t="s">
        <v>162</v>
      </c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05" t="s">
        <v>163</v>
      </c>
      <c r="W95" s="205"/>
      <c r="X95" s="205"/>
      <c r="Y95" s="206"/>
      <c r="Z95" s="206"/>
      <c r="AA95" s="206"/>
      <c r="AB95" s="206"/>
      <c r="AC95" s="23"/>
      <c r="AD95" s="206"/>
      <c r="AE95" s="206"/>
      <c r="AF95" s="206"/>
      <c r="AG95" s="206"/>
      <c r="AH95" s="23"/>
      <c r="AI95" s="206"/>
      <c r="AJ95" s="206"/>
      <c r="AK95" s="206"/>
      <c r="AL95" s="206"/>
      <c r="AM95" s="23"/>
      <c r="AN95" s="206"/>
      <c r="AO95" s="206"/>
      <c r="AP95" s="206"/>
      <c r="AQ95" s="206"/>
      <c r="AR95" s="23"/>
      <c r="AS95" s="206"/>
      <c r="AT95" s="206"/>
      <c r="AU95" s="206"/>
      <c r="AV95" s="206"/>
      <c r="AW95" s="23"/>
      <c r="AX95" s="206"/>
      <c r="AY95" s="206"/>
      <c r="AZ95" s="206"/>
      <c r="BA95" s="206"/>
      <c r="BB95" s="23"/>
      <c r="BC95" s="206">
        <f t="shared" si="6"/>
        <v>0</v>
      </c>
      <c r="BD95" s="206"/>
      <c r="BE95" s="206"/>
      <c r="BF95" s="208"/>
      <c r="BG95" s="23"/>
    </row>
    <row r="96" spans="1:59" ht="27" customHeight="1" x14ac:dyDescent="0.2">
      <c r="A96" s="183">
        <v>76</v>
      </c>
      <c r="B96" s="183"/>
      <c r="C96" s="224" t="s">
        <v>164</v>
      </c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185" t="s">
        <v>165</v>
      </c>
      <c r="W96" s="185"/>
      <c r="X96" s="185"/>
      <c r="Y96" s="252"/>
      <c r="Z96" s="252"/>
      <c r="AA96" s="252"/>
      <c r="AB96" s="252"/>
      <c r="AC96" s="33"/>
      <c r="AD96" s="252"/>
      <c r="AE96" s="252"/>
      <c r="AF96" s="252"/>
      <c r="AG96" s="252"/>
      <c r="AH96" s="33"/>
      <c r="AI96" s="252"/>
      <c r="AJ96" s="252"/>
      <c r="AK96" s="252"/>
      <c r="AL96" s="252"/>
      <c r="AM96" s="33"/>
      <c r="AN96" s="252"/>
      <c r="AO96" s="252"/>
      <c r="AP96" s="252"/>
      <c r="AQ96" s="252"/>
      <c r="AR96" s="33"/>
      <c r="AS96" s="252"/>
      <c r="AT96" s="252"/>
      <c r="AU96" s="252"/>
      <c r="AV96" s="252"/>
      <c r="AW96" s="33"/>
      <c r="AX96" s="252"/>
      <c r="AY96" s="252"/>
      <c r="AZ96" s="252"/>
      <c r="BA96" s="252"/>
      <c r="BB96" s="33"/>
      <c r="BC96" s="186">
        <f t="shared" si="6"/>
        <v>0</v>
      </c>
      <c r="BD96" s="186"/>
      <c r="BE96" s="186"/>
      <c r="BF96" s="188"/>
      <c r="BG96" s="19"/>
    </row>
    <row r="97" spans="1:59" ht="27.75" customHeight="1" x14ac:dyDescent="0.2">
      <c r="A97" s="183">
        <v>77</v>
      </c>
      <c r="B97" s="183"/>
      <c r="C97" s="224" t="s">
        <v>166</v>
      </c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185" t="s">
        <v>167</v>
      </c>
      <c r="W97" s="185"/>
      <c r="X97" s="185"/>
      <c r="Y97" s="186"/>
      <c r="Z97" s="186"/>
      <c r="AA97" s="186"/>
      <c r="AB97" s="186"/>
      <c r="AC97" s="19"/>
      <c r="AD97" s="186"/>
      <c r="AE97" s="186"/>
      <c r="AF97" s="186"/>
      <c r="AG97" s="186"/>
      <c r="AH97" s="19"/>
      <c r="AI97" s="186"/>
      <c r="AJ97" s="186"/>
      <c r="AK97" s="186"/>
      <c r="AL97" s="186"/>
      <c r="AM97" s="19"/>
      <c r="AN97" s="186"/>
      <c r="AO97" s="186"/>
      <c r="AP97" s="186"/>
      <c r="AQ97" s="186"/>
      <c r="AR97" s="19"/>
      <c r="AS97" s="186"/>
      <c r="AT97" s="186"/>
      <c r="AU97" s="186"/>
      <c r="AV97" s="186"/>
      <c r="AW97" s="19"/>
      <c r="AX97" s="186"/>
      <c r="AY97" s="186"/>
      <c r="AZ97" s="186"/>
      <c r="BA97" s="186"/>
      <c r="BB97" s="19"/>
      <c r="BC97" s="186">
        <f t="shared" si="6"/>
        <v>0</v>
      </c>
      <c r="BD97" s="186"/>
      <c r="BE97" s="186"/>
      <c r="BF97" s="188"/>
      <c r="BG97" s="19"/>
    </row>
    <row r="98" spans="1:59" ht="24" customHeight="1" x14ac:dyDescent="0.2">
      <c r="A98" s="203">
        <v>78</v>
      </c>
      <c r="B98" s="203"/>
      <c r="C98" s="224" t="s">
        <v>168</v>
      </c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185" t="s">
        <v>169</v>
      </c>
      <c r="W98" s="185"/>
      <c r="X98" s="185"/>
      <c r="Y98" s="186"/>
      <c r="Z98" s="186"/>
      <c r="AA98" s="186"/>
      <c r="AB98" s="186"/>
      <c r="AC98" s="19"/>
      <c r="AD98" s="186"/>
      <c r="AE98" s="186"/>
      <c r="AF98" s="186"/>
      <c r="AG98" s="186"/>
      <c r="AH98" s="19"/>
      <c r="AI98" s="186"/>
      <c r="AJ98" s="186"/>
      <c r="AK98" s="186"/>
      <c r="AL98" s="186"/>
      <c r="AM98" s="19"/>
      <c r="AN98" s="186"/>
      <c r="AO98" s="186"/>
      <c r="AP98" s="186"/>
      <c r="AQ98" s="186"/>
      <c r="AR98" s="19"/>
      <c r="AS98" s="186"/>
      <c r="AT98" s="186"/>
      <c r="AU98" s="186"/>
      <c r="AV98" s="186"/>
      <c r="AW98" s="19"/>
      <c r="AX98" s="186"/>
      <c r="AY98" s="186"/>
      <c r="AZ98" s="186"/>
      <c r="BA98" s="186"/>
      <c r="BB98" s="19"/>
      <c r="BC98" s="186">
        <f t="shared" si="6"/>
        <v>0</v>
      </c>
      <c r="BD98" s="186"/>
      <c r="BE98" s="186"/>
      <c r="BF98" s="188"/>
      <c r="BG98" s="19"/>
    </row>
    <row r="99" spans="1:59" ht="24.75" customHeight="1" x14ac:dyDescent="0.2">
      <c r="A99" s="183">
        <v>79</v>
      </c>
      <c r="B99" s="183"/>
      <c r="C99" s="224" t="s">
        <v>170</v>
      </c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185" t="s">
        <v>171</v>
      </c>
      <c r="W99" s="185"/>
      <c r="X99" s="185"/>
      <c r="Y99" s="186"/>
      <c r="Z99" s="186"/>
      <c r="AA99" s="186"/>
      <c r="AB99" s="186"/>
      <c r="AC99" s="19"/>
      <c r="AD99" s="186"/>
      <c r="AE99" s="186"/>
      <c r="AF99" s="186"/>
      <c r="AG99" s="186"/>
      <c r="AH99" s="19"/>
      <c r="AI99" s="186"/>
      <c r="AJ99" s="186"/>
      <c r="AK99" s="186"/>
      <c r="AL99" s="186"/>
      <c r="AM99" s="19"/>
      <c r="AN99" s="186"/>
      <c r="AO99" s="186"/>
      <c r="AP99" s="186"/>
      <c r="AQ99" s="186"/>
      <c r="AR99" s="19"/>
      <c r="AS99" s="186"/>
      <c r="AT99" s="186"/>
      <c r="AU99" s="186"/>
      <c r="AV99" s="186"/>
      <c r="AW99" s="19"/>
      <c r="AX99" s="186"/>
      <c r="AY99" s="186"/>
      <c r="AZ99" s="186"/>
      <c r="BA99" s="186"/>
      <c r="BB99" s="19"/>
      <c r="BC99" s="186">
        <f t="shared" si="6"/>
        <v>0</v>
      </c>
      <c r="BD99" s="186"/>
      <c r="BE99" s="186"/>
      <c r="BF99" s="188"/>
      <c r="BG99" s="19"/>
    </row>
    <row r="100" spans="1:59" ht="39" customHeight="1" x14ac:dyDescent="0.2">
      <c r="A100" s="183">
        <v>80</v>
      </c>
      <c r="B100" s="183"/>
      <c r="C100" s="224" t="s">
        <v>172</v>
      </c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185" t="s">
        <v>173</v>
      </c>
      <c r="W100" s="185"/>
      <c r="X100" s="185"/>
      <c r="Y100" s="186"/>
      <c r="Z100" s="186"/>
      <c r="AA100" s="186"/>
      <c r="AB100" s="186"/>
      <c r="AC100" s="19"/>
      <c r="AD100" s="186"/>
      <c r="AE100" s="186"/>
      <c r="AF100" s="186"/>
      <c r="AG100" s="186"/>
      <c r="AH100" s="19"/>
      <c r="AI100" s="186"/>
      <c r="AJ100" s="186"/>
      <c r="AK100" s="186"/>
      <c r="AL100" s="186"/>
      <c r="AM100" s="19"/>
      <c r="AN100" s="186"/>
      <c r="AO100" s="186"/>
      <c r="AP100" s="186"/>
      <c r="AQ100" s="186"/>
      <c r="AR100" s="19"/>
      <c r="AS100" s="186"/>
      <c r="AT100" s="186"/>
      <c r="AU100" s="186"/>
      <c r="AV100" s="186"/>
      <c r="AW100" s="19"/>
      <c r="AX100" s="186"/>
      <c r="AY100" s="186"/>
      <c r="AZ100" s="186"/>
      <c r="BA100" s="186"/>
      <c r="BB100" s="19"/>
      <c r="BC100" s="186">
        <f t="shared" si="6"/>
        <v>0</v>
      </c>
      <c r="BD100" s="186"/>
      <c r="BE100" s="186"/>
      <c r="BF100" s="188"/>
      <c r="BG100" s="19"/>
    </row>
    <row r="101" spans="1:59" ht="15" customHeight="1" x14ac:dyDescent="0.2">
      <c r="A101" s="203">
        <v>81</v>
      </c>
      <c r="B101" s="203"/>
      <c r="C101" s="224" t="s">
        <v>174</v>
      </c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185" t="s">
        <v>175</v>
      </c>
      <c r="W101" s="185"/>
      <c r="X101" s="185"/>
      <c r="Y101" s="186"/>
      <c r="Z101" s="186"/>
      <c r="AA101" s="186"/>
      <c r="AB101" s="186"/>
      <c r="AC101" s="19"/>
      <c r="AD101" s="186"/>
      <c r="AE101" s="186"/>
      <c r="AF101" s="186"/>
      <c r="AG101" s="186"/>
      <c r="AH101" s="19"/>
      <c r="AI101" s="186"/>
      <c r="AJ101" s="186"/>
      <c r="AK101" s="186"/>
      <c r="AL101" s="186"/>
      <c r="AM101" s="19"/>
      <c r="AN101" s="186"/>
      <c r="AO101" s="186"/>
      <c r="AP101" s="186"/>
      <c r="AQ101" s="186"/>
      <c r="AR101" s="19"/>
      <c r="AS101" s="186"/>
      <c r="AT101" s="186"/>
      <c r="AU101" s="186"/>
      <c r="AV101" s="186"/>
      <c r="AW101" s="19"/>
      <c r="AX101" s="186"/>
      <c r="AY101" s="186"/>
      <c r="AZ101" s="186"/>
      <c r="BA101" s="186"/>
      <c r="BB101" s="19"/>
      <c r="BC101" s="186">
        <f t="shared" si="6"/>
        <v>0</v>
      </c>
      <c r="BD101" s="186"/>
      <c r="BE101" s="186"/>
      <c r="BF101" s="188"/>
      <c r="BG101" s="19"/>
    </row>
    <row r="102" spans="1:59" ht="27.75" customHeight="1" thickBot="1" x14ac:dyDescent="0.25">
      <c r="A102" s="183">
        <v>82</v>
      </c>
      <c r="B102" s="183"/>
      <c r="C102" s="201" t="s">
        <v>176</v>
      </c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2" t="s">
        <v>177</v>
      </c>
      <c r="W102" s="202"/>
      <c r="X102" s="202"/>
      <c r="Y102" s="190"/>
      <c r="Z102" s="190"/>
      <c r="AA102" s="190"/>
      <c r="AB102" s="190"/>
      <c r="AC102" s="21"/>
      <c r="AD102" s="190"/>
      <c r="AE102" s="190"/>
      <c r="AF102" s="190"/>
      <c r="AG102" s="190"/>
      <c r="AH102" s="21"/>
      <c r="AI102" s="190"/>
      <c r="AJ102" s="190"/>
      <c r="AK102" s="190"/>
      <c r="AL102" s="190"/>
      <c r="AM102" s="21"/>
      <c r="AN102" s="190"/>
      <c r="AO102" s="190"/>
      <c r="AP102" s="190"/>
      <c r="AQ102" s="190"/>
      <c r="AR102" s="21"/>
      <c r="AS102" s="190"/>
      <c r="AT102" s="190"/>
      <c r="AU102" s="190"/>
      <c r="AV102" s="190"/>
      <c r="AW102" s="21"/>
      <c r="AX102" s="190"/>
      <c r="AY102" s="190"/>
      <c r="AZ102" s="190"/>
      <c r="BA102" s="190"/>
      <c r="BB102" s="21"/>
      <c r="BC102" s="190">
        <f t="shared" si="6"/>
        <v>0</v>
      </c>
      <c r="BD102" s="190"/>
      <c r="BE102" s="190"/>
      <c r="BF102" s="191"/>
      <c r="BG102" s="21"/>
    </row>
    <row r="103" spans="1:59" ht="18" customHeight="1" thickBot="1" x14ac:dyDescent="0.25">
      <c r="A103" s="249">
        <v>83</v>
      </c>
      <c r="B103" s="250"/>
      <c r="C103" s="225" t="s">
        <v>178</v>
      </c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194" t="s">
        <v>179</v>
      </c>
      <c r="W103" s="194"/>
      <c r="X103" s="194"/>
      <c r="Y103" s="199">
        <f>Y95+Y96+Y97+Y98+Y99+Y100+Y101+Y102</f>
        <v>0</v>
      </c>
      <c r="Z103" s="199"/>
      <c r="AA103" s="199"/>
      <c r="AB103" s="199"/>
      <c r="AC103" s="122">
        <v>0</v>
      </c>
      <c r="AD103" s="199">
        <f>AD95+AD96+AD97+AD98+AD99+AD100+AD101+AD102</f>
        <v>0</v>
      </c>
      <c r="AE103" s="199"/>
      <c r="AF103" s="199"/>
      <c r="AG103" s="199"/>
      <c r="AH103" s="122">
        <v>0</v>
      </c>
      <c r="AI103" s="199">
        <f>AI95+AI96+AI97+AI98+AI99+AI100+AI101+AI102</f>
        <v>0</v>
      </c>
      <c r="AJ103" s="199"/>
      <c r="AK103" s="199"/>
      <c r="AL103" s="199"/>
      <c r="AM103" s="122">
        <v>0</v>
      </c>
      <c r="AN103" s="199">
        <f>AN95+AN96+AN97+AN98+AN99+AN100+AN101+AN102</f>
        <v>0</v>
      </c>
      <c r="AO103" s="199"/>
      <c r="AP103" s="199"/>
      <c r="AQ103" s="199"/>
      <c r="AR103" s="122">
        <v>0</v>
      </c>
      <c r="AS103" s="199">
        <f>AS95+AS96+AS97+AS98+AS99+AS100+AS101+AS102</f>
        <v>0</v>
      </c>
      <c r="AT103" s="199"/>
      <c r="AU103" s="199"/>
      <c r="AV103" s="199"/>
      <c r="AW103" s="122">
        <v>0</v>
      </c>
      <c r="AX103" s="199">
        <f>AX95+AX96+AX97+AX98+AX99+AX100+AX101+AX102</f>
        <v>0</v>
      </c>
      <c r="AY103" s="199"/>
      <c r="AZ103" s="199"/>
      <c r="BA103" s="199"/>
      <c r="BB103" s="122">
        <v>0</v>
      </c>
      <c r="BC103" s="199">
        <f t="shared" si="6"/>
        <v>0</v>
      </c>
      <c r="BD103" s="199"/>
      <c r="BE103" s="199"/>
      <c r="BF103" s="196"/>
      <c r="BG103" s="109">
        <v>0</v>
      </c>
    </row>
    <row r="104" spans="1:59" s="30" customFormat="1" ht="53.25" customHeight="1" thickBot="1" x14ac:dyDescent="0.25">
      <c r="A104" s="266">
        <v>84</v>
      </c>
      <c r="B104" s="267"/>
      <c r="C104" s="268" t="s">
        <v>501</v>
      </c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  <c r="V104" s="270" t="s">
        <v>180</v>
      </c>
      <c r="W104" s="270"/>
      <c r="X104" s="270"/>
      <c r="Y104" s="253">
        <f>Y28+Y29+Y55+Y64+Y81+Y89+Y94+Y103</f>
        <v>71666115</v>
      </c>
      <c r="Z104" s="253"/>
      <c r="AA104" s="253"/>
      <c r="AB104" s="253"/>
      <c r="AC104" s="124">
        <f>AC28+AC29+AC55+AC64+AC81+AC89+AC94+AC103</f>
        <v>87099042</v>
      </c>
      <c r="AD104" s="253">
        <f>AD28+AD29+AD55+AD64+AD81+AD89+AD94+AD103</f>
        <v>2350000</v>
      </c>
      <c r="AE104" s="253"/>
      <c r="AF104" s="253"/>
      <c r="AG104" s="253"/>
      <c r="AH104" s="124">
        <f>AH28+AH29+AH55+AH64+AH81+AH89+AH94+AH103</f>
        <v>2350000</v>
      </c>
      <c r="AI104" s="253">
        <f>AI28+AI29+AI55+AI64+AI81+AI89+AI94+AI103</f>
        <v>2946000</v>
      </c>
      <c r="AJ104" s="253"/>
      <c r="AK104" s="253"/>
      <c r="AL104" s="253"/>
      <c r="AM104" s="124">
        <f>AM28+AM29+AM55+AM64+AM81+AM89+AM94+AM103</f>
        <v>3173675</v>
      </c>
      <c r="AN104" s="253">
        <f>AN28+AN29+AN55+AN64+AN81+AN89+AN94+AN103</f>
        <v>127000</v>
      </c>
      <c r="AO104" s="253"/>
      <c r="AP104" s="253"/>
      <c r="AQ104" s="253"/>
      <c r="AR104" s="124">
        <f>AR28+AR29+AR55+AR64+AR81+AR89+AR94+AR103</f>
        <v>127000</v>
      </c>
      <c r="AS104" s="253">
        <f>AS28+AS29+AS55+AS64+AS81+AS89+AS94+AS103</f>
        <v>557000</v>
      </c>
      <c r="AT104" s="253"/>
      <c r="AU104" s="253"/>
      <c r="AV104" s="253"/>
      <c r="AW104" s="124">
        <f>AW28+AW29+AW55+AW64+AW81+AW89+AW94+AW103</f>
        <v>1179520</v>
      </c>
      <c r="AX104" s="253">
        <f>AX28+AX29+AX55+AX64+AX81+AX89+AX94+AX103</f>
        <v>1760000</v>
      </c>
      <c r="AY104" s="253"/>
      <c r="AZ104" s="253"/>
      <c r="BA104" s="253"/>
      <c r="BB104" s="124">
        <f>BB28+BB29+BB55+BB64+BB81+BB89+BB94+BB103</f>
        <v>4989752</v>
      </c>
      <c r="BC104" s="253">
        <f>Y104+AD104+AI104+AN104+AS104+AX104</f>
        <v>79406115</v>
      </c>
      <c r="BD104" s="253"/>
      <c r="BE104" s="253"/>
      <c r="BF104" s="254"/>
      <c r="BG104" s="124">
        <f>BG28+BG29+BG55+BG64+BG81+BG89+BG94+BG103</f>
        <v>98918989</v>
      </c>
    </row>
    <row r="105" spans="1:59" s="30" customFormat="1" ht="7.5" customHeight="1" thickBot="1" x14ac:dyDescent="0.25">
      <c r="A105" s="301">
        <v>85</v>
      </c>
      <c r="B105" s="274"/>
      <c r="C105" s="255"/>
      <c r="D105" s="255"/>
      <c r="E105" s="255"/>
      <c r="F105" s="255"/>
      <c r="G105" s="255"/>
      <c r="H105" s="255"/>
      <c r="I105" s="255"/>
      <c r="J105" s="255"/>
      <c r="K105" s="255"/>
      <c r="L105" s="255"/>
      <c r="M105" s="255"/>
      <c r="N105" s="255"/>
      <c r="O105" s="255"/>
      <c r="P105" s="255"/>
      <c r="Q105" s="255"/>
      <c r="R105" s="255"/>
      <c r="S105" s="255"/>
      <c r="T105" s="255"/>
      <c r="U105" s="256"/>
      <c r="V105" s="257"/>
      <c r="W105" s="258"/>
      <c r="X105" s="259"/>
      <c r="Y105" s="260"/>
      <c r="Z105" s="261"/>
      <c r="AA105" s="261"/>
      <c r="AB105" s="262"/>
      <c r="AC105" s="34"/>
      <c r="AD105" s="263"/>
      <c r="AE105" s="264"/>
      <c r="AF105" s="264"/>
      <c r="AG105" s="265"/>
      <c r="AH105" s="35"/>
      <c r="AI105" s="263"/>
      <c r="AJ105" s="264"/>
      <c r="AK105" s="264"/>
      <c r="AL105" s="265"/>
      <c r="AM105" s="35"/>
      <c r="AN105" s="263"/>
      <c r="AO105" s="264"/>
      <c r="AP105" s="264"/>
      <c r="AQ105" s="265"/>
      <c r="AR105" s="35"/>
      <c r="AS105" s="263"/>
      <c r="AT105" s="264"/>
      <c r="AU105" s="264"/>
      <c r="AV105" s="265"/>
      <c r="AW105" s="35"/>
      <c r="AX105" s="263"/>
      <c r="AY105" s="264"/>
      <c r="AZ105" s="264"/>
      <c r="BA105" s="265"/>
      <c r="BB105" s="36"/>
      <c r="BC105" s="283">
        <f>Y105+AD105+AI105+AN105+AS105+AX105</f>
        <v>0</v>
      </c>
      <c r="BD105" s="283"/>
      <c r="BE105" s="283"/>
      <c r="BF105" s="260"/>
      <c r="BG105" s="37"/>
    </row>
    <row r="106" spans="1:59" s="30" customFormat="1" ht="16.5" customHeight="1" thickBot="1" x14ac:dyDescent="0.25">
      <c r="A106" s="302">
        <v>86</v>
      </c>
      <c r="B106" s="303"/>
      <c r="C106" s="284" t="s">
        <v>181</v>
      </c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284"/>
      <c r="P106" s="284"/>
      <c r="Q106" s="284"/>
      <c r="R106" s="284"/>
      <c r="S106" s="284"/>
      <c r="T106" s="284"/>
      <c r="U106" s="285"/>
      <c r="V106" s="286"/>
      <c r="W106" s="287"/>
      <c r="X106" s="288"/>
      <c r="Y106" s="254">
        <f>Y104</f>
        <v>71666115</v>
      </c>
      <c r="Z106" s="271"/>
      <c r="AA106" s="271"/>
      <c r="AB106" s="272"/>
      <c r="AC106" s="125">
        <f>AC104</f>
        <v>87099042</v>
      </c>
      <c r="AD106" s="254">
        <f>AD104</f>
        <v>2350000</v>
      </c>
      <c r="AE106" s="271"/>
      <c r="AF106" s="271"/>
      <c r="AG106" s="272"/>
      <c r="AH106" s="125">
        <f>AH104</f>
        <v>2350000</v>
      </c>
      <c r="AI106" s="254">
        <f>AI104</f>
        <v>2946000</v>
      </c>
      <c r="AJ106" s="271"/>
      <c r="AK106" s="271"/>
      <c r="AL106" s="272"/>
      <c r="AM106" s="125">
        <f>AM104</f>
        <v>3173675</v>
      </c>
      <c r="AN106" s="254">
        <f>AN104</f>
        <v>127000</v>
      </c>
      <c r="AO106" s="271"/>
      <c r="AP106" s="271"/>
      <c r="AQ106" s="272"/>
      <c r="AR106" s="125">
        <f>AR104</f>
        <v>127000</v>
      </c>
      <c r="AS106" s="254">
        <f>AS104</f>
        <v>557000</v>
      </c>
      <c r="AT106" s="271"/>
      <c r="AU106" s="271"/>
      <c r="AV106" s="272"/>
      <c r="AW106" s="125">
        <f>AW104</f>
        <v>1179520</v>
      </c>
      <c r="AX106" s="254">
        <f>AX104</f>
        <v>1760000</v>
      </c>
      <c r="AY106" s="271"/>
      <c r="AZ106" s="271"/>
      <c r="BA106" s="272"/>
      <c r="BB106" s="126">
        <f>BB104</f>
        <v>4989752</v>
      </c>
      <c r="BC106" s="253">
        <f>SUM(BC104:BC105)</f>
        <v>79406115</v>
      </c>
      <c r="BD106" s="253"/>
      <c r="BE106" s="253"/>
      <c r="BF106" s="254"/>
      <c r="BG106" s="113">
        <f>BG104</f>
        <v>98918989</v>
      </c>
    </row>
    <row r="107" spans="1:59" s="30" customFormat="1" ht="19.5" customHeight="1" thickBot="1" x14ac:dyDescent="0.25">
      <c r="A107" s="273">
        <v>87</v>
      </c>
      <c r="B107" s="274"/>
      <c r="C107" s="275" t="s">
        <v>182</v>
      </c>
      <c r="D107" s="275"/>
      <c r="E107" s="275"/>
      <c r="F107" s="275"/>
      <c r="G107" s="275"/>
      <c r="H107" s="275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T107" s="275"/>
      <c r="U107" s="276"/>
      <c r="V107" s="277"/>
      <c r="W107" s="278"/>
      <c r="X107" s="279"/>
      <c r="Y107" s="280">
        <v>1</v>
      </c>
      <c r="Z107" s="281"/>
      <c r="AA107" s="281"/>
      <c r="AB107" s="282"/>
      <c r="AC107" s="38"/>
      <c r="AD107" s="280"/>
      <c r="AE107" s="281"/>
      <c r="AF107" s="281"/>
      <c r="AG107" s="282"/>
      <c r="AH107" s="38"/>
      <c r="AI107" s="280">
        <v>1</v>
      </c>
      <c r="AJ107" s="281"/>
      <c r="AK107" s="281"/>
      <c r="AL107" s="282"/>
      <c r="AM107" s="38"/>
      <c r="AN107" s="280"/>
      <c r="AO107" s="281"/>
      <c r="AP107" s="281"/>
      <c r="AQ107" s="282"/>
      <c r="AR107" s="38"/>
      <c r="AS107" s="280"/>
      <c r="AT107" s="281"/>
      <c r="AU107" s="281"/>
      <c r="AV107" s="282"/>
      <c r="AW107" s="38"/>
      <c r="AX107" s="280">
        <v>2.5</v>
      </c>
      <c r="AY107" s="281"/>
      <c r="AZ107" s="281"/>
      <c r="BA107" s="282"/>
      <c r="BB107" s="39"/>
      <c r="BC107" s="297">
        <f>Y107+AD107+AI107+AN107+AS107+AX107</f>
        <v>4.5</v>
      </c>
      <c r="BD107" s="297"/>
      <c r="BE107" s="297"/>
      <c r="BF107" s="280"/>
      <c r="BG107" s="40"/>
    </row>
    <row r="108" spans="1:59" ht="46.5" customHeight="1" x14ac:dyDescent="0.2">
      <c r="A108" s="203">
        <v>88</v>
      </c>
      <c r="B108" s="203"/>
      <c r="C108" s="214" t="s">
        <v>183</v>
      </c>
      <c r="D108" s="215"/>
      <c r="E108" s="215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  <c r="P108" s="215"/>
      <c r="Q108" s="215"/>
      <c r="R108" s="215"/>
      <c r="S108" s="215"/>
      <c r="T108" s="215"/>
      <c r="U108" s="216"/>
      <c r="V108" s="298"/>
      <c r="W108" s="298"/>
      <c r="X108" s="298"/>
      <c r="Y108" s="290" t="s">
        <v>186</v>
      </c>
      <c r="Z108" s="291"/>
      <c r="AA108" s="291"/>
      <c r="AB108" s="291"/>
      <c r="AC108" s="41"/>
      <c r="AD108" s="290"/>
      <c r="AE108" s="291"/>
      <c r="AF108" s="291"/>
      <c r="AG108" s="291"/>
      <c r="AH108" s="41"/>
      <c r="AI108" s="290" t="s">
        <v>184</v>
      </c>
      <c r="AJ108" s="291"/>
      <c r="AK108" s="291"/>
      <c r="AL108" s="291"/>
      <c r="AM108" s="41"/>
      <c r="AN108" s="290"/>
      <c r="AO108" s="291"/>
      <c r="AP108" s="291"/>
      <c r="AQ108" s="291"/>
      <c r="AR108" s="41"/>
      <c r="AS108" s="290"/>
      <c r="AT108" s="291"/>
      <c r="AU108" s="291"/>
      <c r="AV108" s="291"/>
      <c r="AW108" s="42"/>
      <c r="AX108" s="292" t="s">
        <v>185</v>
      </c>
      <c r="AY108" s="293"/>
      <c r="AZ108" s="293"/>
      <c r="BA108" s="294"/>
      <c r="BB108" s="43"/>
      <c r="BC108" s="295"/>
      <c r="BD108" s="295"/>
      <c r="BE108" s="295"/>
      <c r="BF108" s="296"/>
      <c r="BG108" s="44"/>
    </row>
    <row r="109" spans="1:59" ht="77.25" customHeight="1" x14ac:dyDescent="0.2">
      <c r="A109" s="289"/>
      <c r="B109" s="289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289"/>
      <c r="BD109" s="289"/>
      <c r="BE109" s="289"/>
      <c r="BF109" s="289"/>
      <c r="BG109" s="127"/>
    </row>
    <row r="110" spans="1:59" ht="29.25" customHeight="1" x14ac:dyDescent="0.2">
      <c r="A110" s="289"/>
      <c r="B110" s="289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289"/>
      <c r="BD110" s="289"/>
      <c r="BE110" s="289"/>
      <c r="BF110" s="289"/>
      <c r="BG110" s="127"/>
    </row>
    <row r="111" spans="1:59" ht="35.25" customHeight="1" x14ac:dyDescent="0.2">
      <c r="A111" s="289"/>
      <c r="B111" s="289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289"/>
      <c r="BD111" s="289"/>
      <c r="BE111" s="289"/>
      <c r="BF111" s="289"/>
      <c r="BG111" s="127"/>
    </row>
    <row r="112" spans="1:59" ht="29.25" customHeight="1" x14ac:dyDescent="0.2">
      <c r="A112" s="289"/>
      <c r="B112" s="289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127"/>
      <c r="BD112" s="127"/>
      <c r="BE112" s="127"/>
      <c r="BF112" s="127"/>
      <c r="BG112" s="127"/>
    </row>
    <row r="113" spans="1:59" ht="33" customHeight="1" x14ac:dyDescent="0.2">
      <c r="A113" s="289"/>
      <c r="B113" s="289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127"/>
      <c r="BD113" s="127"/>
      <c r="BE113" s="127"/>
      <c r="BF113" s="127"/>
      <c r="BG113" s="127"/>
    </row>
    <row r="114" spans="1:59" ht="29.25" customHeight="1" x14ac:dyDescent="0.2">
      <c r="A114" s="289"/>
      <c r="B114" s="289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107"/>
      <c r="BD114" s="107"/>
      <c r="BE114" s="107"/>
      <c r="BF114" s="107"/>
      <c r="BG114" s="107"/>
    </row>
    <row r="115" spans="1:59" ht="27.75" customHeight="1" x14ac:dyDescent="0.2">
      <c r="A115" s="289"/>
      <c r="B115" s="28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107"/>
      <c r="BD115" s="107"/>
      <c r="BE115" s="107"/>
      <c r="BF115" s="107"/>
      <c r="BG115" s="107"/>
    </row>
    <row r="116" spans="1:59" s="30" customFormat="1" ht="19.5" customHeight="1" x14ac:dyDescent="0.2">
      <c r="A116" s="299"/>
      <c r="B116" s="299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45"/>
      <c r="BD116" s="45"/>
      <c r="BE116" s="45"/>
      <c r="BF116" s="45"/>
      <c r="BG116" s="45"/>
    </row>
    <row r="117" spans="1:59" ht="19.5" customHeight="1" x14ac:dyDescent="0.2">
      <c r="A117" s="299"/>
      <c r="B117" s="299"/>
      <c r="BC117" s="45"/>
      <c r="BD117" s="45"/>
      <c r="BE117" s="45"/>
      <c r="BF117" s="45"/>
      <c r="BG117" s="45"/>
    </row>
    <row r="118" spans="1:59" ht="30" customHeight="1" x14ac:dyDescent="0.2">
      <c r="A118" s="299"/>
      <c r="B118" s="299"/>
      <c r="BC118" s="45"/>
      <c r="BD118" s="45"/>
      <c r="BE118" s="45"/>
      <c r="BF118" s="45"/>
      <c r="BG118" s="45"/>
    </row>
    <row r="119" spans="1:59" ht="29.25" customHeight="1" x14ac:dyDescent="0.2">
      <c r="A119" s="299"/>
      <c r="B119" s="299"/>
      <c r="BC119" s="45"/>
      <c r="BD119" s="45"/>
      <c r="BE119" s="45"/>
      <c r="BF119" s="45"/>
      <c r="BG119" s="45"/>
    </row>
    <row r="120" spans="1:59" ht="29.25" customHeight="1" x14ac:dyDescent="0.2">
      <c r="A120" s="299"/>
      <c r="B120" s="299"/>
      <c r="BC120" s="45"/>
      <c r="BD120" s="45"/>
      <c r="BE120" s="45"/>
      <c r="BF120" s="45"/>
      <c r="BG120" s="45"/>
    </row>
    <row r="121" spans="1:59" ht="29.25" customHeight="1" x14ac:dyDescent="0.2">
      <c r="A121" s="299"/>
      <c r="B121" s="299"/>
      <c r="BC121" s="45"/>
      <c r="BD121" s="45"/>
      <c r="BE121" s="45"/>
      <c r="BF121" s="45"/>
      <c r="BG121" s="45"/>
    </row>
    <row r="122" spans="1:59" ht="39" customHeight="1" x14ac:dyDescent="0.2">
      <c r="A122" s="299"/>
      <c r="B122" s="299"/>
    </row>
    <row r="123" spans="1:59" ht="19.5" customHeight="1" x14ac:dyDescent="0.2">
      <c r="A123" s="299"/>
      <c r="B123" s="299"/>
    </row>
    <row r="124" spans="1:59" ht="35.25" customHeight="1" x14ac:dyDescent="0.2">
      <c r="A124" s="289"/>
      <c r="B124" s="289"/>
    </row>
    <row r="125" spans="1:59" ht="39.75" customHeight="1" x14ac:dyDescent="0.2">
      <c r="A125" s="299"/>
      <c r="B125" s="299"/>
    </row>
    <row r="126" spans="1:59" s="30" customFormat="1" ht="19.5" customHeight="1" x14ac:dyDescent="0.2">
      <c r="A126" s="299"/>
      <c r="B126" s="299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</row>
    <row r="127" spans="1:59" ht="19.5" customHeight="1" x14ac:dyDescent="0.2">
      <c r="A127" s="299"/>
      <c r="B127" s="299"/>
    </row>
    <row r="128" spans="1:59" ht="29.25" customHeight="1" x14ac:dyDescent="0.2">
      <c r="A128" s="299"/>
      <c r="B128" s="299"/>
    </row>
    <row r="129" spans="1:2" ht="29.25" customHeight="1" x14ac:dyDescent="0.2">
      <c r="A129" s="299"/>
      <c r="B129" s="299"/>
    </row>
    <row r="130" spans="1:2" ht="19.5" customHeight="1" x14ac:dyDescent="0.2">
      <c r="A130" s="299"/>
      <c r="B130" s="299"/>
    </row>
    <row r="131" spans="1:2" ht="19.5" customHeight="1" x14ac:dyDescent="0.2">
      <c r="A131" s="299"/>
      <c r="B131" s="299"/>
    </row>
    <row r="132" spans="1:2" ht="29.25" customHeight="1" x14ac:dyDescent="0.2">
      <c r="A132" s="299"/>
      <c r="B132" s="299"/>
    </row>
    <row r="133" spans="1:2" ht="29.25" customHeight="1" x14ac:dyDescent="0.2">
      <c r="A133" s="299"/>
      <c r="B133" s="299"/>
    </row>
    <row r="134" spans="1:2" ht="39" customHeight="1" x14ac:dyDescent="0.2">
      <c r="A134" s="299"/>
      <c r="B134" s="299"/>
    </row>
    <row r="135" spans="1:2" ht="29.25" customHeight="1" x14ac:dyDescent="0.2">
      <c r="A135" s="299"/>
      <c r="B135" s="299"/>
    </row>
    <row r="136" spans="1:2" ht="29.25" customHeight="1" x14ac:dyDescent="0.2">
      <c r="A136" s="299"/>
      <c r="B136" s="299"/>
    </row>
    <row r="137" spans="1:2" ht="19.5" customHeight="1" x14ac:dyDescent="0.2">
      <c r="A137" s="299"/>
      <c r="B137" s="299"/>
    </row>
    <row r="138" spans="1:2" ht="29.25" customHeight="1" x14ac:dyDescent="0.2">
      <c r="A138" s="299"/>
      <c r="B138" s="299"/>
    </row>
    <row r="139" spans="1:2" ht="19.5" customHeight="1" x14ac:dyDescent="0.2">
      <c r="A139" s="299"/>
      <c r="B139" s="299"/>
    </row>
    <row r="140" spans="1:2" ht="19.5" customHeight="1" x14ac:dyDescent="0.2">
      <c r="A140" s="299"/>
      <c r="B140" s="299"/>
    </row>
    <row r="141" spans="1:2" ht="29.25" customHeight="1" x14ac:dyDescent="0.2">
      <c r="A141" s="299"/>
      <c r="B141" s="299"/>
    </row>
    <row r="142" spans="1:2" ht="19.5" customHeight="1" x14ac:dyDescent="0.2">
      <c r="A142" s="299"/>
      <c r="B142" s="299"/>
    </row>
    <row r="143" spans="1:2" ht="19.5" customHeight="1" x14ac:dyDescent="0.2">
      <c r="A143" s="299"/>
      <c r="B143" s="299"/>
    </row>
    <row r="144" spans="1:2" ht="29.25" customHeight="1" x14ac:dyDescent="0.2">
      <c r="A144" s="299"/>
      <c r="B144" s="299"/>
    </row>
    <row r="145" spans="1:2" ht="29.25" customHeight="1" x14ac:dyDescent="0.2">
      <c r="A145" s="299"/>
      <c r="B145" s="299"/>
    </row>
    <row r="146" spans="1:2" ht="19.5" customHeight="1" x14ac:dyDescent="0.2">
      <c r="A146" s="299"/>
      <c r="B146" s="299"/>
    </row>
    <row r="147" spans="1:2" ht="19.5" customHeight="1" x14ac:dyDescent="0.2">
      <c r="A147" s="299"/>
      <c r="B147" s="299"/>
    </row>
    <row r="148" spans="1:2" ht="19.5" customHeight="1" x14ac:dyDescent="0.2">
      <c r="A148" s="299"/>
      <c r="B148" s="299"/>
    </row>
    <row r="149" spans="1:2" ht="29.25" customHeight="1" x14ac:dyDescent="0.2">
      <c r="A149" s="299"/>
      <c r="B149" s="299"/>
    </row>
    <row r="150" spans="1:2" ht="29.25" customHeight="1" x14ac:dyDescent="0.2">
      <c r="A150" s="300"/>
      <c r="B150" s="300"/>
    </row>
    <row r="151" spans="1:2" ht="39" customHeight="1" x14ac:dyDescent="0.2">
      <c r="A151" s="299"/>
      <c r="B151" s="299"/>
    </row>
    <row r="152" spans="1:2" ht="29.25" customHeight="1" x14ac:dyDescent="0.2">
      <c r="A152" s="299"/>
      <c r="B152" s="299"/>
    </row>
    <row r="153" spans="1:2" ht="19.5" customHeight="1" x14ac:dyDescent="0.2">
      <c r="A153" s="299"/>
      <c r="B153" s="299"/>
    </row>
    <row r="154" spans="1:2" ht="19.5" customHeight="1" x14ac:dyDescent="0.2">
      <c r="A154" s="299"/>
      <c r="B154" s="299"/>
    </row>
    <row r="155" spans="1:2" ht="19.5" customHeight="1" x14ac:dyDescent="0.2">
      <c r="A155" s="299"/>
      <c r="B155" s="299"/>
    </row>
    <row r="156" spans="1:2" ht="29.25" customHeight="1" x14ac:dyDescent="0.2">
      <c r="A156" s="299"/>
      <c r="B156" s="299"/>
    </row>
    <row r="157" spans="1:2" ht="29.25" customHeight="1" x14ac:dyDescent="0.2">
      <c r="A157" s="299"/>
      <c r="B157" s="299"/>
    </row>
    <row r="158" spans="1:2" ht="19.5" customHeight="1" x14ac:dyDescent="0.2">
      <c r="A158" s="299"/>
      <c r="B158" s="299"/>
    </row>
    <row r="159" spans="1:2" ht="19.5" customHeight="1" x14ac:dyDescent="0.2">
      <c r="A159" s="299"/>
      <c r="B159" s="299"/>
    </row>
    <row r="160" spans="1:2" ht="29.25" customHeight="1" x14ac:dyDescent="0.2">
      <c r="A160" s="299"/>
      <c r="B160" s="299"/>
    </row>
    <row r="161" spans="1:2" ht="19.5" customHeight="1" x14ac:dyDescent="0.2">
      <c r="A161" s="299"/>
      <c r="B161" s="299"/>
    </row>
    <row r="162" spans="1:2" ht="19.5" customHeight="1" x14ac:dyDescent="0.2">
      <c r="A162" s="299"/>
      <c r="B162" s="299"/>
    </row>
    <row r="163" spans="1:2" ht="19.5" customHeight="1" x14ac:dyDescent="0.2">
      <c r="A163" s="299"/>
      <c r="B163" s="299"/>
    </row>
    <row r="164" spans="1:2" ht="19.5" customHeight="1" x14ac:dyDescent="0.2">
      <c r="A164" s="299"/>
      <c r="B164" s="299"/>
    </row>
    <row r="165" spans="1:2" ht="19.5" customHeight="1" x14ac:dyDescent="0.2">
      <c r="A165" s="299"/>
      <c r="B165" s="299"/>
    </row>
    <row r="166" spans="1:2" ht="29.25" customHeight="1" x14ac:dyDescent="0.2">
      <c r="A166" s="299"/>
      <c r="B166" s="299"/>
    </row>
    <row r="167" spans="1:2" ht="19.5" customHeight="1" x14ac:dyDescent="0.2">
      <c r="A167" s="299"/>
      <c r="B167" s="299"/>
    </row>
    <row r="168" spans="1:2" ht="29.25" customHeight="1" x14ac:dyDescent="0.2">
      <c r="A168" s="299"/>
      <c r="B168" s="299"/>
    </row>
    <row r="169" spans="1:2" ht="19.5" customHeight="1" x14ac:dyDescent="0.2">
      <c r="A169" s="299"/>
      <c r="B169" s="299"/>
    </row>
    <row r="170" spans="1:2" ht="19.5" customHeight="1" x14ac:dyDescent="0.2">
      <c r="A170" s="299"/>
      <c r="B170" s="299"/>
    </row>
    <row r="171" spans="1:2" ht="29.25" customHeight="1" x14ac:dyDescent="0.2">
      <c r="A171" s="299"/>
      <c r="B171" s="299"/>
    </row>
    <row r="172" spans="1:2" ht="19.5" customHeight="1" x14ac:dyDescent="0.2">
      <c r="A172" s="299"/>
      <c r="B172" s="299"/>
    </row>
    <row r="173" spans="1:2" ht="19.5" customHeight="1" x14ac:dyDescent="0.2">
      <c r="A173" s="299"/>
      <c r="B173" s="299"/>
    </row>
    <row r="174" spans="1:2" ht="19.5" customHeight="1" x14ac:dyDescent="0.2">
      <c r="A174" s="299"/>
      <c r="B174" s="299"/>
    </row>
    <row r="175" spans="1:2" ht="19.5" customHeight="1" x14ac:dyDescent="0.2">
      <c r="A175" s="299"/>
      <c r="B175" s="299"/>
    </row>
    <row r="176" spans="1:2" ht="19.5" customHeight="1" x14ac:dyDescent="0.2">
      <c r="A176" s="299"/>
      <c r="B176" s="299"/>
    </row>
    <row r="177" spans="1:2" ht="29.25" customHeight="1" x14ac:dyDescent="0.2">
      <c r="A177" s="299"/>
      <c r="B177" s="299"/>
    </row>
    <row r="178" spans="1:2" ht="19.5" customHeight="1" x14ac:dyDescent="0.2">
      <c r="A178" s="299"/>
      <c r="B178" s="299"/>
    </row>
    <row r="179" spans="1:2" ht="29.25" customHeight="1" x14ac:dyDescent="0.2">
      <c r="A179" s="299"/>
      <c r="B179" s="299"/>
    </row>
    <row r="180" spans="1:2" ht="19.5" customHeight="1" x14ac:dyDescent="0.2">
      <c r="A180" s="299"/>
      <c r="B180" s="299"/>
    </row>
    <row r="181" spans="1:2" ht="19.5" customHeight="1" x14ac:dyDescent="0.2">
      <c r="A181" s="299"/>
      <c r="B181" s="299"/>
    </row>
    <row r="182" spans="1:2" ht="25.5" customHeight="1" x14ac:dyDescent="0.2">
      <c r="A182" s="299"/>
      <c r="B182" s="299"/>
    </row>
    <row r="183" spans="1:2" ht="19.5" customHeight="1" x14ac:dyDescent="0.2">
      <c r="A183" s="299"/>
      <c r="B183" s="299"/>
    </row>
    <row r="184" spans="1:2" ht="19.5" customHeight="1" x14ac:dyDescent="0.2">
      <c r="A184" s="299"/>
      <c r="B184" s="299"/>
    </row>
    <row r="185" spans="1:2" ht="19.5" customHeight="1" x14ac:dyDescent="0.2">
      <c r="A185" s="299"/>
      <c r="B185" s="299"/>
    </row>
    <row r="186" spans="1:2" ht="19.5" customHeight="1" x14ac:dyDescent="0.2">
      <c r="A186" s="299"/>
      <c r="B186" s="299"/>
    </row>
    <row r="187" spans="1:2" ht="19.5" customHeight="1" x14ac:dyDescent="0.2">
      <c r="A187" s="299"/>
      <c r="B187" s="299"/>
    </row>
    <row r="188" spans="1:2" ht="25.5" customHeight="1" x14ac:dyDescent="0.2">
      <c r="A188" s="299"/>
      <c r="B188" s="299"/>
    </row>
    <row r="189" spans="1:2" ht="19.5" customHeight="1" x14ac:dyDescent="0.2">
      <c r="A189" s="299"/>
      <c r="B189" s="299"/>
    </row>
    <row r="190" spans="1:2" ht="29.25" customHeight="1" x14ac:dyDescent="0.2">
      <c r="A190" s="299"/>
      <c r="B190" s="299"/>
    </row>
    <row r="191" spans="1:2" ht="29.25" customHeight="1" x14ac:dyDescent="0.2">
      <c r="A191" s="299"/>
      <c r="B191" s="299"/>
    </row>
    <row r="192" spans="1:2" ht="29.25" customHeight="1" x14ac:dyDescent="0.2">
      <c r="A192" s="299"/>
      <c r="B192" s="299"/>
    </row>
    <row r="193" spans="1:2" ht="19.5" customHeight="1" x14ac:dyDescent="0.2">
      <c r="A193" s="299"/>
      <c r="B193" s="299"/>
    </row>
    <row r="194" spans="1:2" ht="19.5" customHeight="1" x14ac:dyDescent="0.2">
      <c r="A194" s="299"/>
      <c r="B194" s="299"/>
    </row>
    <row r="195" spans="1:2" ht="19.5" customHeight="1" x14ac:dyDescent="0.2">
      <c r="A195" s="299"/>
      <c r="B195" s="299"/>
    </row>
    <row r="196" spans="1:2" ht="19.5" customHeight="1" x14ac:dyDescent="0.2">
      <c r="A196" s="299"/>
      <c r="B196" s="299"/>
    </row>
    <row r="197" spans="1:2" ht="19.5" customHeight="1" x14ac:dyDescent="0.2">
      <c r="A197" s="299"/>
      <c r="B197" s="299"/>
    </row>
    <row r="198" spans="1:2" ht="29.25" customHeight="1" x14ac:dyDescent="0.2">
      <c r="A198" s="299"/>
      <c r="B198" s="299"/>
    </row>
    <row r="199" spans="1:2" ht="19.5" customHeight="1" x14ac:dyDescent="0.2">
      <c r="A199" s="299"/>
      <c r="B199" s="299"/>
    </row>
    <row r="200" spans="1:2" ht="19.5" customHeight="1" x14ac:dyDescent="0.2">
      <c r="A200" s="299"/>
      <c r="B200" s="299"/>
    </row>
    <row r="201" spans="1:2" ht="19.5" customHeight="1" x14ac:dyDescent="0.2">
      <c r="A201" s="299"/>
      <c r="B201" s="299"/>
    </row>
    <row r="202" spans="1:2" ht="19.5" customHeight="1" x14ac:dyDescent="0.2">
      <c r="A202" s="299"/>
      <c r="B202" s="299"/>
    </row>
    <row r="203" spans="1:2" ht="19.5" customHeight="1" x14ac:dyDescent="0.2">
      <c r="A203" s="299"/>
      <c r="B203" s="299"/>
    </row>
    <row r="204" spans="1:2" ht="19.5" customHeight="1" x14ac:dyDescent="0.2">
      <c r="A204" s="299"/>
      <c r="B204" s="299"/>
    </row>
    <row r="205" spans="1:2" ht="29.25" customHeight="1" x14ac:dyDescent="0.2">
      <c r="A205" s="299"/>
      <c r="B205" s="299"/>
    </row>
    <row r="206" spans="1:2" ht="19.5" customHeight="1" x14ac:dyDescent="0.2">
      <c r="A206" s="299"/>
      <c r="B206" s="299"/>
    </row>
    <row r="207" spans="1:2" ht="19.5" customHeight="1" x14ac:dyDescent="0.2">
      <c r="A207" s="299"/>
      <c r="B207" s="299"/>
    </row>
    <row r="208" spans="1:2" ht="19.5" customHeight="1" x14ac:dyDescent="0.2">
      <c r="A208" s="299"/>
      <c r="B208" s="299"/>
    </row>
    <row r="209" spans="1:2" ht="19.5" customHeight="1" x14ac:dyDescent="0.2">
      <c r="A209" s="299"/>
      <c r="B209" s="299"/>
    </row>
    <row r="210" spans="1:2" ht="19.5" customHeight="1" x14ac:dyDescent="0.2">
      <c r="A210" s="299"/>
      <c r="B210" s="299"/>
    </row>
    <row r="211" spans="1:2" ht="29.25" customHeight="1" x14ac:dyDescent="0.2">
      <c r="A211" s="299"/>
      <c r="B211" s="299"/>
    </row>
    <row r="212" spans="1:2" ht="19.5" customHeight="1" x14ac:dyDescent="0.2">
      <c r="A212" s="299"/>
      <c r="B212" s="299"/>
    </row>
    <row r="213" spans="1:2" ht="19.5" customHeight="1" x14ac:dyDescent="0.2">
      <c r="A213" s="299"/>
      <c r="B213" s="299"/>
    </row>
    <row r="214" spans="1:2" ht="19.5" customHeight="1" x14ac:dyDescent="0.2">
      <c r="A214" s="299"/>
      <c r="B214" s="299"/>
    </row>
    <row r="215" spans="1:2" ht="19.5" customHeight="1" x14ac:dyDescent="0.2">
      <c r="A215" s="300"/>
      <c r="B215" s="300"/>
    </row>
    <row r="216" spans="1:2" ht="19.5" customHeight="1" x14ac:dyDescent="0.2">
      <c r="A216" s="299"/>
      <c r="B216" s="299"/>
    </row>
    <row r="217" spans="1:2" ht="39" customHeight="1" x14ac:dyDescent="0.2">
      <c r="A217" s="299"/>
      <c r="B217" s="299"/>
    </row>
    <row r="218" spans="1:2" ht="19.5" customHeight="1" x14ac:dyDescent="0.2">
      <c r="A218" s="299"/>
      <c r="B218" s="299"/>
    </row>
    <row r="219" spans="1:2" ht="19.5" customHeight="1" x14ac:dyDescent="0.2">
      <c r="A219" s="299"/>
      <c r="B219" s="299"/>
    </row>
    <row r="220" spans="1:2" ht="19.5" customHeight="1" x14ac:dyDescent="0.2">
      <c r="A220" s="299"/>
      <c r="B220" s="299"/>
    </row>
    <row r="221" spans="1:2" ht="19.5" customHeight="1" x14ac:dyDescent="0.2">
      <c r="A221" s="299"/>
      <c r="B221" s="299"/>
    </row>
    <row r="222" spans="1:2" ht="19.5" customHeight="1" x14ac:dyDescent="0.2">
      <c r="A222" s="299"/>
      <c r="B222" s="299"/>
    </row>
    <row r="223" spans="1:2" ht="19.5" customHeight="1" x14ac:dyDescent="0.2">
      <c r="A223" s="299"/>
      <c r="B223" s="299"/>
    </row>
    <row r="224" spans="1:2" ht="19.5" customHeight="1" x14ac:dyDescent="0.2">
      <c r="A224" s="300"/>
      <c r="B224" s="300"/>
    </row>
    <row r="225" spans="1:59" ht="29.25" customHeight="1" x14ac:dyDescent="0.2">
      <c r="A225" s="299"/>
      <c r="B225" s="299"/>
    </row>
    <row r="226" spans="1:59" ht="19.5" customHeight="1" x14ac:dyDescent="0.2">
      <c r="A226" s="299"/>
      <c r="B226" s="299"/>
    </row>
    <row r="227" spans="1:59" ht="19.5" customHeight="1" x14ac:dyDescent="0.2">
      <c r="A227" s="299"/>
      <c r="B227" s="299"/>
    </row>
    <row r="228" spans="1:59" ht="19.5" customHeight="1" x14ac:dyDescent="0.2">
      <c r="A228" s="299"/>
      <c r="B228" s="299"/>
    </row>
    <row r="229" spans="1:59" ht="19.5" customHeight="1" x14ac:dyDescent="0.2">
      <c r="A229" s="300"/>
      <c r="B229" s="300"/>
    </row>
    <row r="230" spans="1:59" ht="19.5" customHeight="1" x14ac:dyDescent="0.2">
      <c r="A230" s="299"/>
      <c r="B230" s="299"/>
    </row>
    <row r="231" spans="1:59" ht="19.5" customHeight="1" x14ac:dyDescent="0.2">
      <c r="A231" s="299"/>
      <c r="B231" s="299"/>
    </row>
    <row r="232" spans="1:59" s="22" customFormat="1" ht="29.25" customHeight="1" x14ac:dyDescent="0.2">
      <c r="A232" s="299"/>
      <c r="B232" s="299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</row>
    <row r="233" spans="1:59" ht="29.25" customHeight="1" x14ac:dyDescent="0.2">
      <c r="A233" s="299"/>
      <c r="B233" s="299"/>
    </row>
    <row r="234" spans="1:59" ht="19.5" customHeight="1" x14ac:dyDescent="0.2">
      <c r="A234" s="299"/>
      <c r="B234" s="299"/>
    </row>
    <row r="235" spans="1:59" ht="19.5" customHeight="1" x14ac:dyDescent="0.2">
      <c r="A235" s="299"/>
      <c r="B235" s="299"/>
    </row>
    <row r="236" spans="1:59" ht="29.25" customHeight="1" x14ac:dyDescent="0.2">
      <c r="A236" s="299"/>
      <c r="B236" s="299"/>
    </row>
    <row r="237" spans="1:59" ht="19.5" customHeight="1" x14ac:dyDescent="0.2">
      <c r="A237" s="299"/>
      <c r="B237" s="299"/>
    </row>
    <row r="238" spans="1:59" ht="19.5" customHeight="1" x14ac:dyDescent="0.2">
      <c r="A238" s="299"/>
      <c r="B238" s="299"/>
    </row>
    <row r="239" spans="1:59" ht="19.5" customHeight="1" x14ac:dyDescent="0.2">
      <c r="A239" s="299"/>
      <c r="B239" s="299"/>
    </row>
    <row r="240" spans="1:59" ht="19.5" customHeight="1" x14ac:dyDescent="0.2">
      <c r="A240" s="299"/>
      <c r="B240" s="299"/>
    </row>
    <row r="241" spans="1:2" ht="19.5" customHeight="1" x14ac:dyDescent="0.2">
      <c r="A241" s="299"/>
      <c r="B241" s="299"/>
    </row>
    <row r="242" spans="1:2" ht="29.25" customHeight="1" x14ac:dyDescent="0.2">
      <c r="A242" s="299"/>
      <c r="B242" s="299"/>
    </row>
    <row r="243" spans="1:2" ht="19.5" customHeight="1" x14ac:dyDescent="0.2">
      <c r="A243" s="299"/>
      <c r="B243" s="299"/>
    </row>
    <row r="244" spans="1:2" ht="29.25" customHeight="1" x14ac:dyDescent="0.2">
      <c r="A244" s="299"/>
      <c r="B244" s="299"/>
    </row>
    <row r="245" spans="1:2" ht="19.5" customHeight="1" x14ac:dyDescent="0.2">
      <c r="A245" s="299"/>
      <c r="B245" s="299"/>
    </row>
    <row r="246" spans="1:2" ht="19.5" customHeight="1" x14ac:dyDescent="0.2">
      <c r="A246" s="299"/>
      <c r="B246" s="299"/>
    </row>
    <row r="247" spans="1:2" ht="29.25" customHeight="1" x14ac:dyDescent="0.2">
      <c r="A247" s="299"/>
      <c r="B247" s="299"/>
    </row>
    <row r="248" spans="1:2" ht="19.5" customHeight="1" x14ac:dyDescent="0.2">
      <c r="A248" s="299"/>
      <c r="B248" s="299"/>
    </row>
    <row r="249" spans="1:2" ht="19.5" customHeight="1" x14ac:dyDescent="0.2">
      <c r="A249" s="299"/>
      <c r="B249" s="299"/>
    </row>
    <row r="250" spans="1:2" ht="19.5" customHeight="1" x14ac:dyDescent="0.2">
      <c r="A250" s="299"/>
      <c r="B250" s="299"/>
    </row>
    <row r="251" spans="1:2" ht="19.5" customHeight="1" x14ac:dyDescent="0.2">
      <c r="A251" s="299"/>
      <c r="B251" s="299"/>
    </row>
    <row r="252" spans="1:2" ht="19.5" customHeight="1" x14ac:dyDescent="0.2">
      <c r="A252" s="299"/>
      <c r="B252" s="299"/>
    </row>
    <row r="253" spans="1:2" ht="29.25" customHeight="1" x14ac:dyDescent="0.2">
      <c r="A253" s="299"/>
      <c r="B253" s="299"/>
    </row>
    <row r="254" spans="1:2" ht="19.5" customHeight="1" x14ac:dyDescent="0.2">
      <c r="A254" s="299"/>
      <c r="B254" s="299"/>
    </row>
    <row r="255" spans="1:2" ht="29.25" customHeight="1" x14ac:dyDescent="0.2">
      <c r="A255" s="299"/>
      <c r="B255" s="299"/>
    </row>
    <row r="256" spans="1:2" ht="19.5" customHeight="1" x14ac:dyDescent="0.2">
      <c r="A256" s="299"/>
      <c r="B256" s="299"/>
    </row>
    <row r="257" spans="1:2" ht="19.5" customHeight="1" x14ac:dyDescent="0.2">
      <c r="A257" s="299"/>
      <c r="B257" s="299"/>
    </row>
    <row r="258" spans="1:2" ht="29.25" customHeight="1" x14ac:dyDescent="0.2">
      <c r="A258" s="299"/>
      <c r="B258" s="299"/>
    </row>
    <row r="259" spans="1:2" ht="19.5" customHeight="1" x14ac:dyDescent="0.2">
      <c r="A259" s="299"/>
      <c r="B259" s="299"/>
    </row>
    <row r="260" spans="1:2" ht="19.5" customHeight="1" x14ac:dyDescent="0.2">
      <c r="A260" s="299"/>
      <c r="B260" s="299"/>
    </row>
    <row r="261" spans="1:2" ht="19.5" customHeight="1" x14ac:dyDescent="0.2">
      <c r="A261" s="299"/>
      <c r="B261" s="299"/>
    </row>
    <row r="262" spans="1:2" ht="19.5" customHeight="1" x14ac:dyDescent="0.2">
      <c r="A262" s="299"/>
      <c r="B262" s="299"/>
    </row>
    <row r="263" spans="1:2" ht="19.5" customHeight="1" x14ac:dyDescent="0.2">
      <c r="A263" s="299"/>
      <c r="B263" s="299"/>
    </row>
    <row r="264" spans="1:2" ht="29.25" customHeight="1" x14ac:dyDescent="0.2">
      <c r="A264" s="299"/>
      <c r="B264" s="299"/>
    </row>
    <row r="265" spans="1:2" ht="19.5" customHeight="1" x14ac:dyDescent="0.2">
      <c r="A265" s="299"/>
      <c r="B265" s="299"/>
    </row>
    <row r="266" spans="1:2" ht="29.25" customHeight="1" x14ac:dyDescent="0.2">
      <c r="A266" s="299"/>
      <c r="B266" s="299"/>
    </row>
    <row r="267" spans="1:2" ht="29.25" customHeight="1" x14ac:dyDescent="0.2">
      <c r="A267" s="299"/>
      <c r="B267" s="299"/>
    </row>
    <row r="268" spans="1:2" ht="29.25" customHeight="1" x14ac:dyDescent="0.2">
      <c r="A268" s="299"/>
      <c r="B268" s="299"/>
    </row>
    <row r="269" spans="1:2" ht="19.5" customHeight="1" x14ac:dyDescent="0.2">
      <c r="A269" s="299"/>
      <c r="B269" s="299"/>
    </row>
    <row r="270" spans="1:2" ht="19.5" customHeight="1" x14ac:dyDescent="0.2">
      <c r="A270" s="299"/>
      <c r="B270" s="299"/>
    </row>
    <row r="271" spans="1:2" ht="19.5" customHeight="1" x14ac:dyDescent="0.2">
      <c r="A271" s="299"/>
      <c r="B271" s="299"/>
    </row>
    <row r="272" spans="1:2" ht="19.5" customHeight="1" x14ac:dyDescent="0.2">
      <c r="A272" s="299"/>
      <c r="B272" s="299"/>
    </row>
    <row r="273" spans="1:2" ht="19.5" customHeight="1" x14ac:dyDescent="0.2">
      <c r="A273" s="299"/>
      <c r="B273" s="299"/>
    </row>
    <row r="274" spans="1:2" ht="29.25" customHeight="1" x14ac:dyDescent="0.2">
      <c r="A274" s="299"/>
      <c r="B274" s="299"/>
    </row>
    <row r="275" spans="1:2" ht="19.5" customHeight="1" x14ac:dyDescent="0.2">
      <c r="A275" s="299"/>
      <c r="B275" s="299"/>
    </row>
    <row r="276" spans="1:2" ht="19.5" customHeight="1" x14ac:dyDescent="0.2">
      <c r="A276" s="299"/>
      <c r="B276" s="299"/>
    </row>
    <row r="277" spans="1:2" ht="19.5" customHeight="1" x14ac:dyDescent="0.2">
      <c r="A277" s="299"/>
      <c r="B277" s="299"/>
    </row>
    <row r="278" spans="1:2" ht="19.5" customHeight="1" x14ac:dyDescent="0.2">
      <c r="A278" s="299"/>
      <c r="B278" s="299"/>
    </row>
    <row r="279" spans="1:2" ht="19.5" customHeight="1" x14ac:dyDescent="0.2">
      <c r="A279" s="299"/>
      <c r="B279" s="299"/>
    </row>
    <row r="280" spans="1:2" ht="29.25" customHeight="1" x14ac:dyDescent="0.2">
      <c r="A280" s="299"/>
      <c r="B280" s="299"/>
    </row>
    <row r="281" spans="1:2" ht="19.5" customHeight="1" x14ac:dyDescent="0.2">
      <c r="A281" s="299"/>
      <c r="B281" s="299"/>
    </row>
    <row r="282" spans="1:2" ht="19.5" customHeight="1" x14ac:dyDescent="0.2">
      <c r="A282" s="299"/>
      <c r="B282" s="299"/>
    </row>
    <row r="283" spans="1:2" ht="19.5" customHeight="1" x14ac:dyDescent="0.2">
      <c r="A283" s="299"/>
      <c r="B283" s="299"/>
    </row>
    <row r="284" spans="1:2" ht="19.5" customHeight="1" x14ac:dyDescent="0.2">
      <c r="A284" s="299"/>
      <c r="B284" s="299"/>
    </row>
    <row r="285" spans="1:2" ht="19.5" customHeight="1" x14ac:dyDescent="0.2">
      <c r="A285" s="299"/>
      <c r="B285" s="299"/>
    </row>
    <row r="286" spans="1:2" ht="29.25" customHeight="1" x14ac:dyDescent="0.2">
      <c r="A286" s="299"/>
      <c r="B286" s="299"/>
    </row>
    <row r="287" spans="1:2" ht="19.5" customHeight="1" x14ac:dyDescent="0.2">
      <c r="A287" s="299"/>
      <c r="B287" s="299"/>
    </row>
    <row r="288" spans="1:2" ht="19.5" customHeight="1" x14ac:dyDescent="0.2">
      <c r="A288" s="299"/>
      <c r="B288" s="299"/>
    </row>
    <row r="289" spans="1:59" ht="19.5" customHeight="1" x14ac:dyDescent="0.2">
      <c r="A289" s="300"/>
      <c r="B289" s="300"/>
    </row>
    <row r="290" spans="1:59" ht="19.5" customHeight="1" x14ac:dyDescent="0.2">
      <c r="A290" s="300"/>
      <c r="B290" s="300"/>
    </row>
    <row r="291" spans="1:59" ht="29.25" customHeight="1" x14ac:dyDescent="0.2"/>
    <row r="292" spans="1:59" s="22" customFormat="1" ht="29.2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</row>
  </sheetData>
  <mergeCells count="1139">
    <mergeCell ref="A290:B290"/>
    <mergeCell ref="A105:B105"/>
    <mergeCell ref="A106:B106"/>
    <mergeCell ref="A284:B284"/>
    <mergeCell ref="A285:B285"/>
    <mergeCell ref="A286:B286"/>
    <mergeCell ref="A287:B287"/>
    <mergeCell ref="A288:B288"/>
    <mergeCell ref="A289:B289"/>
    <mergeCell ref="A278:B278"/>
    <mergeCell ref="A279:B279"/>
    <mergeCell ref="A280:B280"/>
    <mergeCell ref="A281:B281"/>
    <mergeCell ref="A282:B282"/>
    <mergeCell ref="A283:B283"/>
    <mergeCell ref="A272:B272"/>
    <mergeCell ref="A273:B273"/>
    <mergeCell ref="A274:B274"/>
    <mergeCell ref="A275:B275"/>
    <mergeCell ref="A276:B276"/>
    <mergeCell ref="A277:B277"/>
    <mergeCell ref="A266:B266"/>
    <mergeCell ref="A267:B267"/>
    <mergeCell ref="A268:B268"/>
    <mergeCell ref="A269:B269"/>
    <mergeCell ref="A270:B270"/>
    <mergeCell ref="A271:B271"/>
    <mergeCell ref="A260:B260"/>
    <mergeCell ref="A261:B261"/>
    <mergeCell ref="A262:B262"/>
    <mergeCell ref="A263:B263"/>
    <mergeCell ref="A264:B264"/>
    <mergeCell ref="A265:B265"/>
    <mergeCell ref="A254:B254"/>
    <mergeCell ref="A255:B255"/>
    <mergeCell ref="A256:B256"/>
    <mergeCell ref="A257:B257"/>
    <mergeCell ref="A258:B258"/>
    <mergeCell ref="A259:B259"/>
    <mergeCell ref="A248:B248"/>
    <mergeCell ref="A249:B249"/>
    <mergeCell ref="A250:B250"/>
    <mergeCell ref="A251:B251"/>
    <mergeCell ref="A252:B252"/>
    <mergeCell ref="A253:B253"/>
    <mergeCell ref="A242:B242"/>
    <mergeCell ref="A243:B243"/>
    <mergeCell ref="A244:B244"/>
    <mergeCell ref="A245:B245"/>
    <mergeCell ref="A246:B246"/>
    <mergeCell ref="A247:B247"/>
    <mergeCell ref="A236:B236"/>
    <mergeCell ref="A237:B237"/>
    <mergeCell ref="A238:B238"/>
    <mergeCell ref="A239:B239"/>
    <mergeCell ref="A240:B240"/>
    <mergeCell ref="A241:B241"/>
    <mergeCell ref="A230:B230"/>
    <mergeCell ref="A231:B231"/>
    <mergeCell ref="A232:B232"/>
    <mergeCell ref="A233:B233"/>
    <mergeCell ref="A234:B234"/>
    <mergeCell ref="A235:B235"/>
    <mergeCell ref="A224:B224"/>
    <mergeCell ref="A225:B225"/>
    <mergeCell ref="A226:B226"/>
    <mergeCell ref="A227:B227"/>
    <mergeCell ref="A228:B228"/>
    <mergeCell ref="A229:B229"/>
    <mergeCell ref="A218:B218"/>
    <mergeCell ref="A219:B219"/>
    <mergeCell ref="A220:B220"/>
    <mergeCell ref="A221:B221"/>
    <mergeCell ref="A222:B222"/>
    <mergeCell ref="A223:B223"/>
    <mergeCell ref="A212:B212"/>
    <mergeCell ref="A213:B213"/>
    <mergeCell ref="A214:B214"/>
    <mergeCell ref="A215:B215"/>
    <mergeCell ref="A216:B216"/>
    <mergeCell ref="A217:B217"/>
    <mergeCell ref="A206:B206"/>
    <mergeCell ref="A207:B207"/>
    <mergeCell ref="A208:B208"/>
    <mergeCell ref="A209:B209"/>
    <mergeCell ref="A210:B210"/>
    <mergeCell ref="A211:B211"/>
    <mergeCell ref="A200:B200"/>
    <mergeCell ref="A201:B201"/>
    <mergeCell ref="A202:B202"/>
    <mergeCell ref="A203:B203"/>
    <mergeCell ref="A204:B204"/>
    <mergeCell ref="A205:B205"/>
    <mergeCell ref="A194:B194"/>
    <mergeCell ref="A195:B195"/>
    <mergeCell ref="A196:B196"/>
    <mergeCell ref="A197:B197"/>
    <mergeCell ref="A198:B198"/>
    <mergeCell ref="A199:B199"/>
    <mergeCell ref="A188:B188"/>
    <mergeCell ref="A189:B189"/>
    <mergeCell ref="A190:B190"/>
    <mergeCell ref="A191:B191"/>
    <mergeCell ref="A192:B192"/>
    <mergeCell ref="A193:B193"/>
    <mergeCell ref="A182:B182"/>
    <mergeCell ref="A183:B183"/>
    <mergeCell ref="A184:B184"/>
    <mergeCell ref="A185:B185"/>
    <mergeCell ref="A186:B186"/>
    <mergeCell ref="A187:B187"/>
    <mergeCell ref="A176:B176"/>
    <mergeCell ref="A177:B177"/>
    <mergeCell ref="A178:B178"/>
    <mergeCell ref="A179:B179"/>
    <mergeCell ref="A180:B180"/>
    <mergeCell ref="A181:B181"/>
    <mergeCell ref="A170:B170"/>
    <mergeCell ref="A171:B171"/>
    <mergeCell ref="A172:B172"/>
    <mergeCell ref="A173:B173"/>
    <mergeCell ref="A174:B174"/>
    <mergeCell ref="A175:B175"/>
    <mergeCell ref="A164:B164"/>
    <mergeCell ref="A165:B165"/>
    <mergeCell ref="A166:B166"/>
    <mergeCell ref="A167:B167"/>
    <mergeCell ref="A168:B168"/>
    <mergeCell ref="A169:B169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57:B157"/>
    <mergeCell ref="A146:B146"/>
    <mergeCell ref="A147:B147"/>
    <mergeCell ref="A148:B148"/>
    <mergeCell ref="A149:B149"/>
    <mergeCell ref="A150:B150"/>
    <mergeCell ref="A151:B151"/>
    <mergeCell ref="A140:B140"/>
    <mergeCell ref="A141:B141"/>
    <mergeCell ref="A142:B142"/>
    <mergeCell ref="A143:B143"/>
    <mergeCell ref="A144:B144"/>
    <mergeCell ref="A145:B145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A121:B121"/>
    <mergeCell ref="A111:B111"/>
    <mergeCell ref="BC111:BF111"/>
    <mergeCell ref="A112:B112"/>
    <mergeCell ref="A113:B113"/>
    <mergeCell ref="A114:B114"/>
    <mergeCell ref="A115:B115"/>
    <mergeCell ref="AS108:AV108"/>
    <mergeCell ref="AX108:BA108"/>
    <mergeCell ref="BC108:BF108"/>
    <mergeCell ref="A109:B109"/>
    <mergeCell ref="BC109:BF109"/>
    <mergeCell ref="A110:B110"/>
    <mergeCell ref="BC110:BF110"/>
    <mergeCell ref="AS107:AV107"/>
    <mergeCell ref="AX107:BA107"/>
    <mergeCell ref="BC107:BF107"/>
    <mergeCell ref="A108:B108"/>
    <mergeCell ref="C108:U108"/>
    <mergeCell ref="V108:X108"/>
    <mergeCell ref="Y108:AB108"/>
    <mergeCell ref="AD108:AG108"/>
    <mergeCell ref="AI108:AL108"/>
    <mergeCell ref="AN108:AQ108"/>
    <mergeCell ref="AS106:AV106"/>
    <mergeCell ref="AX106:BA106"/>
    <mergeCell ref="BC106:BF106"/>
    <mergeCell ref="A107:B107"/>
    <mergeCell ref="C107:U107"/>
    <mergeCell ref="V107:X107"/>
    <mergeCell ref="Y107:AB107"/>
    <mergeCell ref="AD107:AG107"/>
    <mergeCell ref="AI107:AL107"/>
    <mergeCell ref="AN107:AQ107"/>
    <mergeCell ref="AN105:AQ105"/>
    <mergeCell ref="AS105:AV105"/>
    <mergeCell ref="AX105:BA105"/>
    <mergeCell ref="BC105:BF105"/>
    <mergeCell ref="C106:U106"/>
    <mergeCell ref="V106:X106"/>
    <mergeCell ref="Y106:AB106"/>
    <mergeCell ref="AD106:AG106"/>
    <mergeCell ref="AI106:AL106"/>
    <mergeCell ref="AN106:AQ106"/>
    <mergeCell ref="AI104:AL104"/>
    <mergeCell ref="AN104:AQ104"/>
    <mergeCell ref="AS104:AV104"/>
    <mergeCell ref="AX104:BA104"/>
    <mergeCell ref="BC104:BF104"/>
    <mergeCell ref="C105:U105"/>
    <mergeCell ref="V105:X105"/>
    <mergeCell ref="Y105:AB105"/>
    <mergeCell ref="AD105:AG105"/>
    <mergeCell ref="AI105:AL105"/>
    <mergeCell ref="AI103:AL103"/>
    <mergeCell ref="AN103:AQ103"/>
    <mergeCell ref="AS103:AV103"/>
    <mergeCell ref="AX103:BA103"/>
    <mergeCell ref="BC103:BF103"/>
    <mergeCell ref="A104:B104"/>
    <mergeCell ref="C104:U104"/>
    <mergeCell ref="V104:X104"/>
    <mergeCell ref="Y104:AB104"/>
    <mergeCell ref="AD104:AG104"/>
    <mergeCell ref="AI102:AL102"/>
    <mergeCell ref="AN102:AQ102"/>
    <mergeCell ref="AS102:AV102"/>
    <mergeCell ref="AX102:BA102"/>
    <mergeCell ref="BC102:BF102"/>
    <mergeCell ref="A103:B103"/>
    <mergeCell ref="C103:U103"/>
    <mergeCell ref="V103:X103"/>
    <mergeCell ref="Y103:AB103"/>
    <mergeCell ref="AD103:AG103"/>
    <mergeCell ref="AI101:AL101"/>
    <mergeCell ref="AN101:AQ101"/>
    <mergeCell ref="AS101:AV101"/>
    <mergeCell ref="AX101:BA101"/>
    <mergeCell ref="BC101:BF101"/>
    <mergeCell ref="A102:B102"/>
    <mergeCell ref="C102:U102"/>
    <mergeCell ref="V102:X102"/>
    <mergeCell ref="Y102:AB102"/>
    <mergeCell ref="AD102:AG102"/>
    <mergeCell ref="AI100:AL100"/>
    <mergeCell ref="AN100:AQ100"/>
    <mergeCell ref="AS100:AV100"/>
    <mergeCell ref="AX100:BA100"/>
    <mergeCell ref="BC100:BF100"/>
    <mergeCell ref="A101:B101"/>
    <mergeCell ref="C101:U101"/>
    <mergeCell ref="V101:X101"/>
    <mergeCell ref="Y101:AB101"/>
    <mergeCell ref="AD101:AG101"/>
    <mergeCell ref="AI99:AL99"/>
    <mergeCell ref="AN99:AQ99"/>
    <mergeCell ref="AS99:AV99"/>
    <mergeCell ref="AX99:BA99"/>
    <mergeCell ref="BC99:BF99"/>
    <mergeCell ref="A100:B100"/>
    <mergeCell ref="C100:U100"/>
    <mergeCell ref="V100:X100"/>
    <mergeCell ref="Y100:AB100"/>
    <mergeCell ref="AD100:AG100"/>
    <mergeCell ref="AI98:AL98"/>
    <mergeCell ref="AN98:AQ98"/>
    <mergeCell ref="AS98:AV98"/>
    <mergeCell ref="AX98:BA98"/>
    <mergeCell ref="BC98:BF98"/>
    <mergeCell ref="A99:B99"/>
    <mergeCell ref="C99:U99"/>
    <mergeCell ref="V99:X99"/>
    <mergeCell ref="Y99:AB99"/>
    <mergeCell ref="AD99:AG99"/>
    <mergeCell ref="AI97:AL97"/>
    <mergeCell ref="AN97:AQ97"/>
    <mergeCell ref="AS97:AV97"/>
    <mergeCell ref="AX97:BA97"/>
    <mergeCell ref="BC97:BF97"/>
    <mergeCell ref="A98:B98"/>
    <mergeCell ref="C98:U98"/>
    <mergeCell ref="V98:X98"/>
    <mergeCell ref="Y98:AB98"/>
    <mergeCell ref="AD98:AG98"/>
    <mergeCell ref="AI96:AL96"/>
    <mergeCell ref="AN96:AQ96"/>
    <mergeCell ref="AS96:AV96"/>
    <mergeCell ref="AX96:BA96"/>
    <mergeCell ref="BC96:BF96"/>
    <mergeCell ref="A97:B97"/>
    <mergeCell ref="C97:U97"/>
    <mergeCell ref="V97:X97"/>
    <mergeCell ref="Y97:AB97"/>
    <mergeCell ref="AD97:AG97"/>
    <mergeCell ref="AI95:AL95"/>
    <mergeCell ref="AN95:AQ95"/>
    <mergeCell ref="AS95:AV95"/>
    <mergeCell ref="AX95:BA95"/>
    <mergeCell ref="BC95:BF95"/>
    <mergeCell ref="A96:B96"/>
    <mergeCell ref="C96:U96"/>
    <mergeCell ref="V96:X96"/>
    <mergeCell ref="Y96:AB96"/>
    <mergeCell ref="AD96:AG96"/>
    <mergeCell ref="AI94:AL94"/>
    <mergeCell ref="AN94:AQ94"/>
    <mergeCell ref="AS94:AV94"/>
    <mergeCell ref="AX94:BA94"/>
    <mergeCell ref="BC94:BF94"/>
    <mergeCell ref="A95:B95"/>
    <mergeCell ref="C95:U95"/>
    <mergeCell ref="V95:X95"/>
    <mergeCell ref="Y95:AB95"/>
    <mergeCell ref="AD95:AG95"/>
    <mergeCell ref="AI93:AL93"/>
    <mergeCell ref="AN93:AQ93"/>
    <mergeCell ref="AS93:AV93"/>
    <mergeCell ref="AX93:BA93"/>
    <mergeCell ref="BC93:BF93"/>
    <mergeCell ref="A94:B94"/>
    <mergeCell ref="C94:U94"/>
    <mergeCell ref="V94:X94"/>
    <mergeCell ref="Y94:AB94"/>
    <mergeCell ref="AD94:AG94"/>
    <mergeCell ref="AI92:AL92"/>
    <mergeCell ref="AN92:AQ92"/>
    <mergeCell ref="AS92:AV92"/>
    <mergeCell ref="AX92:BA92"/>
    <mergeCell ref="BC92:BF92"/>
    <mergeCell ref="A93:B93"/>
    <mergeCell ref="C93:U93"/>
    <mergeCell ref="V93:X93"/>
    <mergeCell ref="Y93:AB93"/>
    <mergeCell ref="AD93:AG93"/>
    <mergeCell ref="AI91:AL91"/>
    <mergeCell ref="AN91:AQ91"/>
    <mergeCell ref="AS91:AV91"/>
    <mergeCell ref="AX91:BA91"/>
    <mergeCell ref="BC91:BF91"/>
    <mergeCell ref="A92:B92"/>
    <mergeCell ref="C92:U92"/>
    <mergeCell ref="V92:X92"/>
    <mergeCell ref="Y92:AB92"/>
    <mergeCell ref="AD92:AG92"/>
    <mergeCell ref="AI90:AL90"/>
    <mergeCell ref="AN90:AQ90"/>
    <mergeCell ref="AS90:AV90"/>
    <mergeCell ref="AX90:BA90"/>
    <mergeCell ref="BC90:BF90"/>
    <mergeCell ref="A91:B91"/>
    <mergeCell ref="C91:U91"/>
    <mergeCell ref="V91:X91"/>
    <mergeCell ref="Y91:AB91"/>
    <mergeCell ref="AD91:AG91"/>
    <mergeCell ref="AI89:AL89"/>
    <mergeCell ref="AN89:AQ89"/>
    <mergeCell ref="AS89:AV89"/>
    <mergeCell ref="AX89:BA89"/>
    <mergeCell ref="BC89:BF89"/>
    <mergeCell ref="A90:B90"/>
    <mergeCell ref="C90:U90"/>
    <mergeCell ref="V90:X90"/>
    <mergeCell ref="Y90:AB90"/>
    <mergeCell ref="AD90:AG90"/>
    <mergeCell ref="AI88:AL88"/>
    <mergeCell ref="AN88:AQ88"/>
    <mergeCell ref="AS88:AV88"/>
    <mergeCell ref="AX88:BA88"/>
    <mergeCell ref="BC88:BF88"/>
    <mergeCell ref="A89:B89"/>
    <mergeCell ref="C89:U89"/>
    <mergeCell ref="V89:X89"/>
    <mergeCell ref="Y89:AB89"/>
    <mergeCell ref="AD89:AG89"/>
    <mergeCell ref="AI87:AL87"/>
    <mergeCell ref="AN87:AQ87"/>
    <mergeCell ref="AS87:AV87"/>
    <mergeCell ref="AX87:BA87"/>
    <mergeCell ref="BC87:BF87"/>
    <mergeCell ref="A88:B88"/>
    <mergeCell ref="C88:U88"/>
    <mergeCell ref="V88:X88"/>
    <mergeCell ref="Y88:AB88"/>
    <mergeCell ref="AD88:AG88"/>
    <mergeCell ref="AI86:AL86"/>
    <mergeCell ref="AN86:AQ86"/>
    <mergeCell ref="AS86:AV86"/>
    <mergeCell ref="AX86:BA86"/>
    <mergeCell ref="BC86:BF86"/>
    <mergeCell ref="A87:B87"/>
    <mergeCell ref="C87:U87"/>
    <mergeCell ref="V87:X87"/>
    <mergeCell ref="Y87:AB87"/>
    <mergeCell ref="AD87:AG87"/>
    <mergeCell ref="AI85:AL85"/>
    <mergeCell ref="AN85:AQ85"/>
    <mergeCell ref="AS85:AV85"/>
    <mergeCell ref="AX85:BA85"/>
    <mergeCell ref="BC85:BF85"/>
    <mergeCell ref="A86:B86"/>
    <mergeCell ref="C86:U86"/>
    <mergeCell ref="V86:X86"/>
    <mergeCell ref="Y86:AB86"/>
    <mergeCell ref="AD86:AG86"/>
    <mergeCell ref="AI84:AL84"/>
    <mergeCell ref="AN84:AQ84"/>
    <mergeCell ref="AS84:AV84"/>
    <mergeCell ref="AX84:BA84"/>
    <mergeCell ref="BC84:BF84"/>
    <mergeCell ref="A85:B85"/>
    <mergeCell ref="C85:U85"/>
    <mergeCell ref="V85:X85"/>
    <mergeCell ref="Y85:AB85"/>
    <mergeCell ref="AD85:AG85"/>
    <mergeCell ref="AI83:AL83"/>
    <mergeCell ref="AN83:AQ83"/>
    <mergeCell ref="AS83:AV83"/>
    <mergeCell ref="AX83:BA83"/>
    <mergeCell ref="BC83:BF83"/>
    <mergeCell ref="A84:B84"/>
    <mergeCell ref="C84:U84"/>
    <mergeCell ref="V84:X84"/>
    <mergeCell ref="Y84:AB84"/>
    <mergeCell ref="AD84:AG84"/>
    <mergeCell ref="AI82:AL82"/>
    <mergeCell ref="AN82:AQ82"/>
    <mergeCell ref="AS82:AV82"/>
    <mergeCell ref="AX82:BA82"/>
    <mergeCell ref="BC82:BF82"/>
    <mergeCell ref="A83:B83"/>
    <mergeCell ref="C83:U83"/>
    <mergeCell ref="V83:X83"/>
    <mergeCell ref="Y83:AB83"/>
    <mergeCell ref="AD83:AG83"/>
    <mergeCell ref="AI81:AL81"/>
    <mergeCell ref="AN81:AQ81"/>
    <mergeCell ref="AS81:AV81"/>
    <mergeCell ref="AX81:BA81"/>
    <mergeCell ref="BC81:BF81"/>
    <mergeCell ref="A82:B82"/>
    <mergeCell ref="C82:U82"/>
    <mergeCell ref="V82:X82"/>
    <mergeCell ref="Y82:AB82"/>
    <mergeCell ref="AD82:AG82"/>
    <mergeCell ref="AI80:AL80"/>
    <mergeCell ref="AN80:AQ80"/>
    <mergeCell ref="AS80:AV80"/>
    <mergeCell ref="AX80:BA80"/>
    <mergeCell ref="BC80:BF80"/>
    <mergeCell ref="A81:B81"/>
    <mergeCell ref="C81:U81"/>
    <mergeCell ref="V81:X81"/>
    <mergeCell ref="Y81:AB81"/>
    <mergeCell ref="AD81:AG81"/>
    <mergeCell ref="AI74:AL74"/>
    <mergeCell ref="AN74:AQ74"/>
    <mergeCell ref="AS74:AV74"/>
    <mergeCell ref="AX74:BA74"/>
    <mergeCell ref="BC74:BF74"/>
    <mergeCell ref="A80:B80"/>
    <mergeCell ref="C80:U80"/>
    <mergeCell ref="V80:X80"/>
    <mergeCell ref="Y80:AB80"/>
    <mergeCell ref="AD80:AG80"/>
    <mergeCell ref="A76:B77"/>
    <mergeCell ref="C76:U77"/>
    <mergeCell ref="V76:X77"/>
    <mergeCell ref="Y76:AC77"/>
    <mergeCell ref="AD76:AH77"/>
    <mergeCell ref="AI76:AM77"/>
    <mergeCell ref="AN76:AR77"/>
    <mergeCell ref="AS76:AW77"/>
    <mergeCell ref="AX76:BB77"/>
    <mergeCell ref="BC76:BG77"/>
    <mergeCell ref="A78:B78"/>
    <mergeCell ref="C78:S78"/>
    <mergeCell ref="AI73:AL73"/>
    <mergeCell ref="AN73:AQ73"/>
    <mergeCell ref="AS73:AV73"/>
    <mergeCell ref="AX73:BA73"/>
    <mergeCell ref="BC73:BF73"/>
    <mergeCell ref="A74:B74"/>
    <mergeCell ref="C74:U74"/>
    <mergeCell ref="V74:X74"/>
    <mergeCell ref="Y74:AB74"/>
    <mergeCell ref="AD74:AG74"/>
    <mergeCell ref="AI72:AL72"/>
    <mergeCell ref="AN72:AQ72"/>
    <mergeCell ref="AS72:AV72"/>
    <mergeCell ref="AX72:BA72"/>
    <mergeCell ref="BC72:BF72"/>
    <mergeCell ref="A73:B73"/>
    <mergeCell ref="C73:U73"/>
    <mergeCell ref="V73:X73"/>
    <mergeCell ref="Y73:AB73"/>
    <mergeCell ref="AD73:AG73"/>
    <mergeCell ref="AI71:AL71"/>
    <mergeCell ref="AN71:AQ71"/>
    <mergeCell ref="AS71:AV71"/>
    <mergeCell ref="AX71:BA71"/>
    <mergeCell ref="BC71:BF71"/>
    <mergeCell ref="A72:B72"/>
    <mergeCell ref="C72:U72"/>
    <mergeCell ref="V72:X72"/>
    <mergeCell ref="Y72:AB72"/>
    <mergeCell ref="AD72:AG72"/>
    <mergeCell ref="AI70:AL70"/>
    <mergeCell ref="AN70:AQ70"/>
    <mergeCell ref="AS70:AV70"/>
    <mergeCell ref="AX70:BA70"/>
    <mergeCell ref="BC70:BF70"/>
    <mergeCell ref="A71:B71"/>
    <mergeCell ref="C71:U71"/>
    <mergeCell ref="V71:X71"/>
    <mergeCell ref="Y71:AB71"/>
    <mergeCell ref="AD71:AG71"/>
    <mergeCell ref="AI69:AL69"/>
    <mergeCell ref="AN69:AQ69"/>
    <mergeCell ref="AS69:AV69"/>
    <mergeCell ref="AX69:BA69"/>
    <mergeCell ref="BC69:BF69"/>
    <mergeCell ref="A70:B70"/>
    <mergeCell ref="C70:U70"/>
    <mergeCell ref="V70:X70"/>
    <mergeCell ref="Y70:AB70"/>
    <mergeCell ref="AD70:AG70"/>
    <mergeCell ref="AI68:AL68"/>
    <mergeCell ref="AN68:AQ68"/>
    <mergeCell ref="AS68:AV68"/>
    <mergeCell ref="AX68:BA68"/>
    <mergeCell ref="BC68:BF68"/>
    <mergeCell ref="A69:B69"/>
    <mergeCell ref="C69:U69"/>
    <mergeCell ref="V69:X69"/>
    <mergeCell ref="Y69:AB69"/>
    <mergeCell ref="AD69:AG69"/>
    <mergeCell ref="AI67:AL67"/>
    <mergeCell ref="AN67:AQ67"/>
    <mergeCell ref="AS67:AV67"/>
    <mergeCell ref="AX67:BA67"/>
    <mergeCell ref="BC67:BF67"/>
    <mergeCell ref="A68:B68"/>
    <mergeCell ref="C68:U68"/>
    <mergeCell ref="V68:X68"/>
    <mergeCell ref="Y68:AB68"/>
    <mergeCell ref="AD68:AG68"/>
    <mergeCell ref="AI66:AL66"/>
    <mergeCell ref="AN66:AQ66"/>
    <mergeCell ref="AS66:AV66"/>
    <mergeCell ref="AX66:BA66"/>
    <mergeCell ref="BC66:BF66"/>
    <mergeCell ref="A67:B67"/>
    <mergeCell ref="C67:U67"/>
    <mergeCell ref="V67:X67"/>
    <mergeCell ref="Y67:AB67"/>
    <mergeCell ref="AD67:AG67"/>
    <mergeCell ref="AI65:AL65"/>
    <mergeCell ref="AN65:AQ65"/>
    <mergeCell ref="AS65:AV65"/>
    <mergeCell ref="AX65:BA65"/>
    <mergeCell ref="BC65:BF65"/>
    <mergeCell ref="A66:B66"/>
    <mergeCell ref="C66:U66"/>
    <mergeCell ref="V66:X66"/>
    <mergeCell ref="Y66:AB66"/>
    <mergeCell ref="AD66:AG66"/>
    <mergeCell ref="AI64:AL64"/>
    <mergeCell ref="AN64:AQ64"/>
    <mergeCell ref="AS64:AV64"/>
    <mergeCell ref="AX64:BA64"/>
    <mergeCell ref="BC64:BF64"/>
    <mergeCell ref="A65:B65"/>
    <mergeCell ref="C65:U65"/>
    <mergeCell ref="V65:X65"/>
    <mergeCell ref="Y65:AB65"/>
    <mergeCell ref="AD65:AG65"/>
    <mergeCell ref="AI63:AL63"/>
    <mergeCell ref="AN63:AQ63"/>
    <mergeCell ref="AS63:AV63"/>
    <mergeCell ref="AX63:BA63"/>
    <mergeCell ref="BC63:BF63"/>
    <mergeCell ref="A64:B64"/>
    <mergeCell ref="C64:U64"/>
    <mergeCell ref="V64:X64"/>
    <mergeCell ref="Y64:AB64"/>
    <mergeCell ref="AD64:AG64"/>
    <mergeCell ref="AI62:AL62"/>
    <mergeCell ref="AN62:AQ62"/>
    <mergeCell ref="AS62:AV62"/>
    <mergeCell ref="AX62:BA62"/>
    <mergeCell ref="BC62:BF62"/>
    <mergeCell ref="A63:B63"/>
    <mergeCell ref="C63:U63"/>
    <mergeCell ref="V63:X63"/>
    <mergeCell ref="Y63:AB63"/>
    <mergeCell ref="AD63:AG63"/>
    <mergeCell ref="AI61:AL61"/>
    <mergeCell ref="AN61:AQ61"/>
    <mergeCell ref="AS61:AV61"/>
    <mergeCell ref="AX61:BA61"/>
    <mergeCell ref="BC61:BF61"/>
    <mergeCell ref="A62:B62"/>
    <mergeCell ref="C62:U62"/>
    <mergeCell ref="V62:X62"/>
    <mergeCell ref="Y62:AB62"/>
    <mergeCell ref="AD62:AG62"/>
    <mergeCell ref="AI60:AL60"/>
    <mergeCell ref="AN60:AQ60"/>
    <mergeCell ref="AS60:AV60"/>
    <mergeCell ref="AX60:BA60"/>
    <mergeCell ref="BC60:BF60"/>
    <mergeCell ref="A61:B61"/>
    <mergeCell ref="C61:U61"/>
    <mergeCell ref="V61:X61"/>
    <mergeCell ref="Y61:AB61"/>
    <mergeCell ref="AD61:AG61"/>
    <mergeCell ref="AI59:AL59"/>
    <mergeCell ref="AN59:AQ59"/>
    <mergeCell ref="AS59:AV59"/>
    <mergeCell ref="AX59:BA59"/>
    <mergeCell ref="BC59:BF59"/>
    <mergeCell ref="A60:B60"/>
    <mergeCell ref="C60:U60"/>
    <mergeCell ref="V60:X60"/>
    <mergeCell ref="Y60:AB60"/>
    <mergeCell ref="AD60:AG60"/>
    <mergeCell ref="AI58:AL58"/>
    <mergeCell ref="AN58:AQ58"/>
    <mergeCell ref="AS58:AV58"/>
    <mergeCell ref="AX58:BA58"/>
    <mergeCell ref="BC58:BF58"/>
    <mergeCell ref="A59:B59"/>
    <mergeCell ref="C59:U59"/>
    <mergeCell ref="V59:X59"/>
    <mergeCell ref="Y59:AB59"/>
    <mergeCell ref="AD59:AG59"/>
    <mergeCell ref="AI57:AL57"/>
    <mergeCell ref="AN57:AQ57"/>
    <mergeCell ref="AS57:AV57"/>
    <mergeCell ref="AX57:BA57"/>
    <mergeCell ref="BC57:BF57"/>
    <mergeCell ref="A58:B58"/>
    <mergeCell ref="C58:U58"/>
    <mergeCell ref="V58:X58"/>
    <mergeCell ref="Y58:AB58"/>
    <mergeCell ref="AD58:AG58"/>
    <mergeCell ref="AI56:AL56"/>
    <mergeCell ref="AN56:AQ56"/>
    <mergeCell ref="AS56:AV56"/>
    <mergeCell ref="AX56:BA56"/>
    <mergeCell ref="BC56:BF56"/>
    <mergeCell ref="A57:B57"/>
    <mergeCell ref="C57:U57"/>
    <mergeCell ref="V57:X57"/>
    <mergeCell ref="Y57:AB57"/>
    <mergeCell ref="AD57:AG57"/>
    <mergeCell ref="AI55:AL55"/>
    <mergeCell ref="AN55:AQ55"/>
    <mergeCell ref="AS55:AV55"/>
    <mergeCell ref="AX55:BA55"/>
    <mergeCell ref="BC55:BF55"/>
    <mergeCell ref="A56:B56"/>
    <mergeCell ref="C56:U56"/>
    <mergeCell ref="V56:X56"/>
    <mergeCell ref="Y56:AB56"/>
    <mergeCell ref="AD56:AG56"/>
    <mergeCell ref="AI54:AL54"/>
    <mergeCell ref="AN54:AQ54"/>
    <mergeCell ref="AS54:AV54"/>
    <mergeCell ref="AX54:BA54"/>
    <mergeCell ref="BC54:BF54"/>
    <mergeCell ref="A55:B55"/>
    <mergeCell ref="C55:U55"/>
    <mergeCell ref="V55:X55"/>
    <mergeCell ref="Y55:AB55"/>
    <mergeCell ref="AD55:AG55"/>
    <mergeCell ref="AI53:AL53"/>
    <mergeCell ref="AN53:AQ53"/>
    <mergeCell ref="AS53:AV53"/>
    <mergeCell ref="AX53:BA53"/>
    <mergeCell ref="BC53:BF53"/>
    <mergeCell ref="A54:B54"/>
    <mergeCell ref="C54:U54"/>
    <mergeCell ref="V54:X54"/>
    <mergeCell ref="Y54:AB54"/>
    <mergeCell ref="AD54:AG54"/>
    <mergeCell ref="AI52:AL52"/>
    <mergeCell ref="AN52:AQ52"/>
    <mergeCell ref="AS52:AV52"/>
    <mergeCell ref="AX52:BA52"/>
    <mergeCell ref="BC52:BF52"/>
    <mergeCell ref="A53:B53"/>
    <mergeCell ref="C53:U53"/>
    <mergeCell ref="V53:X53"/>
    <mergeCell ref="Y53:AB53"/>
    <mergeCell ref="AD53:AG53"/>
    <mergeCell ref="AI51:AL51"/>
    <mergeCell ref="AN51:AQ51"/>
    <mergeCell ref="AS51:AV51"/>
    <mergeCell ref="AX51:BA51"/>
    <mergeCell ref="BC51:BF51"/>
    <mergeCell ref="A52:B52"/>
    <mergeCell ref="C52:U52"/>
    <mergeCell ref="V52:X52"/>
    <mergeCell ref="Y52:AB52"/>
    <mergeCell ref="AD52:AG52"/>
    <mergeCell ref="AI50:AL50"/>
    <mergeCell ref="AN50:AQ50"/>
    <mergeCell ref="AS50:AV50"/>
    <mergeCell ref="AX50:BA50"/>
    <mergeCell ref="BC50:BF50"/>
    <mergeCell ref="A51:B51"/>
    <mergeCell ref="C51:U51"/>
    <mergeCell ref="V51:X51"/>
    <mergeCell ref="Y51:AB51"/>
    <mergeCell ref="AD51:AG51"/>
    <mergeCell ref="AI49:AL49"/>
    <mergeCell ref="AN49:AQ49"/>
    <mergeCell ref="AS49:AV49"/>
    <mergeCell ref="AX49:BA49"/>
    <mergeCell ref="BC49:BF49"/>
    <mergeCell ref="A50:B50"/>
    <mergeCell ref="C50:U50"/>
    <mergeCell ref="V50:X50"/>
    <mergeCell ref="Y50:AB50"/>
    <mergeCell ref="AD50:AG50"/>
    <mergeCell ref="AI48:AL48"/>
    <mergeCell ref="AN48:AQ48"/>
    <mergeCell ref="AS48:AV48"/>
    <mergeCell ref="AX48:BA48"/>
    <mergeCell ref="BC48:BF48"/>
    <mergeCell ref="A49:B49"/>
    <mergeCell ref="C49:U49"/>
    <mergeCell ref="V49:X49"/>
    <mergeCell ref="Y49:AB49"/>
    <mergeCell ref="AD49:AG49"/>
    <mergeCell ref="AI47:AL47"/>
    <mergeCell ref="AN47:AQ47"/>
    <mergeCell ref="AS47:AV47"/>
    <mergeCell ref="AX47:BA47"/>
    <mergeCell ref="BC47:BF47"/>
    <mergeCell ref="A48:B48"/>
    <mergeCell ref="C48:U48"/>
    <mergeCell ref="V48:X48"/>
    <mergeCell ref="Y48:AB48"/>
    <mergeCell ref="AD48:AG48"/>
    <mergeCell ref="AI46:AL46"/>
    <mergeCell ref="AN46:AQ46"/>
    <mergeCell ref="AS46:AV46"/>
    <mergeCell ref="AX46:BA46"/>
    <mergeCell ref="BC46:BF46"/>
    <mergeCell ref="A47:B47"/>
    <mergeCell ref="C47:U47"/>
    <mergeCell ref="V47:X47"/>
    <mergeCell ref="Y47:AB47"/>
    <mergeCell ref="AD47:AG47"/>
    <mergeCell ref="AI39:AL39"/>
    <mergeCell ref="AN39:AQ39"/>
    <mergeCell ref="AS39:AV39"/>
    <mergeCell ref="AX39:BA39"/>
    <mergeCell ref="BC39:BF39"/>
    <mergeCell ref="A46:B46"/>
    <mergeCell ref="C46:U46"/>
    <mergeCell ref="V46:X46"/>
    <mergeCell ref="Y46:AB46"/>
    <mergeCell ref="AD46:AG46"/>
    <mergeCell ref="AI38:AL38"/>
    <mergeCell ref="AN38:AQ38"/>
    <mergeCell ref="AS38:AV38"/>
    <mergeCell ref="AX38:BA38"/>
    <mergeCell ref="BC38:BF38"/>
    <mergeCell ref="A39:B39"/>
    <mergeCell ref="C39:U39"/>
    <mergeCell ref="V39:X39"/>
    <mergeCell ref="Y39:AB39"/>
    <mergeCell ref="AD39:AG39"/>
    <mergeCell ref="A42:B43"/>
    <mergeCell ref="C42:U43"/>
    <mergeCell ref="V42:X43"/>
    <mergeCell ref="Y42:AC43"/>
    <mergeCell ref="AD42:AH43"/>
    <mergeCell ref="AI42:AM43"/>
    <mergeCell ref="AN42:AR43"/>
    <mergeCell ref="AS42:AW43"/>
    <mergeCell ref="AX42:BB43"/>
    <mergeCell ref="BC42:BG43"/>
    <mergeCell ref="A44:B44"/>
    <mergeCell ref="C44:S44"/>
    <mergeCell ref="AI37:AL37"/>
    <mergeCell ref="AN37:AQ37"/>
    <mergeCell ref="AS37:AV37"/>
    <mergeCell ref="AX37:BA37"/>
    <mergeCell ref="BC37:BF37"/>
    <mergeCell ref="A38:B38"/>
    <mergeCell ref="C38:U38"/>
    <mergeCell ref="V38:X38"/>
    <mergeCell ref="Y38:AB38"/>
    <mergeCell ref="AD38:AG38"/>
    <mergeCell ref="AI36:AL36"/>
    <mergeCell ref="AN36:AQ36"/>
    <mergeCell ref="AS36:AV36"/>
    <mergeCell ref="AX36:BA36"/>
    <mergeCell ref="BC36:BF36"/>
    <mergeCell ref="A37:B37"/>
    <mergeCell ref="C37:U37"/>
    <mergeCell ref="V37:X37"/>
    <mergeCell ref="Y37:AB37"/>
    <mergeCell ref="AD37:AG37"/>
    <mergeCell ref="AI35:AL35"/>
    <mergeCell ref="AN35:AQ35"/>
    <mergeCell ref="AS35:AV35"/>
    <mergeCell ref="AX35:BA35"/>
    <mergeCell ref="BC35:BF35"/>
    <mergeCell ref="A36:B36"/>
    <mergeCell ref="C36:U36"/>
    <mergeCell ref="V36:X36"/>
    <mergeCell ref="Y36:AB36"/>
    <mergeCell ref="AD36:AG36"/>
    <mergeCell ref="AI34:AL34"/>
    <mergeCell ref="AN34:AQ34"/>
    <mergeCell ref="AS34:AV34"/>
    <mergeCell ref="AX34:BA34"/>
    <mergeCell ref="BC34:BF34"/>
    <mergeCell ref="A35:B35"/>
    <mergeCell ref="C35:U35"/>
    <mergeCell ref="V35:X35"/>
    <mergeCell ref="Y35:AB35"/>
    <mergeCell ref="AD35:AG35"/>
    <mergeCell ref="AI33:AL33"/>
    <mergeCell ref="AN33:AQ33"/>
    <mergeCell ref="AS33:AV33"/>
    <mergeCell ref="AX33:BA33"/>
    <mergeCell ref="BC33:BF33"/>
    <mergeCell ref="A34:B34"/>
    <mergeCell ref="C34:U34"/>
    <mergeCell ref="V34:X34"/>
    <mergeCell ref="Y34:AB34"/>
    <mergeCell ref="AD34:AG34"/>
    <mergeCell ref="AI32:AL32"/>
    <mergeCell ref="AN32:AQ32"/>
    <mergeCell ref="AS32:AV32"/>
    <mergeCell ref="AX32:BA32"/>
    <mergeCell ref="BC32:BF32"/>
    <mergeCell ref="A33:B33"/>
    <mergeCell ref="C33:U33"/>
    <mergeCell ref="V33:X33"/>
    <mergeCell ref="Y33:AB33"/>
    <mergeCell ref="AD33:AG33"/>
    <mergeCell ref="AI31:AL31"/>
    <mergeCell ref="AN31:AQ31"/>
    <mergeCell ref="AS31:AV31"/>
    <mergeCell ref="AX31:BA31"/>
    <mergeCell ref="BC31:BF31"/>
    <mergeCell ref="A32:B32"/>
    <mergeCell ref="C32:U32"/>
    <mergeCell ref="V32:X32"/>
    <mergeCell ref="Y32:AB32"/>
    <mergeCell ref="AD32:AG32"/>
    <mergeCell ref="AI30:AL30"/>
    <mergeCell ref="AN30:AQ30"/>
    <mergeCell ref="AS30:AV30"/>
    <mergeCell ref="AX30:BA30"/>
    <mergeCell ref="BC30:BF30"/>
    <mergeCell ref="A31:B31"/>
    <mergeCell ref="C31:U31"/>
    <mergeCell ref="V31:X31"/>
    <mergeCell ref="Y31:AB31"/>
    <mergeCell ref="AD31:AG31"/>
    <mergeCell ref="AI29:AL29"/>
    <mergeCell ref="AN29:AQ29"/>
    <mergeCell ref="AS29:AV29"/>
    <mergeCell ref="AX29:BA29"/>
    <mergeCell ref="BC29:BF29"/>
    <mergeCell ref="A30:B30"/>
    <mergeCell ref="C30:U30"/>
    <mergeCell ref="V30:X30"/>
    <mergeCell ref="Y30:AB30"/>
    <mergeCell ref="AD30:AG30"/>
    <mergeCell ref="AI28:AL28"/>
    <mergeCell ref="AN28:AQ28"/>
    <mergeCell ref="AS28:AV28"/>
    <mergeCell ref="AX28:BA28"/>
    <mergeCell ref="BC28:BF28"/>
    <mergeCell ref="A29:B29"/>
    <mergeCell ref="C29:U29"/>
    <mergeCell ref="V29:X29"/>
    <mergeCell ref="Y29:AB29"/>
    <mergeCell ref="AD29:AG29"/>
    <mergeCell ref="AI27:AL27"/>
    <mergeCell ref="AN27:AQ27"/>
    <mergeCell ref="AS27:AV27"/>
    <mergeCell ref="AX27:BA27"/>
    <mergeCell ref="BC27:BF27"/>
    <mergeCell ref="A28:B28"/>
    <mergeCell ref="C28:U28"/>
    <mergeCell ref="V28:X28"/>
    <mergeCell ref="Y28:AB28"/>
    <mergeCell ref="AD28:AG28"/>
    <mergeCell ref="AI26:AL26"/>
    <mergeCell ref="AN26:AQ26"/>
    <mergeCell ref="AS26:AV26"/>
    <mergeCell ref="AX26:BA26"/>
    <mergeCell ref="BC26:BF26"/>
    <mergeCell ref="A27:B27"/>
    <mergeCell ref="C27:U27"/>
    <mergeCell ref="V27:X27"/>
    <mergeCell ref="Y27:AB27"/>
    <mergeCell ref="AD27:AG27"/>
    <mergeCell ref="AI25:AL25"/>
    <mergeCell ref="AN25:AQ25"/>
    <mergeCell ref="AS25:AV25"/>
    <mergeCell ref="AX25:BA25"/>
    <mergeCell ref="BC25:BF25"/>
    <mergeCell ref="A26:B26"/>
    <mergeCell ref="C26:U26"/>
    <mergeCell ref="V26:X26"/>
    <mergeCell ref="Y26:AB26"/>
    <mergeCell ref="AD26:AG26"/>
    <mergeCell ref="AI24:AL24"/>
    <mergeCell ref="AN24:AQ24"/>
    <mergeCell ref="AS24:AV24"/>
    <mergeCell ref="AX24:BA24"/>
    <mergeCell ref="BC24:BF24"/>
    <mergeCell ref="A25:B25"/>
    <mergeCell ref="C25:U25"/>
    <mergeCell ref="V25:X25"/>
    <mergeCell ref="Y25:AB25"/>
    <mergeCell ref="AD25:AG25"/>
    <mergeCell ref="AI23:AL23"/>
    <mergeCell ref="AN23:AQ23"/>
    <mergeCell ref="AS23:AV23"/>
    <mergeCell ref="AX23:BA23"/>
    <mergeCell ref="BC23:BF23"/>
    <mergeCell ref="A24:B24"/>
    <mergeCell ref="C24:U24"/>
    <mergeCell ref="V24:X24"/>
    <mergeCell ref="Y24:AB24"/>
    <mergeCell ref="AD24:AG24"/>
    <mergeCell ref="AI22:AL22"/>
    <mergeCell ref="AN22:AQ22"/>
    <mergeCell ref="AS22:AV22"/>
    <mergeCell ref="AX22:BA22"/>
    <mergeCell ref="BC22:BF22"/>
    <mergeCell ref="A23:B23"/>
    <mergeCell ref="C23:U23"/>
    <mergeCell ref="V23:X23"/>
    <mergeCell ref="Y23:AB23"/>
    <mergeCell ref="AD23:AG23"/>
    <mergeCell ref="AI21:AL21"/>
    <mergeCell ref="AN21:AQ21"/>
    <mergeCell ref="AS21:AV21"/>
    <mergeCell ref="AX21:BA21"/>
    <mergeCell ref="BC21:BF21"/>
    <mergeCell ref="A22:B22"/>
    <mergeCell ref="C22:U22"/>
    <mergeCell ref="V22:X22"/>
    <mergeCell ref="Y22:AB22"/>
    <mergeCell ref="AD22:AG22"/>
    <mergeCell ref="AI20:AL20"/>
    <mergeCell ref="AN20:AQ20"/>
    <mergeCell ref="AS20:AV20"/>
    <mergeCell ref="AX20:BA20"/>
    <mergeCell ref="BC20:BF20"/>
    <mergeCell ref="A21:B21"/>
    <mergeCell ref="C21:U21"/>
    <mergeCell ref="V21:X21"/>
    <mergeCell ref="Y21:AB21"/>
    <mergeCell ref="AD21:AG21"/>
    <mergeCell ref="AI19:AL19"/>
    <mergeCell ref="AN19:AQ19"/>
    <mergeCell ref="AS19:AV19"/>
    <mergeCell ref="AX19:BA19"/>
    <mergeCell ref="BC19:BF19"/>
    <mergeCell ref="A20:B20"/>
    <mergeCell ref="C20:U20"/>
    <mergeCell ref="V20:X20"/>
    <mergeCell ref="Y20:AB20"/>
    <mergeCell ref="AD20:AG20"/>
    <mergeCell ref="AI18:AL18"/>
    <mergeCell ref="AN18:AQ18"/>
    <mergeCell ref="AS18:AV18"/>
    <mergeCell ref="AX18:BA18"/>
    <mergeCell ref="BC18:BF18"/>
    <mergeCell ref="A19:B19"/>
    <mergeCell ref="C19:U19"/>
    <mergeCell ref="V19:X19"/>
    <mergeCell ref="Y19:AB19"/>
    <mergeCell ref="AD19:AG19"/>
    <mergeCell ref="AI17:AL17"/>
    <mergeCell ref="AN17:AQ17"/>
    <mergeCell ref="AS17:AV17"/>
    <mergeCell ref="AX17:BA17"/>
    <mergeCell ref="BC17:BF17"/>
    <mergeCell ref="A18:B18"/>
    <mergeCell ref="C18:U18"/>
    <mergeCell ref="V18:X18"/>
    <mergeCell ref="Y18:AB18"/>
    <mergeCell ref="AD18:AG18"/>
    <mergeCell ref="AI16:AL16"/>
    <mergeCell ref="AN16:AQ16"/>
    <mergeCell ref="AS16:AV16"/>
    <mergeCell ref="AX16:BA16"/>
    <mergeCell ref="BC16:BF16"/>
    <mergeCell ref="A17:B17"/>
    <mergeCell ref="C17:U17"/>
    <mergeCell ref="V17:X17"/>
    <mergeCell ref="Y17:AB17"/>
    <mergeCell ref="AD17:AG17"/>
    <mergeCell ref="AI15:AL15"/>
    <mergeCell ref="AN15:AQ15"/>
    <mergeCell ref="AS15:AV15"/>
    <mergeCell ref="AX15:BA15"/>
    <mergeCell ref="BC15:BF15"/>
    <mergeCell ref="A16:B16"/>
    <mergeCell ref="C16:U16"/>
    <mergeCell ref="V16:X16"/>
    <mergeCell ref="Y16:AB16"/>
    <mergeCell ref="AD16:AG16"/>
    <mergeCell ref="AI14:AL14"/>
    <mergeCell ref="AN14:AQ14"/>
    <mergeCell ref="AS14:AV14"/>
    <mergeCell ref="AX14:BA14"/>
    <mergeCell ref="BC14:BF14"/>
    <mergeCell ref="A15:B15"/>
    <mergeCell ref="C15:U15"/>
    <mergeCell ref="V15:X15"/>
    <mergeCell ref="Y15:AB15"/>
    <mergeCell ref="AD15:AG15"/>
    <mergeCell ref="AI13:AL13"/>
    <mergeCell ref="AN13:AQ13"/>
    <mergeCell ref="AS13:AV13"/>
    <mergeCell ref="AX13:BA13"/>
    <mergeCell ref="BC13:BF13"/>
    <mergeCell ref="A14:B14"/>
    <mergeCell ref="C14:U14"/>
    <mergeCell ref="V14:X14"/>
    <mergeCell ref="Y14:AB14"/>
    <mergeCell ref="AD14:AG14"/>
    <mergeCell ref="AI12:AL12"/>
    <mergeCell ref="AN12:AQ12"/>
    <mergeCell ref="AS12:AV12"/>
    <mergeCell ref="AX12:BA12"/>
    <mergeCell ref="BC12:BF12"/>
    <mergeCell ref="A13:B13"/>
    <mergeCell ref="C13:U13"/>
    <mergeCell ref="V13:X13"/>
    <mergeCell ref="Y13:AB13"/>
    <mergeCell ref="AD13:AG13"/>
    <mergeCell ref="AI11:AL11"/>
    <mergeCell ref="AN11:AQ11"/>
    <mergeCell ref="AS11:AV11"/>
    <mergeCell ref="AX11:BA11"/>
    <mergeCell ref="BC11:BF11"/>
    <mergeCell ref="A12:B12"/>
    <mergeCell ref="C12:U12"/>
    <mergeCell ref="V12:X12"/>
    <mergeCell ref="Y12:AB12"/>
    <mergeCell ref="AD12:AG12"/>
    <mergeCell ref="AI10:AL10"/>
    <mergeCell ref="AN10:AQ10"/>
    <mergeCell ref="AS10:AV10"/>
    <mergeCell ref="AX10:BA10"/>
    <mergeCell ref="BC10:BF10"/>
    <mergeCell ref="A11:B11"/>
    <mergeCell ref="C11:U11"/>
    <mergeCell ref="V11:X11"/>
    <mergeCell ref="Y11:AB11"/>
    <mergeCell ref="AD11:AG11"/>
    <mergeCell ref="AI8:AM9"/>
    <mergeCell ref="AN8:AR9"/>
    <mergeCell ref="AS8:AW9"/>
    <mergeCell ref="AX8:BB9"/>
    <mergeCell ref="BC8:BG9"/>
    <mergeCell ref="A10:B10"/>
    <mergeCell ref="C10:S10"/>
    <mergeCell ref="V10:X10"/>
    <mergeCell ref="Y10:AB10"/>
    <mergeCell ref="AD10:AG10"/>
    <mergeCell ref="A1:BF1"/>
    <mergeCell ref="A4:BH4"/>
    <mergeCell ref="A6:BH6"/>
    <mergeCell ref="A7:BF7"/>
    <mergeCell ref="A8:B9"/>
    <mergeCell ref="C8:U9"/>
    <mergeCell ref="V8:X9"/>
    <mergeCell ref="Y8:AC9"/>
    <mergeCell ref="AD8:AH9"/>
    <mergeCell ref="V44:X44"/>
    <mergeCell ref="Y44:AB44"/>
    <mergeCell ref="AD44:AG44"/>
    <mergeCell ref="AI44:AL44"/>
    <mergeCell ref="AN44:AQ44"/>
    <mergeCell ref="AS44:AV44"/>
    <mergeCell ref="AX44:BA44"/>
    <mergeCell ref="BC44:BF44"/>
    <mergeCell ref="A45:B45"/>
    <mergeCell ref="C45:U45"/>
    <mergeCell ref="V45:X45"/>
    <mergeCell ref="Y45:AB45"/>
    <mergeCell ref="AD45:AG45"/>
    <mergeCell ref="AI45:AL45"/>
    <mergeCell ref="AN45:AQ45"/>
    <mergeCell ref="AS45:AV45"/>
    <mergeCell ref="AX45:BA45"/>
    <mergeCell ref="BC45:BF45"/>
    <mergeCell ref="V78:X78"/>
    <mergeCell ref="Y78:AB78"/>
    <mergeCell ref="AD78:AG78"/>
    <mergeCell ref="AI78:AL78"/>
    <mergeCell ref="AN78:AQ78"/>
    <mergeCell ref="AS78:AV78"/>
    <mergeCell ref="AX78:BA78"/>
    <mergeCell ref="BC78:BF78"/>
    <mergeCell ref="A79:B79"/>
    <mergeCell ref="C79:U79"/>
    <mergeCell ref="V79:X79"/>
    <mergeCell ref="Y79:AB79"/>
    <mergeCell ref="AD79:AG79"/>
    <mergeCell ref="AI79:AL79"/>
    <mergeCell ref="AN79:AQ79"/>
    <mergeCell ref="AS79:AV79"/>
    <mergeCell ref="AX79:BA79"/>
    <mergeCell ref="BC79:BF79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99"/>
  <sheetViews>
    <sheetView view="pageLayout" zoomScale="60" zoomScaleNormal="100" zoomScaleSheetLayoutView="100" zoomScalePageLayoutView="60" workbookViewId="0">
      <selection sqref="A1:AZ1"/>
    </sheetView>
  </sheetViews>
  <sheetFormatPr defaultRowHeight="12.75" x14ac:dyDescent="0.2"/>
  <cols>
    <col min="1" max="1" width="2.85546875" style="48" customWidth="1"/>
    <col min="2" max="2" width="3.140625" style="48" customWidth="1"/>
    <col min="3" max="19" width="2.7109375" style="48" customWidth="1"/>
    <col min="20" max="20" width="0.28515625" style="48" customWidth="1"/>
    <col min="21" max="21" width="3.85546875" style="48" hidden="1" customWidth="1"/>
    <col min="22" max="27" width="2.7109375" style="48" customWidth="1"/>
    <col min="28" max="28" width="5.85546875" style="48" customWidth="1"/>
    <col min="29" max="29" width="15.7109375" style="48" customWidth="1"/>
    <col min="30" max="32" width="2.7109375" style="48" customWidth="1"/>
    <col min="33" max="33" width="4.5703125" style="48" customWidth="1"/>
    <col min="34" max="34" width="3.85546875" style="48" customWidth="1"/>
    <col min="35" max="36" width="2.7109375" style="48" customWidth="1"/>
    <col min="37" max="37" width="4.42578125" style="48" customWidth="1"/>
    <col min="38" max="40" width="2.7109375" style="48" customWidth="1"/>
    <col min="41" max="41" width="4.28515625" style="48" customWidth="1"/>
    <col min="42" max="42" width="14.5703125" style="48" customWidth="1"/>
    <col min="43" max="45" width="2.7109375" style="48" customWidth="1"/>
    <col min="46" max="46" width="6.5703125" style="48" customWidth="1"/>
    <col min="47" max="47" width="15.140625" style="48" customWidth="1"/>
    <col min="48" max="52" width="2.7109375" style="48" customWidth="1"/>
    <col min="53" max="53" width="17.7109375" style="48" customWidth="1"/>
    <col min="54" max="107" width="2.7109375" style="48" customWidth="1"/>
    <col min="108" max="256" width="9.140625" style="48"/>
    <col min="257" max="257" width="2.85546875" style="48" customWidth="1"/>
    <col min="258" max="258" width="3.140625" style="48" customWidth="1"/>
    <col min="259" max="276" width="2.7109375" style="48" customWidth="1"/>
    <col min="277" max="277" width="3.85546875" style="48" customWidth="1"/>
    <col min="278" max="283" width="2.7109375" style="48" customWidth="1"/>
    <col min="284" max="284" width="5" style="48" customWidth="1"/>
    <col min="285" max="285" width="12" style="48" customWidth="1"/>
    <col min="286" max="288" width="2.7109375" style="48" customWidth="1"/>
    <col min="289" max="289" width="4.5703125" style="48" customWidth="1"/>
    <col min="290" max="290" width="3.85546875" style="48" customWidth="1"/>
    <col min="291" max="292" width="2.7109375" style="48" customWidth="1"/>
    <col min="293" max="293" width="4.42578125" style="48" customWidth="1"/>
    <col min="294" max="296" width="2.7109375" style="48" customWidth="1"/>
    <col min="297" max="297" width="4.28515625" style="48" customWidth="1"/>
    <col min="298" max="298" width="11.85546875" style="48" customWidth="1"/>
    <col min="299" max="301" width="2.7109375" style="48" customWidth="1"/>
    <col min="302" max="302" width="3.42578125" style="48" customWidth="1"/>
    <col min="303" max="303" width="12.85546875" style="48" customWidth="1"/>
    <col min="304" max="308" width="2.7109375" style="48" customWidth="1"/>
    <col min="309" max="309" width="11.7109375" style="48" customWidth="1"/>
    <col min="310" max="363" width="2.7109375" style="48" customWidth="1"/>
    <col min="364" max="512" width="9.140625" style="48"/>
    <col min="513" max="513" width="2.85546875" style="48" customWidth="1"/>
    <col min="514" max="514" width="3.140625" style="48" customWidth="1"/>
    <col min="515" max="532" width="2.7109375" style="48" customWidth="1"/>
    <col min="533" max="533" width="3.85546875" style="48" customWidth="1"/>
    <col min="534" max="539" width="2.7109375" style="48" customWidth="1"/>
    <col min="540" max="540" width="5" style="48" customWidth="1"/>
    <col min="541" max="541" width="12" style="48" customWidth="1"/>
    <col min="542" max="544" width="2.7109375" style="48" customWidth="1"/>
    <col min="545" max="545" width="4.5703125" style="48" customWidth="1"/>
    <col min="546" max="546" width="3.85546875" style="48" customWidth="1"/>
    <col min="547" max="548" width="2.7109375" style="48" customWidth="1"/>
    <col min="549" max="549" width="4.42578125" style="48" customWidth="1"/>
    <col min="550" max="552" width="2.7109375" style="48" customWidth="1"/>
    <col min="553" max="553" width="4.28515625" style="48" customWidth="1"/>
    <col min="554" max="554" width="11.85546875" style="48" customWidth="1"/>
    <col min="555" max="557" width="2.7109375" style="48" customWidth="1"/>
    <col min="558" max="558" width="3.42578125" style="48" customWidth="1"/>
    <col min="559" max="559" width="12.85546875" style="48" customWidth="1"/>
    <col min="560" max="564" width="2.7109375" style="48" customWidth="1"/>
    <col min="565" max="565" width="11.7109375" style="48" customWidth="1"/>
    <col min="566" max="619" width="2.7109375" style="48" customWidth="1"/>
    <col min="620" max="768" width="9.140625" style="48"/>
    <col min="769" max="769" width="2.85546875" style="48" customWidth="1"/>
    <col min="770" max="770" width="3.140625" style="48" customWidth="1"/>
    <col min="771" max="788" width="2.7109375" style="48" customWidth="1"/>
    <col min="789" max="789" width="3.85546875" style="48" customWidth="1"/>
    <col min="790" max="795" width="2.7109375" style="48" customWidth="1"/>
    <col min="796" max="796" width="5" style="48" customWidth="1"/>
    <col min="797" max="797" width="12" style="48" customWidth="1"/>
    <col min="798" max="800" width="2.7109375" style="48" customWidth="1"/>
    <col min="801" max="801" width="4.5703125" style="48" customWidth="1"/>
    <col min="802" max="802" width="3.85546875" style="48" customWidth="1"/>
    <col min="803" max="804" width="2.7109375" style="48" customWidth="1"/>
    <col min="805" max="805" width="4.42578125" style="48" customWidth="1"/>
    <col min="806" max="808" width="2.7109375" style="48" customWidth="1"/>
    <col min="809" max="809" width="4.28515625" style="48" customWidth="1"/>
    <col min="810" max="810" width="11.85546875" style="48" customWidth="1"/>
    <col min="811" max="813" width="2.7109375" style="48" customWidth="1"/>
    <col min="814" max="814" width="3.42578125" style="48" customWidth="1"/>
    <col min="815" max="815" width="12.85546875" style="48" customWidth="1"/>
    <col min="816" max="820" width="2.7109375" style="48" customWidth="1"/>
    <col min="821" max="821" width="11.7109375" style="48" customWidth="1"/>
    <col min="822" max="875" width="2.7109375" style="48" customWidth="1"/>
    <col min="876" max="1024" width="9.140625" style="48"/>
    <col min="1025" max="1025" width="2.85546875" style="48" customWidth="1"/>
    <col min="1026" max="1026" width="3.140625" style="48" customWidth="1"/>
    <col min="1027" max="1044" width="2.7109375" style="48" customWidth="1"/>
    <col min="1045" max="1045" width="3.85546875" style="48" customWidth="1"/>
    <col min="1046" max="1051" width="2.7109375" style="48" customWidth="1"/>
    <col min="1052" max="1052" width="5" style="48" customWidth="1"/>
    <col min="1053" max="1053" width="12" style="48" customWidth="1"/>
    <col min="1054" max="1056" width="2.7109375" style="48" customWidth="1"/>
    <col min="1057" max="1057" width="4.5703125" style="48" customWidth="1"/>
    <col min="1058" max="1058" width="3.85546875" style="48" customWidth="1"/>
    <col min="1059" max="1060" width="2.7109375" style="48" customWidth="1"/>
    <col min="1061" max="1061" width="4.42578125" style="48" customWidth="1"/>
    <col min="1062" max="1064" width="2.7109375" style="48" customWidth="1"/>
    <col min="1065" max="1065" width="4.28515625" style="48" customWidth="1"/>
    <col min="1066" max="1066" width="11.85546875" style="48" customWidth="1"/>
    <col min="1067" max="1069" width="2.7109375" style="48" customWidth="1"/>
    <col min="1070" max="1070" width="3.42578125" style="48" customWidth="1"/>
    <col min="1071" max="1071" width="12.85546875" style="48" customWidth="1"/>
    <col min="1072" max="1076" width="2.7109375" style="48" customWidth="1"/>
    <col min="1077" max="1077" width="11.7109375" style="48" customWidth="1"/>
    <col min="1078" max="1131" width="2.7109375" style="48" customWidth="1"/>
    <col min="1132" max="1280" width="9.140625" style="48"/>
    <col min="1281" max="1281" width="2.85546875" style="48" customWidth="1"/>
    <col min="1282" max="1282" width="3.140625" style="48" customWidth="1"/>
    <col min="1283" max="1300" width="2.7109375" style="48" customWidth="1"/>
    <col min="1301" max="1301" width="3.85546875" style="48" customWidth="1"/>
    <col min="1302" max="1307" width="2.7109375" style="48" customWidth="1"/>
    <col min="1308" max="1308" width="5" style="48" customWidth="1"/>
    <col min="1309" max="1309" width="12" style="48" customWidth="1"/>
    <col min="1310" max="1312" width="2.7109375" style="48" customWidth="1"/>
    <col min="1313" max="1313" width="4.5703125" style="48" customWidth="1"/>
    <col min="1314" max="1314" width="3.85546875" style="48" customWidth="1"/>
    <col min="1315" max="1316" width="2.7109375" style="48" customWidth="1"/>
    <col min="1317" max="1317" width="4.42578125" style="48" customWidth="1"/>
    <col min="1318" max="1320" width="2.7109375" style="48" customWidth="1"/>
    <col min="1321" max="1321" width="4.28515625" style="48" customWidth="1"/>
    <col min="1322" max="1322" width="11.85546875" style="48" customWidth="1"/>
    <col min="1323" max="1325" width="2.7109375" style="48" customWidth="1"/>
    <col min="1326" max="1326" width="3.42578125" style="48" customWidth="1"/>
    <col min="1327" max="1327" width="12.85546875" style="48" customWidth="1"/>
    <col min="1328" max="1332" width="2.7109375" style="48" customWidth="1"/>
    <col min="1333" max="1333" width="11.7109375" style="48" customWidth="1"/>
    <col min="1334" max="1387" width="2.7109375" style="48" customWidth="1"/>
    <col min="1388" max="1536" width="9.140625" style="48"/>
    <col min="1537" max="1537" width="2.85546875" style="48" customWidth="1"/>
    <col min="1538" max="1538" width="3.140625" style="48" customWidth="1"/>
    <col min="1539" max="1556" width="2.7109375" style="48" customWidth="1"/>
    <col min="1557" max="1557" width="3.85546875" style="48" customWidth="1"/>
    <col min="1558" max="1563" width="2.7109375" style="48" customWidth="1"/>
    <col min="1564" max="1564" width="5" style="48" customWidth="1"/>
    <col min="1565" max="1565" width="12" style="48" customWidth="1"/>
    <col min="1566" max="1568" width="2.7109375" style="48" customWidth="1"/>
    <col min="1569" max="1569" width="4.5703125" style="48" customWidth="1"/>
    <col min="1570" max="1570" width="3.85546875" style="48" customWidth="1"/>
    <col min="1571" max="1572" width="2.7109375" style="48" customWidth="1"/>
    <col min="1573" max="1573" width="4.42578125" style="48" customWidth="1"/>
    <col min="1574" max="1576" width="2.7109375" style="48" customWidth="1"/>
    <col min="1577" max="1577" width="4.28515625" style="48" customWidth="1"/>
    <col min="1578" max="1578" width="11.85546875" style="48" customWidth="1"/>
    <col min="1579" max="1581" width="2.7109375" style="48" customWidth="1"/>
    <col min="1582" max="1582" width="3.42578125" style="48" customWidth="1"/>
    <col min="1583" max="1583" width="12.85546875" style="48" customWidth="1"/>
    <col min="1584" max="1588" width="2.7109375" style="48" customWidth="1"/>
    <col min="1589" max="1589" width="11.7109375" style="48" customWidth="1"/>
    <col min="1590" max="1643" width="2.7109375" style="48" customWidth="1"/>
    <col min="1644" max="1792" width="9.140625" style="48"/>
    <col min="1793" max="1793" width="2.85546875" style="48" customWidth="1"/>
    <col min="1794" max="1794" width="3.140625" style="48" customWidth="1"/>
    <col min="1795" max="1812" width="2.7109375" style="48" customWidth="1"/>
    <col min="1813" max="1813" width="3.85546875" style="48" customWidth="1"/>
    <col min="1814" max="1819" width="2.7109375" style="48" customWidth="1"/>
    <col min="1820" max="1820" width="5" style="48" customWidth="1"/>
    <col min="1821" max="1821" width="12" style="48" customWidth="1"/>
    <col min="1822" max="1824" width="2.7109375" style="48" customWidth="1"/>
    <col min="1825" max="1825" width="4.5703125" style="48" customWidth="1"/>
    <col min="1826" max="1826" width="3.85546875" style="48" customWidth="1"/>
    <col min="1827" max="1828" width="2.7109375" style="48" customWidth="1"/>
    <col min="1829" max="1829" width="4.42578125" style="48" customWidth="1"/>
    <col min="1830" max="1832" width="2.7109375" style="48" customWidth="1"/>
    <col min="1833" max="1833" width="4.28515625" style="48" customWidth="1"/>
    <col min="1834" max="1834" width="11.85546875" style="48" customWidth="1"/>
    <col min="1835" max="1837" width="2.7109375" style="48" customWidth="1"/>
    <col min="1838" max="1838" width="3.42578125" style="48" customWidth="1"/>
    <col min="1839" max="1839" width="12.85546875" style="48" customWidth="1"/>
    <col min="1840" max="1844" width="2.7109375" style="48" customWidth="1"/>
    <col min="1845" max="1845" width="11.7109375" style="48" customWidth="1"/>
    <col min="1846" max="1899" width="2.7109375" style="48" customWidth="1"/>
    <col min="1900" max="2048" width="9.140625" style="48"/>
    <col min="2049" max="2049" width="2.85546875" style="48" customWidth="1"/>
    <col min="2050" max="2050" width="3.140625" style="48" customWidth="1"/>
    <col min="2051" max="2068" width="2.7109375" style="48" customWidth="1"/>
    <col min="2069" max="2069" width="3.85546875" style="48" customWidth="1"/>
    <col min="2070" max="2075" width="2.7109375" style="48" customWidth="1"/>
    <col min="2076" max="2076" width="5" style="48" customWidth="1"/>
    <col min="2077" max="2077" width="12" style="48" customWidth="1"/>
    <col min="2078" max="2080" width="2.7109375" style="48" customWidth="1"/>
    <col min="2081" max="2081" width="4.5703125" style="48" customWidth="1"/>
    <col min="2082" max="2082" width="3.85546875" style="48" customWidth="1"/>
    <col min="2083" max="2084" width="2.7109375" style="48" customWidth="1"/>
    <col min="2085" max="2085" width="4.42578125" style="48" customWidth="1"/>
    <col min="2086" max="2088" width="2.7109375" style="48" customWidth="1"/>
    <col min="2089" max="2089" width="4.28515625" style="48" customWidth="1"/>
    <col min="2090" max="2090" width="11.85546875" style="48" customWidth="1"/>
    <col min="2091" max="2093" width="2.7109375" style="48" customWidth="1"/>
    <col min="2094" max="2094" width="3.42578125" style="48" customWidth="1"/>
    <col min="2095" max="2095" width="12.85546875" style="48" customWidth="1"/>
    <col min="2096" max="2100" width="2.7109375" style="48" customWidth="1"/>
    <col min="2101" max="2101" width="11.7109375" style="48" customWidth="1"/>
    <col min="2102" max="2155" width="2.7109375" style="48" customWidth="1"/>
    <col min="2156" max="2304" width="9.140625" style="48"/>
    <col min="2305" max="2305" width="2.85546875" style="48" customWidth="1"/>
    <col min="2306" max="2306" width="3.140625" style="48" customWidth="1"/>
    <col min="2307" max="2324" width="2.7109375" style="48" customWidth="1"/>
    <col min="2325" max="2325" width="3.85546875" style="48" customWidth="1"/>
    <col min="2326" max="2331" width="2.7109375" style="48" customWidth="1"/>
    <col min="2332" max="2332" width="5" style="48" customWidth="1"/>
    <col min="2333" max="2333" width="12" style="48" customWidth="1"/>
    <col min="2334" max="2336" width="2.7109375" style="48" customWidth="1"/>
    <col min="2337" max="2337" width="4.5703125" style="48" customWidth="1"/>
    <col min="2338" max="2338" width="3.85546875" style="48" customWidth="1"/>
    <col min="2339" max="2340" width="2.7109375" style="48" customWidth="1"/>
    <col min="2341" max="2341" width="4.42578125" style="48" customWidth="1"/>
    <col min="2342" max="2344" width="2.7109375" style="48" customWidth="1"/>
    <col min="2345" max="2345" width="4.28515625" style="48" customWidth="1"/>
    <col min="2346" max="2346" width="11.85546875" style="48" customWidth="1"/>
    <col min="2347" max="2349" width="2.7109375" style="48" customWidth="1"/>
    <col min="2350" max="2350" width="3.42578125" style="48" customWidth="1"/>
    <col min="2351" max="2351" width="12.85546875" style="48" customWidth="1"/>
    <col min="2352" max="2356" width="2.7109375" style="48" customWidth="1"/>
    <col min="2357" max="2357" width="11.7109375" style="48" customWidth="1"/>
    <col min="2358" max="2411" width="2.7109375" style="48" customWidth="1"/>
    <col min="2412" max="2560" width="9.140625" style="48"/>
    <col min="2561" max="2561" width="2.85546875" style="48" customWidth="1"/>
    <col min="2562" max="2562" width="3.140625" style="48" customWidth="1"/>
    <col min="2563" max="2580" width="2.7109375" style="48" customWidth="1"/>
    <col min="2581" max="2581" width="3.85546875" style="48" customWidth="1"/>
    <col min="2582" max="2587" width="2.7109375" style="48" customWidth="1"/>
    <col min="2588" max="2588" width="5" style="48" customWidth="1"/>
    <col min="2589" max="2589" width="12" style="48" customWidth="1"/>
    <col min="2590" max="2592" width="2.7109375" style="48" customWidth="1"/>
    <col min="2593" max="2593" width="4.5703125" style="48" customWidth="1"/>
    <col min="2594" max="2594" width="3.85546875" style="48" customWidth="1"/>
    <col min="2595" max="2596" width="2.7109375" style="48" customWidth="1"/>
    <col min="2597" max="2597" width="4.42578125" style="48" customWidth="1"/>
    <col min="2598" max="2600" width="2.7109375" style="48" customWidth="1"/>
    <col min="2601" max="2601" width="4.28515625" style="48" customWidth="1"/>
    <col min="2602" max="2602" width="11.85546875" style="48" customWidth="1"/>
    <col min="2603" max="2605" width="2.7109375" style="48" customWidth="1"/>
    <col min="2606" max="2606" width="3.42578125" style="48" customWidth="1"/>
    <col min="2607" max="2607" width="12.85546875" style="48" customWidth="1"/>
    <col min="2608" max="2612" width="2.7109375" style="48" customWidth="1"/>
    <col min="2613" max="2613" width="11.7109375" style="48" customWidth="1"/>
    <col min="2614" max="2667" width="2.7109375" style="48" customWidth="1"/>
    <col min="2668" max="2816" width="9.140625" style="48"/>
    <col min="2817" max="2817" width="2.85546875" style="48" customWidth="1"/>
    <col min="2818" max="2818" width="3.140625" style="48" customWidth="1"/>
    <col min="2819" max="2836" width="2.7109375" style="48" customWidth="1"/>
    <col min="2837" max="2837" width="3.85546875" style="48" customWidth="1"/>
    <col min="2838" max="2843" width="2.7109375" style="48" customWidth="1"/>
    <col min="2844" max="2844" width="5" style="48" customWidth="1"/>
    <col min="2845" max="2845" width="12" style="48" customWidth="1"/>
    <col min="2846" max="2848" width="2.7109375" style="48" customWidth="1"/>
    <col min="2849" max="2849" width="4.5703125" style="48" customWidth="1"/>
    <col min="2850" max="2850" width="3.85546875" style="48" customWidth="1"/>
    <col min="2851" max="2852" width="2.7109375" style="48" customWidth="1"/>
    <col min="2853" max="2853" width="4.42578125" style="48" customWidth="1"/>
    <col min="2854" max="2856" width="2.7109375" style="48" customWidth="1"/>
    <col min="2857" max="2857" width="4.28515625" style="48" customWidth="1"/>
    <col min="2858" max="2858" width="11.85546875" style="48" customWidth="1"/>
    <col min="2859" max="2861" width="2.7109375" style="48" customWidth="1"/>
    <col min="2862" max="2862" width="3.42578125" style="48" customWidth="1"/>
    <col min="2863" max="2863" width="12.85546875" style="48" customWidth="1"/>
    <col min="2864" max="2868" width="2.7109375" style="48" customWidth="1"/>
    <col min="2869" max="2869" width="11.7109375" style="48" customWidth="1"/>
    <col min="2870" max="2923" width="2.7109375" style="48" customWidth="1"/>
    <col min="2924" max="3072" width="9.140625" style="48"/>
    <col min="3073" max="3073" width="2.85546875" style="48" customWidth="1"/>
    <col min="3074" max="3074" width="3.140625" style="48" customWidth="1"/>
    <col min="3075" max="3092" width="2.7109375" style="48" customWidth="1"/>
    <col min="3093" max="3093" width="3.85546875" style="48" customWidth="1"/>
    <col min="3094" max="3099" width="2.7109375" style="48" customWidth="1"/>
    <col min="3100" max="3100" width="5" style="48" customWidth="1"/>
    <col min="3101" max="3101" width="12" style="48" customWidth="1"/>
    <col min="3102" max="3104" width="2.7109375" style="48" customWidth="1"/>
    <col min="3105" max="3105" width="4.5703125" style="48" customWidth="1"/>
    <col min="3106" max="3106" width="3.85546875" style="48" customWidth="1"/>
    <col min="3107" max="3108" width="2.7109375" style="48" customWidth="1"/>
    <col min="3109" max="3109" width="4.42578125" style="48" customWidth="1"/>
    <col min="3110" max="3112" width="2.7109375" style="48" customWidth="1"/>
    <col min="3113" max="3113" width="4.28515625" style="48" customWidth="1"/>
    <col min="3114" max="3114" width="11.85546875" style="48" customWidth="1"/>
    <col min="3115" max="3117" width="2.7109375" style="48" customWidth="1"/>
    <col min="3118" max="3118" width="3.42578125" style="48" customWidth="1"/>
    <col min="3119" max="3119" width="12.85546875" style="48" customWidth="1"/>
    <col min="3120" max="3124" width="2.7109375" style="48" customWidth="1"/>
    <col min="3125" max="3125" width="11.7109375" style="48" customWidth="1"/>
    <col min="3126" max="3179" width="2.7109375" style="48" customWidth="1"/>
    <col min="3180" max="3328" width="9.140625" style="48"/>
    <col min="3329" max="3329" width="2.85546875" style="48" customWidth="1"/>
    <col min="3330" max="3330" width="3.140625" style="48" customWidth="1"/>
    <col min="3331" max="3348" width="2.7109375" style="48" customWidth="1"/>
    <col min="3349" max="3349" width="3.85546875" style="48" customWidth="1"/>
    <col min="3350" max="3355" width="2.7109375" style="48" customWidth="1"/>
    <col min="3356" max="3356" width="5" style="48" customWidth="1"/>
    <col min="3357" max="3357" width="12" style="48" customWidth="1"/>
    <col min="3358" max="3360" width="2.7109375" style="48" customWidth="1"/>
    <col min="3361" max="3361" width="4.5703125" style="48" customWidth="1"/>
    <col min="3362" max="3362" width="3.85546875" style="48" customWidth="1"/>
    <col min="3363" max="3364" width="2.7109375" style="48" customWidth="1"/>
    <col min="3365" max="3365" width="4.42578125" style="48" customWidth="1"/>
    <col min="3366" max="3368" width="2.7109375" style="48" customWidth="1"/>
    <col min="3369" max="3369" width="4.28515625" style="48" customWidth="1"/>
    <col min="3370" max="3370" width="11.85546875" style="48" customWidth="1"/>
    <col min="3371" max="3373" width="2.7109375" style="48" customWidth="1"/>
    <col min="3374" max="3374" width="3.42578125" style="48" customWidth="1"/>
    <col min="3375" max="3375" width="12.85546875" style="48" customWidth="1"/>
    <col min="3376" max="3380" width="2.7109375" style="48" customWidth="1"/>
    <col min="3381" max="3381" width="11.7109375" style="48" customWidth="1"/>
    <col min="3382" max="3435" width="2.7109375" style="48" customWidth="1"/>
    <col min="3436" max="3584" width="9.140625" style="48"/>
    <col min="3585" max="3585" width="2.85546875" style="48" customWidth="1"/>
    <col min="3586" max="3586" width="3.140625" style="48" customWidth="1"/>
    <col min="3587" max="3604" width="2.7109375" style="48" customWidth="1"/>
    <col min="3605" max="3605" width="3.85546875" style="48" customWidth="1"/>
    <col min="3606" max="3611" width="2.7109375" style="48" customWidth="1"/>
    <col min="3612" max="3612" width="5" style="48" customWidth="1"/>
    <col min="3613" max="3613" width="12" style="48" customWidth="1"/>
    <col min="3614" max="3616" width="2.7109375" style="48" customWidth="1"/>
    <col min="3617" max="3617" width="4.5703125" style="48" customWidth="1"/>
    <col min="3618" max="3618" width="3.85546875" style="48" customWidth="1"/>
    <col min="3619" max="3620" width="2.7109375" style="48" customWidth="1"/>
    <col min="3621" max="3621" width="4.42578125" style="48" customWidth="1"/>
    <col min="3622" max="3624" width="2.7109375" style="48" customWidth="1"/>
    <col min="3625" max="3625" width="4.28515625" style="48" customWidth="1"/>
    <col min="3626" max="3626" width="11.85546875" style="48" customWidth="1"/>
    <col min="3627" max="3629" width="2.7109375" style="48" customWidth="1"/>
    <col min="3630" max="3630" width="3.42578125" style="48" customWidth="1"/>
    <col min="3631" max="3631" width="12.85546875" style="48" customWidth="1"/>
    <col min="3632" max="3636" width="2.7109375" style="48" customWidth="1"/>
    <col min="3637" max="3637" width="11.7109375" style="48" customWidth="1"/>
    <col min="3638" max="3691" width="2.7109375" style="48" customWidth="1"/>
    <col min="3692" max="3840" width="9.140625" style="48"/>
    <col min="3841" max="3841" width="2.85546875" style="48" customWidth="1"/>
    <col min="3842" max="3842" width="3.140625" style="48" customWidth="1"/>
    <col min="3843" max="3860" width="2.7109375" style="48" customWidth="1"/>
    <col min="3861" max="3861" width="3.85546875" style="48" customWidth="1"/>
    <col min="3862" max="3867" width="2.7109375" style="48" customWidth="1"/>
    <col min="3868" max="3868" width="5" style="48" customWidth="1"/>
    <col min="3869" max="3869" width="12" style="48" customWidth="1"/>
    <col min="3870" max="3872" width="2.7109375" style="48" customWidth="1"/>
    <col min="3873" max="3873" width="4.5703125" style="48" customWidth="1"/>
    <col min="3874" max="3874" width="3.85546875" style="48" customWidth="1"/>
    <col min="3875" max="3876" width="2.7109375" style="48" customWidth="1"/>
    <col min="3877" max="3877" width="4.42578125" style="48" customWidth="1"/>
    <col min="3878" max="3880" width="2.7109375" style="48" customWidth="1"/>
    <col min="3881" max="3881" width="4.28515625" style="48" customWidth="1"/>
    <col min="3882" max="3882" width="11.85546875" style="48" customWidth="1"/>
    <col min="3883" max="3885" width="2.7109375" style="48" customWidth="1"/>
    <col min="3886" max="3886" width="3.42578125" style="48" customWidth="1"/>
    <col min="3887" max="3887" width="12.85546875" style="48" customWidth="1"/>
    <col min="3888" max="3892" width="2.7109375" style="48" customWidth="1"/>
    <col min="3893" max="3893" width="11.7109375" style="48" customWidth="1"/>
    <col min="3894" max="3947" width="2.7109375" style="48" customWidth="1"/>
    <col min="3948" max="4096" width="9.140625" style="48"/>
    <col min="4097" max="4097" width="2.85546875" style="48" customWidth="1"/>
    <col min="4098" max="4098" width="3.140625" style="48" customWidth="1"/>
    <col min="4099" max="4116" width="2.7109375" style="48" customWidth="1"/>
    <col min="4117" max="4117" width="3.85546875" style="48" customWidth="1"/>
    <col min="4118" max="4123" width="2.7109375" style="48" customWidth="1"/>
    <col min="4124" max="4124" width="5" style="48" customWidth="1"/>
    <col min="4125" max="4125" width="12" style="48" customWidth="1"/>
    <col min="4126" max="4128" width="2.7109375" style="48" customWidth="1"/>
    <col min="4129" max="4129" width="4.5703125" style="48" customWidth="1"/>
    <col min="4130" max="4130" width="3.85546875" style="48" customWidth="1"/>
    <col min="4131" max="4132" width="2.7109375" style="48" customWidth="1"/>
    <col min="4133" max="4133" width="4.42578125" style="48" customWidth="1"/>
    <col min="4134" max="4136" width="2.7109375" style="48" customWidth="1"/>
    <col min="4137" max="4137" width="4.28515625" style="48" customWidth="1"/>
    <col min="4138" max="4138" width="11.85546875" style="48" customWidth="1"/>
    <col min="4139" max="4141" width="2.7109375" style="48" customWidth="1"/>
    <col min="4142" max="4142" width="3.42578125" style="48" customWidth="1"/>
    <col min="4143" max="4143" width="12.85546875" style="48" customWidth="1"/>
    <col min="4144" max="4148" width="2.7109375" style="48" customWidth="1"/>
    <col min="4149" max="4149" width="11.7109375" style="48" customWidth="1"/>
    <col min="4150" max="4203" width="2.7109375" style="48" customWidth="1"/>
    <col min="4204" max="4352" width="9.140625" style="48"/>
    <col min="4353" max="4353" width="2.85546875" style="48" customWidth="1"/>
    <col min="4354" max="4354" width="3.140625" style="48" customWidth="1"/>
    <col min="4355" max="4372" width="2.7109375" style="48" customWidth="1"/>
    <col min="4373" max="4373" width="3.85546875" style="48" customWidth="1"/>
    <col min="4374" max="4379" width="2.7109375" style="48" customWidth="1"/>
    <col min="4380" max="4380" width="5" style="48" customWidth="1"/>
    <col min="4381" max="4381" width="12" style="48" customWidth="1"/>
    <col min="4382" max="4384" width="2.7109375" style="48" customWidth="1"/>
    <col min="4385" max="4385" width="4.5703125" style="48" customWidth="1"/>
    <col min="4386" max="4386" width="3.85546875" style="48" customWidth="1"/>
    <col min="4387" max="4388" width="2.7109375" style="48" customWidth="1"/>
    <col min="4389" max="4389" width="4.42578125" style="48" customWidth="1"/>
    <col min="4390" max="4392" width="2.7109375" style="48" customWidth="1"/>
    <col min="4393" max="4393" width="4.28515625" style="48" customWidth="1"/>
    <col min="4394" max="4394" width="11.85546875" style="48" customWidth="1"/>
    <col min="4395" max="4397" width="2.7109375" style="48" customWidth="1"/>
    <col min="4398" max="4398" width="3.42578125" style="48" customWidth="1"/>
    <col min="4399" max="4399" width="12.85546875" style="48" customWidth="1"/>
    <col min="4400" max="4404" width="2.7109375" style="48" customWidth="1"/>
    <col min="4405" max="4405" width="11.7109375" style="48" customWidth="1"/>
    <col min="4406" max="4459" width="2.7109375" style="48" customWidth="1"/>
    <col min="4460" max="4608" width="9.140625" style="48"/>
    <col min="4609" max="4609" width="2.85546875" style="48" customWidth="1"/>
    <col min="4610" max="4610" width="3.140625" style="48" customWidth="1"/>
    <col min="4611" max="4628" width="2.7109375" style="48" customWidth="1"/>
    <col min="4629" max="4629" width="3.85546875" style="48" customWidth="1"/>
    <col min="4630" max="4635" width="2.7109375" style="48" customWidth="1"/>
    <col min="4636" max="4636" width="5" style="48" customWidth="1"/>
    <col min="4637" max="4637" width="12" style="48" customWidth="1"/>
    <col min="4638" max="4640" width="2.7109375" style="48" customWidth="1"/>
    <col min="4641" max="4641" width="4.5703125" style="48" customWidth="1"/>
    <col min="4642" max="4642" width="3.85546875" style="48" customWidth="1"/>
    <col min="4643" max="4644" width="2.7109375" style="48" customWidth="1"/>
    <col min="4645" max="4645" width="4.42578125" style="48" customWidth="1"/>
    <col min="4646" max="4648" width="2.7109375" style="48" customWidth="1"/>
    <col min="4649" max="4649" width="4.28515625" style="48" customWidth="1"/>
    <col min="4650" max="4650" width="11.85546875" style="48" customWidth="1"/>
    <col min="4651" max="4653" width="2.7109375" style="48" customWidth="1"/>
    <col min="4654" max="4654" width="3.42578125" style="48" customWidth="1"/>
    <col min="4655" max="4655" width="12.85546875" style="48" customWidth="1"/>
    <col min="4656" max="4660" width="2.7109375" style="48" customWidth="1"/>
    <col min="4661" max="4661" width="11.7109375" style="48" customWidth="1"/>
    <col min="4662" max="4715" width="2.7109375" style="48" customWidth="1"/>
    <col min="4716" max="4864" width="9.140625" style="48"/>
    <col min="4865" max="4865" width="2.85546875" style="48" customWidth="1"/>
    <col min="4866" max="4866" width="3.140625" style="48" customWidth="1"/>
    <col min="4867" max="4884" width="2.7109375" style="48" customWidth="1"/>
    <col min="4885" max="4885" width="3.85546875" style="48" customWidth="1"/>
    <col min="4886" max="4891" width="2.7109375" style="48" customWidth="1"/>
    <col min="4892" max="4892" width="5" style="48" customWidth="1"/>
    <col min="4893" max="4893" width="12" style="48" customWidth="1"/>
    <col min="4894" max="4896" width="2.7109375" style="48" customWidth="1"/>
    <col min="4897" max="4897" width="4.5703125" style="48" customWidth="1"/>
    <col min="4898" max="4898" width="3.85546875" style="48" customWidth="1"/>
    <col min="4899" max="4900" width="2.7109375" style="48" customWidth="1"/>
    <col min="4901" max="4901" width="4.42578125" style="48" customWidth="1"/>
    <col min="4902" max="4904" width="2.7109375" style="48" customWidth="1"/>
    <col min="4905" max="4905" width="4.28515625" style="48" customWidth="1"/>
    <col min="4906" max="4906" width="11.85546875" style="48" customWidth="1"/>
    <col min="4907" max="4909" width="2.7109375" style="48" customWidth="1"/>
    <col min="4910" max="4910" width="3.42578125" style="48" customWidth="1"/>
    <col min="4911" max="4911" width="12.85546875" style="48" customWidth="1"/>
    <col min="4912" max="4916" width="2.7109375" style="48" customWidth="1"/>
    <col min="4917" max="4917" width="11.7109375" style="48" customWidth="1"/>
    <col min="4918" max="4971" width="2.7109375" style="48" customWidth="1"/>
    <col min="4972" max="5120" width="9.140625" style="48"/>
    <col min="5121" max="5121" width="2.85546875" style="48" customWidth="1"/>
    <col min="5122" max="5122" width="3.140625" style="48" customWidth="1"/>
    <col min="5123" max="5140" width="2.7109375" style="48" customWidth="1"/>
    <col min="5141" max="5141" width="3.85546875" style="48" customWidth="1"/>
    <col min="5142" max="5147" width="2.7109375" style="48" customWidth="1"/>
    <col min="5148" max="5148" width="5" style="48" customWidth="1"/>
    <col min="5149" max="5149" width="12" style="48" customWidth="1"/>
    <col min="5150" max="5152" width="2.7109375" style="48" customWidth="1"/>
    <col min="5153" max="5153" width="4.5703125" style="48" customWidth="1"/>
    <col min="5154" max="5154" width="3.85546875" style="48" customWidth="1"/>
    <col min="5155" max="5156" width="2.7109375" style="48" customWidth="1"/>
    <col min="5157" max="5157" width="4.42578125" style="48" customWidth="1"/>
    <col min="5158" max="5160" width="2.7109375" style="48" customWidth="1"/>
    <col min="5161" max="5161" width="4.28515625" style="48" customWidth="1"/>
    <col min="5162" max="5162" width="11.85546875" style="48" customWidth="1"/>
    <col min="5163" max="5165" width="2.7109375" style="48" customWidth="1"/>
    <col min="5166" max="5166" width="3.42578125" style="48" customWidth="1"/>
    <col min="5167" max="5167" width="12.85546875" style="48" customWidth="1"/>
    <col min="5168" max="5172" width="2.7109375" style="48" customWidth="1"/>
    <col min="5173" max="5173" width="11.7109375" style="48" customWidth="1"/>
    <col min="5174" max="5227" width="2.7109375" style="48" customWidth="1"/>
    <col min="5228" max="5376" width="9.140625" style="48"/>
    <col min="5377" max="5377" width="2.85546875" style="48" customWidth="1"/>
    <col min="5378" max="5378" width="3.140625" style="48" customWidth="1"/>
    <col min="5379" max="5396" width="2.7109375" style="48" customWidth="1"/>
    <col min="5397" max="5397" width="3.85546875" style="48" customWidth="1"/>
    <col min="5398" max="5403" width="2.7109375" style="48" customWidth="1"/>
    <col min="5404" max="5404" width="5" style="48" customWidth="1"/>
    <col min="5405" max="5405" width="12" style="48" customWidth="1"/>
    <col min="5406" max="5408" width="2.7109375" style="48" customWidth="1"/>
    <col min="5409" max="5409" width="4.5703125" style="48" customWidth="1"/>
    <col min="5410" max="5410" width="3.85546875" style="48" customWidth="1"/>
    <col min="5411" max="5412" width="2.7109375" style="48" customWidth="1"/>
    <col min="5413" max="5413" width="4.42578125" style="48" customWidth="1"/>
    <col min="5414" max="5416" width="2.7109375" style="48" customWidth="1"/>
    <col min="5417" max="5417" width="4.28515625" style="48" customWidth="1"/>
    <col min="5418" max="5418" width="11.85546875" style="48" customWidth="1"/>
    <col min="5419" max="5421" width="2.7109375" style="48" customWidth="1"/>
    <col min="5422" max="5422" width="3.42578125" style="48" customWidth="1"/>
    <col min="5423" max="5423" width="12.85546875" style="48" customWidth="1"/>
    <col min="5424" max="5428" width="2.7109375" style="48" customWidth="1"/>
    <col min="5429" max="5429" width="11.7109375" style="48" customWidth="1"/>
    <col min="5430" max="5483" width="2.7109375" style="48" customWidth="1"/>
    <col min="5484" max="5632" width="9.140625" style="48"/>
    <col min="5633" max="5633" width="2.85546875" style="48" customWidth="1"/>
    <col min="5634" max="5634" width="3.140625" style="48" customWidth="1"/>
    <col min="5635" max="5652" width="2.7109375" style="48" customWidth="1"/>
    <col min="5653" max="5653" width="3.85546875" style="48" customWidth="1"/>
    <col min="5654" max="5659" width="2.7109375" style="48" customWidth="1"/>
    <col min="5660" max="5660" width="5" style="48" customWidth="1"/>
    <col min="5661" max="5661" width="12" style="48" customWidth="1"/>
    <col min="5662" max="5664" width="2.7109375" style="48" customWidth="1"/>
    <col min="5665" max="5665" width="4.5703125" style="48" customWidth="1"/>
    <col min="5666" max="5666" width="3.85546875" style="48" customWidth="1"/>
    <col min="5667" max="5668" width="2.7109375" style="48" customWidth="1"/>
    <col min="5669" max="5669" width="4.42578125" style="48" customWidth="1"/>
    <col min="5670" max="5672" width="2.7109375" style="48" customWidth="1"/>
    <col min="5673" max="5673" width="4.28515625" style="48" customWidth="1"/>
    <col min="5674" max="5674" width="11.85546875" style="48" customWidth="1"/>
    <col min="5675" max="5677" width="2.7109375" style="48" customWidth="1"/>
    <col min="5678" max="5678" width="3.42578125" style="48" customWidth="1"/>
    <col min="5679" max="5679" width="12.85546875" style="48" customWidth="1"/>
    <col min="5680" max="5684" width="2.7109375" style="48" customWidth="1"/>
    <col min="5685" max="5685" width="11.7109375" style="48" customWidth="1"/>
    <col min="5686" max="5739" width="2.7109375" style="48" customWidth="1"/>
    <col min="5740" max="5888" width="9.140625" style="48"/>
    <col min="5889" max="5889" width="2.85546875" style="48" customWidth="1"/>
    <col min="5890" max="5890" width="3.140625" style="48" customWidth="1"/>
    <col min="5891" max="5908" width="2.7109375" style="48" customWidth="1"/>
    <col min="5909" max="5909" width="3.85546875" style="48" customWidth="1"/>
    <col min="5910" max="5915" width="2.7109375" style="48" customWidth="1"/>
    <col min="5916" max="5916" width="5" style="48" customWidth="1"/>
    <col min="5917" max="5917" width="12" style="48" customWidth="1"/>
    <col min="5918" max="5920" width="2.7109375" style="48" customWidth="1"/>
    <col min="5921" max="5921" width="4.5703125" style="48" customWidth="1"/>
    <col min="5922" max="5922" width="3.85546875" style="48" customWidth="1"/>
    <col min="5923" max="5924" width="2.7109375" style="48" customWidth="1"/>
    <col min="5925" max="5925" width="4.42578125" style="48" customWidth="1"/>
    <col min="5926" max="5928" width="2.7109375" style="48" customWidth="1"/>
    <col min="5929" max="5929" width="4.28515625" style="48" customWidth="1"/>
    <col min="5930" max="5930" width="11.85546875" style="48" customWidth="1"/>
    <col min="5931" max="5933" width="2.7109375" style="48" customWidth="1"/>
    <col min="5934" max="5934" width="3.42578125" style="48" customWidth="1"/>
    <col min="5935" max="5935" width="12.85546875" style="48" customWidth="1"/>
    <col min="5936" max="5940" width="2.7109375" style="48" customWidth="1"/>
    <col min="5941" max="5941" width="11.7109375" style="48" customWidth="1"/>
    <col min="5942" max="5995" width="2.7109375" style="48" customWidth="1"/>
    <col min="5996" max="6144" width="9.140625" style="48"/>
    <col min="6145" max="6145" width="2.85546875" style="48" customWidth="1"/>
    <col min="6146" max="6146" width="3.140625" style="48" customWidth="1"/>
    <col min="6147" max="6164" width="2.7109375" style="48" customWidth="1"/>
    <col min="6165" max="6165" width="3.85546875" style="48" customWidth="1"/>
    <col min="6166" max="6171" width="2.7109375" style="48" customWidth="1"/>
    <col min="6172" max="6172" width="5" style="48" customWidth="1"/>
    <col min="6173" max="6173" width="12" style="48" customWidth="1"/>
    <col min="6174" max="6176" width="2.7109375" style="48" customWidth="1"/>
    <col min="6177" max="6177" width="4.5703125" style="48" customWidth="1"/>
    <col min="6178" max="6178" width="3.85546875" style="48" customWidth="1"/>
    <col min="6179" max="6180" width="2.7109375" style="48" customWidth="1"/>
    <col min="6181" max="6181" width="4.42578125" style="48" customWidth="1"/>
    <col min="6182" max="6184" width="2.7109375" style="48" customWidth="1"/>
    <col min="6185" max="6185" width="4.28515625" style="48" customWidth="1"/>
    <col min="6186" max="6186" width="11.85546875" style="48" customWidth="1"/>
    <col min="6187" max="6189" width="2.7109375" style="48" customWidth="1"/>
    <col min="6190" max="6190" width="3.42578125" style="48" customWidth="1"/>
    <col min="6191" max="6191" width="12.85546875" style="48" customWidth="1"/>
    <col min="6192" max="6196" width="2.7109375" style="48" customWidth="1"/>
    <col min="6197" max="6197" width="11.7109375" style="48" customWidth="1"/>
    <col min="6198" max="6251" width="2.7109375" style="48" customWidth="1"/>
    <col min="6252" max="6400" width="9.140625" style="48"/>
    <col min="6401" max="6401" width="2.85546875" style="48" customWidth="1"/>
    <col min="6402" max="6402" width="3.140625" style="48" customWidth="1"/>
    <col min="6403" max="6420" width="2.7109375" style="48" customWidth="1"/>
    <col min="6421" max="6421" width="3.85546875" style="48" customWidth="1"/>
    <col min="6422" max="6427" width="2.7109375" style="48" customWidth="1"/>
    <col min="6428" max="6428" width="5" style="48" customWidth="1"/>
    <col min="6429" max="6429" width="12" style="48" customWidth="1"/>
    <col min="6430" max="6432" width="2.7109375" style="48" customWidth="1"/>
    <col min="6433" max="6433" width="4.5703125" style="48" customWidth="1"/>
    <col min="6434" max="6434" width="3.85546875" style="48" customWidth="1"/>
    <col min="6435" max="6436" width="2.7109375" style="48" customWidth="1"/>
    <col min="6437" max="6437" width="4.42578125" style="48" customWidth="1"/>
    <col min="6438" max="6440" width="2.7109375" style="48" customWidth="1"/>
    <col min="6441" max="6441" width="4.28515625" style="48" customWidth="1"/>
    <col min="6442" max="6442" width="11.85546875" style="48" customWidth="1"/>
    <col min="6443" max="6445" width="2.7109375" style="48" customWidth="1"/>
    <col min="6446" max="6446" width="3.42578125" style="48" customWidth="1"/>
    <col min="6447" max="6447" width="12.85546875" style="48" customWidth="1"/>
    <col min="6448" max="6452" width="2.7109375" style="48" customWidth="1"/>
    <col min="6453" max="6453" width="11.7109375" style="48" customWidth="1"/>
    <col min="6454" max="6507" width="2.7109375" style="48" customWidth="1"/>
    <col min="6508" max="6656" width="9.140625" style="48"/>
    <col min="6657" max="6657" width="2.85546875" style="48" customWidth="1"/>
    <col min="6658" max="6658" width="3.140625" style="48" customWidth="1"/>
    <col min="6659" max="6676" width="2.7109375" style="48" customWidth="1"/>
    <col min="6677" max="6677" width="3.85546875" style="48" customWidth="1"/>
    <col min="6678" max="6683" width="2.7109375" style="48" customWidth="1"/>
    <col min="6684" max="6684" width="5" style="48" customWidth="1"/>
    <col min="6685" max="6685" width="12" style="48" customWidth="1"/>
    <col min="6686" max="6688" width="2.7109375" style="48" customWidth="1"/>
    <col min="6689" max="6689" width="4.5703125" style="48" customWidth="1"/>
    <col min="6690" max="6690" width="3.85546875" style="48" customWidth="1"/>
    <col min="6691" max="6692" width="2.7109375" style="48" customWidth="1"/>
    <col min="6693" max="6693" width="4.42578125" style="48" customWidth="1"/>
    <col min="6694" max="6696" width="2.7109375" style="48" customWidth="1"/>
    <col min="6697" max="6697" width="4.28515625" style="48" customWidth="1"/>
    <col min="6698" max="6698" width="11.85546875" style="48" customWidth="1"/>
    <col min="6699" max="6701" width="2.7109375" style="48" customWidth="1"/>
    <col min="6702" max="6702" width="3.42578125" style="48" customWidth="1"/>
    <col min="6703" max="6703" width="12.85546875" style="48" customWidth="1"/>
    <col min="6704" max="6708" width="2.7109375" style="48" customWidth="1"/>
    <col min="6709" max="6709" width="11.7109375" style="48" customWidth="1"/>
    <col min="6710" max="6763" width="2.7109375" style="48" customWidth="1"/>
    <col min="6764" max="6912" width="9.140625" style="48"/>
    <col min="6913" max="6913" width="2.85546875" style="48" customWidth="1"/>
    <col min="6914" max="6914" width="3.140625" style="48" customWidth="1"/>
    <col min="6915" max="6932" width="2.7109375" style="48" customWidth="1"/>
    <col min="6933" max="6933" width="3.85546875" style="48" customWidth="1"/>
    <col min="6934" max="6939" width="2.7109375" style="48" customWidth="1"/>
    <col min="6940" max="6940" width="5" style="48" customWidth="1"/>
    <col min="6941" max="6941" width="12" style="48" customWidth="1"/>
    <col min="6942" max="6944" width="2.7109375" style="48" customWidth="1"/>
    <col min="6945" max="6945" width="4.5703125" style="48" customWidth="1"/>
    <col min="6946" max="6946" width="3.85546875" style="48" customWidth="1"/>
    <col min="6947" max="6948" width="2.7109375" style="48" customWidth="1"/>
    <col min="6949" max="6949" width="4.42578125" style="48" customWidth="1"/>
    <col min="6950" max="6952" width="2.7109375" style="48" customWidth="1"/>
    <col min="6953" max="6953" width="4.28515625" style="48" customWidth="1"/>
    <col min="6954" max="6954" width="11.85546875" style="48" customWidth="1"/>
    <col min="6955" max="6957" width="2.7109375" style="48" customWidth="1"/>
    <col min="6958" max="6958" width="3.42578125" style="48" customWidth="1"/>
    <col min="6959" max="6959" width="12.85546875" style="48" customWidth="1"/>
    <col min="6960" max="6964" width="2.7109375" style="48" customWidth="1"/>
    <col min="6965" max="6965" width="11.7109375" style="48" customWidth="1"/>
    <col min="6966" max="7019" width="2.7109375" style="48" customWidth="1"/>
    <col min="7020" max="7168" width="9.140625" style="48"/>
    <col min="7169" max="7169" width="2.85546875" style="48" customWidth="1"/>
    <col min="7170" max="7170" width="3.140625" style="48" customWidth="1"/>
    <col min="7171" max="7188" width="2.7109375" style="48" customWidth="1"/>
    <col min="7189" max="7189" width="3.85546875" style="48" customWidth="1"/>
    <col min="7190" max="7195" width="2.7109375" style="48" customWidth="1"/>
    <col min="7196" max="7196" width="5" style="48" customWidth="1"/>
    <col min="7197" max="7197" width="12" style="48" customWidth="1"/>
    <col min="7198" max="7200" width="2.7109375" style="48" customWidth="1"/>
    <col min="7201" max="7201" width="4.5703125" style="48" customWidth="1"/>
    <col min="7202" max="7202" width="3.85546875" style="48" customWidth="1"/>
    <col min="7203" max="7204" width="2.7109375" style="48" customWidth="1"/>
    <col min="7205" max="7205" width="4.42578125" style="48" customWidth="1"/>
    <col min="7206" max="7208" width="2.7109375" style="48" customWidth="1"/>
    <col min="7209" max="7209" width="4.28515625" style="48" customWidth="1"/>
    <col min="7210" max="7210" width="11.85546875" style="48" customWidth="1"/>
    <col min="7211" max="7213" width="2.7109375" style="48" customWidth="1"/>
    <col min="7214" max="7214" width="3.42578125" style="48" customWidth="1"/>
    <col min="7215" max="7215" width="12.85546875" style="48" customWidth="1"/>
    <col min="7216" max="7220" width="2.7109375" style="48" customWidth="1"/>
    <col min="7221" max="7221" width="11.7109375" style="48" customWidth="1"/>
    <col min="7222" max="7275" width="2.7109375" style="48" customWidth="1"/>
    <col min="7276" max="7424" width="9.140625" style="48"/>
    <col min="7425" max="7425" width="2.85546875" style="48" customWidth="1"/>
    <col min="7426" max="7426" width="3.140625" style="48" customWidth="1"/>
    <col min="7427" max="7444" width="2.7109375" style="48" customWidth="1"/>
    <col min="7445" max="7445" width="3.85546875" style="48" customWidth="1"/>
    <col min="7446" max="7451" width="2.7109375" style="48" customWidth="1"/>
    <col min="7452" max="7452" width="5" style="48" customWidth="1"/>
    <col min="7453" max="7453" width="12" style="48" customWidth="1"/>
    <col min="7454" max="7456" width="2.7109375" style="48" customWidth="1"/>
    <col min="7457" max="7457" width="4.5703125" style="48" customWidth="1"/>
    <col min="7458" max="7458" width="3.85546875" style="48" customWidth="1"/>
    <col min="7459" max="7460" width="2.7109375" style="48" customWidth="1"/>
    <col min="7461" max="7461" width="4.42578125" style="48" customWidth="1"/>
    <col min="7462" max="7464" width="2.7109375" style="48" customWidth="1"/>
    <col min="7465" max="7465" width="4.28515625" style="48" customWidth="1"/>
    <col min="7466" max="7466" width="11.85546875" style="48" customWidth="1"/>
    <col min="7467" max="7469" width="2.7109375" style="48" customWidth="1"/>
    <col min="7470" max="7470" width="3.42578125" style="48" customWidth="1"/>
    <col min="7471" max="7471" width="12.85546875" style="48" customWidth="1"/>
    <col min="7472" max="7476" width="2.7109375" style="48" customWidth="1"/>
    <col min="7477" max="7477" width="11.7109375" style="48" customWidth="1"/>
    <col min="7478" max="7531" width="2.7109375" style="48" customWidth="1"/>
    <col min="7532" max="7680" width="9.140625" style="48"/>
    <col min="7681" max="7681" width="2.85546875" style="48" customWidth="1"/>
    <col min="7682" max="7682" width="3.140625" style="48" customWidth="1"/>
    <col min="7683" max="7700" width="2.7109375" style="48" customWidth="1"/>
    <col min="7701" max="7701" width="3.85546875" style="48" customWidth="1"/>
    <col min="7702" max="7707" width="2.7109375" style="48" customWidth="1"/>
    <col min="7708" max="7708" width="5" style="48" customWidth="1"/>
    <col min="7709" max="7709" width="12" style="48" customWidth="1"/>
    <col min="7710" max="7712" width="2.7109375" style="48" customWidth="1"/>
    <col min="7713" max="7713" width="4.5703125" style="48" customWidth="1"/>
    <col min="7714" max="7714" width="3.85546875" style="48" customWidth="1"/>
    <col min="7715" max="7716" width="2.7109375" style="48" customWidth="1"/>
    <col min="7717" max="7717" width="4.42578125" style="48" customWidth="1"/>
    <col min="7718" max="7720" width="2.7109375" style="48" customWidth="1"/>
    <col min="7721" max="7721" width="4.28515625" style="48" customWidth="1"/>
    <col min="7722" max="7722" width="11.85546875" style="48" customWidth="1"/>
    <col min="7723" max="7725" width="2.7109375" style="48" customWidth="1"/>
    <col min="7726" max="7726" width="3.42578125" style="48" customWidth="1"/>
    <col min="7727" max="7727" width="12.85546875" style="48" customWidth="1"/>
    <col min="7728" max="7732" width="2.7109375" style="48" customWidth="1"/>
    <col min="7733" max="7733" width="11.7109375" style="48" customWidth="1"/>
    <col min="7734" max="7787" width="2.7109375" style="48" customWidth="1"/>
    <col min="7788" max="7936" width="9.140625" style="48"/>
    <col min="7937" max="7937" width="2.85546875" style="48" customWidth="1"/>
    <col min="7938" max="7938" width="3.140625" style="48" customWidth="1"/>
    <col min="7939" max="7956" width="2.7109375" style="48" customWidth="1"/>
    <col min="7957" max="7957" width="3.85546875" style="48" customWidth="1"/>
    <col min="7958" max="7963" width="2.7109375" style="48" customWidth="1"/>
    <col min="7964" max="7964" width="5" style="48" customWidth="1"/>
    <col min="7965" max="7965" width="12" style="48" customWidth="1"/>
    <col min="7966" max="7968" width="2.7109375" style="48" customWidth="1"/>
    <col min="7969" max="7969" width="4.5703125" style="48" customWidth="1"/>
    <col min="7970" max="7970" width="3.85546875" style="48" customWidth="1"/>
    <col min="7971" max="7972" width="2.7109375" style="48" customWidth="1"/>
    <col min="7973" max="7973" width="4.42578125" style="48" customWidth="1"/>
    <col min="7974" max="7976" width="2.7109375" style="48" customWidth="1"/>
    <col min="7977" max="7977" width="4.28515625" style="48" customWidth="1"/>
    <col min="7978" max="7978" width="11.85546875" style="48" customWidth="1"/>
    <col min="7979" max="7981" width="2.7109375" style="48" customWidth="1"/>
    <col min="7982" max="7982" width="3.42578125" style="48" customWidth="1"/>
    <col min="7983" max="7983" width="12.85546875" style="48" customWidth="1"/>
    <col min="7984" max="7988" width="2.7109375" style="48" customWidth="1"/>
    <col min="7989" max="7989" width="11.7109375" style="48" customWidth="1"/>
    <col min="7990" max="8043" width="2.7109375" style="48" customWidth="1"/>
    <col min="8044" max="8192" width="9.140625" style="48"/>
    <col min="8193" max="8193" width="2.85546875" style="48" customWidth="1"/>
    <col min="8194" max="8194" width="3.140625" style="48" customWidth="1"/>
    <col min="8195" max="8212" width="2.7109375" style="48" customWidth="1"/>
    <col min="8213" max="8213" width="3.85546875" style="48" customWidth="1"/>
    <col min="8214" max="8219" width="2.7109375" style="48" customWidth="1"/>
    <col min="8220" max="8220" width="5" style="48" customWidth="1"/>
    <col min="8221" max="8221" width="12" style="48" customWidth="1"/>
    <col min="8222" max="8224" width="2.7109375" style="48" customWidth="1"/>
    <col min="8225" max="8225" width="4.5703125" style="48" customWidth="1"/>
    <col min="8226" max="8226" width="3.85546875" style="48" customWidth="1"/>
    <col min="8227" max="8228" width="2.7109375" style="48" customWidth="1"/>
    <col min="8229" max="8229" width="4.42578125" style="48" customWidth="1"/>
    <col min="8230" max="8232" width="2.7109375" style="48" customWidth="1"/>
    <col min="8233" max="8233" width="4.28515625" style="48" customWidth="1"/>
    <col min="8234" max="8234" width="11.85546875" style="48" customWidth="1"/>
    <col min="8235" max="8237" width="2.7109375" style="48" customWidth="1"/>
    <col min="8238" max="8238" width="3.42578125" style="48" customWidth="1"/>
    <col min="8239" max="8239" width="12.85546875" style="48" customWidth="1"/>
    <col min="8240" max="8244" width="2.7109375" style="48" customWidth="1"/>
    <col min="8245" max="8245" width="11.7109375" style="48" customWidth="1"/>
    <col min="8246" max="8299" width="2.7109375" style="48" customWidth="1"/>
    <col min="8300" max="8448" width="9.140625" style="48"/>
    <col min="8449" max="8449" width="2.85546875" style="48" customWidth="1"/>
    <col min="8450" max="8450" width="3.140625" style="48" customWidth="1"/>
    <col min="8451" max="8468" width="2.7109375" style="48" customWidth="1"/>
    <col min="8469" max="8469" width="3.85546875" style="48" customWidth="1"/>
    <col min="8470" max="8475" width="2.7109375" style="48" customWidth="1"/>
    <col min="8476" max="8476" width="5" style="48" customWidth="1"/>
    <col min="8477" max="8477" width="12" style="48" customWidth="1"/>
    <col min="8478" max="8480" width="2.7109375" style="48" customWidth="1"/>
    <col min="8481" max="8481" width="4.5703125" style="48" customWidth="1"/>
    <col min="8482" max="8482" width="3.85546875" style="48" customWidth="1"/>
    <col min="8483" max="8484" width="2.7109375" style="48" customWidth="1"/>
    <col min="8485" max="8485" width="4.42578125" style="48" customWidth="1"/>
    <col min="8486" max="8488" width="2.7109375" style="48" customWidth="1"/>
    <col min="8489" max="8489" width="4.28515625" style="48" customWidth="1"/>
    <col min="8490" max="8490" width="11.85546875" style="48" customWidth="1"/>
    <col min="8491" max="8493" width="2.7109375" style="48" customWidth="1"/>
    <col min="8494" max="8494" width="3.42578125" style="48" customWidth="1"/>
    <col min="8495" max="8495" width="12.85546875" style="48" customWidth="1"/>
    <col min="8496" max="8500" width="2.7109375" style="48" customWidth="1"/>
    <col min="8501" max="8501" width="11.7109375" style="48" customWidth="1"/>
    <col min="8502" max="8555" width="2.7109375" style="48" customWidth="1"/>
    <col min="8556" max="8704" width="9.140625" style="48"/>
    <col min="8705" max="8705" width="2.85546875" style="48" customWidth="1"/>
    <col min="8706" max="8706" width="3.140625" style="48" customWidth="1"/>
    <col min="8707" max="8724" width="2.7109375" style="48" customWidth="1"/>
    <col min="8725" max="8725" width="3.85546875" style="48" customWidth="1"/>
    <col min="8726" max="8731" width="2.7109375" style="48" customWidth="1"/>
    <col min="8732" max="8732" width="5" style="48" customWidth="1"/>
    <col min="8733" max="8733" width="12" style="48" customWidth="1"/>
    <col min="8734" max="8736" width="2.7109375" style="48" customWidth="1"/>
    <col min="8737" max="8737" width="4.5703125" style="48" customWidth="1"/>
    <col min="8738" max="8738" width="3.85546875" style="48" customWidth="1"/>
    <col min="8739" max="8740" width="2.7109375" style="48" customWidth="1"/>
    <col min="8741" max="8741" width="4.42578125" style="48" customWidth="1"/>
    <col min="8742" max="8744" width="2.7109375" style="48" customWidth="1"/>
    <col min="8745" max="8745" width="4.28515625" style="48" customWidth="1"/>
    <col min="8746" max="8746" width="11.85546875" style="48" customWidth="1"/>
    <col min="8747" max="8749" width="2.7109375" style="48" customWidth="1"/>
    <col min="8750" max="8750" width="3.42578125" style="48" customWidth="1"/>
    <col min="8751" max="8751" width="12.85546875" style="48" customWidth="1"/>
    <col min="8752" max="8756" width="2.7109375" style="48" customWidth="1"/>
    <col min="8757" max="8757" width="11.7109375" style="48" customWidth="1"/>
    <col min="8758" max="8811" width="2.7109375" style="48" customWidth="1"/>
    <col min="8812" max="8960" width="9.140625" style="48"/>
    <col min="8961" max="8961" width="2.85546875" style="48" customWidth="1"/>
    <col min="8962" max="8962" width="3.140625" style="48" customWidth="1"/>
    <col min="8963" max="8980" width="2.7109375" style="48" customWidth="1"/>
    <col min="8981" max="8981" width="3.85546875" style="48" customWidth="1"/>
    <col min="8982" max="8987" width="2.7109375" style="48" customWidth="1"/>
    <col min="8988" max="8988" width="5" style="48" customWidth="1"/>
    <col min="8989" max="8989" width="12" style="48" customWidth="1"/>
    <col min="8990" max="8992" width="2.7109375" style="48" customWidth="1"/>
    <col min="8993" max="8993" width="4.5703125" style="48" customWidth="1"/>
    <col min="8994" max="8994" width="3.85546875" style="48" customWidth="1"/>
    <col min="8995" max="8996" width="2.7109375" style="48" customWidth="1"/>
    <col min="8997" max="8997" width="4.42578125" style="48" customWidth="1"/>
    <col min="8998" max="9000" width="2.7109375" style="48" customWidth="1"/>
    <col min="9001" max="9001" width="4.28515625" style="48" customWidth="1"/>
    <col min="9002" max="9002" width="11.85546875" style="48" customWidth="1"/>
    <col min="9003" max="9005" width="2.7109375" style="48" customWidth="1"/>
    <col min="9006" max="9006" width="3.42578125" style="48" customWidth="1"/>
    <col min="9007" max="9007" width="12.85546875" style="48" customWidth="1"/>
    <col min="9008" max="9012" width="2.7109375" style="48" customWidth="1"/>
    <col min="9013" max="9013" width="11.7109375" style="48" customWidth="1"/>
    <col min="9014" max="9067" width="2.7109375" style="48" customWidth="1"/>
    <col min="9068" max="9216" width="9.140625" style="48"/>
    <col min="9217" max="9217" width="2.85546875" style="48" customWidth="1"/>
    <col min="9218" max="9218" width="3.140625" style="48" customWidth="1"/>
    <col min="9219" max="9236" width="2.7109375" style="48" customWidth="1"/>
    <col min="9237" max="9237" width="3.85546875" style="48" customWidth="1"/>
    <col min="9238" max="9243" width="2.7109375" style="48" customWidth="1"/>
    <col min="9244" max="9244" width="5" style="48" customWidth="1"/>
    <col min="9245" max="9245" width="12" style="48" customWidth="1"/>
    <col min="9246" max="9248" width="2.7109375" style="48" customWidth="1"/>
    <col min="9249" max="9249" width="4.5703125" style="48" customWidth="1"/>
    <col min="9250" max="9250" width="3.85546875" style="48" customWidth="1"/>
    <col min="9251" max="9252" width="2.7109375" style="48" customWidth="1"/>
    <col min="9253" max="9253" width="4.42578125" style="48" customWidth="1"/>
    <col min="9254" max="9256" width="2.7109375" style="48" customWidth="1"/>
    <col min="9257" max="9257" width="4.28515625" style="48" customWidth="1"/>
    <col min="9258" max="9258" width="11.85546875" style="48" customWidth="1"/>
    <col min="9259" max="9261" width="2.7109375" style="48" customWidth="1"/>
    <col min="9262" max="9262" width="3.42578125" style="48" customWidth="1"/>
    <col min="9263" max="9263" width="12.85546875" style="48" customWidth="1"/>
    <col min="9264" max="9268" width="2.7109375" style="48" customWidth="1"/>
    <col min="9269" max="9269" width="11.7109375" style="48" customWidth="1"/>
    <col min="9270" max="9323" width="2.7109375" style="48" customWidth="1"/>
    <col min="9324" max="9472" width="9.140625" style="48"/>
    <col min="9473" max="9473" width="2.85546875" style="48" customWidth="1"/>
    <col min="9474" max="9474" width="3.140625" style="48" customWidth="1"/>
    <col min="9475" max="9492" width="2.7109375" style="48" customWidth="1"/>
    <col min="9493" max="9493" width="3.85546875" style="48" customWidth="1"/>
    <col min="9494" max="9499" width="2.7109375" style="48" customWidth="1"/>
    <col min="9500" max="9500" width="5" style="48" customWidth="1"/>
    <col min="9501" max="9501" width="12" style="48" customWidth="1"/>
    <col min="9502" max="9504" width="2.7109375" style="48" customWidth="1"/>
    <col min="9505" max="9505" width="4.5703125" style="48" customWidth="1"/>
    <col min="9506" max="9506" width="3.85546875" style="48" customWidth="1"/>
    <col min="9507" max="9508" width="2.7109375" style="48" customWidth="1"/>
    <col min="9509" max="9509" width="4.42578125" style="48" customWidth="1"/>
    <col min="9510" max="9512" width="2.7109375" style="48" customWidth="1"/>
    <col min="9513" max="9513" width="4.28515625" style="48" customWidth="1"/>
    <col min="9514" max="9514" width="11.85546875" style="48" customWidth="1"/>
    <col min="9515" max="9517" width="2.7109375" style="48" customWidth="1"/>
    <col min="9518" max="9518" width="3.42578125" style="48" customWidth="1"/>
    <col min="9519" max="9519" width="12.85546875" style="48" customWidth="1"/>
    <col min="9520" max="9524" width="2.7109375" style="48" customWidth="1"/>
    <col min="9525" max="9525" width="11.7109375" style="48" customWidth="1"/>
    <col min="9526" max="9579" width="2.7109375" style="48" customWidth="1"/>
    <col min="9580" max="9728" width="9.140625" style="48"/>
    <col min="9729" max="9729" width="2.85546875" style="48" customWidth="1"/>
    <col min="9730" max="9730" width="3.140625" style="48" customWidth="1"/>
    <col min="9731" max="9748" width="2.7109375" style="48" customWidth="1"/>
    <col min="9749" max="9749" width="3.85546875" style="48" customWidth="1"/>
    <col min="9750" max="9755" width="2.7109375" style="48" customWidth="1"/>
    <col min="9756" max="9756" width="5" style="48" customWidth="1"/>
    <col min="9757" max="9757" width="12" style="48" customWidth="1"/>
    <col min="9758" max="9760" width="2.7109375" style="48" customWidth="1"/>
    <col min="9761" max="9761" width="4.5703125" style="48" customWidth="1"/>
    <col min="9762" max="9762" width="3.85546875" style="48" customWidth="1"/>
    <col min="9763" max="9764" width="2.7109375" style="48" customWidth="1"/>
    <col min="9765" max="9765" width="4.42578125" style="48" customWidth="1"/>
    <col min="9766" max="9768" width="2.7109375" style="48" customWidth="1"/>
    <col min="9769" max="9769" width="4.28515625" style="48" customWidth="1"/>
    <col min="9770" max="9770" width="11.85546875" style="48" customWidth="1"/>
    <col min="9771" max="9773" width="2.7109375" style="48" customWidth="1"/>
    <col min="9774" max="9774" width="3.42578125" style="48" customWidth="1"/>
    <col min="9775" max="9775" width="12.85546875" style="48" customWidth="1"/>
    <col min="9776" max="9780" width="2.7109375" style="48" customWidth="1"/>
    <col min="9781" max="9781" width="11.7109375" style="48" customWidth="1"/>
    <col min="9782" max="9835" width="2.7109375" style="48" customWidth="1"/>
    <col min="9836" max="9984" width="9.140625" style="48"/>
    <col min="9985" max="9985" width="2.85546875" style="48" customWidth="1"/>
    <col min="9986" max="9986" width="3.140625" style="48" customWidth="1"/>
    <col min="9987" max="10004" width="2.7109375" style="48" customWidth="1"/>
    <col min="10005" max="10005" width="3.85546875" style="48" customWidth="1"/>
    <col min="10006" max="10011" width="2.7109375" style="48" customWidth="1"/>
    <col min="10012" max="10012" width="5" style="48" customWidth="1"/>
    <col min="10013" max="10013" width="12" style="48" customWidth="1"/>
    <col min="10014" max="10016" width="2.7109375" style="48" customWidth="1"/>
    <col min="10017" max="10017" width="4.5703125" style="48" customWidth="1"/>
    <col min="10018" max="10018" width="3.85546875" style="48" customWidth="1"/>
    <col min="10019" max="10020" width="2.7109375" style="48" customWidth="1"/>
    <col min="10021" max="10021" width="4.42578125" style="48" customWidth="1"/>
    <col min="10022" max="10024" width="2.7109375" style="48" customWidth="1"/>
    <col min="10025" max="10025" width="4.28515625" style="48" customWidth="1"/>
    <col min="10026" max="10026" width="11.85546875" style="48" customWidth="1"/>
    <col min="10027" max="10029" width="2.7109375" style="48" customWidth="1"/>
    <col min="10030" max="10030" width="3.42578125" style="48" customWidth="1"/>
    <col min="10031" max="10031" width="12.85546875" style="48" customWidth="1"/>
    <col min="10032" max="10036" width="2.7109375" style="48" customWidth="1"/>
    <col min="10037" max="10037" width="11.7109375" style="48" customWidth="1"/>
    <col min="10038" max="10091" width="2.7109375" style="48" customWidth="1"/>
    <col min="10092" max="10240" width="9.140625" style="48"/>
    <col min="10241" max="10241" width="2.85546875" style="48" customWidth="1"/>
    <col min="10242" max="10242" width="3.140625" style="48" customWidth="1"/>
    <col min="10243" max="10260" width="2.7109375" style="48" customWidth="1"/>
    <col min="10261" max="10261" width="3.85546875" style="48" customWidth="1"/>
    <col min="10262" max="10267" width="2.7109375" style="48" customWidth="1"/>
    <col min="10268" max="10268" width="5" style="48" customWidth="1"/>
    <col min="10269" max="10269" width="12" style="48" customWidth="1"/>
    <col min="10270" max="10272" width="2.7109375" style="48" customWidth="1"/>
    <col min="10273" max="10273" width="4.5703125" style="48" customWidth="1"/>
    <col min="10274" max="10274" width="3.85546875" style="48" customWidth="1"/>
    <col min="10275" max="10276" width="2.7109375" style="48" customWidth="1"/>
    <col min="10277" max="10277" width="4.42578125" style="48" customWidth="1"/>
    <col min="10278" max="10280" width="2.7109375" style="48" customWidth="1"/>
    <col min="10281" max="10281" width="4.28515625" style="48" customWidth="1"/>
    <col min="10282" max="10282" width="11.85546875" style="48" customWidth="1"/>
    <col min="10283" max="10285" width="2.7109375" style="48" customWidth="1"/>
    <col min="10286" max="10286" width="3.42578125" style="48" customWidth="1"/>
    <col min="10287" max="10287" width="12.85546875" style="48" customWidth="1"/>
    <col min="10288" max="10292" width="2.7109375" style="48" customWidth="1"/>
    <col min="10293" max="10293" width="11.7109375" style="48" customWidth="1"/>
    <col min="10294" max="10347" width="2.7109375" style="48" customWidth="1"/>
    <col min="10348" max="10496" width="9.140625" style="48"/>
    <col min="10497" max="10497" width="2.85546875" style="48" customWidth="1"/>
    <col min="10498" max="10498" width="3.140625" style="48" customWidth="1"/>
    <col min="10499" max="10516" width="2.7109375" style="48" customWidth="1"/>
    <col min="10517" max="10517" width="3.85546875" style="48" customWidth="1"/>
    <col min="10518" max="10523" width="2.7109375" style="48" customWidth="1"/>
    <col min="10524" max="10524" width="5" style="48" customWidth="1"/>
    <col min="10525" max="10525" width="12" style="48" customWidth="1"/>
    <col min="10526" max="10528" width="2.7109375" style="48" customWidth="1"/>
    <col min="10529" max="10529" width="4.5703125" style="48" customWidth="1"/>
    <col min="10530" max="10530" width="3.85546875" style="48" customWidth="1"/>
    <col min="10531" max="10532" width="2.7109375" style="48" customWidth="1"/>
    <col min="10533" max="10533" width="4.42578125" style="48" customWidth="1"/>
    <col min="10534" max="10536" width="2.7109375" style="48" customWidth="1"/>
    <col min="10537" max="10537" width="4.28515625" style="48" customWidth="1"/>
    <col min="10538" max="10538" width="11.85546875" style="48" customWidth="1"/>
    <col min="10539" max="10541" width="2.7109375" style="48" customWidth="1"/>
    <col min="10542" max="10542" width="3.42578125" style="48" customWidth="1"/>
    <col min="10543" max="10543" width="12.85546875" style="48" customWidth="1"/>
    <col min="10544" max="10548" width="2.7109375" style="48" customWidth="1"/>
    <col min="10549" max="10549" width="11.7109375" style="48" customWidth="1"/>
    <col min="10550" max="10603" width="2.7109375" style="48" customWidth="1"/>
    <col min="10604" max="10752" width="9.140625" style="48"/>
    <col min="10753" max="10753" width="2.85546875" style="48" customWidth="1"/>
    <col min="10754" max="10754" width="3.140625" style="48" customWidth="1"/>
    <col min="10755" max="10772" width="2.7109375" style="48" customWidth="1"/>
    <col min="10773" max="10773" width="3.85546875" style="48" customWidth="1"/>
    <col min="10774" max="10779" width="2.7109375" style="48" customWidth="1"/>
    <col min="10780" max="10780" width="5" style="48" customWidth="1"/>
    <col min="10781" max="10781" width="12" style="48" customWidth="1"/>
    <col min="10782" max="10784" width="2.7109375" style="48" customWidth="1"/>
    <col min="10785" max="10785" width="4.5703125" style="48" customWidth="1"/>
    <col min="10786" max="10786" width="3.85546875" style="48" customWidth="1"/>
    <col min="10787" max="10788" width="2.7109375" style="48" customWidth="1"/>
    <col min="10789" max="10789" width="4.42578125" style="48" customWidth="1"/>
    <col min="10790" max="10792" width="2.7109375" style="48" customWidth="1"/>
    <col min="10793" max="10793" width="4.28515625" style="48" customWidth="1"/>
    <col min="10794" max="10794" width="11.85546875" style="48" customWidth="1"/>
    <col min="10795" max="10797" width="2.7109375" style="48" customWidth="1"/>
    <col min="10798" max="10798" width="3.42578125" style="48" customWidth="1"/>
    <col min="10799" max="10799" width="12.85546875" style="48" customWidth="1"/>
    <col min="10800" max="10804" width="2.7109375" style="48" customWidth="1"/>
    <col min="10805" max="10805" width="11.7109375" style="48" customWidth="1"/>
    <col min="10806" max="10859" width="2.7109375" style="48" customWidth="1"/>
    <col min="10860" max="11008" width="9.140625" style="48"/>
    <col min="11009" max="11009" width="2.85546875" style="48" customWidth="1"/>
    <col min="11010" max="11010" width="3.140625" style="48" customWidth="1"/>
    <col min="11011" max="11028" width="2.7109375" style="48" customWidth="1"/>
    <col min="11029" max="11029" width="3.85546875" style="48" customWidth="1"/>
    <col min="11030" max="11035" width="2.7109375" style="48" customWidth="1"/>
    <col min="11036" max="11036" width="5" style="48" customWidth="1"/>
    <col min="11037" max="11037" width="12" style="48" customWidth="1"/>
    <col min="11038" max="11040" width="2.7109375" style="48" customWidth="1"/>
    <col min="11041" max="11041" width="4.5703125" style="48" customWidth="1"/>
    <col min="11042" max="11042" width="3.85546875" style="48" customWidth="1"/>
    <col min="11043" max="11044" width="2.7109375" style="48" customWidth="1"/>
    <col min="11045" max="11045" width="4.42578125" style="48" customWidth="1"/>
    <col min="11046" max="11048" width="2.7109375" style="48" customWidth="1"/>
    <col min="11049" max="11049" width="4.28515625" style="48" customWidth="1"/>
    <col min="11050" max="11050" width="11.85546875" style="48" customWidth="1"/>
    <col min="11051" max="11053" width="2.7109375" style="48" customWidth="1"/>
    <col min="11054" max="11054" width="3.42578125" style="48" customWidth="1"/>
    <col min="11055" max="11055" width="12.85546875" style="48" customWidth="1"/>
    <col min="11056" max="11060" width="2.7109375" style="48" customWidth="1"/>
    <col min="11061" max="11061" width="11.7109375" style="48" customWidth="1"/>
    <col min="11062" max="11115" width="2.7109375" style="48" customWidth="1"/>
    <col min="11116" max="11264" width="9.140625" style="48"/>
    <col min="11265" max="11265" width="2.85546875" style="48" customWidth="1"/>
    <col min="11266" max="11266" width="3.140625" style="48" customWidth="1"/>
    <col min="11267" max="11284" width="2.7109375" style="48" customWidth="1"/>
    <col min="11285" max="11285" width="3.85546875" style="48" customWidth="1"/>
    <col min="11286" max="11291" width="2.7109375" style="48" customWidth="1"/>
    <col min="11292" max="11292" width="5" style="48" customWidth="1"/>
    <col min="11293" max="11293" width="12" style="48" customWidth="1"/>
    <col min="11294" max="11296" width="2.7109375" style="48" customWidth="1"/>
    <col min="11297" max="11297" width="4.5703125" style="48" customWidth="1"/>
    <col min="11298" max="11298" width="3.85546875" style="48" customWidth="1"/>
    <col min="11299" max="11300" width="2.7109375" style="48" customWidth="1"/>
    <col min="11301" max="11301" width="4.42578125" style="48" customWidth="1"/>
    <col min="11302" max="11304" width="2.7109375" style="48" customWidth="1"/>
    <col min="11305" max="11305" width="4.28515625" style="48" customWidth="1"/>
    <col min="11306" max="11306" width="11.85546875" style="48" customWidth="1"/>
    <col min="11307" max="11309" width="2.7109375" style="48" customWidth="1"/>
    <col min="11310" max="11310" width="3.42578125" style="48" customWidth="1"/>
    <col min="11311" max="11311" width="12.85546875" style="48" customWidth="1"/>
    <col min="11312" max="11316" width="2.7109375" style="48" customWidth="1"/>
    <col min="11317" max="11317" width="11.7109375" style="48" customWidth="1"/>
    <col min="11318" max="11371" width="2.7109375" style="48" customWidth="1"/>
    <col min="11372" max="11520" width="9.140625" style="48"/>
    <col min="11521" max="11521" width="2.85546875" style="48" customWidth="1"/>
    <col min="11522" max="11522" width="3.140625" style="48" customWidth="1"/>
    <col min="11523" max="11540" width="2.7109375" style="48" customWidth="1"/>
    <col min="11541" max="11541" width="3.85546875" style="48" customWidth="1"/>
    <col min="11542" max="11547" width="2.7109375" style="48" customWidth="1"/>
    <col min="11548" max="11548" width="5" style="48" customWidth="1"/>
    <col min="11549" max="11549" width="12" style="48" customWidth="1"/>
    <col min="11550" max="11552" width="2.7109375" style="48" customWidth="1"/>
    <col min="11553" max="11553" width="4.5703125" style="48" customWidth="1"/>
    <col min="11554" max="11554" width="3.85546875" style="48" customWidth="1"/>
    <col min="11555" max="11556" width="2.7109375" style="48" customWidth="1"/>
    <col min="11557" max="11557" width="4.42578125" style="48" customWidth="1"/>
    <col min="11558" max="11560" width="2.7109375" style="48" customWidth="1"/>
    <col min="11561" max="11561" width="4.28515625" style="48" customWidth="1"/>
    <col min="11562" max="11562" width="11.85546875" style="48" customWidth="1"/>
    <col min="11563" max="11565" width="2.7109375" style="48" customWidth="1"/>
    <col min="11566" max="11566" width="3.42578125" style="48" customWidth="1"/>
    <col min="11567" max="11567" width="12.85546875" style="48" customWidth="1"/>
    <col min="11568" max="11572" width="2.7109375" style="48" customWidth="1"/>
    <col min="11573" max="11573" width="11.7109375" style="48" customWidth="1"/>
    <col min="11574" max="11627" width="2.7109375" style="48" customWidth="1"/>
    <col min="11628" max="11776" width="9.140625" style="48"/>
    <col min="11777" max="11777" width="2.85546875" style="48" customWidth="1"/>
    <col min="11778" max="11778" width="3.140625" style="48" customWidth="1"/>
    <col min="11779" max="11796" width="2.7109375" style="48" customWidth="1"/>
    <col min="11797" max="11797" width="3.85546875" style="48" customWidth="1"/>
    <col min="11798" max="11803" width="2.7109375" style="48" customWidth="1"/>
    <col min="11804" max="11804" width="5" style="48" customWidth="1"/>
    <col min="11805" max="11805" width="12" style="48" customWidth="1"/>
    <col min="11806" max="11808" width="2.7109375" style="48" customWidth="1"/>
    <col min="11809" max="11809" width="4.5703125" style="48" customWidth="1"/>
    <col min="11810" max="11810" width="3.85546875" style="48" customWidth="1"/>
    <col min="11811" max="11812" width="2.7109375" style="48" customWidth="1"/>
    <col min="11813" max="11813" width="4.42578125" style="48" customWidth="1"/>
    <col min="11814" max="11816" width="2.7109375" style="48" customWidth="1"/>
    <col min="11817" max="11817" width="4.28515625" style="48" customWidth="1"/>
    <col min="11818" max="11818" width="11.85546875" style="48" customWidth="1"/>
    <col min="11819" max="11821" width="2.7109375" style="48" customWidth="1"/>
    <col min="11822" max="11822" width="3.42578125" style="48" customWidth="1"/>
    <col min="11823" max="11823" width="12.85546875" style="48" customWidth="1"/>
    <col min="11824" max="11828" width="2.7109375" style="48" customWidth="1"/>
    <col min="11829" max="11829" width="11.7109375" style="48" customWidth="1"/>
    <col min="11830" max="11883" width="2.7109375" style="48" customWidth="1"/>
    <col min="11884" max="12032" width="9.140625" style="48"/>
    <col min="12033" max="12033" width="2.85546875" style="48" customWidth="1"/>
    <col min="12034" max="12034" width="3.140625" style="48" customWidth="1"/>
    <col min="12035" max="12052" width="2.7109375" style="48" customWidth="1"/>
    <col min="12053" max="12053" width="3.85546875" style="48" customWidth="1"/>
    <col min="12054" max="12059" width="2.7109375" style="48" customWidth="1"/>
    <col min="12060" max="12060" width="5" style="48" customWidth="1"/>
    <col min="12061" max="12061" width="12" style="48" customWidth="1"/>
    <col min="12062" max="12064" width="2.7109375" style="48" customWidth="1"/>
    <col min="12065" max="12065" width="4.5703125" style="48" customWidth="1"/>
    <col min="12066" max="12066" width="3.85546875" style="48" customWidth="1"/>
    <col min="12067" max="12068" width="2.7109375" style="48" customWidth="1"/>
    <col min="12069" max="12069" width="4.42578125" style="48" customWidth="1"/>
    <col min="12070" max="12072" width="2.7109375" style="48" customWidth="1"/>
    <col min="12073" max="12073" width="4.28515625" style="48" customWidth="1"/>
    <col min="12074" max="12074" width="11.85546875" style="48" customWidth="1"/>
    <col min="12075" max="12077" width="2.7109375" style="48" customWidth="1"/>
    <col min="12078" max="12078" width="3.42578125" style="48" customWidth="1"/>
    <col min="12079" max="12079" width="12.85546875" style="48" customWidth="1"/>
    <col min="12080" max="12084" width="2.7109375" style="48" customWidth="1"/>
    <col min="12085" max="12085" width="11.7109375" style="48" customWidth="1"/>
    <col min="12086" max="12139" width="2.7109375" style="48" customWidth="1"/>
    <col min="12140" max="12288" width="9.140625" style="48"/>
    <col min="12289" max="12289" width="2.85546875" style="48" customWidth="1"/>
    <col min="12290" max="12290" width="3.140625" style="48" customWidth="1"/>
    <col min="12291" max="12308" width="2.7109375" style="48" customWidth="1"/>
    <col min="12309" max="12309" width="3.85546875" style="48" customWidth="1"/>
    <col min="12310" max="12315" width="2.7109375" style="48" customWidth="1"/>
    <col min="12316" max="12316" width="5" style="48" customWidth="1"/>
    <col min="12317" max="12317" width="12" style="48" customWidth="1"/>
    <col min="12318" max="12320" width="2.7109375" style="48" customWidth="1"/>
    <col min="12321" max="12321" width="4.5703125" style="48" customWidth="1"/>
    <col min="12322" max="12322" width="3.85546875" style="48" customWidth="1"/>
    <col min="12323" max="12324" width="2.7109375" style="48" customWidth="1"/>
    <col min="12325" max="12325" width="4.42578125" style="48" customWidth="1"/>
    <col min="12326" max="12328" width="2.7109375" style="48" customWidth="1"/>
    <col min="12329" max="12329" width="4.28515625" style="48" customWidth="1"/>
    <col min="12330" max="12330" width="11.85546875" style="48" customWidth="1"/>
    <col min="12331" max="12333" width="2.7109375" style="48" customWidth="1"/>
    <col min="12334" max="12334" width="3.42578125" style="48" customWidth="1"/>
    <col min="12335" max="12335" width="12.85546875" style="48" customWidth="1"/>
    <col min="12336" max="12340" width="2.7109375" style="48" customWidth="1"/>
    <col min="12341" max="12341" width="11.7109375" style="48" customWidth="1"/>
    <col min="12342" max="12395" width="2.7109375" style="48" customWidth="1"/>
    <col min="12396" max="12544" width="9.140625" style="48"/>
    <col min="12545" max="12545" width="2.85546875" style="48" customWidth="1"/>
    <col min="12546" max="12546" width="3.140625" style="48" customWidth="1"/>
    <col min="12547" max="12564" width="2.7109375" style="48" customWidth="1"/>
    <col min="12565" max="12565" width="3.85546875" style="48" customWidth="1"/>
    <col min="12566" max="12571" width="2.7109375" style="48" customWidth="1"/>
    <col min="12572" max="12572" width="5" style="48" customWidth="1"/>
    <col min="12573" max="12573" width="12" style="48" customWidth="1"/>
    <col min="12574" max="12576" width="2.7109375" style="48" customWidth="1"/>
    <col min="12577" max="12577" width="4.5703125" style="48" customWidth="1"/>
    <col min="12578" max="12578" width="3.85546875" style="48" customWidth="1"/>
    <col min="12579" max="12580" width="2.7109375" style="48" customWidth="1"/>
    <col min="12581" max="12581" width="4.42578125" style="48" customWidth="1"/>
    <col min="12582" max="12584" width="2.7109375" style="48" customWidth="1"/>
    <col min="12585" max="12585" width="4.28515625" style="48" customWidth="1"/>
    <col min="12586" max="12586" width="11.85546875" style="48" customWidth="1"/>
    <col min="12587" max="12589" width="2.7109375" style="48" customWidth="1"/>
    <col min="12590" max="12590" width="3.42578125" style="48" customWidth="1"/>
    <col min="12591" max="12591" width="12.85546875" style="48" customWidth="1"/>
    <col min="12592" max="12596" width="2.7109375" style="48" customWidth="1"/>
    <col min="12597" max="12597" width="11.7109375" style="48" customWidth="1"/>
    <col min="12598" max="12651" width="2.7109375" style="48" customWidth="1"/>
    <col min="12652" max="12800" width="9.140625" style="48"/>
    <col min="12801" max="12801" width="2.85546875" style="48" customWidth="1"/>
    <col min="12802" max="12802" width="3.140625" style="48" customWidth="1"/>
    <col min="12803" max="12820" width="2.7109375" style="48" customWidth="1"/>
    <col min="12821" max="12821" width="3.85546875" style="48" customWidth="1"/>
    <col min="12822" max="12827" width="2.7109375" style="48" customWidth="1"/>
    <col min="12828" max="12828" width="5" style="48" customWidth="1"/>
    <col min="12829" max="12829" width="12" style="48" customWidth="1"/>
    <col min="12830" max="12832" width="2.7109375" style="48" customWidth="1"/>
    <col min="12833" max="12833" width="4.5703125" style="48" customWidth="1"/>
    <col min="12834" max="12834" width="3.85546875" style="48" customWidth="1"/>
    <col min="12835" max="12836" width="2.7109375" style="48" customWidth="1"/>
    <col min="12837" max="12837" width="4.42578125" style="48" customWidth="1"/>
    <col min="12838" max="12840" width="2.7109375" style="48" customWidth="1"/>
    <col min="12841" max="12841" width="4.28515625" style="48" customWidth="1"/>
    <col min="12842" max="12842" width="11.85546875" style="48" customWidth="1"/>
    <col min="12843" max="12845" width="2.7109375" style="48" customWidth="1"/>
    <col min="12846" max="12846" width="3.42578125" style="48" customWidth="1"/>
    <col min="12847" max="12847" width="12.85546875" style="48" customWidth="1"/>
    <col min="12848" max="12852" width="2.7109375" style="48" customWidth="1"/>
    <col min="12853" max="12853" width="11.7109375" style="48" customWidth="1"/>
    <col min="12854" max="12907" width="2.7109375" style="48" customWidth="1"/>
    <col min="12908" max="13056" width="9.140625" style="48"/>
    <col min="13057" max="13057" width="2.85546875" style="48" customWidth="1"/>
    <col min="13058" max="13058" width="3.140625" style="48" customWidth="1"/>
    <col min="13059" max="13076" width="2.7109375" style="48" customWidth="1"/>
    <col min="13077" max="13077" width="3.85546875" style="48" customWidth="1"/>
    <col min="13078" max="13083" width="2.7109375" style="48" customWidth="1"/>
    <col min="13084" max="13084" width="5" style="48" customWidth="1"/>
    <col min="13085" max="13085" width="12" style="48" customWidth="1"/>
    <col min="13086" max="13088" width="2.7109375" style="48" customWidth="1"/>
    <col min="13089" max="13089" width="4.5703125" style="48" customWidth="1"/>
    <col min="13090" max="13090" width="3.85546875" style="48" customWidth="1"/>
    <col min="13091" max="13092" width="2.7109375" style="48" customWidth="1"/>
    <col min="13093" max="13093" width="4.42578125" style="48" customWidth="1"/>
    <col min="13094" max="13096" width="2.7109375" style="48" customWidth="1"/>
    <col min="13097" max="13097" width="4.28515625" style="48" customWidth="1"/>
    <col min="13098" max="13098" width="11.85546875" style="48" customWidth="1"/>
    <col min="13099" max="13101" width="2.7109375" style="48" customWidth="1"/>
    <col min="13102" max="13102" width="3.42578125" style="48" customWidth="1"/>
    <col min="13103" max="13103" width="12.85546875" style="48" customWidth="1"/>
    <col min="13104" max="13108" width="2.7109375" style="48" customWidth="1"/>
    <col min="13109" max="13109" width="11.7109375" style="48" customWidth="1"/>
    <col min="13110" max="13163" width="2.7109375" style="48" customWidth="1"/>
    <col min="13164" max="13312" width="9.140625" style="48"/>
    <col min="13313" max="13313" width="2.85546875" style="48" customWidth="1"/>
    <col min="13314" max="13314" width="3.140625" style="48" customWidth="1"/>
    <col min="13315" max="13332" width="2.7109375" style="48" customWidth="1"/>
    <col min="13333" max="13333" width="3.85546875" style="48" customWidth="1"/>
    <col min="13334" max="13339" width="2.7109375" style="48" customWidth="1"/>
    <col min="13340" max="13340" width="5" style="48" customWidth="1"/>
    <col min="13341" max="13341" width="12" style="48" customWidth="1"/>
    <col min="13342" max="13344" width="2.7109375" style="48" customWidth="1"/>
    <col min="13345" max="13345" width="4.5703125" style="48" customWidth="1"/>
    <col min="13346" max="13346" width="3.85546875" style="48" customWidth="1"/>
    <col min="13347" max="13348" width="2.7109375" style="48" customWidth="1"/>
    <col min="13349" max="13349" width="4.42578125" style="48" customWidth="1"/>
    <col min="13350" max="13352" width="2.7109375" style="48" customWidth="1"/>
    <col min="13353" max="13353" width="4.28515625" style="48" customWidth="1"/>
    <col min="13354" max="13354" width="11.85546875" style="48" customWidth="1"/>
    <col min="13355" max="13357" width="2.7109375" style="48" customWidth="1"/>
    <col min="13358" max="13358" width="3.42578125" style="48" customWidth="1"/>
    <col min="13359" max="13359" width="12.85546875" style="48" customWidth="1"/>
    <col min="13360" max="13364" width="2.7109375" style="48" customWidth="1"/>
    <col min="13365" max="13365" width="11.7109375" style="48" customWidth="1"/>
    <col min="13366" max="13419" width="2.7109375" style="48" customWidth="1"/>
    <col min="13420" max="13568" width="9.140625" style="48"/>
    <col min="13569" max="13569" width="2.85546875" style="48" customWidth="1"/>
    <col min="13570" max="13570" width="3.140625" style="48" customWidth="1"/>
    <col min="13571" max="13588" width="2.7109375" style="48" customWidth="1"/>
    <col min="13589" max="13589" width="3.85546875" style="48" customWidth="1"/>
    <col min="13590" max="13595" width="2.7109375" style="48" customWidth="1"/>
    <col min="13596" max="13596" width="5" style="48" customWidth="1"/>
    <col min="13597" max="13597" width="12" style="48" customWidth="1"/>
    <col min="13598" max="13600" width="2.7109375" style="48" customWidth="1"/>
    <col min="13601" max="13601" width="4.5703125" style="48" customWidth="1"/>
    <col min="13602" max="13602" width="3.85546875" style="48" customWidth="1"/>
    <col min="13603" max="13604" width="2.7109375" style="48" customWidth="1"/>
    <col min="13605" max="13605" width="4.42578125" style="48" customWidth="1"/>
    <col min="13606" max="13608" width="2.7109375" style="48" customWidth="1"/>
    <col min="13609" max="13609" width="4.28515625" style="48" customWidth="1"/>
    <col min="13610" max="13610" width="11.85546875" style="48" customWidth="1"/>
    <col min="13611" max="13613" width="2.7109375" style="48" customWidth="1"/>
    <col min="13614" max="13614" width="3.42578125" style="48" customWidth="1"/>
    <col min="13615" max="13615" width="12.85546875" style="48" customWidth="1"/>
    <col min="13616" max="13620" width="2.7109375" style="48" customWidth="1"/>
    <col min="13621" max="13621" width="11.7109375" style="48" customWidth="1"/>
    <col min="13622" max="13675" width="2.7109375" style="48" customWidth="1"/>
    <col min="13676" max="13824" width="9.140625" style="48"/>
    <col min="13825" max="13825" width="2.85546875" style="48" customWidth="1"/>
    <col min="13826" max="13826" width="3.140625" style="48" customWidth="1"/>
    <col min="13827" max="13844" width="2.7109375" style="48" customWidth="1"/>
    <col min="13845" max="13845" width="3.85546875" style="48" customWidth="1"/>
    <col min="13846" max="13851" width="2.7109375" style="48" customWidth="1"/>
    <col min="13852" max="13852" width="5" style="48" customWidth="1"/>
    <col min="13853" max="13853" width="12" style="48" customWidth="1"/>
    <col min="13854" max="13856" width="2.7109375" style="48" customWidth="1"/>
    <col min="13857" max="13857" width="4.5703125" style="48" customWidth="1"/>
    <col min="13858" max="13858" width="3.85546875" style="48" customWidth="1"/>
    <col min="13859" max="13860" width="2.7109375" style="48" customWidth="1"/>
    <col min="13861" max="13861" width="4.42578125" style="48" customWidth="1"/>
    <col min="13862" max="13864" width="2.7109375" style="48" customWidth="1"/>
    <col min="13865" max="13865" width="4.28515625" style="48" customWidth="1"/>
    <col min="13866" max="13866" width="11.85546875" style="48" customWidth="1"/>
    <col min="13867" max="13869" width="2.7109375" style="48" customWidth="1"/>
    <col min="13870" max="13870" width="3.42578125" style="48" customWidth="1"/>
    <col min="13871" max="13871" width="12.85546875" style="48" customWidth="1"/>
    <col min="13872" max="13876" width="2.7109375" style="48" customWidth="1"/>
    <col min="13877" max="13877" width="11.7109375" style="48" customWidth="1"/>
    <col min="13878" max="13931" width="2.7109375" style="48" customWidth="1"/>
    <col min="13932" max="14080" width="9.140625" style="48"/>
    <col min="14081" max="14081" width="2.85546875" style="48" customWidth="1"/>
    <col min="14082" max="14082" width="3.140625" style="48" customWidth="1"/>
    <col min="14083" max="14100" width="2.7109375" style="48" customWidth="1"/>
    <col min="14101" max="14101" width="3.85546875" style="48" customWidth="1"/>
    <col min="14102" max="14107" width="2.7109375" style="48" customWidth="1"/>
    <col min="14108" max="14108" width="5" style="48" customWidth="1"/>
    <col min="14109" max="14109" width="12" style="48" customWidth="1"/>
    <col min="14110" max="14112" width="2.7109375" style="48" customWidth="1"/>
    <col min="14113" max="14113" width="4.5703125" style="48" customWidth="1"/>
    <col min="14114" max="14114" width="3.85546875" style="48" customWidth="1"/>
    <col min="14115" max="14116" width="2.7109375" style="48" customWidth="1"/>
    <col min="14117" max="14117" width="4.42578125" style="48" customWidth="1"/>
    <col min="14118" max="14120" width="2.7109375" style="48" customWidth="1"/>
    <col min="14121" max="14121" width="4.28515625" style="48" customWidth="1"/>
    <col min="14122" max="14122" width="11.85546875" style="48" customWidth="1"/>
    <col min="14123" max="14125" width="2.7109375" style="48" customWidth="1"/>
    <col min="14126" max="14126" width="3.42578125" style="48" customWidth="1"/>
    <col min="14127" max="14127" width="12.85546875" style="48" customWidth="1"/>
    <col min="14128" max="14132" width="2.7109375" style="48" customWidth="1"/>
    <col min="14133" max="14133" width="11.7109375" style="48" customWidth="1"/>
    <col min="14134" max="14187" width="2.7109375" style="48" customWidth="1"/>
    <col min="14188" max="14336" width="9.140625" style="48"/>
    <col min="14337" max="14337" width="2.85546875" style="48" customWidth="1"/>
    <col min="14338" max="14338" width="3.140625" style="48" customWidth="1"/>
    <col min="14339" max="14356" width="2.7109375" style="48" customWidth="1"/>
    <col min="14357" max="14357" width="3.85546875" style="48" customWidth="1"/>
    <col min="14358" max="14363" width="2.7109375" style="48" customWidth="1"/>
    <col min="14364" max="14364" width="5" style="48" customWidth="1"/>
    <col min="14365" max="14365" width="12" style="48" customWidth="1"/>
    <col min="14366" max="14368" width="2.7109375" style="48" customWidth="1"/>
    <col min="14369" max="14369" width="4.5703125" style="48" customWidth="1"/>
    <col min="14370" max="14370" width="3.85546875" style="48" customWidth="1"/>
    <col min="14371" max="14372" width="2.7109375" style="48" customWidth="1"/>
    <col min="14373" max="14373" width="4.42578125" style="48" customWidth="1"/>
    <col min="14374" max="14376" width="2.7109375" style="48" customWidth="1"/>
    <col min="14377" max="14377" width="4.28515625" style="48" customWidth="1"/>
    <col min="14378" max="14378" width="11.85546875" style="48" customWidth="1"/>
    <col min="14379" max="14381" width="2.7109375" style="48" customWidth="1"/>
    <col min="14382" max="14382" width="3.42578125" style="48" customWidth="1"/>
    <col min="14383" max="14383" width="12.85546875" style="48" customWidth="1"/>
    <col min="14384" max="14388" width="2.7109375" style="48" customWidth="1"/>
    <col min="14389" max="14389" width="11.7109375" style="48" customWidth="1"/>
    <col min="14390" max="14443" width="2.7109375" style="48" customWidth="1"/>
    <col min="14444" max="14592" width="9.140625" style="48"/>
    <col min="14593" max="14593" width="2.85546875" style="48" customWidth="1"/>
    <col min="14594" max="14594" width="3.140625" style="48" customWidth="1"/>
    <col min="14595" max="14612" width="2.7109375" style="48" customWidth="1"/>
    <col min="14613" max="14613" width="3.85546875" style="48" customWidth="1"/>
    <col min="14614" max="14619" width="2.7109375" style="48" customWidth="1"/>
    <col min="14620" max="14620" width="5" style="48" customWidth="1"/>
    <col min="14621" max="14621" width="12" style="48" customWidth="1"/>
    <col min="14622" max="14624" width="2.7109375" style="48" customWidth="1"/>
    <col min="14625" max="14625" width="4.5703125" style="48" customWidth="1"/>
    <col min="14626" max="14626" width="3.85546875" style="48" customWidth="1"/>
    <col min="14627" max="14628" width="2.7109375" style="48" customWidth="1"/>
    <col min="14629" max="14629" width="4.42578125" style="48" customWidth="1"/>
    <col min="14630" max="14632" width="2.7109375" style="48" customWidth="1"/>
    <col min="14633" max="14633" width="4.28515625" style="48" customWidth="1"/>
    <col min="14634" max="14634" width="11.85546875" style="48" customWidth="1"/>
    <col min="14635" max="14637" width="2.7109375" style="48" customWidth="1"/>
    <col min="14638" max="14638" width="3.42578125" style="48" customWidth="1"/>
    <col min="14639" max="14639" width="12.85546875" style="48" customWidth="1"/>
    <col min="14640" max="14644" width="2.7109375" style="48" customWidth="1"/>
    <col min="14645" max="14645" width="11.7109375" style="48" customWidth="1"/>
    <col min="14646" max="14699" width="2.7109375" style="48" customWidth="1"/>
    <col min="14700" max="14848" width="9.140625" style="48"/>
    <col min="14849" max="14849" width="2.85546875" style="48" customWidth="1"/>
    <col min="14850" max="14850" width="3.140625" style="48" customWidth="1"/>
    <col min="14851" max="14868" width="2.7109375" style="48" customWidth="1"/>
    <col min="14869" max="14869" width="3.85546875" style="48" customWidth="1"/>
    <col min="14870" max="14875" width="2.7109375" style="48" customWidth="1"/>
    <col min="14876" max="14876" width="5" style="48" customWidth="1"/>
    <col min="14877" max="14877" width="12" style="48" customWidth="1"/>
    <col min="14878" max="14880" width="2.7109375" style="48" customWidth="1"/>
    <col min="14881" max="14881" width="4.5703125" style="48" customWidth="1"/>
    <col min="14882" max="14882" width="3.85546875" style="48" customWidth="1"/>
    <col min="14883" max="14884" width="2.7109375" style="48" customWidth="1"/>
    <col min="14885" max="14885" width="4.42578125" style="48" customWidth="1"/>
    <col min="14886" max="14888" width="2.7109375" style="48" customWidth="1"/>
    <col min="14889" max="14889" width="4.28515625" style="48" customWidth="1"/>
    <col min="14890" max="14890" width="11.85546875" style="48" customWidth="1"/>
    <col min="14891" max="14893" width="2.7109375" style="48" customWidth="1"/>
    <col min="14894" max="14894" width="3.42578125" style="48" customWidth="1"/>
    <col min="14895" max="14895" width="12.85546875" style="48" customWidth="1"/>
    <col min="14896" max="14900" width="2.7109375" style="48" customWidth="1"/>
    <col min="14901" max="14901" width="11.7109375" style="48" customWidth="1"/>
    <col min="14902" max="14955" width="2.7109375" style="48" customWidth="1"/>
    <col min="14956" max="15104" width="9.140625" style="48"/>
    <col min="15105" max="15105" width="2.85546875" style="48" customWidth="1"/>
    <col min="15106" max="15106" width="3.140625" style="48" customWidth="1"/>
    <col min="15107" max="15124" width="2.7109375" style="48" customWidth="1"/>
    <col min="15125" max="15125" width="3.85546875" style="48" customWidth="1"/>
    <col min="15126" max="15131" width="2.7109375" style="48" customWidth="1"/>
    <col min="15132" max="15132" width="5" style="48" customWidth="1"/>
    <col min="15133" max="15133" width="12" style="48" customWidth="1"/>
    <col min="15134" max="15136" width="2.7109375" style="48" customWidth="1"/>
    <col min="15137" max="15137" width="4.5703125" style="48" customWidth="1"/>
    <col min="15138" max="15138" width="3.85546875" style="48" customWidth="1"/>
    <col min="15139" max="15140" width="2.7109375" style="48" customWidth="1"/>
    <col min="15141" max="15141" width="4.42578125" style="48" customWidth="1"/>
    <col min="15142" max="15144" width="2.7109375" style="48" customWidth="1"/>
    <col min="15145" max="15145" width="4.28515625" style="48" customWidth="1"/>
    <col min="15146" max="15146" width="11.85546875" style="48" customWidth="1"/>
    <col min="15147" max="15149" width="2.7109375" style="48" customWidth="1"/>
    <col min="15150" max="15150" width="3.42578125" style="48" customWidth="1"/>
    <col min="15151" max="15151" width="12.85546875" style="48" customWidth="1"/>
    <col min="15152" max="15156" width="2.7109375" style="48" customWidth="1"/>
    <col min="15157" max="15157" width="11.7109375" style="48" customWidth="1"/>
    <col min="15158" max="15211" width="2.7109375" style="48" customWidth="1"/>
    <col min="15212" max="15360" width="9.140625" style="48"/>
    <col min="15361" max="15361" width="2.85546875" style="48" customWidth="1"/>
    <col min="15362" max="15362" width="3.140625" style="48" customWidth="1"/>
    <col min="15363" max="15380" width="2.7109375" style="48" customWidth="1"/>
    <col min="15381" max="15381" width="3.85546875" style="48" customWidth="1"/>
    <col min="15382" max="15387" width="2.7109375" style="48" customWidth="1"/>
    <col min="15388" max="15388" width="5" style="48" customWidth="1"/>
    <col min="15389" max="15389" width="12" style="48" customWidth="1"/>
    <col min="15390" max="15392" width="2.7109375" style="48" customWidth="1"/>
    <col min="15393" max="15393" width="4.5703125" style="48" customWidth="1"/>
    <col min="15394" max="15394" width="3.85546875" style="48" customWidth="1"/>
    <col min="15395" max="15396" width="2.7109375" style="48" customWidth="1"/>
    <col min="15397" max="15397" width="4.42578125" style="48" customWidth="1"/>
    <col min="15398" max="15400" width="2.7109375" style="48" customWidth="1"/>
    <col min="15401" max="15401" width="4.28515625" style="48" customWidth="1"/>
    <col min="15402" max="15402" width="11.85546875" style="48" customWidth="1"/>
    <col min="15403" max="15405" width="2.7109375" style="48" customWidth="1"/>
    <col min="15406" max="15406" width="3.42578125" style="48" customWidth="1"/>
    <col min="15407" max="15407" width="12.85546875" style="48" customWidth="1"/>
    <col min="15408" max="15412" width="2.7109375" style="48" customWidth="1"/>
    <col min="15413" max="15413" width="11.7109375" style="48" customWidth="1"/>
    <col min="15414" max="15467" width="2.7109375" style="48" customWidth="1"/>
    <col min="15468" max="15616" width="9.140625" style="48"/>
    <col min="15617" max="15617" width="2.85546875" style="48" customWidth="1"/>
    <col min="15618" max="15618" width="3.140625" style="48" customWidth="1"/>
    <col min="15619" max="15636" width="2.7109375" style="48" customWidth="1"/>
    <col min="15637" max="15637" width="3.85546875" style="48" customWidth="1"/>
    <col min="15638" max="15643" width="2.7109375" style="48" customWidth="1"/>
    <col min="15644" max="15644" width="5" style="48" customWidth="1"/>
    <col min="15645" max="15645" width="12" style="48" customWidth="1"/>
    <col min="15646" max="15648" width="2.7109375" style="48" customWidth="1"/>
    <col min="15649" max="15649" width="4.5703125" style="48" customWidth="1"/>
    <col min="15650" max="15650" width="3.85546875" style="48" customWidth="1"/>
    <col min="15651" max="15652" width="2.7109375" style="48" customWidth="1"/>
    <col min="15653" max="15653" width="4.42578125" style="48" customWidth="1"/>
    <col min="15654" max="15656" width="2.7109375" style="48" customWidth="1"/>
    <col min="15657" max="15657" width="4.28515625" style="48" customWidth="1"/>
    <col min="15658" max="15658" width="11.85546875" style="48" customWidth="1"/>
    <col min="15659" max="15661" width="2.7109375" style="48" customWidth="1"/>
    <col min="15662" max="15662" width="3.42578125" style="48" customWidth="1"/>
    <col min="15663" max="15663" width="12.85546875" style="48" customWidth="1"/>
    <col min="15664" max="15668" width="2.7109375" style="48" customWidth="1"/>
    <col min="15669" max="15669" width="11.7109375" style="48" customWidth="1"/>
    <col min="15670" max="15723" width="2.7109375" style="48" customWidth="1"/>
    <col min="15724" max="15872" width="9.140625" style="48"/>
    <col min="15873" max="15873" width="2.85546875" style="48" customWidth="1"/>
    <col min="15874" max="15874" width="3.140625" style="48" customWidth="1"/>
    <col min="15875" max="15892" width="2.7109375" style="48" customWidth="1"/>
    <col min="15893" max="15893" width="3.85546875" style="48" customWidth="1"/>
    <col min="15894" max="15899" width="2.7109375" style="48" customWidth="1"/>
    <col min="15900" max="15900" width="5" style="48" customWidth="1"/>
    <col min="15901" max="15901" width="12" style="48" customWidth="1"/>
    <col min="15902" max="15904" width="2.7109375" style="48" customWidth="1"/>
    <col min="15905" max="15905" width="4.5703125" style="48" customWidth="1"/>
    <col min="15906" max="15906" width="3.85546875" style="48" customWidth="1"/>
    <col min="15907" max="15908" width="2.7109375" style="48" customWidth="1"/>
    <col min="15909" max="15909" width="4.42578125" style="48" customWidth="1"/>
    <col min="15910" max="15912" width="2.7109375" style="48" customWidth="1"/>
    <col min="15913" max="15913" width="4.28515625" style="48" customWidth="1"/>
    <col min="15914" max="15914" width="11.85546875" style="48" customWidth="1"/>
    <col min="15915" max="15917" width="2.7109375" style="48" customWidth="1"/>
    <col min="15918" max="15918" width="3.42578125" style="48" customWidth="1"/>
    <col min="15919" max="15919" width="12.85546875" style="48" customWidth="1"/>
    <col min="15920" max="15924" width="2.7109375" style="48" customWidth="1"/>
    <col min="15925" max="15925" width="11.7109375" style="48" customWidth="1"/>
    <col min="15926" max="15979" width="2.7109375" style="48" customWidth="1"/>
    <col min="15980" max="16128" width="9.140625" style="48"/>
    <col min="16129" max="16129" width="2.85546875" style="48" customWidth="1"/>
    <col min="16130" max="16130" width="3.140625" style="48" customWidth="1"/>
    <col min="16131" max="16148" width="2.7109375" style="48" customWidth="1"/>
    <col min="16149" max="16149" width="3.85546875" style="48" customWidth="1"/>
    <col min="16150" max="16155" width="2.7109375" style="48" customWidth="1"/>
    <col min="16156" max="16156" width="5" style="48" customWidth="1"/>
    <col min="16157" max="16157" width="12" style="48" customWidth="1"/>
    <col min="16158" max="16160" width="2.7109375" style="48" customWidth="1"/>
    <col min="16161" max="16161" width="4.5703125" style="48" customWidth="1"/>
    <col min="16162" max="16162" width="3.85546875" style="48" customWidth="1"/>
    <col min="16163" max="16164" width="2.7109375" style="48" customWidth="1"/>
    <col min="16165" max="16165" width="4.42578125" style="48" customWidth="1"/>
    <col min="16166" max="16168" width="2.7109375" style="48" customWidth="1"/>
    <col min="16169" max="16169" width="4.28515625" style="48" customWidth="1"/>
    <col min="16170" max="16170" width="11.85546875" style="48" customWidth="1"/>
    <col min="16171" max="16173" width="2.7109375" style="48" customWidth="1"/>
    <col min="16174" max="16174" width="3.42578125" style="48" customWidth="1"/>
    <col min="16175" max="16175" width="12.85546875" style="48" customWidth="1"/>
    <col min="16176" max="16180" width="2.7109375" style="48" customWidth="1"/>
    <col min="16181" max="16181" width="11.7109375" style="48" customWidth="1"/>
    <col min="16182" max="16235" width="2.7109375" style="48" customWidth="1"/>
    <col min="16236" max="16384" width="9.140625" style="48"/>
  </cols>
  <sheetData>
    <row r="1" spans="1:57" ht="25.5" customHeight="1" x14ac:dyDescent="0.2">
      <c r="A1" s="420" t="s">
        <v>511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  <c r="X1" s="421"/>
      <c r="Y1" s="421"/>
      <c r="Z1" s="421"/>
      <c r="AA1" s="421"/>
      <c r="AB1" s="421"/>
      <c r="AC1" s="421"/>
      <c r="AD1" s="421"/>
      <c r="AE1" s="421"/>
      <c r="AF1" s="421"/>
      <c r="AG1" s="421"/>
      <c r="AH1" s="421"/>
      <c r="AI1" s="421"/>
      <c r="AJ1" s="421"/>
      <c r="AK1" s="421"/>
      <c r="AL1" s="421"/>
      <c r="AM1" s="421"/>
      <c r="AN1" s="421"/>
      <c r="AO1" s="421"/>
      <c r="AP1" s="421"/>
      <c r="AQ1" s="421"/>
      <c r="AR1" s="421"/>
      <c r="AS1" s="421"/>
      <c r="AT1" s="421"/>
      <c r="AU1" s="421"/>
      <c r="AV1" s="421"/>
      <c r="AW1" s="421"/>
      <c r="AX1" s="421"/>
      <c r="AY1" s="421"/>
      <c r="AZ1" s="421"/>
      <c r="BA1" s="47"/>
      <c r="BB1" s="47"/>
    </row>
    <row r="2" spans="1:57" ht="13.5" customHeight="1" x14ac:dyDescent="0.2">
      <c r="A2" s="49"/>
      <c r="B2" s="50"/>
      <c r="C2" s="50"/>
      <c r="D2" s="50"/>
      <c r="E2" s="50"/>
      <c r="F2" s="51"/>
      <c r="G2" s="51"/>
      <c r="H2" s="51"/>
      <c r="I2" s="51"/>
      <c r="J2" s="51"/>
      <c r="K2" s="51"/>
      <c r="L2" s="52"/>
      <c r="M2" s="51"/>
      <c r="N2" s="51"/>
      <c r="O2" s="51"/>
      <c r="P2" s="51"/>
      <c r="Q2" s="51"/>
      <c r="R2" s="51"/>
      <c r="S2" s="52"/>
      <c r="T2" s="52"/>
      <c r="U2" s="52"/>
      <c r="V2" s="52"/>
      <c r="W2" s="52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2"/>
      <c r="AJ2" s="52"/>
      <c r="AK2" s="52"/>
      <c r="AL2" s="52"/>
      <c r="AM2" s="52"/>
      <c r="AN2" s="52"/>
      <c r="AO2" s="54"/>
      <c r="AP2" s="54"/>
      <c r="AQ2" s="54"/>
      <c r="AR2" s="54"/>
      <c r="AS2" s="54"/>
      <c r="AT2" s="52"/>
      <c r="AU2" s="52"/>
      <c r="AV2" s="52"/>
      <c r="AW2" s="52"/>
      <c r="AX2" s="52"/>
      <c r="AY2" s="52"/>
      <c r="AZ2" s="52"/>
      <c r="BA2" s="52"/>
      <c r="BB2" s="52"/>
    </row>
    <row r="3" spans="1:57" ht="19.5" customHeight="1" x14ac:dyDescent="0.2">
      <c r="A3" s="55"/>
      <c r="B3" s="50"/>
      <c r="C3" s="50"/>
      <c r="D3" s="50"/>
      <c r="E3" s="50"/>
      <c r="F3" s="52"/>
      <c r="G3" s="56"/>
      <c r="H3" s="52"/>
      <c r="I3" s="52"/>
      <c r="J3" s="52"/>
      <c r="K3" s="52"/>
      <c r="L3" s="52"/>
      <c r="M3" s="52"/>
      <c r="N3" s="56"/>
      <c r="O3" s="52"/>
      <c r="P3" s="52"/>
      <c r="Q3" s="52"/>
      <c r="R3" s="52"/>
      <c r="S3" s="52"/>
      <c r="T3" s="52"/>
      <c r="U3" s="56"/>
      <c r="V3" s="52"/>
      <c r="W3" s="52"/>
      <c r="X3" s="57"/>
      <c r="Y3" s="52"/>
      <c r="Z3" s="56"/>
      <c r="AA3" s="57"/>
      <c r="AB3" s="57"/>
      <c r="AC3" s="57"/>
      <c r="AD3" s="52"/>
      <c r="AE3" s="56"/>
      <c r="AF3" s="52"/>
      <c r="AG3" s="52"/>
      <c r="AH3" s="50"/>
      <c r="AI3" s="52"/>
      <c r="AJ3" s="56"/>
      <c r="AK3" s="52"/>
      <c r="AL3" s="52"/>
      <c r="AM3" s="52"/>
      <c r="AN3" s="52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</row>
    <row r="4" spans="1:57" ht="19.5" customHeight="1" x14ac:dyDescent="0.3">
      <c r="A4" s="422" t="s">
        <v>187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423"/>
      <c r="AA4" s="423"/>
      <c r="AB4" s="423"/>
      <c r="AC4" s="423"/>
      <c r="AD4" s="423"/>
      <c r="AE4" s="423"/>
      <c r="AF4" s="423"/>
      <c r="AG4" s="423"/>
      <c r="AH4" s="423"/>
      <c r="AI4" s="423"/>
      <c r="AJ4" s="423"/>
      <c r="AK4" s="423"/>
      <c r="AL4" s="423"/>
      <c r="AM4" s="423"/>
      <c r="AN4" s="423"/>
      <c r="AO4" s="423"/>
      <c r="AP4" s="423"/>
      <c r="AQ4" s="423"/>
      <c r="AR4" s="423"/>
      <c r="AS4" s="423"/>
      <c r="AT4" s="423"/>
      <c r="AU4" s="423"/>
      <c r="AV4" s="423"/>
      <c r="AW4" s="423"/>
      <c r="AX4" s="423"/>
      <c r="AY4" s="423"/>
      <c r="AZ4" s="423"/>
      <c r="BA4" s="423"/>
      <c r="BB4" s="58"/>
    </row>
    <row r="5" spans="1:57" ht="19.5" customHeight="1" x14ac:dyDescent="0.2">
      <c r="A5" s="424" t="s">
        <v>479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5"/>
      <c r="AN5" s="425"/>
      <c r="AO5" s="425"/>
      <c r="AP5" s="425"/>
      <c r="AQ5" s="425"/>
      <c r="AR5" s="425"/>
      <c r="AS5" s="425"/>
      <c r="AT5" s="425"/>
      <c r="AU5" s="425"/>
      <c r="AV5" s="425"/>
      <c r="AW5" s="425"/>
      <c r="AX5" s="425"/>
      <c r="AY5" s="425"/>
      <c r="AZ5" s="425"/>
      <c r="BA5" s="425"/>
      <c r="BB5" s="59"/>
    </row>
    <row r="6" spans="1:57" ht="19.5" customHeight="1" x14ac:dyDescent="0.2">
      <c r="A6" s="50"/>
      <c r="B6" s="50"/>
      <c r="C6" s="50"/>
      <c r="D6" s="50"/>
      <c r="E6" s="50"/>
      <c r="F6" s="60"/>
      <c r="G6" s="60"/>
      <c r="H6" s="50"/>
      <c r="I6" s="60"/>
      <c r="J6" s="52"/>
      <c r="K6" s="52"/>
      <c r="L6" s="60"/>
      <c r="M6" s="60"/>
      <c r="N6" s="60"/>
      <c r="O6" s="60"/>
      <c r="P6" s="50"/>
      <c r="Q6" s="61"/>
      <c r="R6" s="61"/>
      <c r="S6" s="50"/>
      <c r="T6" s="61"/>
      <c r="U6" s="61"/>
      <c r="V6" s="62"/>
      <c r="W6" s="50"/>
      <c r="X6" s="50"/>
      <c r="Y6" s="61"/>
      <c r="Z6" s="61"/>
      <c r="AA6" s="54"/>
      <c r="AB6" s="61"/>
      <c r="AC6" s="61"/>
      <c r="AD6" s="61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 t="s">
        <v>473</v>
      </c>
      <c r="BB6" s="54"/>
    </row>
    <row r="7" spans="1:57" ht="15" customHeight="1" thickBot="1" x14ac:dyDescent="0.25">
      <c r="A7" s="426" t="s">
        <v>1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6"/>
      <c r="S7" s="426"/>
      <c r="T7" s="426"/>
      <c r="U7" s="426"/>
      <c r="V7" s="426"/>
      <c r="W7" s="426"/>
      <c r="X7" s="426"/>
      <c r="Y7" s="426"/>
      <c r="Z7" s="426"/>
      <c r="AA7" s="426"/>
      <c r="AB7" s="426"/>
      <c r="AC7" s="426"/>
      <c r="AD7" s="426"/>
      <c r="AE7" s="426"/>
      <c r="AF7" s="426"/>
      <c r="AG7" s="426"/>
      <c r="AH7" s="426"/>
      <c r="AI7" s="426"/>
      <c r="AJ7" s="426"/>
      <c r="AK7" s="426"/>
      <c r="AL7" s="426"/>
      <c r="AM7" s="426"/>
      <c r="AN7" s="426"/>
      <c r="AO7" s="426"/>
      <c r="AP7" s="426"/>
      <c r="AQ7" s="426"/>
      <c r="AR7" s="426"/>
      <c r="AS7" s="426"/>
      <c r="AT7" s="426"/>
      <c r="AU7" s="426"/>
      <c r="AV7" s="426"/>
      <c r="AW7" s="426"/>
      <c r="AX7" s="426"/>
      <c r="AY7" s="426"/>
      <c r="AZ7" s="426"/>
      <c r="BA7" s="427"/>
      <c r="BB7" s="54"/>
    </row>
    <row r="8" spans="1:57" ht="13.5" hidden="1" thickBot="1" x14ac:dyDescent="0.25">
      <c r="A8" s="426"/>
      <c r="B8" s="426"/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426"/>
      <c r="Q8" s="426"/>
      <c r="R8" s="426"/>
      <c r="S8" s="426"/>
      <c r="T8" s="426"/>
      <c r="U8" s="426"/>
      <c r="V8" s="426"/>
      <c r="W8" s="426"/>
      <c r="X8" s="426"/>
      <c r="Y8" s="426"/>
      <c r="Z8" s="426"/>
      <c r="AA8" s="426"/>
      <c r="AB8" s="426"/>
      <c r="AC8" s="426"/>
      <c r="AD8" s="426"/>
      <c r="AE8" s="426"/>
      <c r="AF8" s="426"/>
      <c r="AG8" s="426"/>
      <c r="AH8" s="426"/>
      <c r="AI8" s="426"/>
      <c r="AJ8" s="426"/>
      <c r="AK8" s="426"/>
      <c r="AL8" s="426"/>
      <c r="AM8" s="426"/>
      <c r="AN8" s="426"/>
      <c r="AO8" s="426"/>
      <c r="AP8" s="426"/>
      <c r="AQ8" s="426"/>
      <c r="AR8" s="426"/>
      <c r="AS8" s="426"/>
      <c r="AT8" s="426"/>
      <c r="AU8" s="426"/>
      <c r="AV8" s="426"/>
      <c r="AW8" s="426"/>
      <c r="AX8" s="426"/>
      <c r="AY8" s="426"/>
      <c r="AZ8" s="426"/>
      <c r="BA8" s="427"/>
      <c r="BB8" s="63"/>
    </row>
    <row r="9" spans="1:57" ht="26.25" customHeight="1" x14ac:dyDescent="0.2">
      <c r="A9" s="428" t="s">
        <v>2</v>
      </c>
      <c r="B9" s="429"/>
      <c r="C9" s="434" t="s">
        <v>3</v>
      </c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6"/>
      <c r="V9" s="443" t="s">
        <v>4</v>
      </c>
      <c r="W9" s="444"/>
      <c r="X9" s="445"/>
      <c r="Y9" s="410" t="s">
        <v>188</v>
      </c>
      <c r="Z9" s="410"/>
      <c r="AA9" s="410"/>
      <c r="AB9" s="410"/>
      <c r="AC9" s="410"/>
      <c r="AD9" s="410" t="s">
        <v>189</v>
      </c>
      <c r="AE9" s="410"/>
      <c r="AF9" s="410"/>
      <c r="AG9" s="410"/>
      <c r="AH9" s="410"/>
      <c r="AI9" s="410"/>
      <c r="AJ9" s="410"/>
      <c r="AK9" s="410"/>
      <c r="AL9" s="410" t="s">
        <v>387</v>
      </c>
      <c r="AM9" s="410"/>
      <c r="AN9" s="410"/>
      <c r="AO9" s="410"/>
      <c r="AP9" s="410"/>
      <c r="AQ9" s="410" t="s">
        <v>504</v>
      </c>
      <c r="AR9" s="410"/>
      <c r="AS9" s="410"/>
      <c r="AT9" s="410"/>
      <c r="AU9" s="410"/>
      <c r="AV9" s="410" t="s">
        <v>10</v>
      </c>
      <c r="AW9" s="410"/>
      <c r="AX9" s="410"/>
      <c r="AY9" s="410"/>
      <c r="AZ9" s="410"/>
      <c r="BA9" s="412"/>
      <c r="BB9" s="64"/>
    </row>
    <row r="10" spans="1:57" ht="25.5" customHeight="1" x14ac:dyDescent="0.2">
      <c r="A10" s="430"/>
      <c r="B10" s="431"/>
      <c r="C10" s="437"/>
      <c r="D10" s="438"/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  <c r="Q10" s="438"/>
      <c r="R10" s="438"/>
      <c r="S10" s="438"/>
      <c r="T10" s="438"/>
      <c r="U10" s="439"/>
      <c r="V10" s="446"/>
      <c r="W10" s="447"/>
      <c r="X10" s="448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1"/>
      <c r="AN10" s="411"/>
      <c r="AO10" s="411"/>
      <c r="AP10" s="411"/>
      <c r="AQ10" s="411"/>
      <c r="AR10" s="411"/>
      <c r="AS10" s="411"/>
      <c r="AT10" s="411"/>
      <c r="AU10" s="411"/>
      <c r="AV10" s="411"/>
      <c r="AW10" s="411"/>
      <c r="AX10" s="411"/>
      <c r="AY10" s="411"/>
      <c r="AZ10" s="411"/>
      <c r="BA10" s="413"/>
      <c r="BB10" s="65"/>
    </row>
    <row r="11" spans="1:57" ht="51" customHeight="1" thickBot="1" x14ac:dyDescent="0.25">
      <c r="A11" s="432"/>
      <c r="B11" s="433"/>
      <c r="C11" s="440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2"/>
      <c r="V11" s="417"/>
      <c r="W11" s="418"/>
      <c r="X11" s="419"/>
      <c r="Y11" s="414" t="s">
        <v>11</v>
      </c>
      <c r="Z11" s="415"/>
      <c r="AA11" s="415"/>
      <c r="AB11" s="416"/>
      <c r="AC11" s="149" t="s">
        <v>12</v>
      </c>
      <c r="AD11" s="414" t="s">
        <v>11</v>
      </c>
      <c r="AE11" s="415"/>
      <c r="AF11" s="415"/>
      <c r="AG11" s="416"/>
      <c r="AH11" s="417" t="s">
        <v>12</v>
      </c>
      <c r="AI11" s="418"/>
      <c r="AJ11" s="418"/>
      <c r="AK11" s="419"/>
      <c r="AL11" s="414" t="s">
        <v>11</v>
      </c>
      <c r="AM11" s="415"/>
      <c r="AN11" s="415"/>
      <c r="AO11" s="416"/>
      <c r="AP11" s="149" t="s">
        <v>12</v>
      </c>
      <c r="AQ11" s="414" t="s">
        <v>11</v>
      </c>
      <c r="AR11" s="415"/>
      <c r="AS11" s="415"/>
      <c r="AT11" s="416"/>
      <c r="AU11" s="149" t="s">
        <v>12</v>
      </c>
      <c r="AV11" s="414" t="s">
        <v>11</v>
      </c>
      <c r="AW11" s="415"/>
      <c r="AX11" s="415"/>
      <c r="AY11" s="415"/>
      <c r="AZ11" s="416"/>
      <c r="BA11" s="81" t="s">
        <v>12</v>
      </c>
      <c r="BB11" s="66"/>
      <c r="BC11" s="66"/>
      <c r="BD11" s="66"/>
      <c r="BE11" s="57"/>
    </row>
    <row r="12" spans="1:57" x14ac:dyDescent="0.2">
      <c r="A12" s="407" t="s">
        <v>13</v>
      </c>
      <c r="B12" s="408"/>
      <c r="C12" s="407" t="s">
        <v>14</v>
      </c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07" t="s">
        <v>15</v>
      </c>
      <c r="W12" s="409"/>
      <c r="X12" s="408"/>
      <c r="Y12" s="403" t="s">
        <v>16</v>
      </c>
      <c r="Z12" s="404"/>
      <c r="AA12" s="404"/>
      <c r="AB12" s="405"/>
      <c r="AC12" s="147" t="s">
        <v>17</v>
      </c>
      <c r="AD12" s="403" t="s">
        <v>18</v>
      </c>
      <c r="AE12" s="404"/>
      <c r="AF12" s="404"/>
      <c r="AG12" s="405"/>
      <c r="AH12" s="407" t="s">
        <v>19</v>
      </c>
      <c r="AI12" s="409"/>
      <c r="AJ12" s="409"/>
      <c r="AK12" s="408"/>
      <c r="AL12" s="403" t="s">
        <v>20</v>
      </c>
      <c r="AM12" s="404"/>
      <c r="AN12" s="404"/>
      <c r="AO12" s="405"/>
      <c r="AP12" s="147" t="s">
        <v>21</v>
      </c>
      <c r="AQ12" s="403" t="s">
        <v>22</v>
      </c>
      <c r="AR12" s="404"/>
      <c r="AS12" s="404"/>
      <c r="AT12" s="405"/>
      <c r="AU12" s="148" t="s">
        <v>190</v>
      </c>
      <c r="AV12" s="315" t="s">
        <v>191</v>
      </c>
      <c r="AW12" s="315"/>
      <c r="AX12" s="315"/>
      <c r="AY12" s="315"/>
      <c r="AZ12" s="406"/>
      <c r="BA12" s="152" t="s">
        <v>192</v>
      </c>
      <c r="BB12" s="67"/>
    </row>
    <row r="13" spans="1:57" ht="69" customHeight="1" x14ac:dyDescent="0.2">
      <c r="A13" s="318" t="s">
        <v>23</v>
      </c>
      <c r="B13" s="319"/>
      <c r="C13" s="351" t="s">
        <v>478</v>
      </c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132" t="s">
        <v>193</v>
      </c>
      <c r="W13" s="133"/>
      <c r="X13" s="134"/>
      <c r="Y13" s="356">
        <v>10643868</v>
      </c>
      <c r="Z13" s="357"/>
      <c r="AA13" s="357"/>
      <c r="AB13" s="358"/>
      <c r="AC13" s="135">
        <f>10643868+19276</f>
        <v>10663144</v>
      </c>
      <c r="AD13" s="356"/>
      <c r="AE13" s="357"/>
      <c r="AF13" s="357"/>
      <c r="AG13" s="358"/>
      <c r="AH13" s="359"/>
      <c r="AI13" s="360"/>
      <c r="AJ13" s="360"/>
      <c r="AK13" s="361"/>
      <c r="AL13" s="356"/>
      <c r="AM13" s="357"/>
      <c r="AN13" s="357"/>
      <c r="AO13" s="358"/>
      <c r="AP13" s="135"/>
      <c r="AQ13" s="356">
        <v>1757240</v>
      </c>
      <c r="AR13" s="357"/>
      <c r="AS13" s="357"/>
      <c r="AT13" s="358"/>
      <c r="AU13" s="136">
        <v>1757240</v>
      </c>
      <c r="AV13" s="362">
        <f>Y13+AD13+AH13+AL13+AQ13</f>
        <v>12401108</v>
      </c>
      <c r="AW13" s="362"/>
      <c r="AX13" s="362"/>
      <c r="AY13" s="362"/>
      <c r="AZ13" s="363"/>
      <c r="BA13" s="68">
        <f>AC13+AH13+AP13+AU13</f>
        <v>12420384</v>
      </c>
      <c r="BB13" s="69"/>
    </row>
    <row r="14" spans="1:57" ht="29.25" customHeight="1" x14ac:dyDescent="0.2">
      <c r="A14" s="318" t="s">
        <v>25</v>
      </c>
      <c r="B14" s="319"/>
      <c r="C14" s="351" t="s">
        <v>194</v>
      </c>
      <c r="D14" s="352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3" t="s">
        <v>195</v>
      </c>
      <c r="W14" s="354"/>
      <c r="X14" s="355"/>
      <c r="Y14" s="356"/>
      <c r="Z14" s="357"/>
      <c r="AA14" s="357"/>
      <c r="AB14" s="358"/>
      <c r="AC14" s="135"/>
      <c r="AD14" s="356"/>
      <c r="AE14" s="357"/>
      <c r="AF14" s="357"/>
      <c r="AG14" s="358"/>
      <c r="AH14" s="359"/>
      <c r="AI14" s="360"/>
      <c r="AJ14" s="360"/>
      <c r="AK14" s="361"/>
      <c r="AL14" s="356"/>
      <c r="AM14" s="357"/>
      <c r="AN14" s="357"/>
      <c r="AO14" s="358"/>
      <c r="AP14" s="135"/>
      <c r="AQ14" s="356"/>
      <c r="AR14" s="357"/>
      <c r="AS14" s="357"/>
      <c r="AT14" s="358"/>
      <c r="AU14" s="136"/>
      <c r="AV14" s="362">
        <f t="shared" ref="AV14:AV44" si="0">Y14+AD14+AH14+AL14+AQ14</f>
        <v>0</v>
      </c>
      <c r="AW14" s="362"/>
      <c r="AX14" s="362"/>
      <c r="AY14" s="362"/>
      <c r="AZ14" s="363"/>
      <c r="BA14" s="68">
        <f>AC14+AH14+AP14+AU14</f>
        <v>0</v>
      </c>
      <c r="BB14" s="69"/>
    </row>
    <row r="15" spans="1:57" ht="51" customHeight="1" x14ac:dyDescent="0.2">
      <c r="A15" s="318" t="s">
        <v>28</v>
      </c>
      <c r="B15" s="319"/>
      <c r="C15" s="351" t="s">
        <v>502</v>
      </c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/>
      <c r="Q15" s="352"/>
      <c r="R15" s="352"/>
      <c r="S15" s="352"/>
      <c r="T15" s="352"/>
      <c r="U15" s="352"/>
      <c r="V15" s="132" t="s">
        <v>196</v>
      </c>
      <c r="W15" s="133"/>
      <c r="X15" s="134"/>
      <c r="Y15" s="356">
        <v>7430000</v>
      </c>
      <c r="Z15" s="357"/>
      <c r="AA15" s="357"/>
      <c r="AB15" s="358"/>
      <c r="AC15" s="135">
        <v>7430000</v>
      </c>
      <c r="AD15" s="356">
        <v>1051840</v>
      </c>
      <c r="AE15" s="357"/>
      <c r="AF15" s="357"/>
      <c r="AG15" s="358"/>
      <c r="AH15" s="359">
        <v>1051840</v>
      </c>
      <c r="AI15" s="360"/>
      <c r="AJ15" s="360"/>
      <c r="AK15" s="361"/>
      <c r="AL15" s="356">
        <v>1650000</v>
      </c>
      <c r="AM15" s="357"/>
      <c r="AN15" s="357"/>
      <c r="AO15" s="358"/>
      <c r="AP15" s="80">
        <f>1650000+82450+123029</f>
        <v>1855479</v>
      </c>
      <c r="AQ15" s="356"/>
      <c r="AR15" s="357"/>
      <c r="AS15" s="357"/>
      <c r="AT15" s="358"/>
      <c r="AU15" s="136"/>
      <c r="AV15" s="362">
        <f>Y15+AD15+AL15+AQ15</f>
        <v>10131840</v>
      </c>
      <c r="AW15" s="362"/>
      <c r="AX15" s="362"/>
      <c r="AY15" s="362"/>
      <c r="AZ15" s="363"/>
      <c r="BA15" s="68">
        <f>AC15+AH15+AP15+AU15</f>
        <v>10337319</v>
      </c>
      <c r="BB15" s="69"/>
    </row>
    <row r="16" spans="1:57" ht="42" customHeight="1" x14ac:dyDescent="0.2">
      <c r="A16" s="318" t="s">
        <v>31</v>
      </c>
      <c r="B16" s="319"/>
      <c r="C16" s="351" t="s">
        <v>197</v>
      </c>
      <c r="D16" s="352"/>
      <c r="E16" s="352"/>
      <c r="F16" s="352"/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/>
      <c r="V16" s="353" t="s">
        <v>198</v>
      </c>
      <c r="W16" s="354"/>
      <c r="X16" s="355"/>
      <c r="Y16" s="356">
        <v>1800000</v>
      </c>
      <c r="Z16" s="357"/>
      <c r="AA16" s="357"/>
      <c r="AB16" s="358"/>
      <c r="AC16" s="135">
        <v>1800000</v>
      </c>
      <c r="AD16" s="356"/>
      <c r="AE16" s="357"/>
      <c r="AF16" s="357"/>
      <c r="AG16" s="358"/>
      <c r="AH16" s="359"/>
      <c r="AI16" s="360"/>
      <c r="AJ16" s="360"/>
      <c r="AK16" s="361"/>
      <c r="AL16" s="356"/>
      <c r="AM16" s="357"/>
      <c r="AN16" s="357"/>
      <c r="AO16" s="358"/>
      <c r="AP16" s="135"/>
      <c r="AQ16" s="356"/>
      <c r="AR16" s="357"/>
      <c r="AS16" s="357"/>
      <c r="AT16" s="358"/>
      <c r="AU16" s="136"/>
      <c r="AV16" s="362">
        <f t="shared" si="0"/>
        <v>1800000</v>
      </c>
      <c r="AW16" s="362"/>
      <c r="AX16" s="362"/>
      <c r="AY16" s="362"/>
      <c r="AZ16" s="363"/>
      <c r="BA16" s="68">
        <f t="shared" ref="BA16:BA79" si="1">AC16+AH16+AP16+AU16</f>
        <v>1800000</v>
      </c>
      <c r="BB16" s="69"/>
    </row>
    <row r="17" spans="1:54" ht="28.5" customHeight="1" x14ac:dyDescent="0.2">
      <c r="A17" s="318" t="s">
        <v>34</v>
      </c>
      <c r="B17" s="319"/>
      <c r="C17" s="351" t="s">
        <v>503</v>
      </c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3" t="s">
        <v>199</v>
      </c>
      <c r="W17" s="354"/>
      <c r="X17" s="355"/>
      <c r="Y17" s="356"/>
      <c r="Z17" s="357"/>
      <c r="AA17" s="357"/>
      <c r="AB17" s="358"/>
      <c r="AC17" s="80">
        <f>177800+800100</f>
        <v>977900</v>
      </c>
      <c r="AD17" s="356"/>
      <c r="AE17" s="357"/>
      <c r="AF17" s="357"/>
      <c r="AG17" s="358"/>
      <c r="AH17" s="359"/>
      <c r="AI17" s="360"/>
      <c r="AJ17" s="360"/>
      <c r="AK17" s="361"/>
      <c r="AL17" s="356"/>
      <c r="AM17" s="357"/>
      <c r="AN17" s="357"/>
      <c r="AO17" s="358"/>
      <c r="AP17" s="80">
        <f>120447+65964+21988</f>
        <v>208399</v>
      </c>
      <c r="AQ17" s="356"/>
      <c r="AR17" s="357"/>
      <c r="AS17" s="357"/>
      <c r="AT17" s="358"/>
      <c r="AU17" s="136"/>
      <c r="AV17" s="362">
        <f t="shared" si="0"/>
        <v>0</v>
      </c>
      <c r="AW17" s="362"/>
      <c r="AX17" s="362"/>
      <c r="AY17" s="362"/>
      <c r="AZ17" s="363"/>
      <c r="BA17" s="68">
        <f t="shared" si="1"/>
        <v>1186299</v>
      </c>
      <c r="BB17" s="69"/>
    </row>
    <row r="18" spans="1:54" ht="24.75" customHeight="1" x14ac:dyDescent="0.2">
      <c r="A18" s="318" t="s">
        <v>37</v>
      </c>
      <c r="B18" s="319"/>
      <c r="C18" s="351" t="s">
        <v>200</v>
      </c>
      <c r="D18" s="352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2"/>
      <c r="P18" s="352"/>
      <c r="Q18" s="352"/>
      <c r="R18" s="352"/>
      <c r="S18" s="352"/>
      <c r="T18" s="352"/>
      <c r="U18" s="352"/>
      <c r="V18" s="353" t="s">
        <v>201</v>
      </c>
      <c r="W18" s="354"/>
      <c r="X18" s="355"/>
      <c r="Y18" s="356"/>
      <c r="Z18" s="357"/>
      <c r="AA18" s="357"/>
      <c r="AB18" s="358"/>
      <c r="AC18" s="135"/>
      <c r="AD18" s="356"/>
      <c r="AE18" s="357"/>
      <c r="AF18" s="357"/>
      <c r="AG18" s="358"/>
      <c r="AH18" s="359"/>
      <c r="AI18" s="360"/>
      <c r="AJ18" s="360"/>
      <c r="AK18" s="361"/>
      <c r="AL18" s="356"/>
      <c r="AM18" s="357"/>
      <c r="AN18" s="357"/>
      <c r="AO18" s="358"/>
      <c r="AP18" s="135"/>
      <c r="AQ18" s="356"/>
      <c r="AR18" s="357"/>
      <c r="AS18" s="357"/>
      <c r="AT18" s="358"/>
      <c r="AU18" s="136"/>
      <c r="AV18" s="362">
        <f t="shared" si="0"/>
        <v>0</v>
      </c>
      <c r="AW18" s="362"/>
      <c r="AX18" s="362"/>
      <c r="AY18" s="362"/>
      <c r="AZ18" s="363"/>
      <c r="BA18" s="68">
        <f t="shared" si="1"/>
        <v>0</v>
      </c>
      <c r="BB18" s="69"/>
    </row>
    <row r="19" spans="1:54" s="70" customFormat="1" ht="19.5" customHeight="1" x14ac:dyDescent="0.2">
      <c r="A19" s="318" t="s">
        <v>40</v>
      </c>
      <c r="B19" s="319"/>
      <c r="C19" s="351" t="s">
        <v>202</v>
      </c>
      <c r="D19" s="352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352"/>
      <c r="P19" s="352"/>
      <c r="Q19" s="352"/>
      <c r="R19" s="352"/>
      <c r="S19" s="352"/>
      <c r="T19" s="352"/>
      <c r="U19" s="352"/>
      <c r="V19" s="353" t="s">
        <v>203</v>
      </c>
      <c r="W19" s="354"/>
      <c r="X19" s="355"/>
      <c r="Y19" s="388"/>
      <c r="Z19" s="389"/>
      <c r="AA19" s="389"/>
      <c r="AB19" s="390"/>
      <c r="AC19" s="143"/>
      <c r="AD19" s="388"/>
      <c r="AE19" s="389"/>
      <c r="AF19" s="389"/>
      <c r="AG19" s="390"/>
      <c r="AH19" s="391"/>
      <c r="AI19" s="392"/>
      <c r="AJ19" s="392"/>
      <c r="AK19" s="393"/>
      <c r="AL19" s="388"/>
      <c r="AM19" s="389"/>
      <c r="AN19" s="389"/>
      <c r="AO19" s="390"/>
      <c r="AP19" s="143"/>
      <c r="AQ19" s="388"/>
      <c r="AR19" s="389"/>
      <c r="AS19" s="389"/>
      <c r="AT19" s="390"/>
      <c r="AU19" s="144"/>
      <c r="AV19" s="362">
        <f t="shared" si="0"/>
        <v>0</v>
      </c>
      <c r="AW19" s="362"/>
      <c r="AX19" s="362"/>
      <c r="AY19" s="362"/>
      <c r="AZ19" s="363"/>
      <c r="BA19" s="68">
        <f t="shared" si="1"/>
        <v>0</v>
      </c>
      <c r="BB19" s="69"/>
    </row>
    <row r="20" spans="1:54" s="70" customFormat="1" ht="29.25" customHeight="1" x14ac:dyDescent="0.2">
      <c r="A20" s="318" t="s">
        <v>43</v>
      </c>
      <c r="B20" s="319"/>
      <c r="C20" s="351" t="s">
        <v>204</v>
      </c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3" t="s">
        <v>205</v>
      </c>
      <c r="W20" s="354"/>
      <c r="X20" s="355"/>
      <c r="Y20" s="388"/>
      <c r="Z20" s="389"/>
      <c r="AA20" s="389"/>
      <c r="AB20" s="390"/>
      <c r="AC20" s="143"/>
      <c r="AD20" s="388"/>
      <c r="AE20" s="389"/>
      <c r="AF20" s="389"/>
      <c r="AG20" s="390"/>
      <c r="AH20" s="391"/>
      <c r="AI20" s="392"/>
      <c r="AJ20" s="392"/>
      <c r="AK20" s="393"/>
      <c r="AL20" s="388"/>
      <c r="AM20" s="389"/>
      <c r="AN20" s="389"/>
      <c r="AO20" s="390"/>
      <c r="AP20" s="143"/>
      <c r="AQ20" s="388"/>
      <c r="AR20" s="389"/>
      <c r="AS20" s="389"/>
      <c r="AT20" s="390"/>
      <c r="AU20" s="144"/>
      <c r="AV20" s="362">
        <f t="shared" si="0"/>
        <v>0</v>
      </c>
      <c r="AW20" s="362"/>
      <c r="AX20" s="362"/>
      <c r="AY20" s="362"/>
      <c r="AZ20" s="363"/>
      <c r="BA20" s="68">
        <f t="shared" si="1"/>
        <v>0</v>
      </c>
      <c r="BB20" s="69"/>
    </row>
    <row r="21" spans="1:54" s="57" customFormat="1" ht="29.25" customHeight="1" x14ac:dyDescent="0.2">
      <c r="A21" s="318" t="s">
        <v>46</v>
      </c>
      <c r="B21" s="319"/>
      <c r="C21" s="351" t="s">
        <v>206</v>
      </c>
      <c r="D21" s="352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3" t="s">
        <v>207</v>
      </c>
      <c r="W21" s="354"/>
      <c r="X21" s="355"/>
      <c r="Y21" s="356"/>
      <c r="Z21" s="357"/>
      <c r="AA21" s="357"/>
      <c r="AB21" s="358"/>
      <c r="AC21" s="135"/>
      <c r="AD21" s="356"/>
      <c r="AE21" s="357"/>
      <c r="AF21" s="357"/>
      <c r="AG21" s="358"/>
      <c r="AH21" s="359"/>
      <c r="AI21" s="360"/>
      <c r="AJ21" s="360"/>
      <c r="AK21" s="361"/>
      <c r="AL21" s="356"/>
      <c r="AM21" s="357"/>
      <c r="AN21" s="357"/>
      <c r="AO21" s="358"/>
      <c r="AP21" s="135"/>
      <c r="AQ21" s="356"/>
      <c r="AR21" s="357"/>
      <c r="AS21" s="357"/>
      <c r="AT21" s="358"/>
      <c r="AU21" s="135"/>
      <c r="AV21" s="363">
        <f t="shared" si="0"/>
        <v>0</v>
      </c>
      <c r="AW21" s="402"/>
      <c r="AX21" s="402"/>
      <c r="AY21" s="402"/>
      <c r="AZ21" s="402"/>
      <c r="BA21" s="68">
        <f t="shared" si="1"/>
        <v>0</v>
      </c>
      <c r="BB21" s="69"/>
    </row>
    <row r="22" spans="1:54" ht="25.5" customHeight="1" x14ac:dyDescent="0.2">
      <c r="A22" s="318" t="s">
        <v>49</v>
      </c>
      <c r="B22" s="319"/>
      <c r="C22" s="351" t="s">
        <v>208</v>
      </c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3" t="s">
        <v>209</v>
      </c>
      <c r="W22" s="354"/>
      <c r="X22" s="355"/>
      <c r="Y22" s="356"/>
      <c r="Z22" s="357"/>
      <c r="AA22" s="357"/>
      <c r="AB22" s="358"/>
      <c r="AC22" s="135"/>
      <c r="AD22" s="356"/>
      <c r="AE22" s="357"/>
      <c r="AF22" s="357"/>
      <c r="AG22" s="358"/>
      <c r="AH22" s="359"/>
      <c r="AI22" s="360"/>
      <c r="AJ22" s="360"/>
      <c r="AK22" s="361"/>
      <c r="AL22" s="356"/>
      <c r="AM22" s="357"/>
      <c r="AN22" s="357"/>
      <c r="AO22" s="358"/>
      <c r="AP22" s="135"/>
      <c r="AQ22" s="356"/>
      <c r="AR22" s="357"/>
      <c r="AS22" s="357"/>
      <c r="AT22" s="358"/>
      <c r="AU22" s="136"/>
      <c r="AV22" s="362">
        <f t="shared" si="0"/>
        <v>0</v>
      </c>
      <c r="AW22" s="362"/>
      <c r="AX22" s="362"/>
      <c r="AY22" s="362"/>
      <c r="AZ22" s="363"/>
      <c r="BA22" s="68">
        <f t="shared" si="1"/>
        <v>0</v>
      </c>
      <c r="BB22" s="69"/>
    </row>
    <row r="23" spans="1:54" ht="43.5" customHeight="1" thickBot="1" x14ac:dyDescent="0.25">
      <c r="A23" s="318" t="s">
        <v>52</v>
      </c>
      <c r="B23" s="319"/>
      <c r="C23" s="341" t="s">
        <v>505</v>
      </c>
      <c r="D23" s="342"/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3" t="s">
        <v>210</v>
      </c>
      <c r="W23" s="344"/>
      <c r="X23" s="345"/>
      <c r="Y23" s="328"/>
      <c r="Z23" s="329"/>
      <c r="AA23" s="329"/>
      <c r="AB23" s="330"/>
      <c r="AC23" s="130">
        <v>18340000</v>
      </c>
      <c r="AD23" s="328"/>
      <c r="AE23" s="329"/>
      <c r="AF23" s="329"/>
      <c r="AG23" s="330"/>
      <c r="AH23" s="346"/>
      <c r="AI23" s="347"/>
      <c r="AJ23" s="347"/>
      <c r="AK23" s="348"/>
      <c r="AL23" s="328"/>
      <c r="AM23" s="329"/>
      <c r="AN23" s="329"/>
      <c r="AO23" s="330"/>
      <c r="AP23" s="130"/>
      <c r="AQ23" s="328"/>
      <c r="AR23" s="329"/>
      <c r="AS23" s="329"/>
      <c r="AT23" s="330"/>
      <c r="AU23" s="157">
        <f>1764715+616998+848039</f>
        <v>3229752</v>
      </c>
      <c r="AV23" s="331">
        <f t="shared" si="0"/>
        <v>0</v>
      </c>
      <c r="AW23" s="331"/>
      <c r="AX23" s="331"/>
      <c r="AY23" s="331"/>
      <c r="AZ23" s="332"/>
      <c r="BA23" s="71">
        <f t="shared" si="1"/>
        <v>21569752</v>
      </c>
      <c r="BB23" s="69"/>
    </row>
    <row r="24" spans="1:54" ht="39.75" customHeight="1" thickBot="1" x14ac:dyDescent="0.25">
      <c r="A24" s="318" t="s">
        <v>55</v>
      </c>
      <c r="B24" s="319"/>
      <c r="C24" s="333" t="s">
        <v>506</v>
      </c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5" t="s">
        <v>211</v>
      </c>
      <c r="W24" s="336"/>
      <c r="X24" s="337"/>
      <c r="Y24" s="377">
        <f>Y13+Y14+Y15+Y16+Y17+Y18+Y19+Y20+Y21+Y22+Y23</f>
        <v>19873868</v>
      </c>
      <c r="Z24" s="378"/>
      <c r="AA24" s="378"/>
      <c r="AB24" s="379"/>
      <c r="AC24" s="153">
        <f>SUM(AC13:AC23)</f>
        <v>39211044</v>
      </c>
      <c r="AD24" s="377">
        <f>AD13+AD14+AD15+AD16+AD17+AD18+AD19+AD20+AD21+AD22+AD23</f>
        <v>1051840</v>
      </c>
      <c r="AE24" s="378"/>
      <c r="AF24" s="378"/>
      <c r="AG24" s="379"/>
      <c r="AH24" s="377">
        <f>AH13+AH14+AH15+AH16+AH17+AH18+AH19+AH20+AH21+AH22+AH23</f>
        <v>1051840</v>
      </c>
      <c r="AI24" s="378"/>
      <c r="AJ24" s="378"/>
      <c r="AK24" s="379"/>
      <c r="AL24" s="377">
        <f>AL13+AL14+AL15+AL16+AL17+AL18+AL19+AL20+AL21+AL22+AL23</f>
        <v>1650000</v>
      </c>
      <c r="AM24" s="378"/>
      <c r="AN24" s="378"/>
      <c r="AO24" s="379"/>
      <c r="AP24" s="153">
        <f>SUM(AP13:AP23)</f>
        <v>2063878</v>
      </c>
      <c r="AQ24" s="377">
        <f>AQ13+AQ14+AQ15+AQ16+AQ17+AQ18+AQ19+AQ20+AQ21+AQ22+AQ23</f>
        <v>1757240</v>
      </c>
      <c r="AR24" s="378"/>
      <c r="AS24" s="378"/>
      <c r="AT24" s="379"/>
      <c r="AU24" s="154">
        <f>SUM(AU13:AU23)</f>
        <v>4986992</v>
      </c>
      <c r="AV24" s="380">
        <f>Y24+AD24+AL24+AQ24</f>
        <v>24332948</v>
      </c>
      <c r="AW24" s="380"/>
      <c r="AX24" s="380"/>
      <c r="AY24" s="380"/>
      <c r="AZ24" s="381"/>
      <c r="BA24" s="75">
        <f>BA13+BA14+BA15+BA16+BA17+BA18+BA19+BA20+BA21+BA22+BA23</f>
        <v>47313754</v>
      </c>
      <c r="BB24" s="69"/>
    </row>
    <row r="25" spans="1:54" ht="19.5" customHeight="1" x14ac:dyDescent="0.2">
      <c r="A25" s="318" t="s">
        <v>58</v>
      </c>
      <c r="B25" s="319"/>
      <c r="C25" s="364" t="s">
        <v>213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  <c r="S25" s="365"/>
      <c r="T25" s="365"/>
      <c r="U25" s="365"/>
      <c r="V25" s="366" t="s">
        <v>214</v>
      </c>
      <c r="W25" s="367"/>
      <c r="X25" s="368"/>
      <c r="Y25" s="369"/>
      <c r="Z25" s="370"/>
      <c r="AA25" s="370"/>
      <c r="AB25" s="371"/>
      <c r="AC25" s="137"/>
      <c r="AD25" s="369"/>
      <c r="AE25" s="370"/>
      <c r="AF25" s="370"/>
      <c r="AG25" s="371"/>
      <c r="AH25" s="372"/>
      <c r="AI25" s="373"/>
      <c r="AJ25" s="373"/>
      <c r="AK25" s="374"/>
      <c r="AL25" s="369"/>
      <c r="AM25" s="370"/>
      <c r="AN25" s="370"/>
      <c r="AO25" s="371"/>
      <c r="AP25" s="137"/>
      <c r="AQ25" s="369"/>
      <c r="AR25" s="370"/>
      <c r="AS25" s="370"/>
      <c r="AT25" s="371"/>
      <c r="AU25" s="138"/>
      <c r="AV25" s="375">
        <f t="shared" si="0"/>
        <v>0</v>
      </c>
      <c r="AW25" s="375"/>
      <c r="AX25" s="375"/>
      <c r="AY25" s="375"/>
      <c r="AZ25" s="376"/>
      <c r="BA25" s="73">
        <f t="shared" si="1"/>
        <v>0</v>
      </c>
      <c r="BB25" s="69"/>
    </row>
    <row r="26" spans="1:54" ht="27.75" customHeight="1" x14ac:dyDescent="0.2">
      <c r="A26" s="318" t="s">
        <v>212</v>
      </c>
      <c r="B26" s="319"/>
      <c r="C26" s="351" t="s">
        <v>216</v>
      </c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53" t="s">
        <v>217</v>
      </c>
      <c r="W26" s="354"/>
      <c r="X26" s="355"/>
      <c r="Y26" s="388"/>
      <c r="Z26" s="389"/>
      <c r="AA26" s="389"/>
      <c r="AB26" s="390"/>
      <c r="AC26" s="143"/>
      <c r="AD26" s="388"/>
      <c r="AE26" s="389"/>
      <c r="AF26" s="389"/>
      <c r="AG26" s="390"/>
      <c r="AH26" s="391"/>
      <c r="AI26" s="392"/>
      <c r="AJ26" s="392"/>
      <c r="AK26" s="393"/>
      <c r="AL26" s="388"/>
      <c r="AM26" s="389"/>
      <c r="AN26" s="389"/>
      <c r="AO26" s="390"/>
      <c r="AP26" s="143"/>
      <c r="AQ26" s="388"/>
      <c r="AR26" s="389"/>
      <c r="AS26" s="389"/>
      <c r="AT26" s="390"/>
      <c r="AU26" s="143"/>
      <c r="AV26" s="363">
        <f t="shared" si="0"/>
        <v>0</v>
      </c>
      <c r="AW26" s="402"/>
      <c r="AX26" s="402"/>
      <c r="AY26" s="402"/>
      <c r="AZ26" s="402"/>
      <c r="BA26" s="68">
        <f t="shared" si="1"/>
        <v>0</v>
      </c>
      <c r="BB26" s="69"/>
    </row>
    <row r="27" spans="1:54" ht="29.25" customHeight="1" x14ac:dyDescent="0.2">
      <c r="A27" s="318" t="s">
        <v>215</v>
      </c>
      <c r="B27" s="319"/>
      <c r="C27" s="351" t="s">
        <v>218</v>
      </c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3" t="s">
        <v>219</v>
      </c>
      <c r="W27" s="354"/>
      <c r="X27" s="355"/>
      <c r="Y27" s="356"/>
      <c r="Z27" s="357"/>
      <c r="AA27" s="357"/>
      <c r="AB27" s="358"/>
      <c r="AC27" s="135"/>
      <c r="AD27" s="356"/>
      <c r="AE27" s="357"/>
      <c r="AF27" s="357"/>
      <c r="AG27" s="358"/>
      <c r="AH27" s="359"/>
      <c r="AI27" s="360"/>
      <c r="AJ27" s="360"/>
      <c r="AK27" s="361"/>
      <c r="AL27" s="356"/>
      <c r="AM27" s="357"/>
      <c r="AN27" s="357"/>
      <c r="AO27" s="358"/>
      <c r="AP27" s="135"/>
      <c r="AQ27" s="356"/>
      <c r="AR27" s="357"/>
      <c r="AS27" s="357"/>
      <c r="AT27" s="358"/>
      <c r="AU27" s="135"/>
      <c r="AV27" s="363">
        <f t="shared" si="0"/>
        <v>0</v>
      </c>
      <c r="AW27" s="402"/>
      <c r="AX27" s="402"/>
      <c r="AY27" s="402"/>
      <c r="AZ27" s="402"/>
      <c r="BA27" s="68">
        <f t="shared" si="1"/>
        <v>0</v>
      </c>
      <c r="BB27" s="69"/>
    </row>
    <row r="28" spans="1:54" s="74" customFormat="1" ht="27.75" customHeight="1" x14ac:dyDescent="0.25">
      <c r="A28" s="318" t="s">
        <v>60</v>
      </c>
      <c r="B28" s="319"/>
      <c r="C28" s="351" t="s">
        <v>220</v>
      </c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3" t="s">
        <v>221</v>
      </c>
      <c r="W28" s="354"/>
      <c r="X28" s="355"/>
      <c r="Y28" s="356"/>
      <c r="Z28" s="357"/>
      <c r="AA28" s="357"/>
      <c r="AB28" s="358"/>
      <c r="AC28" s="135"/>
      <c r="AD28" s="356"/>
      <c r="AE28" s="357"/>
      <c r="AF28" s="357"/>
      <c r="AG28" s="358"/>
      <c r="AH28" s="359"/>
      <c r="AI28" s="360"/>
      <c r="AJ28" s="360"/>
      <c r="AK28" s="361"/>
      <c r="AL28" s="356"/>
      <c r="AM28" s="357"/>
      <c r="AN28" s="357"/>
      <c r="AO28" s="358"/>
      <c r="AP28" s="135"/>
      <c r="AQ28" s="356"/>
      <c r="AR28" s="357"/>
      <c r="AS28" s="357"/>
      <c r="AT28" s="358"/>
      <c r="AU28" s="136"/>
      <c r="AV28" s="362">
        <f t="shared" si="0"/>
        <v>0</v>
      </c>
      <c r="AW28" s="362"/>
      <c r="AX28" s="362"/>
      <c r="AY28" s="362"/>
      <c r="AZ28" s="363"/>
      <c r="BA28" s="68">
        <f t="shared" si="1"/>
        <v>0</v>
      </c>
      <c r="BB28" s="69"/>
    </row>
    <row r="29" spans="1:54" s="74" customFormat="1" ht="35.25" customHeight="1" thickBot="1" x14ac:dyDescent="0.3">
      <c r="A29" s="318" t="s">
        <v>63</v>
      </c>
      <c r="B29" s="319"/>
      <c r="C29" s="341" t="s">
        <v>222</v>
      </c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3" t="s">
        <v>223</v>
      </c>
      <c r="W29" s="344"/>
      <c r="X29" s="345"/>
      <c r="Y29" s="332"/>
      <c r="Z29" s="329"/>
      <c r="AA29" s="329"/>
      <c r="AB29" s="330"/>
      <c r="AC29" s="130"/>
      <c r="AD29" s="328"/>
      <c r="AE29" s="329"/>
      <c r="AF29" s="329"/>
      <c r="AG29" s="330"/>
      <c r="AH29" s="346"/>
      <c r="AI29" s="347"/>
      <c r="AJ29" s="347"/>
      <c r="AK29" s="348"/>
      <c r="AL29" s="328"/>
      <c r="AM29" s="329"/>
      <c r="AN29" s="329"/>
      <c r="AO29" s="330"/>
      <c r="AP29" s="130"/>
      <c r="AQ29" s="328"/>
      <c r="AR29" s="329"/>
      <c r="AS29" s="329"/>
      <c r="AT29" s="330"/>
      <c r="AU29" s="131"/>
      <c r="AV29" s="331">
        <f t="shared" si="0"/>
        <v>0</v>
      </c>
      <c r="AW29" s="331"/>
      <c r="AX29" s="331"/>
      <c r="AY29" s="331"/>
      <c r="AZ29" s="332"/>
      <c r="BA29" s="71">
        <f t="shared" si="1"/>
        <v>0</v>
      </c>
      <c r="BB29" s="69"/>
    </row>
    <row r="30" spans="1:54" s="74" customFormat="1" ht="29.25" customHeight="1" thickBot="1" x14ac:dyDescent="0.3">
      <c r="A30" s="318" t="s">
        <v>66</v>
      </c>
      <c r="B30" s="319"/>
      <c r="C30" s="333" t="s">
        <v>225</v>
      </c>
      <c r="D30" s="334"/>
      <c r="E30" s="334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5" t="s">
        <v>226</v>
      </c>
      <c r="W30" s="336"/>
      <c r="X30" s="337"/>
      <c r="Y30" s="377">
        <f>Y25+Y26+Y27+Y28+Y29</f>
        <v>0</v>
      </c>
      <c r="Z30" s="378"/>
      <c r="AA30" s="378"/>
      <c r="AB30" s="379"/>
      <c r="AC30" s="139"/>
      <c r="AD30" s="377">
        <f>AD25+AD26+AD27+AD28+AD29</f>
        <v>0</v>
      </c>
      <c r="AE30" s="378"/>
      <c r="AF30" s="378"/>
      <c r="AG30" s="379"/>
      <c r="AH30" s="377">
        <f>AH25+AH26+AH27+AH28+AH29</f>
        <v>0</v>
      </c>
      <c r="AI30" s="378"/>
      <c r="AJ30" s="378"/>
      <c r="AK30" s="379"/>
      <c r="AL30" s="377">
        <f>AL25+AL26+AL27+AL28+AL29</f>
        <v>0</v>
      </c>
      <c r="AM30" s="378"/>
      <c r="AN30" s="378"/>
      <c r="AO30" s="379"/>
      <c r="AP30" s="139"/>
      <c r="AQ30" s="377">
        <f>AQ25+AQ26+AQ27+AQ28+AQ29</f>
        <v>0</v>
      </c>
      <c r="AR30" s="378"/>
      <c r="AS30" s="378"/>
      <c r="AT30" s="379"/>
      <c r="AU30" s="140"/>
      <c r="AV30" s="380">
        <f t="shared" si="0"/>
        <v>0</v>
      </c>
      <c r="AW30" s="380"/>
      <c r="AX30" s="380"/>
      <c r="AY30" s="380"/>
      <c r="AZ30" s="381"/>
      <c r="BA30" s="72">
        <f t="shared" si="1"/>
        <v>0</v>
      </c>
      <c r="BB30" s="69"/>
    </row>
    <row r="31" spans="1:54" s="74" customFormat="1" ht="19.5" customHeight="1" x14ac:dyDescent="0.25">
      <c r="A31" s="318" t="s">
        <v>224</v>
      </c>
      <c r="B31" s="319"/>
      <c r="C31" s="364" t="s">
        <v>228</v>
      </c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6" t="s">
        <v>229</v>
      </c>
      <c r="W31" s="367"/>
      <c r="X31" s="368"/>
      <c r="Y31" s="394"/>
      <c r="Z31" s="395"/>
      <c r="AA31" s="395"/>
      <c r="AB31" s="396"/>
      <c r="AC31" s="145"/>
      <c r="AD31" s="394"/>
      <c r="AE31" s="395"/>
      <c r="AF31" s="395"/>
      <c r="AG31" s="396"/>
      <c r="AH31" s="397"/>
      <c r="AI31" s="398"/>
      <c r="AJ31" s="398"/>
      <c r="AK31" s="399"/>
      <c r="AL31" s="394"/>
      <c r="AM31" s="395"/>
      <c r="AN31" s="395"/>
      <c r="AO31" s="396"/>
      <c r="AP31" s="145"/>
      <c r="AQ31" s="394"/>
      <c r="AR31" s="395"/>
      <c r="AS31" s="395"/>
      <c r="AT31" s="396"/>
      <c r="AU31" s="146"/>
      <c r="AV31" s="375">
        <f t="shared" si="0"/>
        <v>0</v>
      </c>
      <c r="AW31" s="375"/>
      <c r="AX31" s="375"/>
      <c r="AY31" s="375"/>
      <c r="AZ31" s="376"/>
      <c r="BA31" s="73">
        <f t="shared" si="1"/>
        <v>0</v>
      </c>
      <c r="BB31" s="69"/>
    </row>
    <row r="32" spans="1:54" s="57" customFormat="1" ht="29.25" customHeight="1" x14ac:dyDescent="0.2">
      <c r="A32" s="318" t="s">
        <v>227</v>
      </c>
      <c r="B32" s="319"/>
      <c r="C32" s="351" t="s">
        <v>231</v>
      </c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52"/>
      <c r="T32" s="352"/>
      <c r="U32" s="352"/>
      <c r="V32" s="353" t="s">
        <v>232</v>
      </c>
      <c r="W32" s="354"/>
      <c r="X32" s="355"/>
      <c r="Y32" s="356"/>
      <c r="Z32" s="357"/>
      <c r="AA32" s="357"/>
      <c r="AB32" s="358"/>
      <c r="AC32" s="135"/>
      <c r="AD32" s="356"/>
      <c r="AE32" s="357"/>
      <c r="AF32" s="357"/>
      <c r="AG32" s="358"/>
      <c r="AH32" s="359"/>
      <c r="AI32" s="360"/>
      <c r="AJ32" s="360"/>
      <c r="AK32" s="361"/>
      <c r="AL32" s="356"/>
      <c r="AM32" s="357"/>
      <c r="AN32" s="357"/>
      <c r="AO32" s="358"/>
      <c r="AP32" s="135"/>
      <c r="AQ32" s="356"/>
      <c r="AR32" s="357"/>
      <c r="AS32" s="357"/>
      <c r="AT32" s="358"/>
      <c r="AU32" s="136"/>
      <c r="AV32" s="362">
        <f t="shared" si="0"/>
        <v>0</v>
      </c>
      <c r="AW32" s="362"/>
      <c r="AX32" s="362"/>
      <c r="AY32" s="362"/>
      <c r="AZ32" s="363"/>
      <c r="BA32" s="68">
        <f t="shared" si="1"/>
        <v>0</v>
      </c>
      <c r="BB32" s="69"/>
    </row>
    <row r="33" spans="1:54" ht="19.5" customHeight="1" x14ac:dyDescent="0.2">
      <c r="A33" s="318" t="s">
        <v>230</v>
      </c>
      <c r="B33" s="319"/>
      <c r="C33" s="351" t="s">
        <v>234</v>
      </c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  <c r="S33" s="352"/>
      <c r="T33" s="352"/>
      <c r="U33" s="352"/>
      <c r="V33" s="353" t="s">
        <v>235</v>
      </c>
      <c r="W33" s="354"/>
      <c r="X33" s="355"/>
      <c r="Y33" s="356"/>
      <c r="Z33" s="357"/>
      <c r="AA33" s="357"/>
      <c r="AB33" s="358"/>
      <c r="AC33" s="135"/>
      <c r="AD33" s="356"/>
      <c r="AE33" s="357"/>
      <c r="AF33" s="357"/>
      <c r="AG33" s="358"/>
      <c r="AH33" s="359"/>
      <c r="AI33" s="360"/>
      <c r="AJ33" s="360"/>
      <c r="AK33" s="361"/>
      <c r="AL33" s="356"/>
      <c r="AM33" s="357"/>
      <c r="AN33" s="357"/>
      <c r="AO33" s="358"/>
      <c r="AP33" s="135"/>
      <c r="AQ33" s="356"/>
      <c r="AR33" s="357"/>
      <c r="AS33" s="357"/>
      <c r="AT33" s="358"/>
      <c r="AU33" s="136"/>
      <c r="AV33" s="362">
        <f t="shared" si="0"/>
        <v>0</v>
      </c>
      <c r="AW33" s="362"/>
      <c r="AX33" s="362"/>
      <c r="AY33" s="362"/>
      <c r="AZ33" s="363"/>
      <c r="BA33" s="68">
        <f t="shared" si="1"/>
        <v>0</v>
      </c>
      <c r="BB33" s="69"/>
    </row>
    <row r="34" spans="1:54" ht="29.25" customHeight="1" x14ac:dyDescent="0.2">
      <c r="A34" s="318" t="s">
        <v>384</v>
      </c>
      <c r="B34" s="319"/>
      <c r="C34" s="351" t="s">
        <v>237</v>
      </c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2"/>
      <c r="T34" s="352"/>
      <c r="U34" s="352"/>
      <c r="V34" s="353" t="s">
        <v>238</v>
      </c>
      <c r="W34" s="354"/>
      <c r="X34" s="355"/>
      <c r="Y34" s="356"/>
      <c r="Z34" s="357"/>
      <c r="AA34" s="357"/>
      <c r="AB34" s="358"/>
      <c r="AC34" s="135"/>
      <c r="AD34" s="356"/>
      <c r="AE34" s="357"/>
      <c r="AF34" s="357"/>
      <c r="AG34" s="358"/>
      <c r="AH34" s="359"/>
      <c r="AI34" s="360"/>
      <c r="AJ34" s="360"/>
      <c r="AK34" s="361"/>
      <c r="AL34" s="356"/>
      <c r="AM34" s="357"/>
      <c r="AN34" s="357"/>
      <c r="AO34" s="358"/>
      <c r="AP34" s="135"/>
      <c r="AQ34" s="356"/>
      <c r="AR34" s="357"/>
      <c r="AS34" s="357"/>
      <c r="AT34" s="358"/>
      <c r="AU34" s="136"/>
      <c r="AV34" s="362">
        <f t="shared" si="0"/>
        <v>0</v>
      </c>
      <c r="AW34" s="362"/>
      <c r="AX34" s="362"/>
      <c r="AY34" s="362"/>
      <c r="AZ34" s="363"/>
      <c r="BA34" s="68">
        <f t="shared" si="1"/>
        <v>0</v>
      </c>
      <c r="BB34" s="69"/>
    </row>
    <row r="35" spans="1:54" ht="25.5" customHeight="1" x14ac:dyDescent="0.2">
      <c r="A35" s="318" t="s">
        <v>233</v>
      </c>
      <c r="B35" s="319"/>
      <c r="C35" s="351" t="s">
        <v>240</v>
      </c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3" t="s">
        <v>241</v>
      </c>
      <c r="W35" s="354"/>
      <c r="X35" s="355"/>
      <c r="Y35" s="356"/>
      <c r="Z35" s="357"/>
      <c r="AA35" s="357"/>
      <c r="AB35" s="358"/>
      <c r="AC35" s="135"/>
      <c r="AD35" s="356"/>
      <c r="AE35" s="357"/>
      <c r="AF35" s="357"/>
      <c r="AG35" s="358"/>
      <c r="AH35" s="359"/>
      <c r="AI35" s="360"/>
      <c r="AJ35" s="360"/>
      <c r="AK35" s="361"/>
      <c r="AL35" s="356"/>
      <c r="AM35" s="357"/>
      <c r="AN35" s="357"/>
      <c r="AO35" s="358"/>
      <c r="AP35" s="135"/>
      <c r="AQ35" s="356"/>
      <c r="AR35" s="357"/>
      <c r="AS35" s="357"/>
      <c r="AT35" s="358"/>
      <c r="AU35" s="136"/>
      <c r="AV35" s="362">
        <f t="shared" si="0"/>
        <v>0</v>
      </c>
      <c r="AW35" s="362"/>
      <c r="AX35" s="362"/>
      <c r="AY35" s="362"/>
      <c r="AZ35" s="363"/>
      <c r="BA35" s="68">
        <f t="shared" si="1"/>
        <v>0</v>
      </c>
      <c r="BB35" s="69"/>
    </row>
    <row r="36" spans="1:54" ht="19.5" customHeight="1" x14ac:dyDescent="0.2">
      <c r="A36" s="318" t="s">
        <v>236</v>
      </c>
      <c r="B36" s="319"/>
      <c r="C36" s="351" t="s">
        <v>243</v>
      </c>
      <c r="D36" s="352"/>
      <c r="E36" s="352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  <c r="S36" s="352"/>
      <c r="T36" s="352"/>
      <c r="U36" s="352"/>
      <c r="V36" s="351" t="s">
        <v>241</v>
      </c>
      <c r="W36" s="352"/>
      <c r="X36" s="401"/>
      <c r="Y36" s="356"/>
      <c r="Z36" s="357"/>
      <c r="AA36" s="357"/>
      <c r="AB36" s="358"/>
      <c r="AC36" s="135"/>
      <c r="AD36" s="356"/>
      <c r="AE36" s="357"/>
      <c r="AF36" s="357"/>
      <c r="AG36" s="358"/>
      <c r="AH36" s="359"/>
      <c r="AI36" s="360"/>
      <c r="AJ36" s="360"/>
      <c r="AK36" s="361"/>
      <c r="AL36" s="356"/>
      <c r="AM36" s="357"/>
      <c r="AN36" s="357"/>
      <c r="AO36" s="358"/>
      <c r="AP36" s="135"/>
      <c r="AQ36" s="356"/>
      <c r="AR36" s="357"/>
      <c r="AS36" s="357"/>
      <c r="AT36" s="358"/>
      <c r="AU36" s="136"/>
      <c r="AV36" s="362"/>
      <c r="AW36" s="362"/>
      <c r="AX36" s="362"/>
      <c r="AY36" s="362"/>
      <c r="AZ36" s="363"/>
      <c r="BA36" s="68">
        <f t="shared" si="1"/>
        <v>0</v>
      </c>
      <c r="BB36" s="69"/>
    </row>
    <row r="37" spans="1:54" ht="19.5" customHeight="1" x14ac:dyDescent="0.2">
      <c r="A37" s="318" t="s">
        <v>239</v>
      </c>
      <c r="B37" s="319"/>
      <c r="C37" s="351" t="s">
        <v>245</v>
      </c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  <c r="R37" s="352"/>
      <c r="S37" s="352"/>
      <c r="T37" s="352"/>
      <c r="U37" s="352"/>
      <c r="V37" s="351" t="s">
        <v>241</v>
      </c>
      <c r="W37" s="352"/>
      <c r="X37" s="401"/>
      <c r="Y37" s="356"/>
      <c r="Z37" s="357"/>
      <c r="AA37" s="357"/>
      <c r="AB37" s="358"/>
      <c r="AC37" s="135"/>
      <c r="AD37" s="356"/>
      <c r="AE37" s="357"/>
      <c r="AF37" s="357"/>
      <c r="AG37" s="358"/>
      <c r="AH37" s="359"/>
      <c r="AI37" s="360"/>
      <c r="AJ37" s="360"/>
      <c r="AK37" s="361"/>
      <c r="AL37" s="356"/>
      <c r="AM37" s="357"/>
      <c r="AN37" s="357"/>
      <c r="AO37" s="358"/>
      <c r="AP37" s="135"/>
      <c r="AQ37" s="356"/>
      <c r="AR37" s="357"/>
      <c r="AS37" s="357"/>
      <c r="AT37" s="358"/>
      <c r="AU37" s="136"/>
      <c r="AV37" s="362"/>
      <c r="AW37" s="362"/>
      <c r="AX37" s="362"/>
      <c r="AY37" s="362"/>
      <c r="AZ37" s="363"/>
      <c r="BA37" s="68">
        <f t="shared" si="1"/>
        <v>0</v>
      </c>
      <c r="BB37" s="69"/>
    </row>
    <row r="38" spans="1:54" s="74" customFormat="1" ht="19.5" customHeight="1" x14ac:dyDescent="0.25">
      <c r="A38" s="318" t="s">
        <v>242</v>
      </c>
      <c r="B38" s="319"/>
      <c r="C38" s="351" t="s">
        <v>247</v>
      </c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352"/>
      <c r="T38" s="352"/>
      <c r="U38" s="352"/>
      <c r="V38" s="351" t="s">
        <v>241</v>
      </c>
      <c r="W38" s="352"/>
      <c r="X38" s="401"/>
      <c r="Y38" s="356"/>
      <c r="Z38" s="357"/>
      <c r="AA38" s="357"/>
      <c r="AB38" s="358"/>
      <c r="AC38" s="135"/>
      <c r="AD38" s="356"/>
      <c r="AE38" s="357"/>
      <c r="AF38" s="357"/>
      <c r="AG38" s="358"/>
      <c r="AH38" s="359"/>
      <c r="AI38" s="360"/>
      <c r="AJ38" s="360"/>
      <c r="AK38" s="361"/>
      <c r="AL38" s="356"/>
      <c r="AM38" s="357"/>
      <c r="AN38" s="357"/>
      <c r="AO38" s="358"/>
      <c r="AP38" s="135"/>
      <c r="AQ38" s="356"/>
      <c r="AR38" s="357"/>
      <c r="AS38" s="357"/>
      <c r="AT38" s="358"/>
      <c r="AU38" s="136"/>
      <c r="AV38" s="362"/>
      <c r="AW38" s="362"/>
      <c r="AX38" s="362"/>
      <c r="AY38" s="362"/>
      <c r="AZ38" s="363"/>
      <c r="BA38" s="68">
        <f t="shared" si="1"/>
        <v>0</v>
      </c>
      <c r="BB38" s="69"/>
    </row>
    <row r="39" spans="1:54" s="74" customFormat="1" ht="19.5" customHeight="1" x14ac:dyDescent="0.25">
      <c r="A39" s="318" t="s">
        <v>244</v>
      </c>
      <c r="B39" s="319"/>
      <c r="C39" s="351" t="s">
        <v>249</v>
      </c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  <c r="S39" s="352"/>
      <c r="T39" s="352"/>
      <c r="U39" s="352"/>
      <c r="V39" s="351" t="s">
        <v>241</v>
      </c>
      <c r="W39" s="352"/>
      <c r="X39" s="401"/>
      <c r="Y39" s="356"/>
      <c r="Z39" s="357"/>
      <c r="AA39" s="357"/>
      <c r="AB39" s="358"/>
      <c r="AC39" s="135"/>
      <c r="AD39" s="356"/>
      <c r="AE39" s="357"/>
      <c r="AF39" s="357"/>
      <c r="AG39" s="358"/>
      <c r="AH39" s="359"/>
      <c r="AI39" s="360"/>
      <c r="AJ39" s="360"/>
      <c r="AK39" s="361"/>
      <c r="AL39" s="356"/>
      <c r="AM39" s="357"/>
      <c r="AN39" s="357"/>
      <c r="AO39" s="358"/>
      <c r="AP39" s="135"/>
      <c r="AQ39" s="356"/>
      <c r="AR39" s="357"/>
      <c r="AS39" s="357"/>
      <c r="AT39" s="358"/>
      <c r="AU39" s="136"/>
      <c r="AV39" s="362"/>
      <c r="AW39" s="362"/>
      <c r="AX39" s="362"/>
      <c r="AY39" s="362"/>
      <c r="AZ39" s="363"/>
      <c r="BA39" s="68">
        <f t="shared" si="1"/>
        <v>0</v>
      </c>
      <c r="BB39" s="69"/>
    </row>
    <row r="40" spans="1:54" s="74" customFormat="1" ht="29.25" customHeight="1" x14ac:dyDescent="0.25">
      <c r="A40" s="318" t="s">
        <v>246</v>
      </c>
      <c r="B40" s="319"/>
      <c r="C40" s="351" t="s">
        <v>251</v>
      </c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352"/>
      <c r="U40" s="352"/>
      <c r="V40" s="351" t="s">
        <v>241</v>
      </c>
      <c r="W40" s="352"/>
      <c r="X40" s="401"/>
      <c r="Y40" s="356"/>
      <c r="Z40" s="357"/>
      <c r="AA40" s="357"/>
      <c r="AB40" s="358"/>
      <c r="AC40" s="135"/>
      <c r="AD40" s="356"/>
      <c r="AE40" s="357"/>
      <c r="AF40" s="357"/>
      <c r="AG40" s="358"/>
      <c r="AH40" s="359"/>
      <c r="AI40" s="360"/>
      <c r="AJ40" s="360"/>
      <c r="AK40" s="361"/>
      <c r="AL40" s="356"/>
      <c r="AM40" s="357"/>
      <c r="AN40" s="357"/>
      <c r="AO40" s="358"/>
      <c r="AP40" s="135"/>
      <c r="AQ40" s="356"/>
      <c r="AR40" s="357"/>
      <c r="AS40" s="357"/>
      <c r="AT40" s="358"/>
      <c r="AU40" s="136"/>
      <c r="AV40" s="362"/>
      <c r="AW40" s="362"/>
      <c r="AX40" s="362"/>
      <c r="AY40" s="362"/>
      <c r="AZ40" s="363"/>
      <c r="BA40" s="68">
        <f t="shared" si="1"/>
        <v>0</v>
      </c>
      <c r="BB40" s="69"/>
    </row>
    <row r="41" spans="1:54" s="74" customFormat="1" ht="19.5" customHeight="1" x14ac:dyDescent="0.25">
      <c r="A41" s="318" t="s">
        <v>248</v>
      </c>
      <c r="B41" s="319"/>
      <c r="C41" s="351" t="s">
        <v>253</v>
      </c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52"/>
      <c r="V41" s="351" t="s">
        <v>241</v>
      </c>
      <c r="W41" s="352"/>
      <c r="X41" s="401"/>
      <c r="Y41" s="356"/>
      <c r="Z41" s="357"/>
      <c r="AA41" s="357"/>
      <c r="AB41" s="358"/>
      <c r="AC41" s="135"/>
      <c r="AD41" s="356"/>
      <c r="AE41" s="357"/>
      <c r="AF41" s="357"/>
      <c r="AG41" s="358"/>
      <c r="AH41" s="359"/>
      <c r="AI41" s="360"/>
      <c r="AJ41" s="360"/>
      <c r="AK41" s="361"/>
      <c r="AL41" s="356"/>
      <c r="AM41" s="357"/>
      <c r="AN41" s="357"/>
      <c r="AO41" s="358"/>
      <c r="AP41" s="135"/>
      <c r="AQ41" s="356"/>
      <c r="AR41" s="357"/>
      <c r="AS41" s="357"/>
      <c r="AT41" s="358"/>
      <c r="AU41" s="136"/>
      <c r="AV41" s="362"/>
      <c r="AW41" s="362"/>
      <c r="AX41" s="362"/>
      <c r="AY41" s="362"/>
      <c r="AZ41" s="363"/>
      <c r="BA41" s="68">
        <f t="shared" si="1"/>
        <v>0</v>
      </c>
      <c r="BB41" s="69"/>
    </row>
    <row r="42" spans="1:54" s="57" customFormat="1" ht="29.25" customHeight="1" x14ac:dyDescent="0.2">
      <c r="A42" s="318" t="s">
        <v>250</v>
      </c>
      <c r="B42" s="319"/>
      <c r="C42" s="351" t="s">
        <v>255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1" t="s">
        <v>241</v>
      </c>
      <c r="W42" s="352"/>
      <c r="X42" s="401"/>
      <c r="Y42" s="356"/>
      <c r="Z42" s="357"/>
      <c r="AA42" s="357"/>
      <c r="AB42" s="358"/>
      <c r="AC42" s="135"/>
      <c r="AD42" s="356"/>
      <c r="AE42" s="357"/>
      <c r="AF42" s="357"/>
      <c r="AG42" s="358"/>
      <c r="AH42" s="359"/>
      <c r="AI42" s="360"/>
      <c r="AJ42" s="360"/>
      <c r="AK42" s="361"/>
      <c r="AL42" s="356"/>
      <c r="AM42" s="357"/>
      <c r="AN42" s="357"/>
      <c r="AO42" s="358"/>
      <c r="AP42" s="135"/>
      <c r="AQ42" s="356"/>
      <c r="AR42" s="357"/>
      <c r="AS42" s="357"/>
      <c r="AT42" s="358"/>
      <c r="AU42" s="136"/>
      <c r="AV42" s="362"/>
      <c r="AW42" s="362"/>
      <c r="AX42" s="362"/>
      <c r="AY42" s="362"/>
      <c r="AZ42" s="363"/>
      <c r="BA42" s="68">
        <f t="shared" si="1"/>
        <v>0</v>
      </c>
      <c r="BB42" s="69"/>
    </row>
    <row r="43" spans="1:54" ht="19.5" customHeight="1" x14ac:dyDescent="0.2">
      <c r="A43" s="318" t="s">
        <v>252</v>
      </c>
      <c r="B43" s="319"/>
      <c r="C43" s="351" t="s">
        <v>257</v>
      </c>
      <c r="D43" s="352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352"/>
      <c r="U43" s="352"/>
      <c r="V43" s="351" t="s">
        <v>241</v>
      </c>
      <c r="W43" s="352"/>
      <c r="X43" s="401"/>
      <c r="Y43" s="356"/>
      <c r="Z43" s="357"/>
      <c r="AA43" s="357"/>
      <c r="AB43" s="358"/>
      <c r="AC43" s="135"/>
      <c r="AD43" s="356"/>
      <c r="AE43" s="357"/>
      <c r="AF43" s="357"/>
      <c r="AG43" s="358"/>
      <c r="AH43" s="359"/>
      <c r="AI43" s="360"/>
      <c r="AJ43" s="360"/>
      <c r="AK43" s="361"/>
      <c r="AL43" s="356"/>
      <c r="AM43" s="357"/>
      <c r="AN43" s="357"/>
      <c r="AO43" s="358"/>
      <c r="AP43" s="135"/>
      <c r="AQ43" s="356"/>
      <c r="AR43" s="357"/>
      <c r="AS43" s="357"/>
      <c r="AT43" s="358"/>
      <c r="AU43" s="136"/>
      <c r="AV43" s="362"/>
      <c r="AW43" s="362"/>
      <c r="AX43" s="362"/>
      <c r="AY43" s="362"/>
      <c r="AZ43" s="363"/>
      <c r="BA43" s="68">
        <f t="shared" si="1"/>
        <v>0</v>
      </c>
      <c r="BB43" s="69"/>
    </row>
    <row r="44" spans="1:54" ht="19.5" customHeight="1" x14ac:dyDescent="0.2">
      <c r="A44" s="318" t="s">
        <v>254</v>
      </c>
      <c r="B44" s="319"/>
      <c r="C44" s="351" t="s">
        <v>259</v>
      </c>
      <c r="D44" s="352"/>
      <c r="E44" s="352"/>
      <c r="F44" s="352"/>
      <c r="G44" s="352"/>
      <c r="H44" s="352"/>
      <c r="I44" s="352"/>
      <c r="J44" s="352"/>
      <c r="K44" s="352"/>
      <c r="L44" s="352"/>
      <c r="M44" s="352"/>
      <c r="N44" s="352"/>
      <c r="O44" s="352"/>
      <c r="P44" s="352"/>
      <c r="Q44" s="352"/>
      <c r="R44" s="352"/>
      <c r="S44" s="352"/>
      <c r="T44" s="352"/>
      <c r="U44" s="352"/>
      <c r="V44" s="353" t="s">
        <v>260</v>
      </c>
      <c r="W44" s="354"/>
      <c r="X44" s="355"/>
      <c r="Y44" s="356">
        <f>Y45+Y46</f>
        <v>5540000</v>
      </c>
      <c r="Z44" s="357"/>
      <c r="AA44" s="357"/>
      <c r="AB44" s="358"/>
      <c r="AC44" s="135">
        <v>5540000</v>
      </c>
      <c r="AD44" s="356"/>
      <c r="AE44" s="357"/>
      <c r="AF44" s="357"/>
      <c r="AG44" s="358"/>
      <c r="AH44" s="359"/>
      <c r="AI44" s="360"/>
      <c r="AJ44" s="360"/>
      <c r="AK44" s="361"/>
      <c r="AL44" s="356"/>
      <c r="AM44" s="357"/>
      <c r="AN44" s="357"/>
      <c r="AO44" s="358"/>
      <c r="AP44" s="135"/>
      <c r="AQ44" s="356"/>
      <c r="AR44" s="357"/>
      <c r="AS44" s="357"/>
      <c r="AT44" s="358"/>
      <c r="AU44" s="136"/>
      <c r="AV44" s="362">
        <f t="shared" si="0"/>
        <v>5540000</v>
      </c>
      <c r="AW44" s="362"/>
      <c r="AX44" s="362"/>
      <c r="AY44" s="362"/>
      <c r="AZ44" s="363"/>
      <c r="BA44" s="68">
        <f t="shared" si="1"/>
        <v>5540000</v>
      </c>
      <c r="BB44" s="69"/>
    </row>
    <row r="45" spans="1:54" ht="29.25" customHeight="1" x14ac:dyDescent="0.2">
      <c r="A45" s="318" t="s">
        <v>256</v>
      </c>
      <c r="B45" s="319"/>
      <c r="C45" s="351" t="s">
        <v>262</v>
      </c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  <c r="S45" s="352"/>
      <c r="T45" s="352"/>
      <c r="U45" s="352"/>
      <c r="V45" s="351" t="s">
        <v>260</v>
      </c>
      <c r="W45" s="352"/>
      <c r="X45" s="401"/>
      <c r="Y45" s="356">
        <v>5540000</v>
      </c>
      <c r="Z45" s="357"/>
      <c r="AA45" s="357"/>
      <c r="AB45" s="358"/>
      <c r="AC45" s="135">
        <v>5540000</v>
      </c>
      <c r="AD45" s="356"/>
      <c r="AE45" s="357"/>
      <c r="AF45" s="357"/>
      <c r="AG45" s="358"/>
      <c r="AH45" s="359"/>
      <c r="AI45" s="360"/>
      <c r="AJ45" s="360"/>
      <c r="AK45" s="361"/>
      <c r="AL45" s="356"/>
      <c r="AM45" s="357"/>
      <c r="AN45" s="357"/>
      <c r="AO45" s="358"/>
      <c r="AP45" s="135"/>
      <c r="AQ45" s="356"/>
      <c r="AR45" s="357"/>
      <c r="AS45" s="357"/>
      <c r="AT45" s="358"/>
      <c r="AU45" s="136"/>
      <c r="AV45" s="362"/>
      <c r="AW45" s="362"/>
      <c r="AX45" s="362"/>
      <c r="AY45" s="362"/>
      <c r="AZ45" s="363"/>
      <c r="BA45" s="68">
        <f t="shared" si="1"/>
        <v>5540000</v>
      </c>
      <c r="BB45" s="69"/>
    </row>
    <row r="46" spans="1:54" ht="26.25" customHeight="1" x14ac:dyDescent="0.2">
      <c r="A46" s="318" t="s">
        <v>258</v>
      </c>
      <c r="B46" s="319"/>
      <c r="C46" s="351" t="s">
        <v>264</v>
      </c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2"/>
      <c r="Q46" s="352"/>
      <c r="R46" s="352"/>
      <c r="S46" s="352"/>
      <c r="T46" s="352"/>
      <c r="U46" s="352"/>
      <c r="V46" s="351" t="s">
        <v>260</v>
      </c>
      <c r="W46" s="352"/>
      <c r="X46" s="401"/>
      <c r="Y46" s="356"/>
      <c r="Z46" s="357"/>
      <c r="AA46" s="357"/>
      <c r="AB46" s="358"/>
      <c r="AC46" s="135"/>
      <c r="AD46" s="356"/>
      <c r="AE46" s="357"/>
      <c r="AF46" s="357"/>
      <c r="AG46" s="358"/>
      <c r="AH46" s="359"/>
      <c r="AI46" s="360"/>
      <c r="AJ46" s="360"/>
      <c r="AK46" s="361"/>
      <c r="AL46" s="356"/>
      <c r="AM46" s="357"/>
      <c r="AN46" s="357"/>
      <c r="AO46" s="358"/>
      <c r="AP46" s="135"/>
      <c r="AQ46" s="356"/>
      <c r="AR46" s="357"/>
      <c r="AS46" s="357"/>
      <c r="AT46" s="358"/>
      <c r="AU46" s="136"/>
      <c r="AV46" s="362"/>
      <c r="AW46" s="362"/>
      <c r="AX46" s="362"/>
      <c r="AY46" s="362"/>
      <c r="AZ46" s="363"/>
      <c r="BA46" s="68">
        <f t="shared" si="1"/>
        <v>0</v>
      </c>
      <c r="BB46" s="69"/>
    </row>
    <row r="47" spans="1:54" ht="24.75" customHeight="1" x14ac:dyDescent="0.2">
      <c r="A47" s="318" t="s">
        <v>261</v>
      </c>
      <c r="B47" s="319"/>
      <c r="C47" s="351" t="s">
        <v>266</v>
      </c>
      <c r="D47" s="352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2"/>
      <c r="P47" s="352"/>
      <c r="Q47" s="352"/>
      <c r="R47" s="352"/>
      <c r="S47" s="352"/>
      <c r="T47" s="352"/>
      <c r="U47" s="352"/>
      <c r="V47" s="353" t="s">
        <v>267</v>
      </c>
      <c r="W47" s="354"/>
      <c r="X47" s="355"/>
      <c r="Y47" s="356"/>
      <c r="Z47" s="357"/>
      <c r="AA47" s="357"/>
      <c r="AB47" s="358"/>
      <c r="AC47" s="135"/>
      <c r="AD47" s="356"/>
      <c r="AE47" s="357"/>
      <c r="AF47" s="357"/>
      <c r="AG47" s="358"/>
      <c r="AH47" s="359"/>
      <c r="AI47" s="360"/>
      <c r="AJ47" s="360"/>
      <c r="AK47" s="361"/>
      <c r="AL47" s="356"/>
      <c r="AM47" s="357"/>
      <c r="AN47" s="357"/>
      <c r="AO47" s="358"/>
      <c r="AP47" s="135"/>
      <c r="AQ47" s="356"/>
      <c r="AR47" s="357"/>
      <c r="AS47" s="357"/>
      <c r="AT47" s="358"/>
      <c r="AU47" s="136"/>
      <c r="AV47" s="362">
        <f>Y47+AD47+AH47+AL47+AQ47</f>
        <v>0</v>
      </c>
      <c r="AW47" s="362"/>
      <c r="AX47" s="362"/>
      <c r="AY47" s="362"/>
      <c r="AZ47" s="363"/>
      <c r="BA47" s="68">
        <f t="shared" si="1"/>
        <v>0</v>
      </c>
      <c r="BB47" s="69"/>
    </row>
    <row r="48" spans="1:54" ht="19.5" customHeight="1" x14ac:dyDescent="0.2">
      <c r="A48" s="318" t="s">
        <v>263</v>
      </c>
      <c r="B48" s="319"/>
      <c r="C48" s="351" t="s">
        <v>269</v>
      </c>
      <c r="D48" s="352"/>
      <c r="E48" s="352"/>
      <c r="F48" s="352"/>
      <c r="G48" s="352"/>
      <c r="H48" s="352"/>
      <c r="I48" s="352"/>
      <c r="J48" s="352"/>
      <c r="K48" s="352"/>
      <c r="L48" s="352"/>
      <c r="M48" s="352"/>
      <c r="N48" s="352"/>
      <c r="O48" s="352"/>
      <c r="P48" s="352"/>
      <c r="Q48" s="352"/>
      <c r="R48" s="352"/>
      <c r="S48" s="352"/>
      <c r="T48" s="352"/>
      <c r="U48" s="352"/>
      <c r="V48" s="353" t="s">
        <v>270</v>
      </c>
      <c r="W48" s="354"/>
      <c r="X48" s="355"/>
      <c r="Y48" s="356"/>
      <c r="Z48" s="357"/>
      <c r="AA48" s="357"/>
      <c r="AB48" s="358"/>
      <c r="AC48" s="135"/>
      <c r="AD48" s="356"/>
      <c r="AE48" s="357"/>
      <c r="AF48" s="357"/>
      <c r="AG48" s="358"/>
      <c r="AH48" s="359"/>
      <c r="AI48" s="360"/>
      <c r="AJ48" s="360"/>
      <c r="AK48" s="361"/>
      <c r="AL48" s="356"/>
      <c r="AM48" s="357"/>
      <c r="AN48" s="357"/>
      <c r="AO48" s="358"/>
      <c r="AP48" s="135"/>
      <c r="AQ48" s="356"/>
      <c r="AR48" s="357"/>
      <c r="AS48" s="357"/>
      <c r="AT48" s="358"/>
      <c r="AU48" s="136"/>
      <c r="AV48" s="362">
        <f>Y48+AD48+AH48+AL48+AQ48</f>
        <v>0</v>
      </c>
      <c r="AW48" s="362"/>
      <c r="AX48" s="362"/>
      <c r="AY48" s="362"/>
      <c r="AZ48" s="363"/>
      <c r="BA48" s="68">
        <f t="shared" si="1"/>
        <v>0</v>
      </c>
      <c r="BB48" s="69"/>
    </row>
    <row r="49" spans="1:54" s="74" customFormat="1" ht="19.5" customHeight="1" x14ac:dyDescent="0.25">
      <c r="A49" s="318" t="s">
        <v>265</v>
      </c>
      <c r="B49" s="319"/>
      <c r="C49" s="351" t="s">
        <v>272</v>
      </c>
      <c r="D49" s="352"/>
      <c r="E49" s="352"/>
      <c r="F49" s="352"/>
      <c r="G49" s="352"/>
      <c r="H49" s="352"/>
      <c r="I49" s="352"/>
      <c r="J49" s="352"/>
      <c r="K49" s="352"/>
      <c r="L49" s="352"/>
      <c r="M49" s="352"/>
      <c r="N49" s="352"/>
      <c r="O49" s="352"/>
      <c r="P49" s="352"/>
      <c r="Q49" s="352"/>
      <c r="R49" s="352"/>
      <c r="S49" s="352"/>
      <c r="T49" s="352"/>
      <c r="U49" s="352"/>
      <c r="V49" s="353" t="s">
        <v>273</v>
      </c>
      <c r="W49" s="354"/>
      <c r="X49" s="355"/>
      <c r="Y49" s="356">
        <v>4000000</v>
      </c>
      <c r="Z49" s="357"/>
      <c r="AA49" s="357"/>
      <c r="AB49" s="358"/>
      <c r="AC49" s="135">
        <v>4000000</v>
      </c>
      <c r="AD49" s="356"/>
      <c r="AE49" s="357"/>
      <c r="AF49" s="357"/>
      <c r="AG49" s="358"/>
      <c r="AH49" s="359"/>
      <c r="AI49" s="360"/>
      <c r="AJ49" s="360"/>
      <c r="AK49" s="361"/>
      <c r="AL49" s="356"/>
      <c r="AM49" s="357"/>
      <c r="AN49" s="357"/>
      <c r="AO49" s="358"/>
      <c r="AP49" s="135"/>
      <c r="AQ49" s="356"/>
      <c r="AR49" s="357"/>
      <c r="AS49" s="357"/>
      <c r="AT49" s="358"/>
      <c r="AU49" s="136"/>
      <c r="AV49" s="362">
        <f>Y49+AD49+AH49+AL49+AQ49</f>
        <v>4000000</v>
      </c>
      <c r="AW49" s="362"/>
      <c r="AX49" s="362"/>
      <c r="AY49" s="362"/>
      <c r="AZ49" s="363"/>
      <c r="BA49" s="68">
        <f t="shared" si="1"/>
        <v>4000000</v>
      </c>
      <c r="BB49" s="69"/>
    </row>
    <row r="50" spans="1:54" s="74" customFormat="1" ht="27" customHeight="1" x14ac:dyDescent="0.25">
      <c r="A50" s="318" t="s">
        <v>268</v>
      </c>
      <c r="B50" s="319"/>
      <c r="C50" s="351" t="s">
        <v>275</v>
      </c>
      <c r="D50" s="352"/>
      <c r="E50" s="352"/>
      <c r="F50" s="352"/>
      <c r="G50" s="352"/>
      <c r="H50" s="352"/>
      <c r="I50" s="352"/>
      <c r="J50" s="352"/>
      <c r="K50" s="352"/>
      <c r="L50" s="352"/>
      <c r="M50" s="352"/>
      <c r="N50" s="352"/>
      <c r="O50" s="352"/>
      <c r="P50" s="352"/>
      <c r="Q50" s="352"/>
      <c r="R50" s="352"/>
      <c r="S50" s="352"/>
      <c r="T50" s="352"/>
      <c r="U50" s="352"/>
      <c r="V50" s="351" t="s">
        <v>273</v>
      </c>
      <c r="W50" s="352"/>
      <c r="X50" s="401"/>
      <c r="Y50" s="356">
        <v>6000000</v>
      </c>
      <c r="Z50" s="357"/>
      <c r="AA50" s="357"/>
      <c r="AB50" s="358"/>
      <c r="AC50" s="135">
        <v>6000000</v>
      </c>
      <c r="AD50" s="356"/>
      <c r="AE50" s="357"/>
      <c r="AF50" s="357"/>
      <c r="AG50" s="358"/>
      <c r="AH50" s="359"/>
      <c r="AI50" s="360"/>
      <c r="AJ50" s="360"/>
      <c r="AK50" s="361"/>
      <c r="AL50" s="356"/>
      <c r="AM50" s="357"/>
      <c r="AN50" s="357"/>
      <c r="AO50" s="358"/>
      <c r="AP50" s="135"/>
      <c r="AQ50" s="356"/>
      <c r="AR50" s="357"/>
      <c r="AS50" s="357"/>
      <c r="AT50" s="358"/>
      <c r="AU50" s="136"/>
      <c r="AV50" s="362"/>
      <c r="AW50" s="362"/>
      <c r="AX50" s="362"/>
      <c r="AY50" s="362"/>
      <c r="AZ50" s="363"/>
      <c r="BA50" s="68">
        <v>0</v>
      </c>
      <c r="BB50" s="69"/>
    </row>
    <row r="51" spans="1:54" s="74" customFormat="1" ht="29.25" customHeight="1" x14ac:dyDescent="0.25">
      <c r="A51" s="318" t="s">
        <v>271</v>
      </c>
      <c r="B51" s="319"/>
      <c r="C51" s="351" t="s">
        <v>277</v>
      </c>
      <c r="D51" s="35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2"/>
      <c r="T51" s="352"/>
      <c r="U51" s="352"/>
      <c r="V51" s="351" t="s">
        <v>273</v>
      </c>
      <c r="W51" s="352"/>
      <c r="X51" s="401"/>
      <c r="Y51" s="356">
        <v>4000000</v>
      </c>
      <c r="Z51" s="357"/>
      <c r="AA51" s="357"/>
      <c r="AB51" s="358"/>
      <c r="AC51" s="135">
        <v>4000000</v>
      </c>
      <c r="AD51" s="356"/>
      <c r="AE51" s="357"/>
      <c r="AF51" s="357"/>
      <c r="AG51" s="358"/>
      <c r="AH51" s="359"/>
      <c r="AI51" s="360"/>
      <c r="AJ51" s="360"/>
      <c r="AK51" s="361"/>
      <c r="AL51" s="356"/>
      <c r="AM51" s="357"/>
      <c r="AN51" s="357"/>
      <c r="AO51" s="358"/>
      <c r="AP51" s="135"/>
      <c r="AQ51" s="356"/>
      <c r="AR51" s="357"/>
      <c r="AS51" s="357"/>
      <c r="AT51" s="358"/>
      <c r="AU51" s="136"/>
      <c r="AV51" s="362"/>
      <c r="AW51" s="362"/>
      <c r="AX51" s="362"/>
      <c r="AY51" s="362"/>
      <c r="AZ51" s="363"/>
      <c r="BA51" s="68">
        <v>0</v>
      </c>
      <c r="BB51" s="69"/>
    </row>
    <row r="52" spans="1:54" s="74" customFormat="1" ht="24.75" customHeight="1" x14ac:dyDescent="0.25">
      <c r="A52" s="318" t="s">
        <v>274</v>
      </c>
      <c r="B52" s="319"/>
      <c r="C52" s="351" t="s">
        <v>279</v>
      </c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2"/>
      <c r="O52" s="352"/>
      <c r="P52" s="352"/>
      <c r="Q52" s="352"/>
      <c r="R52" s="352"/>
      <c r="S52" s="352"/>
      <c r="T52" s="352"/>
      <c r="U52" s="352"/>
      <c r="V52" s="351" t="s">
        <v>273</v>
      </c>
      <c r="W52" s="352"/>
      <c r="X52" s="401"/>
      <c r="Y52" s="356"/>
      <c r="Z52" s="357"/>
      <c r="AA52" s="357"/>
      <c r="AB52" s="358"/>
      <c r="AC52" s="135"/>
      <c r="AD52" s="356"/>
      <c r="AE52" s="357"/>
      <c r="AF52" s="357"/>
      <c r="AG52" s="358"/>
      <c r="AH52" s="359"/>
      <c r="AI52" s="360"/>
      <c r="AJ52" s="360"/>
      <c r="AK52" s="361"/>
      <c r="AL52" s="356"/>
      <c r="AM52" s="357"/>
      <c r="AN52" s="357"/>
      <c r="AO52" s="358"/>
      <c r="AP52" s="135"/>
      <c r="AQ52" s="356"/>
      <c r="AR52" s="357"/>
      <c r="AS52" s="357"/>
      <c r="AT52" s="358"/>
      <c r="AU52" s="136"/>
      <c r="AV52" s="362"/>
      <c r="AW52" s="362"/>
      <c r="AX52" s="362"/>
      <c r="AY52" s="362"/>
      <c r="AZ52" s="363"/>
      <c r="BA52" s="68">
        <f t="shared" si="1"/>
        <v>0</v>
      </c>
      <c r="BB52" s="69"/>
    </row>
    <row r="53" spans="1:54" s="70" customFormat="1" ht="29.25" customHeight="1" x14ac:dyDescent="0.2">
      <c r="A53" s="318" t="s">
        <v>276</v>
      </c>
      <c r="B53" s="319"/>
      <c r="C53" s="351" t="s">
        <v>281</v>
      </c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1" t="s">
        <v>273</v>
      </c>
      <c r="W53" s="352"/>
      <c r="X53" s="401"/>
      <c r="Y53" s="356"/>
      <c r="Z53" s="357"/>
      <c r="AA53" s="357"/>
      <c r="AB53" s="358"/>
      <c r="AC53" s="135"/>
      <c r="AD53" s="356"/>
      <c r="AE53" s="357"/>
      <c r="AF53" s="357"/>
      <c r="AG53" s="358"/>
      <c r="AH53" s="359"/>
      <c r="AI53" s="360"/>
      <c r="AJ53" s="360"/>
      <c r="AK53" s="361"/>
      <c r="AL53" s="356"/>
      <c r="AM53" s="357"/>
      <c r="AN53" s="357"/>
      <c r="AO53" s="358"/>
      <c r="AP53" s="135"/>
      <c r="AQ53" s="356"/>
      <c r="AR53" s="357"/>
      <c r="AS53" s="357"/>
      <c r="AT53" s="358"/>
      <c r="AU53" s="136"/>
      <c r="AV53" s="362"/>
      <c r="AW53" s="362"/>
      <c r="AX53" s="362"/>
      <c r="AY53" s="362"/>
      <c r="AZ53" s="363"/>
      <c r="BA53" s="68">
        <f t="shared" si="1"/>
        <v>0</v>
      </c>
      <c r="BB53" s="69"/>
    </row>
    <row r="54" spans="1:54" ht="27" customHeight="1" x14ac:dyDescent="0.2">
      <c r="A54" s="318" t="s">
        <v>278</v>
      </c>
      <c r="B54" s="319"/>
      <c r="C54" s="351" t="s">
        <v>283</v>
      </c>
      <c r="D54" s="352"/>
      <c r="E54" s="352"/>
      <c r="F54" s="352"/>
      <c r="G54" s="352"/>
      <c r="H54" s="352"/>
      <c r="I54" s="352"/>
      <c r="J54" s="352"/>
      <c r="K54" s="352"/>
      <c r="L54" s="352"/>
      <c r="M54" s="352"/>
      <c r="N54" s="352"/>
      <c r="O54" s="352"/>
      <c r="P54" s="352"/>
      <c r="Q54" s="352"/>
      <c r="R54" s="352"/>
      <c r="S54" s="352"/>
      <c r="T54" s="352"/>
      <c r="U54" s="352"/>
      <c r="V54" s="353" t="s">
        <v>284</v>
      </c>
      <c r="W54" s="354"/>
      <c r="X54" s="355"/>
      <c r="Y54" s="356">
        <v>2000000</v>
      </c>
      <c r="Z54" s="357"/>
      <c r="AA54" s="357"/>
      <c r="AB54" s="358"/>
      <c r="AC54" s="135">
        <v>2000000</v>
      </c>
      <c r="AD54" s="356"/>
      <c r="AE54" s="357"/>
      <c r="AF54" s="357"/>
      <c r="AG54" s="358"/>
      <c r="AH54" s="359"/>
      <c r="AI54" s="360"/>
      <c r="AJ54" s="360"/>
      <c r="AK54" s="361"/>
      <c r="AL54" s="356"/>
      <c r="AM54" s="357"/>
      <c r="AN54" s="357"/>
      <c r="AO54" s="358"/>
      <c r="AP54" s="135"/>
      <c r="AQ54" s="356"/>
      <c r="AR54" s="357"/>
      <c r="AS54" s="357"/>
      <c r="AT54" s="358"/>
      <c r="AU54" s="136"/>
      <c r="AV54" s="362">
        <f>Y54+AD54+AH54+AL54+AQ54</f>
        <v>2000000</v>
      </c>
      <c r="AW54" s="362"/>
      <c r="AX54" s="362"/>
      <c r="AY54" s="362"/>
      <c r="AZ54" s="363"/>
      <c r="BA54" s="68">
        <f t="shared" si="1"/>
        <v>2000000</v>
      </c>
      <c r="BB54" s="69"/>
    </row>
    <row r="55" spans="1:54" ht="29.25" customHeight="1" x14ac:dyDescent="0.2">
      <c r="A55" s="318" t="s">
        <v>280</v>
      </c>
      <c r="B55" s="319"/>
      <c r="C55" s="351" t="s">
        <v>286</v>
      </c>
      <c r="D55" s="352"/>
      <c r="E55" s="352"/>
      <c r="F55" s="352"/>
      <c r="G55" s="352"/>
      <c r="H55" s="352"/>
      <c r="I55" s="352"/>
      <c r="J55" s="352"/>
      <c r="K55" s="352"/>
      <c r="L55" s="352"/>
      <c r="M55" s="352"/>
      <c r="N55" s="352"/>
      <c r="O55" s="352"/>
      <c r="P55" s="352"/>
      <c r="Q55" s="352"/>
      <c r="R55" s="352"/>
      <c r="S55" s="352"/>
      <c r="T55" s="352"/>
      <c r="U55" s="352"/>
      <c r="V55" s="351" t="s">
        <v>284</v>
      </c>
      <c r="W55" s="352"/>
      <c r="X55" s="401"/>
      <c r="Y55" s="356"/>
      <c r="Z55" s="357"/>
      <c r="AA55" s="357"/>
      <c r="AB55" s="358"/>
      <c r="AC55" s="135"/>
      <c r="AD55" s="356"/>
      <c r="AE55" s="357"/>
      <c r="AF55" s="357"/>
      <c r="AG55" s="358"/>
      <c r="AH55" s="359"/>
      <c r="AI55" s="360"/>
      <c r="AJ55" s="360"/>
      <c r="AK55" s="361"/>
      <c r="AL55" s="356"/>
      <c r="AM55" s="357"/>
      <c r="AN55" s="357"/>
      <c r="AO55" s="358"/>
      <c r="AP55" s="135"/>
      <c r="AQ55" s="356"/>
      <c r="AR55" s="357"/>
      <c r="AS55" s="357"/>
      <c r="AT55" s="358"/>
      <c r="AU55" s="136"/>
      <c r="AV55" s="362"/>
      <c r="AW55" s="362"/>
      <c r="AX55" s="362"/>
      <c r="AY55" s="362"/>
      <c r="AZ55" s="363"/>
      <c r="BA55" s="68">
        <f t="shared" si="1"/>
        <v>0</v>
      </c>
      <c r="BB55" s="69"/>
    </row>
    <row r="56" spans="1:54" ht="29.25" customHeight="1" x14ac:dyDescent="0.2">
      <c r="A56" s="318" t="s">
        <v>282</v>
      </c>
      <c r="B56" s="319"/>
      <c r="C56" s="351" t="s">
        <v>288</v>
      </c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  <c r="S56" s="352"/>
      <c r="T56" s="352"/>
      <c r="U56" s="352"/>
      <c r="V56" s="351" t="s">
        <v>284</v>
      </c>
      <c r="W56" s="352"/>
      <c r="X56" s="401"/>
      <c r="Y56" s="356">
        <v>2000000</v>
      </c>
      <c r="Z56" s="357"/>
      <c r="AA56" s="357"/>
      <c r="AB56" s="358"/>
      <c r="AC56" s="135">
        <v>2000000</v>
      </c>
      <c r="AD56" s="356"/>
      <c r="AE56" s="357"/>
      <c r="AF56" s="357"/>
      <c r="AG56" s="358"/>
      <c r="AH56" s="359"/>
      <c r="AI56" s="360"/>
      <c r="AJ56" s="360"/>
      <c r="AK56" s="361"/>
      <c r="AL56" s="356"/>
      <c r="AM56" s="357"/>
      <c r="AN56" s="357"/>
      <c r="AO56" s="358"/>
      <c r="AP56" s="135"/>
      <c r="AQ56" s="356"/>
      <c r="AR56" s="357"/>
      <c r="AS56" s="357"/>
      <c r="AT56" s="358"/>
      <c r="AU56" s="136"/>
      <c r="AV56" s="362"/>
      <c r="AW56" s="362"/>
      <c r="AX56" s="362"/>
      <c r="AY56" s="362"/>
      <c r="AZ56" s="363"/>
      <c r="BA56" s="68">
        <v>0</v>
      </c>
      <c r="BB56" s="69"/>
    </row>
    <row r="57" spans="1:54" ht="26.25" customHeight="1" x14ac:dyDescent="0.2">
      <c r="A57" s="318" t="s">
        <v>285</v>
      </c>
      <c r="B57" s="319"/>
      <c r="C57" s="351" t="s">
        <v>290</v>
      </c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1" t="s">
        <v>284</v>
      </c>
      <c r="W57" s="352"/>
      <c r="X57" s="401"/>
      <c r="Y57" s="356"/>
      <c r="Z57" s="357"/>
      <c r="AA57" s="357"/>
      <c r="AB57" s="358"/>
      <c r="AC57" s="135"/>
      <c r="AD57" s="356"/>
      <c r="AE57" s="357"/>
      <c r="AF57" s="357"/>
      <c r="AG57" s="358"/>
      <c r="AH57" s="359"/>
      <c r="AI57" s="360"/>
      <c r="AJ57" s="360"/>
      <c r="AK57" s="361"/>
      <c r="AL57" s="356"/>
      <c r="AM57" s="357"/>
      <c r="AN57" s="357"/>
      <c r="AO57" s="358"/>
      <c r="AP57" s="135"/>
      <c r="AQ57" s="356"/>
      <c r="AR57" s="357"/>
      <c r="AS57" s="357"/>
      <c r="AT57" s="358"/>
      <c r="AU57" s="136"/>
      <c r="AV57" s="362"/>
      <c r="AW57" s="362"/>
      <c r="AX57" s="362"/>
      <c r="AY57" s="362"/>
      <c r="AZ57" s="363"/>
      <c r="BA57" s="68">
        <f t="shared" si="1"/>
        <v>0</v>
      </c>
      <c r="BB57" s="69"/>
    </row>
    <row r="58" spans="1:54" ht="25.5" customHeight="1" x14ac:dyDescent="0.2">
      <c r="A58" s="318" t="s">
        <v>287</v>
      </c>
      <c r="B58" s="319"/>
      <c r="C58" s="351" t="s">
        <v>292</v>
      </c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3" t="s">
        <v>293</v>
      </c>
      <c r="W58" s="354"/>
      <c r="X58" s="355"/>
      <c r="Y58" s="356">
        <v>300000</v>
      </c>
      <c r="Z58" s="357"/>
      <c r="AA58" s="357"/>
      <c r="AB58" s="358"/>
      <c r="AC58" s="135">
        <v>300000</v>
      </c>
      <c r="AD58" s="356"/>
      <c r="AE58" s="357"/>
      <c r="AF58" s="357"/>
      <c r="AG58" s="358"/>
      <c r="AH58" s="359"/>
      <c r="AI58" s="360"/>
      <c r="AJ58" s="360"/>
      <c r="AK58" s="361"/>
      <c r="AL58" s="356"/>
      <c r="AM58" s="357"/>
      <c r="AN58" s="357"/>
      <c r="AO58" s="358"/>
      <c r="AP58" s="135"/>
      <c r="AQ58" s="356"/>
      <c r="AR58" s="357"/>
      <c r="AS58" s="357"/>
      <c r="AT58" s="358"/>
      <c r="AU58" s="136"/>
      <c r="AV58" s="362">
        <f>Y58+AD58+AH58+AL58+AQ58</f>
        <v>300000</v>
      </c>
      <c r="AW58" s="362"/>
      <c r="AX58" s="362"/>
      <c r="AY58" s="362"/>
      <c r="AZ58" s="363"/>
      <c r="BA58" s="68">
        <f t="shared" si="1"/>
        <v>300000</v>
      </c>
      <c r="BB58" s="69"/>
    </row>
    <row r="59" spans="1:54" ht="19.5" customHeight="1" x14ac:dyDescent="0.2">
      <c r="A59" s="318" t="s">
        <v>289</v>
      </c>
      <c r="B59" s="319"/>
      <c r="C59" s="351" t="s">
        <v>295</v>
      </c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2"/>
      <c r="S59" s="352"/>
      <c r="T59" s="352"/>
      <c r="U59" s="352"/>
      <c r="V59" s="351" t="s">
        <v>293</v>
      </c>
      <c r="W59" s="352"/>
      <c r="X59" s="401"/>
      <c r="Y59" s="356"/>
      <c r="Z59" s="357"/>
      <c r="AA59" s="357"/>
      <c r="AB59" s="358"/>
      <c r="AC59" s="135"/>
      <c r="AD59" s="356"/>
      <c r="AE59" s="357"/>
      <c r="AF59" s="357"/>
      <c r="AG59" s="358"/>
      <c r="AH59" s="359"/>
      <c r="AI59" s="360"/>
      <c r="AJ59" s="360"/>
      <c r="AK59" s="361"/>
      <c r="AL59" s="356"/>
      <c r="AM59" s="357"/>
      <c r="AN59" s="357"/>
      <c r="AO59" s="358"/>
      <c r="AP59" s="135"/>
      <c r="AQ59" s="356"/>
      <c r="AR59" s="357"/>
      <c r="AS59" s="357"/>
      <c r="AT59" s="358"/>
      <c r="AU59" s="136"/>
      <c r="AV59" s="362"/>
      <c r="AW59" s="362"/>
      <c r="AX59" s="362"/>
      <c r="AY59" s="362"/>
      <c r="AZ59" s="363"/>
      <c r="BA59" s="68">
        <f t="shared" si="1"/>
        <v>0</v>
      </c>
      <c r="BB59" s="69"/>
    </row>
    <row r="60" spans="1:54" ht="28.5" customHeight="1" x14ac:dyDescent="0.2">
      <c r="A60" s="318" t="s">
        <v>291</v>
      </c>
      <c r="B60" s="319"/>
      <c r="C60" s="351" t="s">
        <v>297</v>
      </c>
      <c r="D60" s="352"/>
      <c r="E60" s="352"/>
      <c r="F60" s="352"/>
      <c r="G60" s="352"/>
      <c r="H60" s="352"/>
      <c r="I60" s="352"/>
      <c r="J60" s="352"/>
      <c r="K60" s="352"/>
      <c r="L60" s="352"/>
      <c r="M60" s="352"/>
      <c r="N60" s="352"/>
      <c r="O60" s="352"/>
      <c r="P60" s="352"/>
      <c r="Q60" s="352"/>
      <c r="R60" s="352"/>
      <c r="S60" s="352"/>
      <c r="T60" s="352"/>
      <c r="U60" s="352"/>
      <c r="V60" s="351" t="s">
        <v>293</v>
      </c>
      <c r="W60" s="352"/>
      <c r="X60" s="401"/>
      <c r="Y60" s="356"/>
      <c r="Z60" s="357"/>
      <c r="AA60" s="357"/>
      <c r="AB60" s="358"/>
      <c r="AC60" s="135"/>
      <c r="AD60" s="356"/>
      <c r="AE60" s="357"/>
      <c r="AF60" s="357"/>
      <c r="AG60" s="358"/>
      <c r="AH60" s="359"/>
      <c r="AI60" s="360"/>
      <c r="AJ60" s="360"/>
      <c r="AK60" s="361"/>
      <c r="AL60" s="356"/>
      <c r="AM60" s="357"/>
      <c r="AN60" s="357"/>
      <c r="AO60" s="358"/>
      <c r="AP60" s="135"/>
      <c r="AQ60" s="356"/>
      <c r="AR60" s="357"/>
      <c r="AS60" s="357"/>
      <c r="AT60" s="358"/>
      <c r="AU60" s="136"/>
      <c r="AV60" s="362"/>
      <c r="AW60" s="362"/>
      <c r="AX60" s="362"/>
      <c r="AY60" s="362"/>
      <c r="AZ60" s="363"/>
      <c r="BA60" s="68">
        <f t="shared" si="1"/>
        <v>0</v>
      </c>
      <c r="BB60" s="69"/>
    </row>
    <row r="61" spans="1:54" ht="25.5" customHeight="1" x14ac:dyDescent="0.2">
      <c r="A61" s="318" t="s">
        <v>385</v>
      </c>
      <c r="B61" s="319"/>
      <c r="C61" s="351" t="s">
        <v>299</v>
      </c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1" t="s">
        <v>293</v>
      </c>
      <c r="W61" s="352"/>
      <c r="X61" s="401"/>
      <c r="Y61" s="356"/>
      <c r="Z61" s="357"/>
      <c r="AA61" s="357"/>
      <c r="AB61" s="358"/>
      <c r="AC61" s="135"/>
      <c r="AD61" s="356"/>
      <c r="AE61" s="357"/>
      <c r="AF61" s="357"/>
      <c r="AG61" s="358"/>
      <c r="AH61" s="359"/>
      <c r="AI61" s="360"/>
      <c r="AJ61" s="360"/>
      <c r="AK61" s="361"/>
      <c r="AL61" s="356"/>
      <c r="AM61" s="357"/>
      <c r="AN61" s="357"/>
      <c r="AO61" s="358"/>
      <c r="AP61" s="135"/>
      <c r="AQ61" s="356"/>
      <c r="AR61" s="357"/>
      <c r="AS61" s="357"/>
      <c r="AT61" s="358"/>
      <c r="AU61" s="136"/>
      <c r="AV61" s="362"/>
      <c r="AW61" s="362"/>
      <c r="AX61" s="362"/>
      <c r="AY61" s="362"/>
      <c r="AZ61" s="363"/>
      <c r="BA61" s="68">
        <f t="shared" si="1"/>
        <v>0</v>
      </c>
      <c r="BB61" s="69"/>
    </row>
    <row r="62" spans="1:54" ht="24.75" customHeight="1" x14ac:dyDescent="0.2">
      <c r="A62" s="318" t="s">
        <v>294</v>
      </c>
      <c r="B62" s="319"/>
      <c r="C62" s="351" t="s">
        <v>301</v>
      </c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2"/>
      <c r="T62" s="352"/>
      <c r="U62" s="352"/>
      <c r="V62" s="351" t="s">
        <v>293</v>
      </c>
      <c r="W62" s="352"/>
      <c r="X62" s="401"/>
      <c r="Y62" s="356"/>
      <c r="Z62" s="357"/>
      <c r="AA62" s="357"/>
      <c r="AB62" s="358"/>
      <c r="AC62" s="135"/>
      <c r="AD62" s="356"/>
      <c r="AE62" s="357"/>
      <c r="AF62" s="357"/>
      <c r="AG62" s="358"/>
      <c r="AH62" s="359"/>
      <c r="AI62" s="360"/>
      <c r="AJ62" s="360"/>
      <c r="AK62" s="361"/>
      <c r="AL62" s="356"/>
      <c r="AM62" s="357"/>
      <c r="AN62" s="357"/>
      <c r="AO62" s="358"/>
      <c r="AP62" s="135"/>
      <c r="AQ62" s="356"/>
      <c r="AR62" s="357"/>
      <c r="AS62" s="357"/>
      <c r="AT62" s="358"/>
      <c r="AU62" s="136"/>
      <c r="AV62" s="362"/>
      <c r="AW62" s="362"/>
      <c r="AX62" s="362"/>
      <c r="AY62" s="362"/>
      <c r="AZ62" s="363"/>
      <c r="BA62" s="68">
        <f t="shared" si="1"/>
        <v>0</v>
      </c>
      <c r="BB62" s="69"/>
    </row>
    <row r="63" spans="1:54" ht="27" customHeight="1" x14ac:dyDescent="0.2">
      <c r="A63" s="318" t="s">
        <v>296</v>
      </c>
      <c r="B63" s="319"/>
      <c r="C63" s="351" t="s">
        <v>303</v>
      </c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2"/>
      <c r="T63" s="352"/>
      <c r="U63" s="352"/>
      <c r="V63" s="351" t="s">
        <v>293</v>
      </c>
      <c r="W63" s="352"/>
      <c r="X63" s="401"/>
      <c r="Y63" s="356"/>
      <c r="Z63" s="357"/>
      <c r="AA63" s="357"/>
      <c r="AB63" s="358"/>
      <c r="AC63" s="135"/>
      <c r="AD63" s="356"/>
      <c r="AE63" s="357"/>
      <c r="AF63" s="357"/>
      <c r="AG63" s="358"/>
      <c r="AH63" s="359"/>
      <c r="AI63" s="360"/>
      <c r="AJ63" s="360"/>
      <c r="AK63" s="361"/>
      <c r="AL63" s="356"/>
      <c r="AM63" s="357"/>
      <c r="AN63" s="357"/>
      <c r="AO63" s="358"/>
      <c r="AP63" s="135"/>
      <c r="AQ63" s="356"/>
      <c r="AR63" s="357"/>
      <c r="AS63" s="357"/>
      <c r="AT63" s="358"/>
      <c r="AU63" s="136"/>
      <c r="AV63" s="362"/>
      <c r="AW63" s="362"/>
      <c r="AX63" s="362"/>
      <c r="AY63" s="362"/>
      <c r="AZ63" s="363"/>
      <c r="BA63" s="68">
        <f t="shared" si="1"/>
        <v>0</v>
      </c>
      <c r="BB63" s="69"/>
    </row>
    <row r="64" spans="1:54" ht="37.5" customHeight="1" x14ac:dyDescent="0.2">
      <c r="A64" s="318" t="s">
        <v>298</v>
      </c>
      <c r="B64" s="319"/>
      <c r="C64" s="351" t="s">
        <v>305</v>
      </c>
      <c r="D64" s="352"/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2"/>
      <c r="S64" s="352"/>
      <c r="T64" s="352"/>
      <c r="U64" s="352"/>
      <c r="V64" s="351" t="s">
        <v>293</v>
      </c>
      <c r="W64" s="352"/>
      <c r="X64" s="401"/>
      <c r="Y64" s="356">
        <v>300000</v>
      </c>
      <c r="Z64" s="357"/>
      <c r="AA64" s="357"/>
      <c r="AB64" s="358"/>
      <c r="AC64" s="135">
        <v>300000</v>
      </c>
      <c r="AD64" s="356"/>
      <c r="AE64" s="357"/>
      <c r="AF64" s="357"/>
      <c r="AG64" s="358"/>
      <c r="AH64" s="359"/>
      <c r="AI64" s="360"/>
      <c r="AJ64" s="360"/>
      <c r="AK64" s="361"/>
      <c r="AL64" s="356"/>
      <c r="AM64" s="357"/>
      <c r="AN64" s="357"/>
      <c r="AO64" s="358"/>
      <c r="AP64" s="135"/>
      <c r="AQ64" s="356"/>
      <c r="AR64" s="357"/>
      <c r="AS64" s="357"/>
      <c r="AT64" s="358"/>
      <c r="AU64" s="136"/>
      <c r="AV64" s="362"/>
      <c r="AW64" s="362"/>
      <c r="AX64" s="362"/>
      <c r="AY64" s="362"/>
      <c r="AZ64" s="363"/>
      <c r="BA64" s="68">
        <v>0</v>
      </c>
      <c r="BB64" s="69"/>
    </row>
    <row r="65" spans="1:54" ht="26.25" customHeight="1" thickBot="1" x14ac:dyDescent="0.25">
      <c r="A65" s="318" t="s">
        <v>300</v>
      </c>
      <c r="B65" s="319"/>
      <c r="C65" s="341" t="s">
        <v>307</v>
      </c>
      <c r="D65" s="342"/>
      <c r="E65" s="342"/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42"/>
      <c r="R65" s="342"/>
      <c r="S65" s="342"/>
      <c r="T65" s="342"/>
      <c r="U65" s="342"/>
      <c r="V65" s="341" t="s">
        <v>293</v>
      </c>
      <c r="W65" s="342"/>
      <c r="X65" s="400"/>
      <c r="Y65" s="328"/>
      <c r="Z65" s="329"/>
      <c r="AA65" s="329"/>
      <c r="AB65" s="330"/>
      <c r="AC65" s="130"/>
      <c r="AD65" s="328"/>
      <c r="AE65" s="329"/>
      <c r="AF65" s="329"/>
      <c r="AG65" s="330"/>
      <c r="AH65" s="346"/>
      <c r="AI65" s="347"/>
      <c r="AJ65" s="347"/>
      <c r="AK65" s="348"/>
      <c r="AL65" s="328"/>
      <c r="AM65" s="329"/>
      <c r="AN65" s="329"/>
      <c r="AO65" s="330"/>
      <c r="AP65" s="130"/>
      <c r="AQ65" s="328"/>
      <c r="AR65" s="329"/>
      <c r="AS65" s="329"/>
      <c r="AT65" s="330"/>
      <c r="AU65" s="131"/>
      <c r="AV65" s="331"/>
      <c r="AW65" s="331"/>
      <c r="AX65" s="331"/>
      <c r="AY65" s="331"/>
      <c r="AZ65" s="332"/>
      <c r="BA65" s="71">
        <f t="shared" si="1"/>
        <v>0</v>
      </c>
      <c r="BB65" s="69"/>
    </row>
    <row r="66" spans="1:54" ht="29.25" customHeight="1" thickBot="1" x14ac:dyDescent="0.25">
      <c r="A66" s="318" t="s">
        <v>302</v>
      </c>
      <c r="B66" s="319"/>
      <c r="C66" s="333" t="s">
        <v>386</v>
      </c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334"/>
      <c r="O66" s="334"/>
      <c r="P66" s="334"/>
      <c r="Q66" s="334"/>
      <c r="R66" s="334"/>
      <c r="S66" s="334"/>
      <c r="T66" s="334"/>
      <c r="U66" s="334"/>
      <c r="V66" s="335" t="s">
        <v>309</v>
      </c>
      <c r="W66" s="336"/>
      <c r="X66" s="337"/>
      <c r="Y66" s="377">
        <f>Y31+Y32+Y33+Y34+Y35+Y44+Y48+Y49+Y54+Y58</f>
        <v>11840000</v>
      </c>
      <c r="Z66" s="378"/>
      <c r="AA66" s="378"/>
      <c r="AB66" s="379"/>
      <c r="AC66" s="139">
        <f>AC31+AC32+AC33+AC34+AC35+AC44+AC47+AC48+AC49+AC54+AC58</f>
        <v>11840000</v>
      </c>
      <c r="AD66" s="377">
        <f>AD31+AD32+AD33+AD34+AD35+AD44+AD48+AD49+AD54+AD58</f>
        <v>0</v>
      </c>
      <c r="AE66" s="378"/>
      <c r="AF66" s="378"/>
      <c r="AG66" s="379"/>
      <c r="AH66" s="377">
        <f>AH31+AH32+AH33+AH34+AH35+AH44+AH48+AH49+AH54+AH58</f>
        <v>0</v>
      </c>
      <c r="AI66" s="378"/>
      <c r="AJ66" s="378"/>
      <c r="AK66" s="379"/>
      <c r="AL66" s="377">
        <f>AL31+AL32+AL33+AL34+AL35+AL44+AL48+AL49+AL54+AL58</f>
        <v>0</v>
      </c>
      <c r="AM66" s="378"/>
      <c r="AN66" s="378"/>
      <c r="AO66" s="379"/>
      <c r="AP66" s="139"/>
      <c r="AQ66" s="377">
        <f>AQ31+AQ32+AQ33+AQ34+AQ35+AQ44+AQ48+AQ49+AQ54+AQ58</f>
        <v>0</v>
      </c>
      <c r="AR66" s="378"/>
      <c r="AS66" s="378"/>
      <c r="AT66" s="379"/>
      <c r="AU66" s="140"/>
      <c r="AV66" s="380">
        <f t="shared" ref="AV66:AV90" si="2">Y66+AD66+AH66+AL66+AQ66</f>
        <v>11840000</v>
      </c>
      <c r="AW66" s="380"/>
      <c r="AX66" s="380"/>
      <c r="AY66" s="380"/>
      <c r="AZ66" s="381"/>
      <c r="BA66" s="72">
        <f t="shared" si="1"/>
        <v>11840000</v>
      </c>
      <c r="BB66" s="69"/>
    </row>
    <row r="67" spans="1:54" ht="19.5" customHeight="1" x14ac:dyDescent="0.2">
      <c r="A67" s="318" t="s">
        <v>304</v>
      </c>
      <c r="B67" s="319"/>
      <c r="C67" s="364" t="s">
        <v>311</v>
      </c>
      <c r="D67" s="365"/>
      <c r="E67" s="365"/>
      <c r="F67" s="365"/>
      <c r="G67" s="365"/>
      <c r="H67" s="365"/>
      <c r="I67" s="365"/>
      <c r="J67" s="365"/>
      <c r="K67" s="365"/>
      <c r="L67" s="365"/>
      <c r="M67" s="365"/>
      <c r="N67" s="365"/>
      <c r="O67" s="365"/>
      <c r="P67" s="365"/>
      <c r="Q67" s="365"/>
      <c r="R67" s="365"/>
      <c r="S67" s="365"/>
      <c r="T67" s="365"/>
      <c r="U67" s="365"/>
      <c r="V67" s="366" t="s">
        <v>312</v>
      </c>
      <c r="W67" s="367"/>
      <c r="X67" s="368"/>
      <c r="Y67" s="394"/>
      <c r="Z67" s="395"/>
      <c r="AA67" s="395"/>
      <c r="AB67" s="396"/>
      <c r="AC67" s="145"/>
      <c r="AD67" s="394"/>
      <c r="AE67" s="395"/>
      <c r="AF67" s="395"/>
      <c r="AG67" s="396"/>
      <c r="AH67" s="397"/>
      <c r="AI67" s="398"/>
      <c r="AJ67" s="398"/>
      <c r="AK67" s="399"/>
      <c r="AL67" s="394"/>
      <c r="AM67" s="395"/>
      <c r="AN67" s="395"/>
      <c r="AO67" s="396"/>
      <c r="AP67" s="145"/>
      <c r="AQ67" s="394"/>
      <c r="AR67" s="395"/>
      <c r="AS67" s="395"/>
      <c r="AT67" s="396"/>
      <c r="AU67" s="146"/>
      <c r="AV67" s="375">
        <f t="shared" si="2"/>
        <v>0</v>
      </c>
      <c r="AW67" s="375"/>
      <c r="AX67" s="375"/>
      <c r="AY67" s="375"/>
      <c r="AZ67" s="376"/>
      <c r="BA67" s="73">
        <f t="shared" si="1"/>
        <v>0</v>
      </c>
      <c r="BB67" s="69"/>
    </row>
    <row r="68" spans="1:54" ht="28.5" customHeight="1" x14ac:dyDescent="0.2">
      <c r="A68" s="318" t="s">
        <v>306</v>
      </c>
      <c r="B68" s="319"/>
      <c r="C68" s="351" t="s">
        <v>314</v>
      </c>
      <c r="D68" s="352"/>
      <c r="E68" s="352"/>
      <c r="F68" s="352"/>
      <c r="G68" s="352"/>
      <c r="H68" s="352"/>
      <c r="I68" s="352"/>
      <c r="J68" s="352"/>
      <c r="K68" s="352"/>
      <c r="L68" s="352"/>
      <c r="M68" s="352"/>
      <c r="N68" s="352"/>
      <c r="O68" s="352"/>
      <c r="P68" s="352"/>
      <c r="Q68" s="352"/>
      <c r="R68" s="352"/>
      <c r="S68" s="352"/>
      <c r="T68" s="352"/>
      <c r="U68" s="352"/>
      <c r="V68" s="353" t="s">
        <v>315</v>
      </c>
      <c r="W68" s="354"/>
      <c r="X68" s="355"/>
      <c r="Y68" s="356"/>
      <c r="Z68" s="357"/>
      <c r="AA68" s="357"/>
      <c r="AB68" s="358"/>
      <c r="AC68" s="135"/>
      <c r="AD68" s="356"/>
      <c r="AE68" s="357"/>
      <c r="AF68" s="357"/>
      <c r="AG68" s="358"/>
      <c r="AH68" s="359"/>
      <c r="AI68" s="360"/>
      <c r="AJ68" s="360"/>
      <c r="AK68" s="361"/>
      <c r="AL68" s="356"/>
      <c r="AM68" s="357"/>
      <c r="AN68" s="357"/>
      <c r="AO68" s="358"/>
      <c r="AP68" s="135"/>
      <c r="AQ68" s="356"/>
      <c r="AR68" s="357"/>
      <c r="AS68" s="357"/>
      <c r="AT68" s="358"/>
      <c r="AU68" s="136"/>
      <c r="AV68" s="362">
        <f t="shared" si="2"/>
        <v>0</v>
      </c>
      <c r="AW68" s="362"/>
      <c r="AX68" s="362"/>
      <c r="AY68" s="362"/>
      <c r="AZ68" s="363"/>
      <c r="BA68" s="68">
        <f t="shared" si="1"/>
        <v>0</v>
      </c>
      <c r="BB68" s="69"/>
    </row>
    <row r="69" spans="1:54" ht="36" customHeight="1" x14ac:dyDescent="0.2">
      <c r="A69" s="318" t="s">
        <v>308</v>
      </c>
      <c r="B69" s="319"/>
      <c r="C69" s="351" t="s">
        <v>317</v>
      </c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352"/>
      <c r="T69" s="352"/>
      <c r="U69" s="352"/>
      <c r="V69" s="353" t="s">
        <v>318</v>
      </c>
      <c r="W69" s="354"/>
      <c r="X69" s="355"/>
      <c r="Y69" s="356">
        <v>30000</v>
      </c>
      <c r="Z69" s="357"/>
      <c r="AA69" s="357"/>
      <c r="AB69" s="358"/>
      <c r="AC69" s="135">
        <v>30000</v>
      </c>
      <c r="AD69" s="356"/>
      <c r="AE69" s="357"/>
      <c r="AF69" s="357"/>
      <c r="AG69" s="358"/>
      <c r="AH69" s="359"/>
      <c r="AI69" s="360"/>
      <c r="AJ69" s="360"/>
      <c r="AK69" s="361"/>
      <c r="AL69" s="356"/>
      <c r="AM69" s="357"/>
      <c r="AN69" s="357"/>
      <c r="AO69" s="358"/>
      <c r="AP69" s="135"/>
      <c r="AQ69" s="356"/>
      <c r="AR69" s="357"/>
      <c r="AS69" s="357"/>
      <c r="AT69" s="358"/>
      <c r="AU69" s="136"/>
      <c r="AV69" s="362">
        <f t="shared" si="2"/>
        <v>30000</v>
      </c>
      <c r="AW69" s="362"/>
      <c r="AX69" s="362"/>
      <c r="AY69" s="362"/>
      <c r="AZ69" s="363"/>
      <c r="BA69" s="68">
        <f t="shared" si="1"/>
        <v>30000</v>
      </c>
      <c r="BB69" s="69"/>
    </row>
    <row r="70" spans="1:54" ht="25.5" customHeight="1" x14ac:dyDescent="0.2">
      <c r="A70" s="318" t="s">
        <v>310</v>
      </c>
      <c r="B70" s="319"/>
      <c r="C70" s="351" t="s">
        <v>320</v>
      </c>
      <c r="D70" s="352"/>
      <c r="E70" s="352"/>
      <c r="F70" s="352"/>
      <c r="G70" s="352"/>
      <c r="H70" s="352"/>
      <c r="I70" s="352"/>
      <c r="J70" s="352"/>
      <c r="K70" s="352"/>
      <c r="L70" s="352"/>
      <c r="M70" s="352"/>
      <c r="N70" s="352"/>
      <c r="O70" s="352"/>
      <c r="P70" s="352"/>
      <c r="Q70" s="352"/>
      <c r="R70" s="352"/>
      <c r="S70" s="352"/>
      <c r="T70" s="352"/>
      <c r="U70" s="352"/>
      <c r="V70" s="353" t="s">
        <v>321</v>
      </c>
      <c r="W70" s="354"/>
      <c r="X70" s="355"/>
      <c r="Y70" s="356">
        <v>4000000</v>
      </c>
      <c r="Z70" s="357"/>
      <c r="AA70" s="357"/>
      <c r="AB70" s="358"/>
      <c r="AC70" s="135">
        <v>4000000</v>
      </c>
      <c r="AD70" s="356"/>
      <c r="AE70" s="357"/>
      <c r="AF70" s="357"/>
      <c r="AG70" s="358"/>
      <c r="AH70" s="359"/>
      <c r="AI70" s="360"/>
      <c r="AJ70" s="360"/>
      <c r="AK70" s="361"/>
      <c r="AL70" s="356"/>
      <c r="AM70" s="357"/>
      <c r="AN70" s="357"/>
      <c r="AO70" s="358"/>
      <c r="AP70" s="135"/>
      <c r="AQ70" s="356"/>
      <c r="AR70" s="357"/>
      <c r="AS70" s="357"/>
      <c r="AT70" s="358"/>
      <c r="AU70" s="136"/>
      <c r="AV70" s="362">
        <f t="shared" si="2"/>
        <v>4000000</v>
      </c>
      <c r="AW70" s="362"/>
      <c r="AX70" s="362"/>
      <c r="AY70" s="362"/>
      <c r="AZ70" s="363"/>
      <c r="BA70" s="68">
        <f t="shared" si="1"/>
        <v>4000000</v>
      </c>
      <c r="BB70" s="69"/>
    </row>
    <row r="71" spans="1:54" ht="26.25" customHeight="1" x14ac:dyDescent="0.2">
      <c r="A71" s="318" t="s">
        <v>313</v>
      </c>
      <c r="B71" s="319"/>
      <c r="C71" s="351" t="s">
        <v>323</v>
      </c>
      <c r="D71" s="352"/>
      <c r="E71" s="352"/>
      <c r="F71" s="352"/>
      <c r="G71" s="352"/>
      <c r="H71" s="352"/>
      <c r="I71" s="352"/>
      <c r="J71" s="352"/>
      <c r="K71" s="352"/>
      <c r="L71" s="352"/>
      <c r="M71" s="352"/>
      <c r="N71" s="352"/>
      <c r="O71" s="352"/>
      <c r="P71" s="352"/>
      <c r="Q71" s="352"/>
      <c r="R71" s="352"/>
      <c r="S71" s="352"/>
      <c r="T71" s="352"/>
      <c r="U71" s="352"/>
      <c r="V71" s="353" t="s">
        <v>324</v>
      </c>
      <c r="W71" s="354"/>
      <c r="X71" s="355"/>
      <c r="Y71" s="356"/>
      <c r="Z71" s="357"/>
      <c r="AA71" s="357"/>
      <c r="AB71" s="358"/>
      <c r="AC71" s="135"/>
      <c r="AD71" s="356">
        <v>1800000</v>
      </c>
      <c r="AE71" s="357"/>
      <c r="AF71" s="357"/>
      <c r="AG71" s="358"/>
      <c r="AH71" s="359">
        <v>1800000</v>
      </c>
      <c r="AI71" s="360"/>
      <c r="AJ71" s="360"/>
      <c r="AK71" s="361"/>
      <c r="AL71" s="356"/>
      <c r="AM71" s="357"/>
      <c r="AN71" s="357"/>
      <c r="AO71" s="358"/>
      <c r="AP71" s="135"/>
      <c r="AQ71" s="356"/>
      <c r="AR71" s="357"/>
      <c r="AS71" s="357"/>
      <c r="AT71" s="358"/>
      <c r="AU71" s="136"/>
      <c r="AV71" s="362">
        <f>Y71+AD71+AL71+AQ71</f>
        <v>1800000</v>
      </c>
      <c r="AW71" s="362"/>
      <c r="AX71" s="362"/>
      <c r="AY71" s="362"/>
      <c r="AZ71" s="363"/>
      <c r="BA71" s="68">
        <f t="shared" si="1"/>
        <v>1800000</v>
      </c>
      <c r="BB71" s="69"/>
    </row>
    <row r="72" spans="1:54" ht="25.5" customHeight="1" x14ac:dyDescent="0.2">
      <c r="A72" s="318" t="s">
        <v>316</v>
      </c>
      <c r="B72" s="319"/>
      <c r="C72" s="351" t="s">
        <v>326</v>
      </c>
      <c r="D72" s="352"/>
      <c r="E72" s="352"/>
      <c r="F72" s="352"/>
      <c r="G72" s="352"/>
      <c r="H72" s="352"/>
      <c r="I72" s="352"/>
      <c r="J72" s="352"/>
      <c r="K72" s="352"/>
      <c r="L72" s="352"/>
      <c r="M72" s="352"/>
      <c r="N72" s="352"/>
      <c r="O72" s="352"/>
      <c r="P72" s="352"/>
      <c r="Q72" s="352"/>
      <c r="R72" s="352"/>
      <c r="S72" s="352"/>
      <c r="T72" s="352"/>
      <c r="U72" s="352"/>
      <c r="V72" s="353" t="s">
        <v>327</v>
      </c>
      <c r="W72" s="354"/>
      <c r="X72" s="355"/>
      <c r="Y72" s="356">
        <v>1000000</v>
      </c>
      <c r="Z72" s="357"/>
      <c r="AA72" s="357"/>
      <c r="AB72" s="358"/>
      <c r="AC72" s="135">
        <v>1000000</v>
      </c>
      <c r="AD72" s="356">
        <v>500000</v>
      </c>
      <c r="AE72" s="357"/>
      <c r="AF72" s="357"/>
      <c r="AG72" s="358"/>
      <c r="AH72" s="359">
        <v>500000</v>
      </c>
      <c r="AI72" s="360"/>
      <c r="AJ72" s="360"/>
      <c r="AK72" s="361"/>
      <c r="AL72" s="356"/>
      <c r="AM72" s="357"/>
      <c r="AN72" s="357"/>
      <c r="AO72" s="358"/>
      <c r="AP72" s="135"/>
      <c r="AQ72" s="356"/>
      <c r="AR72" s="357"/>
      <c r="AS72" s="357"/>
      <c r="AT72" s="358"/>
      <c r="AU72" s="136"/>
      <c r="AV72" s="362">
        <f>Y72+AD72+AL72+AQ72</f>
        <v>1500000</v>
      </c>
      <c r="AW72" s="362"/>
      <c r="AX72" s="362"/>
      <c r="AY72" s="362"/>
      <c r="AZ72" s="363"/>
      <c r="BA72" s="68">
        <f t="shared" si="1"/>
        <v>1500000</v>
      </c>
      <c r="BB72" s="69"/>
    </row>
    <row r="73" spans="1:54" ht="19.5" customHeight="1" x14ac:dyDescent="0.2">
      <c r="A73" s="318" t="s">
        <v>319</v>
      </c>
      <c r="B73" s="319"/>
      <c r="C73" s="351" t="s">
        <v>329</v>
      </c>
      <c r="D73" s="352"/>
      <c r="E73" s="352"/>
      <c r="F73" s="352"/>
      <c r="G73" s="352"/>
      <c r="H73" s="352"/>
      <c r="I73" s="352"/>
      <c r="J73" s="352"/>
      <c r="K73" s="352"/>
      <c r="L73" s="352"/>
      <c r="M73" s="352"/>
      <c r="N73" s="352"/>
      <c r="O73" s="352"/>
      <c r="P73" s="352"/>
      <c r="Q73" s="352"/>
      <c r="R73" s="352"/>
      <c r="S73" s="352"/>
      <c r="T73" s="352"/>
      <c r="U73" s="352"/>
      <c r="V73" s="353" t="s">
        <v>330</v>
      </c>
      <c r="W73" s="354"/>
      <c r="X73" s="355"/>
      <c r="Y73" s="356"/>
      <c r="Z73" s="357"/>
      <c r="AA73" s="357"/>
      <c r="AB73" s="358"/>
      <c r="AC73" s="135"/>
      <c r="AD73" s="356"/>
      <c r="AE73" s="357"/>
      <c r="AF73" s="357"/>
      <c r="AG73" s="358"/>
      <c r="AH73" s="359"/>
      <c r="AI73" s="360"/>
      <c r="AJ73" s="360"/>
      <c r="AK73" s="361"/>
      <c r="AL73" s="356"/>
      <c r="AM73" s="357"/>
      <c r="AN73" s="357"/>
      <c r="AO73" s="358"/>
      <c r="AP73" s="135"/>
      <c r="AQ73" s="356"/>
      <c r="AR73" s="357"/>
      <c r="AS73" s="357"/>
      <c r="AT73" s="358"/>
      <c r="AU73" s="136"/>
      <c r="AV73" s="362">
        <f t="shared" si="2"/>
        <v>0</v>
      </c>
      <c r="AW73" s="362"/>
      <c r="AX73" s="362"/>
      <c r="AY73" s="362"/>
      <c r="AZ73" s="363"/>
      <c r="BA73" s="68">
        <f t="shared" si="1"/>
        <v>0</v>
      </c>
      <c r="BB73" s="69"/>
    </row>
    <row r="74" spans="1:54" ht="21.75" customHeight="1" x14ac:dyDescent="0.2">
      <c r="A74" s="318" t="s">
        <v>322</v>
      </c>
      <c r="B74" s="319"/>
      <c r="C74" s="351" t="s">
        <v>332</v>
      </c>
      <c r="D74" s="352"/>
      <c r="E74" s="352"/>
      <c r="F74" s="352"/>
      <c r="G74" s="352"/>
      <c r="H74" s="352"/>
      <c r="I74" s="352"/>
      <c r="J74" s="352"/>
      <c r="K74" s="352"/>
      <c r="L74" s="352"/>
      <c r="M74" s="352"/>
      <c r="N74" s="352"/>
      <c r="O74" s="352"/>
      <c r="P74" s="352"/>
      <c r="Q74" s="352"/>
      <c r="R74" s="352"/>
      <c r="S74" s="352"/>
      <c r="T74" s="352"/>
      <c r="U74" s="352"/>
      <c r="V74" s="353" t="s">
        <v>333</v>
      </c>
      <c r="W74" s="354"/>
      <c r="X74" s="355"/>
      <c r="Y74" s="356"/>
      <c r="Z74" s="357"/>
      <c r="AA74" s="357"/>
      <c r="AB74" s="358"/>
      <c r="AC74" s="135"/>
      <c r="AD74" s="356"/>
      <c r="AE74" s="357"/>
      <c r="AF74" s="357"/>
      <c r="AG74" s="358"/>
      <c r="AH74" s="359"/>
      <c r="AI74" s="360"/>
      <c r="AJ74" s="360"/>
      <c r="AK74" s="361"/>
      <c r="AL74" s="356"/>
      <c r="AM74" s="357"/>
      <c r="AN74" s="357"/>
      <c r="AO74" s="358"/>
      <c r="AP74" s="135"/>
      <c r="AQ74" s="356"/>
      <c r="AR74" s="357"/>
      <c r="AS74" s="357"/>
      <c r="AT74" s="358"/>
      <c r="AU74" s="136"/>
      <c r="AV74" s="362">
        <f t="shared" si="2"/>
        <v>0</v>
      </c>
      <c r="AW74" s="362"/>
      <c r="AX74" s="362"/>
      <c r="AY74" s="362"/>
      <c r="AZ74" s="363"/>
      <c r="BA74" s="68">
        <f t="shared" si="1"/>
        <v>0</v>
      </c>
      <c r="BB74" s="69"/>
    </row>
    <row r="75" spans="1:54" ht="23.25" customHeight="1" x14ac:dyDescent="0.2">
      <c r="A75" s="318" t="s">
        <v>325</v>
      </c>
      <c r="B75" s="319"/>
      <c r="C75" s="351" t="s">
        <v>335</v>
      </c>
      <c r="D75" s="352"/>
      <c r="E75" s="352"/>
      <c r="F75" s="352"/>
      <c r="G75" s="352"/>
      <c r="H75" s="352"/>
      <c r="I75" s="352"/>
      <c r="J75" s="352"/>
      <c r="K75" s="352"/>
      <c r="L75" s="352"/>
      <c r="M75" s="352"/>
      <c r="N75" s="352"/>
      <c r="O75" s="352"/>
      <c r="P75" s="352"/>
      <c r="Q75" s="352"/>
      <c r="R75" s="352"/>
      <c r="S75" s="352"/>
      <c r="T75" s="352"/>
      <c r="U75" s="352"/>
      <c r="V75" s="353" t="s">
        <v>336</v>
      </c>
      <c r="W75" s="354"/>
      <c r="X75" s="355"/>
      <c r="Y75" s="356"/>
      <c r="Z75" s="357"/>
      <c r="AA75" s="357"/>
      <c r="AB75" s="358"/>
      <c r="AC75" s="135"/>
      <c r="AD75" s="356"/>
      <c r="AE75" s="357"/>
      <c r="AF75" s="357"/>
      <c r="AG75" s="358"/>
      <c r="AH75" s="359"/>
      <c r="AI75" s="360"/>
      <c r="AJ75" s="360"/>
      <c r="AK75" s="361"/>
      <c r="AL75" s="356"/>
      <c r="AM75" s="357"/>
      <c r="AN75" s="357"/>
      <c r="AO75" s="358"/>
      <c r="AP75" s="135"/>
      <c r="AQ75" s="356"/>
      <c r="AR75" s="357"/>
      <c r="AS75" s="357"/>
      <c r="AT75" s="358"/>
      <c r="AU75" s="136"/>
      <c r="AV75" s="362">
        <f t="shared" si="2"/>
        <v>0</v>
      </c>
      <c r="AW75" s="362"/>
      <c r="AX75" s="362"/>
      <c r="AY75" s="362"/>
      <c r="AZ75" s="363"/>
      <c r="BA75" s="68">
        <f t="shared" si="1"/>
        <v>0</v>
      </c>
      <c r="BB75" s="69"/>
    </row>
    <row r="76" spans="1:54" ht="21" customHeight="1" thickBot="1" x14ac:dyDescent="0.25">
      <c r="A76" s="318" t="s">
        <v>328</v>
      </c>
      <c r="B76" s="319"/>
      <c r="C76" s="341" t="s">
        <v>338</v>
      </c>
      <c r="D76" s="342"/>
      <c r="E76" s="342"/>
      <c r="F76" s="342"/>
      <c r="G76" s="342"/>
      <c r="H76" s="342"/>
      <c r="I76" s="342"/>
      <c r="J76" s="342"/>
      <c r="K76" s="342"/>
      <c r="L76" s="342"/>
      <c r="M76" s="342"/>
      <c r="N76" s="342"/>
      <c r="O76" s="342"/>
      <c r="P76" s="342"/>
      <c r="Q76" s="342"/>
      <c r="R76" s="342"/>
      <c r="S76" s="342"/>
      <c r="T76" s="342"/>
      <c r="U76" s="342"/>
      <c r="V76" s="343" t="s">
        <v>339</v>
      </c>
      <c r="W76" s="344"/>
      <c r="X76" s="345"/>
      <c r="Y76" s="328"/>
      <c r="Z76" s="329"/>
      <c r="AA76" s="329"/>
      <c r="AB76" s="330"/>
      <c r="AC76" s="130"/>
      <c r="AD76" s="328"/>
      <c r="AE76" s="329"/>
      <c r="AF76" s="329"/>
      <c r="AG76" s="330"/>
      <c r="AH76" s="346"/>
      <c r="AI76" s="347"/>
      <c r="AJ76" s="347"/>
      <c r="AK76" s="348"/>
      <c r="AL76" s="328"/>
      <c r="AM76" s="329"/>
      <c r="AN76" s="329"/>
      <c r="AO76" s="330"/>
      <c r="AP76" s="130"/>
      <c r="AQ76" s="328"/>
      <c r="AR76" s="329"/>
      <c r="AS76" s="329"/>
      <c r="AT76" s="330"/>
      <c r="AU76" s="131"/>
      <c r="AV76" s="331">
        <f t="shared" si="2"/>
        <v>0</v>
      </c>
      <c r="AW76" s="331"/>
      <c r="AX76" s="331"/>
      <c r="AY76" s="331"/>
      <c r="AZ76" s="332"/>
      <c r="BA76" s="71">
        <f t="shared" si="1"/>
        <v>0</v>
      </c>
      <c r="BB76" s="69"/>
    </row>
    <row r="77" spans="1:54" ht="25.5" customHeight="1" thickBot="1" x14ac:dyDescent="0.25">
      <c r="A77" s="318" t="s">
        <v>331</v>
      </c>
      <c r="B77" s="319"/>
      <c r="C77" s="333" t="s">
        <v>341</v>
      </c>
      <c r="D77" s="334"/>
      <c r="E77" s="334"/>
      <c r="F77" s="334"/>
      <c r="G77" s="334"/>
      <c r="H77" s="334"/>
      <c r="I77" s="334"/>
      <c r="J77" s="334"/>
      <c r="K77" s="334"/>
      <c r="L77" s="334"/>
      <c r="M77" s="334"/>
      <c r="N77" s="334"/>
      <c r="O77" s="334"/>
      <c r="P77" s="334"/>
      <c r="Q77" s="334"/>
      <c r="R77" s="334"/>
      <c r="S77" s="334"/>
      <c r="T77" s="334"/>
      <c r="U77" s="334"/>
      <c r="V77" s="335" t="s">
        <v>342</v>
      </c>
      <c r="W77" s="336"/>
      <c r="X77" s="337"/>
      <c r="Y77" s="377">
        <f>Y67+Y68+Y69+Y70+Y71+Y72+Y73+Y74+Y75+Y76</f>
        <v>5030000</v>
      </c>
      <c r="Z77" s="378"/>
      <c r="AA77" s="378"/>
      <c r="AB77" s="379"/>
      <c r="AC77" s="139">
        <f>SUM(AC67:AC76)</f>
        <v>5030000</v>
      </c>
      <c r="AD77" s="377">
        <f>AD67+AD68+AD69+AD70+AD71+AD72+AD73+AD74+AD75+AD76</f>
        <v>2300000</v>
      </c>
      <c r="AE77" s="378"/>
      <c r="AF77" s="378"/>
      <c r="AG77" s="379"/>
      <c r="AH77" s="377">
        <f>AH67+AH68+AH69+AH70+AH71+AH72+AH73+AH74+AH75+AH76</f>
        <v>2300000</v>
      </c>
      <c r="AI77" s="378"/>
      <c r="AJ77" s="378"/>
      <c r="AK77" s="379"/>
      <c r="AL77" s="377">
        <f>AL67+AL68+AL69+AL70+AL71+AL72+AL73+AL74+AL75+AL76</f>
        <v>0</v>
      </c>
      <c r="AM77" s="378"/>
      <c r="AN77" s="378"/>
      <c r="AO77" s="379"/>
      <c r="AP77" s="139"/>
      <c r="AQ77" s="377">
        <f>AQ67+AQ68+AQ69+AQ70+AQ71+AQ72+AQ73+AQ74+AQ75+AQ76</f>
        <v>0</v>
      </c>
      <c r="AR77" s="378"/>
      <c r="AS77" s="378"/>
      <c r="AT77" s="379"/>
      <c r="AU77" s="140"/>
      <c r="AV77" s="380">
        <f>Y77+AD77+AL77+AQ77</f>
        <v>7330000</v>
      </c>
      <c r="AW77" s="380"/>
      <c r="AX77" s="380"/>
      <c r="AY77" s="380"/>
      <c r="AZ77" s="381"/>
      <c r="BA77" s="75">
        <f>AC77+AH77+AP77+AU77</f>
        <v>7330000</v>
      </c>
      <c r="BB77" s="69"/>
    </row>
    <row r="78" spans="1:54" ht="24.75" customHeight="1" x14ac:dyDescent="0.2">
      <c r="A78" s="318" t="s">
        <v>334</v>
      </c>
      <c r="B78" s="319"/>
      <c r="C78" s="364" t="s">
        <v>344</v>
      </c>
      <c r="D78" s="365"/>
      <c r="E78" s="365"/>
      <c r="F78" s="365"/>
      <c r="G78" s="365"/>
      <c r="H78" s="365"/>
      <c r="I78" s="365"/>
      <c r="J78" s="365"/>
      <c r="K78" s="365"/>
      <c r="L78" s="365"/>
      <c r="M78" s="365"/>
      <c r="N78" s="365"/>
      <c r="O78" s="365"/>
      <c r="P78" s="365"/>
      <c r="Q78" s="365"/>
      <c r="R78" s="365"/>
      <c r="S78" s="365"/>
      <c r="T78" s="365"/>
      <c r="U78" s="365"/>
      <c r="V78" s="366" t="s">
        <v>345</v>
      </c>
      <c r="W78" s="367"/>
      <c r="X78" s="368"/>
      <c r="Y78" s="369"/>
      <c r="Z78" s="370"/>
      <c r="AA78" s="370"/>
      <c r="AB78" s="371"/>
      <c r="AC78" s="137"/>
      <c r="AD78" s="369"/>
      <c r="AE78" s="370"/>
      <c r="AF78" s="370"/>
      <c r="AG78" s="371"/>
      <c r="AH78" s="372"/>
      <c r="AI78" s="373"/>
      <c r="AJ78" s="373"/>
      <c r="AK78" s="374"/>
      <c r="AL78" s="369"/>
      <c r="AM78" s="370"/>
      <c r="AN78" s="370"/>
      <c r="AO78" s="371"/>
      <c r="AP78" s="137"/>
      <c r="AQ78" s="369"/>
      <c r="AR78" s="370"/>
      <c r="AS78" s="370"/>
      <c r="AT78" s="371"/>
      <c r="AU78" s="138"/>
      <c r="AV78" s="375">
        <f t="shared" si="2"/>
        <v>0</v>
      </c>
      <c r="AW78" s="375"/>
      <c r="AX78" s="375"/>
      <c r="AY78" s="375"/>
      <c r="AZ78" s="376"/>
      <c r="BA78" s="73">
        <f t="shared" si="1"/>
        <v>0</v>
      </c>
      <c r="BB78" s="69"/>
    </row>
    <row r="79" spans="1:54" ht="21.75" customHeight="1" x14ac:dyDescent="0.2">
      <c r="A79" s="318" t="s">
        <v>337</v>
      </c>
      <c r="B79" s="319"/>
      <c r="C79" s="351" t="s">
        <v>347</v>
      </c>
      <c r="D79" s="352"/>
      <c r="E79" s="352"/>
      <c r="F79" s="352"/>
      <c r="G79" s="352"/>
      <c r="H79" s="352"/>
      <c r="I79" s="352"/>
      <c r="J79" s="352"/>
      <c r="K79" s="352"/>
      <c r="L79" s="352"/>
      <c r="M79" s="352"/>
      <c r="N79" s="352"/>
      <c r="O79" s="352"/>
      <c r="P79" s="352"/>
      <c r="Q79" s="352"/>
      <c r="R79" s="352"/>
      <c r="S79" s="352"/>
      <c r="T79" s="352"/>
      <c r="U79" s="352"/>
      <c r="V79" s="353" t="s">
        <v>348</v>
      </c>
      <c r="W79" s="354"/>
      <c r="X79" s="355"/>
      <c r="Y79" s="388"/>
      <c r="Z79" s="389"/>
      <c r="AA79" s="389"/>
      <c r="AB79" s="390"/>
      <c r="AC79" s="143"/>
      <c r="AD79" s="388"/>
      <c r="AE79" s="389"/>
      <c r="AF79" s="389"/>
      <c r="AG79" s="390"/>
      <c r="AH79" s="391"/>
      <c r="AI79" s="392"/>
      <c r="AJ79" s="392"/>
      <c r="AK79" s="393"/>
      <c r="AL79" s="388"/>
      <c r="AM79" s="389"/>
      <c r="AN79" s="389"/>
      <c r="AO79" s="390"/>
      <c r="AP79" s="143"/>
      <c r="AQ79" s="388"/>
      <c r="AR79" s="389"/>
      <c r="AS79" s="389"/>
      <c r="AT79" s="390"/>
      <c r="AU79" s="144"/>
      <c r="AV79" s="362">
        <f t="shared" si="2"/>
        <v>0</v>
      </c>
      <c r="AW79" s="362"/>
      <c r="AX79" s="362"/>
      <c r="AY79" s="362"/>
      <c r="AZ79" s="363"/>
      <c r="BA79" s="68">
        <f t="shared" si="1"/>
        <v>0</v>
      </c>
      <c r="BB79" s="69"/>
    </row>
    <row r="80" spans="1:54" ht="20.25" customHeight="1" x14ac:dyDescent="0.2">
      <c r="A80" s="318" t="s">
        <v>340</v>
      </c>
      <c r="B80" s="319"/>
      <c r="C80" s="351" t="s">
        <v>350</v>
      </c>
      <c r="D80" s="352"/>
      <c r="E80" s="352"/>
      <c r="F80" s="352"/>
      <c r="G80" s="352"/>
      <c r="H80" s="352"/>
      <c r="I80" s="352"/>
      <c r="J80" s="352"/>
      <c r="K80" s="352"/>
      <c r="L80" s="352"/>
      <c r="M80" s="352"/>
      <c r="N80" s="352"/>
      <c r="O80" s="352"/>
      <c r="P80" s="352"/>
      <c r="Q80" s="352"/>
      <c r="R80" s="352"/>
      <c r="S80" s="352"/>
      <c r="T80" s="352"/>
      <c r="U80" s="352"/>
      <c r="V80" s="353" t="s">
        <v>351</v>
      </c>
      <c r="W80" s="354"/>
      <c r="X80" s="355"/>
      <c r="Y80" s="388"/>
      <c r="Z80" s="389"/>
      <c r="AA80" s="389"/>
      <c r="AB80" s="390"/>
      <c r="AC80" s="143"/>
      <c r="AD80" s="388"/>
      <c r="AE80" s="389"/>
      <c r="AF80" s="389"/>
      <c r="AG80" s="390"/>
      <c r="AH80" s="391"/>
      <c r="AI80" s="392"/>
      <c r="AJ80" s="392"/>
      <c r="AK80" s="393"/>
      <c r="AL80" s="388"/>
      <c r="AM80" s="389"/>
      <c r="AN80" s="389"/>
      <c r="AO80" s="390"/>
      <c r="AP80" s="143"/>
      <c r="AQ80" s="388"/>
      <c r="AR80" s="389"/>
      <c r="AS80" s="389"/>
      <c r="AT80" s="390"/>
      <c r="AU80" s="144"/>
      <c r="AV80" s="362">
        <f t="shared" si="2"/>
        <v>0</v>
      </c>
      <c r="AW80" s="362"/>
      <c r="AX80" s="362"/>
      <c r="AY80" s="362"/>
      <c r="AZ80" s="363"/>
      <c r="BA80" s="68">
        <f t="shared" ref="BA80:BA93" si="3">AC80+AH80+AP80+AU80</f>
        <v>0</v>
      </c>
      <c r="BB80" s="69"/>
    </row>
    <row r="81" spans="1:54" ht="19.5" customHeight="1" x14ac:dyDescent="0.2">
      <c r="A81" s="318" t="s">
        <v>343</v>
      </c>
      <c r="B81" s="319"/>
      <c r="C81" s="351" t="s">
        <v>353</v>
      </c>
      <c r="D81" s="352"/>
      <c r="E81" s="352"/>
      <c r="F81" s="352"/>
      <c r="G81" s="352"/>
      <c r="H81" s="352"/>
      <c r="I81" s="352"/>
      <c r="J81" s="352"/>
      <c r="K81" s="352"/>
      <c r="L81" s="352"/>
      <c r="M81" s="352"/>
      <c r="N81" s="352"/>
      <c r="O81" s="352"/>
      <c r="P81" s="352"/>
      <c r="Q81" s="352"/>
      <c r="R81" s="352"/>
      <c r="S81" s="352"/>
      <c r="T81" s="352"/>
      <c r="U81" s="352"/>
      <c r="V81" s="353" t="s">
        <v>354</v>
      </c>
      <c r="W81" s="354"/>
      <c r="X81" s="355"/>
      <c r="Y81" s="388"/>
      <c r="Z81" s="389"/>
      <c r="AA81" s="389"/>
      <c r="AB81" s="390"/>
      <c r="AC81" s="143"/>
      <c r="AD81" s="388"/>
      <c r="AE81" s="389"/>
      <c r="AF81" s="389"/>
      <c r="AG81" s="390"/>
      <c r="AH81" s="391"/>
      <c r="AI81" s="392"/>
      <c r="AJ81" s="392"/>
      <c r="AK81" s="393"/>
      <c r="AL81" s="388"/>
      <c r="AM81" s="389"/>
      <c r="AN81" s="389"/>
      <c r="AO81" s="390"/>
      <c r="AP81" s="143"/>
      <c r="AQ81" s="388"/>
      <c r="AR81" s="389"/>
      <c r="AS81" s="389"/>
      <c r="AT81" s="390"/>
      <c r="AU81" s="144"/>
      <c r="AV81" s="362">
        <f t="shared" si="2"/>
        <v>0</v>
      </c>
      <c r="AW81" s="362"/>
      <c r="AX81" s="362"/>
      <c r="AY81" s="362"/>
      <c r="AZ81" s="363"/>
      <c r="BA81" s="68">
        <f t="shared" si="3"/>
        <v>0</v>
      </c>
      <c r="BB81" s="69"/>
    </row>
    <row r="82" spans="1:54" ht="25.5" customHeight="1" thickBot="1" x14ac:dyDescent="0.25">
      <c r="A82" s="318" t="s">
        <v>346</v>
      </c>
      <c r="B82" s="319"/>
      <c r="C82" s="341" t="s">
        <v>356</v>
      </c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342"/>
      <c r="S82" s="342"/>
      <c r="T82" s="342"/>
      <c r="U82" s="342"/>
      <c r="V82" s="343" t="s">
        <v>357</v>
      </c>
      <c r="W82" s="344"/>
      <c r="X82" s="345"/>
      <c r="Y82" s="382"/>
      <c r="Z82" s="383"/>
      <c r="AA82" s="383"/>
      <c r="AB82" s="384"/>
      <c r="AC82" s="141"/>
      <c r="AD82" s="382"/>
      <c r="AE82" s="383"/>
      <c r="AF82" s="383"/>
      <c r="AG82" s="384"/>
      <c r="AH82" s="385"/>
      <c r="AI82" s="386"/>
      <c r="AJ82" s="386"/>
      <c r="AK82" s="387"/>
      <c r="AL82" s="382"/>
      <c r="AM82" s="383"/>
      <c r="AN82" s="383"/>
      <c r="AO82" s="384"/>
      <c r="AP82" s="141"/>
      <c r="AQ82" s="382"/>
      <c r="AR82" s="383"/>
      <c r="AS82" s="383"/>
      <c r="AT82" s="384"/>
      <c r="AU82" s="142"/>
      <c r="AV82" s="331">
        <f t="shared" si="2"/>
        <v>0</v>
      </c>
      <c r="AW82" s="331"/>
      <c r="AX82" s="331"/>
      <c r="AY82" s="331"/>
      <c r="AZ82" s="332"/>
      <c r="BA82" s="71">
        <f t="shared" si="3"/>
        <v>0</v>
      </c>
      <c r="BB82" s="69"/>
    </row>
    <row r="83" spans="1:54" ht="19.5" customHeight="1" thickBot="1" x14ac:dyDescent="0.25">
      <c r="A83" s="318" t="s">
        <v>349</v>
      </c>
      <c r="B83" s="319"/>
      <c r="C83" s="333" t="s">
        <v>359</v>
      </c>
      <c r="D83" s="334"/>
      <c r="E83" s="334"/>
      <c r="F83" s="334"/>
      <c r="G83" s="334"/>
      <c r="H83" s="334"/>
      <c r="I83" s="334"/>
      <c r="J83" s="334"/>
      <c r="K83" s="334"/>
      <c r="L83" s="334"/>
      <c r="M83" s="334"/>
      <c r="N83" s="334"/>
      <c r="O83" s="334"/>
      <c r="P83" s="334"/>
      <c r="Q83" s="334"/>
      <c r="R83" s="334"/>
      <c r="S83" s="334"/>
      <c r="T83" s="334"/>
      <c r="U83" s="334"/>
      <c r="V83" s="335" t="s">
        <v>360</v>
      </c>
      <c r="W83" s="336"/>
      <c r="X83" s="337"/>
      <c r="Y83" s="377">
        <f>Y78+Y79+Y80+Y81+Y82</f>
        <v>0</v>
      </c>
      <c r="Z83" s="378"/>
      <c r="AA83" s="378"/>
      <c r="AB83" s="379"/>
      <c r="AC83" s="139"/>
      <c r="AD83" s="377">
        <f>AD78+AD79+AD80+AD81+AD82</f>
        <v>0</v>
      </c>
      <c r="AE83" s="378"/>
      <c r="AF83" s="378"/>
      <c r="AG83" s="379"/>
      <c r="AH83" s="377">
        <f>AH78+AH79+AH80+AH81+AH82</f>
        <v>0</v>
      </c>
      <c r="AI83" s="378"/>
      <c r="AJ83" s="378"/>
      <c r="AK83" s="379"/>
      <c r="AL83" s="377">
        <f>AL78+AL79+AL80+AL81+AL82</f>
        <v>0</v>
      </c>
      <c r="AM83" s="378"/>
      <c r="AN83" s="378"/>
      <c r="AO83" s="379"/>
      <c r="AP83" s="139"/>
      <c r="AQ83" s="377">
        <f>AQ78+AQ79+AQ80+AQ81+AQ82</f>
        <v>0</v>
      </c>
      <c r="AR83" s="378"/>
      <c r="AS83" s="378"/>
      <c r="AT83" s="379"/>
      <c r="AU83" s="140"/>
      <c r="AV83" s="380">
        <f t="shared" si="2"/>
        <v>0</v>
      </c>
      <c r="AW83" s="380"/>
      <c r="AX83" s="380"/>
      <c r="AY83" s="380"/>
      <c r="AZ83" s="381"/>
      <c r="BA83" s="72">
        <f t="shared" si="3"/>
        <v>0</v>
      </c>
      <c r="BB83" s="69"/>
    </row>
    <row r="84" spans="1:54" ht="25.5" customHeight="1" x14ac:dyDescent="0.2">
      <c r="A84" s="318" t="s">
        <v>352</v>
      </c>
      <c r="B84" s="319"/>
      <c r="C84" s="364" t="s">
        <v>362</v>
      </c>
      <c r="D84" s="365"/>
      <c r="E84" s="365"/>
      <c r="F84" s="365"/>
      <c r="G84" s="365"/>
      <c r="H84" s="365"/>
      <c r="I84" s="365"/>
      <c r="J84" s="365"/>
      <c r="K84" s="365"/>
      <c r="L84" s="365"/>
      <c r="M84" s="365"/>
      <c r="N84" s="365"/>
      <c r="O84" s="365"/>
      <c r="P84" s="365"/>
      <c r="Q84" s="365"/>
      <c r="R84" s="365"/>
      <c r="S84" s="365"/>
      <c r="T84" s="365"/>
      <c r="U84" s="365"/>
      <c r="V84" s="366" t="s">
        <v>363</v>
      </c>
      <c r="W84" s="367"/>
      <c r="X84" s="368"/>
      <c r="Y84" s="369"/>
      <c r="Z84" s="370"/>
      <c r="AA84" s="370"/>
      <c r="AB84" s="371"/>
      <c r="AC84" s="137"/>
      <c r="AD84" s="369"/>
      <c r="AE84" s="370"/>
      <c r="AF84" s="370"/>
      <c r="AG84" s="371"/>
      <c r="AH84" s="372"/>
      <c r="AI84" s="373"/>
      <c r="AJ84" s="373"/>
      <c r="AK84" s="374"/>
      <c r="AL84" s="369"/>
      <c r="AM84" s="370"/>
      <c r="AN84" s="370"/>
      <c r="AO84" s="371"/>
      <c r="AP84" s="137"/>
      <c r="AQ84" s="369"/>
      <c r="AR84" s="370"/>
      <c r="AS84" s="370"/>
      <c r="AT84" s="371"/>
      <c r="AU84" s="138"/>
      <c r="AV84" s="375">
        <f t="shared" si="2"/>
        <v>0</v>
      </c>
      <c r="AW84" s="375"/>
      <c r="AX84" s="375"/>
      <c r="AY84" s="375"/>
      <c r="AZ84" s="376"/>
      <c r="BA84" s="73">
        <f t="shared" si="3"/>
        <v>0</v>
      </c>
      <c r="BB84" s="69"/>
    </row>
    <row r="85" spans="1:54" ht="27" customHeight="1" x14ac:dyDescent="0.2">
      <c r="A85" s="318" t="s">
        <v>355</v>
      </c>
      <c r="B85" s="319"/>
      <c r="C85" s="351" t="s">
        <v>365</v>
      </c>
      <c r="D85" s="352"/>
      <c r="E85" s="352"/>
      <c r="F85" s="352"/>
      <c r="G85" s="352"/>
      <c r="H85" s="352"/>
      <c r="I85" s="352"/>
      <c r="J85" s="352"/>
      <c r="K85" s="352"/>
      <c r="L85" s="352"/>
      <c r="M85" s="352"/>
      <c r="N85" s="352"/>
      <c r="O85" s="352"/>
      <c r="P85" s="352"/>
      <c r="Q85" s="352"/>
      <c r="R85" s="352"/>
      <c r="S85" s="352"/>
      <c r="T85" s="352"/>
      <c r="U85" s="352"/>
      <c r="V85" s="353" t="s">
        <v>366</v>
      </c>
      <c r="W85" s="354"/>
      <c r="X85" s="355"/>
      <c r="Y85" s="356"/>
      <c r="Z85" s="357"/>
      <c r="AA85" s="357"/>
      <c r="AB85" s="358"/>
      <c r="AC85" s="135"/>
      <c r="AD85" s="356"/>
      <c r="AE85" s="357"/>
      <c r="AF85" s="357"/>
      <c r="AG85" s="358"/>
      <c r="AH85" s="359"/>
      <c r="AI85" s="360"/>
      <c r="AJ85" s="360"/>
      <c r="AK85" s="361"/>
      <c r="AL85" s="356"/>
      <c r="AM85" s="357"/>
      <c r="AN85" s="357"/>
      <c r="AO85" s="358"/>
      <c r="AP85" s="135"/>
      <c r="AQ85" s="356"/>
      <c r="AR85" s="357"/>
      <c r="AS85" s="357"/>
      <c r="AT85" s="358"/>
      <c r="AU85" s="136"/>
      <c r="AV85" s="362">
        <f t="shared" si="2"/>
        <v>0</v>
      </c>
      <c r="AW85" s="362"/>
      <c r="AX85" s="362"/>
      <c r="AY85" s="362"/>
      <c r="AZ85" s="363"/>
      <c r="BA85" s="68">
        <f t="shared" si="3"/>
        <v>0</v>
      </c>
      <c r="BB85" s="69"/>
    </row>
    <row r="86" spans="1:54" ht="19.5" customHeight="1" thickBot="1" x14ac:dyDescent="0.25">
      <c r="A86" s="318" t="s">
        <v>358</v>
      </c>
      <c r="B86" s="319"/>
      <c r="C86" s="341" t="s">
        <v>368</v>
      </c>
      <c r="D86" s="342"/>
      <c r="E86" s="342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3" t="s">
        <v>369</v>
      </c>
      <c r="W86" s="344"/>
      <c r="X86" s="345"/>
      <c r="Y86" s="328"/>
      <c r="Z86" s="329"/>
      <c r="AA86" s="329"/>
      <c r="AB86" s="330"/>
      <c r="AC86" s="130"/>
      <c r="AD86" s="328"/>
      <c r="AE86" s="329"/>
      <c r="AF86" s="329"/>
      <c r="AG86" s="330"/>
      <c r="AH86" s="346"/>
      <c r="AI86" s="347"/>
      <c r="AJ86" s="347"/>
      <c r="AK86" s="348"/>
      <c r="AL86" s="328"/>
      <c r="AM86" s="329"/>
      <c r="AN86" s="329"/>
      <c r="AO86" s="330"/>
      <c r="AP86" s="130"/>
      <c r="AQ86" s="328"/>
      <c r="AR86" s="329"/>
      <c r="AS86" s="329"/>
      <c r="AT86" s="330"/>
      <c r="AU86" s="131"/>
      <c r="AV86" s="331">
        <f t="shared" si="2"/>
        <v>0</v>
      </c>
      <c r="AW86" s="331"/>
      <c r="AX86" s="331"/>
      <c r="AY86" s="331"/>
      <c r="AZ86" s="332"/>
      <c r="BA86" s="71">
        <f t="shared" si="3"/>
        <v>0</v>
      </c>
      <c r="BB86" s="69"/>
    </row>
    <row r="87" spans="1:54" ht="24" customHeight="1" thickBot="1" x14ac:dyDescent="0.25">
      <c r="A87" s="318" t="s">
        <v>361</v>
      </c>
      <c r="B87" s="319"/>
      <c r="C87" s="333" t="s">
        <v>371</v>
      </c>
      <c r="D87" s="334"/>
      <c r="E87" s="334"/>
      <c r="F87" s="334"/>
      <c r="G87" s="334"/>
      <c r="H87" s="334"/>
      <c r="I87" s="334"/>
      <c r="J87" s="334"/>
      <c r="K87" s="334"/>
      <c r="L87" s="334"/>
      <c r="M87" s="334"/>
      <c r="N87" s="334"/>
      <c r="O87" s="334"/>
      <c r="P87" s="334"/>
      <c r="Q87" s="334"/>
      <c r="R87" s="334"/>
      <c r="S87" s="334"/>
      <c r="T87" s="334"/>
      <c r="U87" s="334"/>
      <c r="V87" s="335" t="s">
        <v>372</v>
      </c>
      <c r="W87" s="336"/>
      <c r="X87" s="337"/>
      <c r="Y87" s="377">
        <f>Y84+Y85+Y86</f>
        <v>0</v>
      </c>
      <c r="Z87" s="378"/>
      <c r="AA87" s="378"/>
      <c r="AB87" s="379"/>
      <c r="AC87" s="139"/>
      <c r="AD87" s="377">
        <f>AD84+AD85+AD86</f>
        <v>0</v>
      </c>
      <c r="AE87" s="378"/>
      <c r="AF87" s="378"/>
      <c r="AG87" s="379"/>
      <c r="AH87" s="377">
        <f>AH84+AH85+AH86</f>
        <v>0</v>
      </c>
      <c r="AI87" s="378"/>
      <c r="AJ87" s="378"/>
      <c r="AK87" s="379"/>
      <c r="AL87" s="377">
        <f>AL84+AL85+AL86</f>
        <v>0</v>
      </c>
      <c r="AM87" s="378"/>
      <c r="AN87" s="378"/>
      <c r="AO87" s="379"/>
      <c r="AP87" s="139"/>
      <c r="AQ87" s="377">
        <f>AQ84+AQ85+AQ86</f>
        <v>0</v>
      </c>
      <c r="AR87" s="378"/>
      <c r="AS87" s="378"/>
      <c r="AT87" s="379"/>
      <c r="AU87" s="140"/>
      <c r="AV87" s="380">
        <f t="shared" si="2"/>
        <v>0</v>
      </c>
      <c r="AW87" s="380"/>
      <c r="AX87" s="380"/>
      <c r="AY87" s="380"/>
      <c r="AZ87" s="381"/>
      <c r="BA87" s="72">
        <f t="shared" si="3"/>
        <v>0</v>
      </c>
      <c r="BB87" s="69"/>
    </row>
    <row r="88" spans="1:54" ht="29.25" customHeight="1" x14ac:dyDescent="0.2">
      <c r="A88" s="318" t="s">
        <v>364</v>
      </c>
      <c r="B88" s="319"/>
      <c r="C88" s="364" t="s">
        <v>374</v>
      </c>
      <c r="D88" s="365"/>
      <c r="E88" s="365"/>
      <c r="F88" s="365"/>
      <c r="G88" s="365"/>
      <c r="H88" s="365"/>
      <c r="I88" s="365"/>
      <c r="J88" s="365"/>
      <c r="K88" s="365"/>
      <c r="L88" s="365"/>
      <c r="M88" s="365"/>
      <c r="N88" s="365"/>
      <c r="O88" s="365"/>
      <c r="P88" s="365"/>
      <c r="Q88" s="365"/>
      <c r="R88" s="365"/>
      <c r="S88" s="365"/>
      <c r="T88" s="365"/>
      <c r="U88" s="365"/>
      <c r="V88" s="366" t="s">
        <v>375</v>
      </c>
      <c r="W88" s="367"/>
      <c r="X88" s="368"/>
      <c r="Y88" s="369"/>
      <c r="Z88" s="370"/>
      <c r="AA88" s="370"/>
      <c r="AB88" s="371"/>
      <c r="AC88" s="137"/>
      <c r="AD88" s="369"/>
      <c r="AE88" s="370"/>
      <c r="AF88" s="370"/>
      <c r="AG88" s="371"/>
      <c r="AH88" s="372"/>
      <c r="AI88" s="373"/>
      <c r="AJ88" s="373"/>
      <c r="AK88" s="374"/>
      <c r="AL88" s="369"/>
      <c r="AM88" s="370"/>
      <c r="AN88" s="370"/>
      <c r="AO88" s="371"/>
      <c r="AP88" s="137"/>
      <c r="AQ88" s="369"/>
      <c r="AR88" s="370"/>
      <c r="AS88" s="370"/>
      <c r="AT88" s="371"/>
      <c r="AU88" s="138"/>
      <c r="AV88" s="375">
        <f t="shared" si="2"/>
        <v>0</v>
      </c>
      <c r="AW88" s="375"/>
      <c r="AX88" s="375"/>
      <c r="AY88" s="375"/>
      <c r="AZ88" s="376"/>
      <c r="BA88" s="73">
        <f t="shared" si="3"/>
        <v>0</v>
      </c>
      <c r="BB88" s="69"/>
    </row>
    <row r="89" spans="1:54" ht="25.5" customHeight="1" x14ac:dyDescent="0.2">
      <c r="A89" s="318" t="s">
        <v>367</v>
      </c>
      <c r="B89" s="319"/>
      <c r="C89" s="351" t="s">
        <v>377</v>
      </c>
      <c r="D89" s="352"/>
      <c r="E89" s="352"/>
      <c r="F89" s="352"/>
      <c r="G89" s="352"/>
      <c r="H89" s="352"/>
      <c r="I89" s="352"/>
      <c r="J89" s="352"/>
      <c r="K89" s="352"/>
      <c r="L89" s="352"/>
      <c r="M89" s="352"/>
      <c r="N89" s="352"/>
      <c r="O89" s="352"/>
      <c r="P89" s="352"/>
      <c r="Q89" s="352"/>
      <c r="R89" s="352"/>
      <c r="S89" s="352"/>
      <c r="T89" s="352"/>
      <c r="U89" s="352"/>
      <c r="V89" s="353" t="s">
        <v>378</v>
      </c>
      <c r="W89" s="354"/>
      <c r="X89" s="355"/>
      <c r="Y89" s="356"/>
      <c r="Z89" s="357"/>
      <c r="AA89" s="357"/>
      <c r="AB89" s="358"/>
      <c r="AC89" s="135"/>
      <c r="AD89" s="356"/>
      <c r="AE89" s="357"/>
      <c r="AF89" s="357"/>
      <c r="AG89" s="358"/>
      <c r="AH89" s="359"/>
      <c r="AI89" s="360"/>
      <c r="AJ89" s="360"/>
      <c r="AK89" s="361"/>
      <c r="AL89" s="356"/>
      <c r="AM89" s="357"/>
      <c r="AN89" s="357"/>
      <c r="AO89" s="358"/>
      <c r="AP89" s="135"/>
      <c r="AQ89" s="356"/>
      <c r="AR89" s="357"/>
      <c r="AS89" s="357"/>
      <c r="AT89" s="358"/>
      <c r="AU89" s="136"/>
      <c r="AV89" s="362">
        <f t="shared" si="2"/>
        <v>0</v>
      </c>
      <c r="AW89" s="362"/>
      <c r="AX89" s="362"/>
      <c r="AY89" s="362"/>
      <c r="AZ89" s="363"/>
      <c r="BA89" s="68">
        <f t="shared" si="3"/>
        <v>0</v>
      </c>
      <c r="BB89" s="69"/>
    </row>
    <row r="90" spans="1:54" ht="33" customHeight="1" thickBot="1" x14ac:dyDescent="0.25">
      <c r="A90" s="318" t="s">
        <v>370</v>
      </c>
      <c r="B90" s="319"/>
      <c r="C90" s="341" t="s">
        <v>379</v>
      </c>
      <c r="D90" s="342"/>
      <c r="E90" s="342"/>
      <c r="F90" s="342"/>
      <c r="G90" s="342"/>
      <c r="H90" s="342"/>
      <c r="I90" s="342"/>
      <c r="J90" s="342"/>
      <c r="K90" s="342"/>
      <c r="L90" s="342"/>
      <c r="M90" s="342"/>
      <c r="N90" s="342"/>
      <c r="O90" s="342"/>
      <c r="P90" s="342"/>
      <c r="Q90" s="342"/>
      <c r="R90" s="342"/>
      <c r="S90" s="342"/>
      <c r="T90" s="342"/>
      <c r="U90" s="342"/>
      <c r="V90" s="343" t="s">
        <v>380</v>
      </c>
      <c r="W90" s="344"/>
      <c r="X90" s="345"/>
      <c r="Y90" s="328"/>
      <c r="Z90" s="329"/>
      <c r="AA90" s="329"/>
      <c r="AB90" s="330"/>
      <c r="AC90" s="130"/>
      <c r="AD90" s="328"/>
      <c r="AE90" s="329"/>
      <c r="AF90" s="329"/>
      <c r="AG90" s="330"/>
      <c r="AH90" s="346"/>
      <c r="AI90" s="347"/>
      <c r="AJ90" s="347"/>
      <c r="AK90" s="348"/>
      <c r="AL90" s="328"/>
      <c r="AM90" s="329"/>
      <c r="AN90" s="329"/>
      <c r="AO90" s="330"/>
      <c r="AP90" s="130"/>
      <c r="AQ90" s="328"/>
      <c r="AR90" s="329"/>
      <c r="AS90" s="329"/>
      <c r="AT90" s="330"/>
      <c r="AU90" s="131"/>
      <c r="AV90" s="331">
        <f t="shared" si="2"/>
        <v>0</v>
      </c>
      <c r="AW90" s="331"/>
      <c r="AX90" s="331"/>
      <c r="AY90" s="331"/>
      <c r="AZ90" s="332"/>
      <c r="BA90" s="71">
        <f t="shared" si="3"/>
        <v>0</v>
      </c>
      <c r="BB90" s="69"/>
    </row>
    <row r="91" spans="1:54" ht="22.5" customHeight="1" thickBot="1" x14ac:dyDescent="0.25">
      <c r="A91" s="318" t="s">
        <v>373</v>
      </c>
      <c r="B91" s="319"/>
      <c r="C91" s="333" t="s">
        <v>381</v>
      </c>
      <c r="D91" s="334"/>
      <c r="E91" s="334"/>
      <c r="F91" s="334"/>
      <c r="G91" s="334"/>
      <c r="H91" s="334"/>
      <c r="I91" s="334"/>
      <c r="J91" s="334"/>
      <c r="K91" s="334"/>
      <c r="L91" s="334"/>
      <c r="M91" s="334"/>
      <c r="N91" s="334"/>
      <c r="O91" s="334"/>
      <c r="P91" s="334"/>
      <c r="Q91" s="334"/>
      <c r="R91" s="334"/>
      <c r="S91" s="334"/>
      <c r="T91" s="334"/>
      <c r="U91" s="334"/>
      <c r="V91" s="335" t="s">
        <v>382</v>
      </c>
      <c r="W91" s="336"/>
      <c r="X91" s="337"/>
      <c r="Y91" s="338">
        <f>Y88+Y89+Y90</f>
        <v>0</v>
      </c>
      <c r="Z91" s="339"/>
      <c r="AA91" s="339"/>
      <c r="AB91" s="340"/>
      <c r="AC91" s="128"/>
      <c r="AD91" s="338">
        <f>AD88+AD89+AD90</f>
        <v>0</v>
      </c>
      <c r="AE91" s="339"/>
      <c r="AF91" s="339"/>
      <c r="AG91" s="340"/>
      <c r="AH91" s="338">
        <f>AH88+AH89+AH90</f>
        <v>0</v>
      </c>
      <c r="AI91" s="339"/>
      <c r="AJ91" s="339"/>
      <c r="AK91" s="340"/>
      <c r="AL91" s="338">
        <f>AL88+AL89+AL90</f>
        <v>0</v>
      </c>
      <c r="AM91" s="339"/>
      <c r="AN91" s="339"/>
      <c r="AO91" s="340"/>
      <c r="AP91" s="128"/>
      <c r="AQ91" s="338">
        <f>AQ88+AQ89+AQ90</f>
        <v>0</v>
      </c>
      <c r="AR91" s="339"/>
      <c r="AS91" s="339"/>
      <c r="AT91" s="340"/>
      <c r="AU91" s="129"/>
      <c r="AV91" s="349">
        <f>Y91+AD91+AH91+AL91+AQ91</f>
        <v>0</v>
      </c>
      <c r="AW91" s="349"/>
      <c r="AX91" s="349"/>
      <c r="AY91" s="349"/>
      <c r="AZ91" s="350"/>
      <c r="BA91" s="72">
        <f t="shared" si="3"/>
        <v>0</v>
      </c>
      <c r="BB91" s="69"/>
    </row>
    <row r="92" spans="1:54" ht="39.75" customHeight="1" thickBot="1" x14ac:dyDescent="0.25">
      <c r="A92" s="318" t="s">
        <v>376</v>
      </c>
      <c r="B92" s="319"/>
      <c r="C92" s="320" t="s">
        <v>507</v>
      </c>
      <c r="D92" s="321"/>
      <c r="E92" s="321"/>
      <c r="F92" s="321"/>
      <c r="G92" s="321"/>
      <c r="H92" s="321"/>
      <c r="I92" s="321"/>
      <c r="J92" s="321"/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2" t="s">
        <v>383</v>
      </c>
      <c r="W92" s="323"/>
      <c r="X92" s="324"/>
      <c r="Y92" s="325">
        <f>Y91+Y87+Y83+Y77+Y66+Y30+Y24</f>
        <v>36743868</v>
      </c>
      <c r="Z92" s="326"/>
      <c r="AA92" s="326"/>
      <c r="AB92" s="327"/>
      <c r="AC92" s="155">
        <f>AC24+AC30+AC66+AC77+AC83+AC87+AC91</f>
        <v>56081044</v>
      </c>
      <c r="AD92" s="325">
        <f>AD91+AD87+AD83+AD77+AD66+AD30+AD24</f>
        <v>3351840</v>
      </c>
      <c r="AE92" s="326"/>
      <c r="AF92" s="326"/>
      <c r="AG92" s="327"/>
      <c r="AH92" s="325">
        <f>AH91+AH87+AH83+AH77+AH66+AH30+AH24</f>
        <v>3351840</v>
      </c>
      <c r="AI92" s="326"/>
      <c r="AJ92" s="326"/>
      <c r="AK92" s="327"/>
      <c r="AL92" s="325">
        <f>AL91+AL87+AL83+AL77+AL66+AL30+AL24</f>
        <v>1650000</v>
      </c>
      <c r="AM92" s="326"/>
      <c r="AN92" s="326"/>
      <c r="AO92" s="327"/>
      <c r="AP92" s="155">
        <f>AP24+AP30+AP66+AP77+AP83+AP87+AP91</f>
        <v>2063878</v>
      </c>
      <c r="AQ92" s="325">
        <f>AQ91+AQ87+AQ83+AQ77+AQ66+AQ30+AQ24</f>
        <v>1757240</v>
      </c>
      <c r="AR92" s="326"/>
      <c r="AS92" s="326"/>
      <c r="AT92" s="327"/>
      <c r="AU92" s="155">
        <f>AU24+AU30+AU66+AU77+AU83+AU87+AU91</f>
        <v>4986992</v>
      </c>
      <c r="AV92" s="306">
        <f>Y92+AD92+AL92+AQ92</f>
        <v>43502948</v>
      </c>
      <c r="AW92" s="306"/>
      <c r="AX92" s="306"/>
      <c r="AY92" s="306"/>
      <c r="AZ92" s="307"/>
      <c r="BA92" s="79">
        <f>AC92+AH92+AP92+AU92</f>
        <v>66483754</v>
      </c>
      <c r="BB92" s="76"/>
    </row>
    <row r="93" spans="1:54" ht="18.75" customHeight="1" x14ac:dyDescent="0.2">
      <c r="A93" s="308">
        <v>81</v>
      </c>
      <c r="B93" s="309"/>
      <c r="C93" s="310"/>
      <c r="D93" s="310"/>
      <c r="E93" s="310"/>
      <c r="F93" s="310"/>
      <c r="G93" s="310"/>
      <c r="H93" s="310"/>
      <c r="I93" s="310"/>
      <c r="J93" s="310"/>
      <c r="K93" s="310"/>
      <c r="L93" s="310"/>
      <c r="M93" s="310"/>
      <c r="N93" s="310"/>
      <c r="O93" s="310"/>
      <c r="P93" s="310"/>
      <c r="Q93" s="310"/>
      <c r="R93" s="310"/>
      <c r="S93" s="310"/>
      <c r="T93" s="310"/>
      <c r="U93" s="310"/>
      <c r="V93" s="311"/>
      <c r="W93" s="312"/>
      <c r="X93" s="313"/>
      <c r="Y93" s="314"/>
      <c r="Z93" s="314"/>
      <c r="AA93" s="314"/>
      <c r="AB93" s="314"/>
      <c r="AC93" s="151"/>
      <c r="AD93" s="315"/>
      <c r="AE93" s="315"/>
      <c r="AF93" s="315"/>
      <c r="AG93" s="315"/>
      <c r="AH93" s="316"/>
      <c r="AI93" s="316"/>
      <c r="AJ93" s="316"/>
      <c r="AK93" s="316"/>
      <c r="AL93" s="315"/>
      <c r="AM93" s="315"/>
      <c r="AN93" s="315"/>
      <c r="AO93" s="315"/>
      <c r="AP93" s="152"/>
      <c r="AQ93" s="315"/>
      <c r="AR93" s="315"/>
      <c r="AS93" s="315"/>
      <c r="AT93" s="315"/>
      <c r="AU93" s="152"/>
      <c r="AV93" s="317"/>
      <c r="AW93" s="317"/>
      <c r="AX93" s="317"/>
      <c r="AY93" s="317"/>
      <c r="AZ93" s="317"/>
      <c r="BA93" s="73">
        <f t="shared" si="3"/>
        <v>0</v>
      </c>
      <c r="BB93" s="77"/>
    </row>
    <row r="94" spans="1:54" ht="30" customHeight="1" x14ac:dyDescent="0.2">
      <c r="A94" s="305"/>
      <c r="B94" s="305"/>
      <c r="U94" s="78"/>
    </row>
    <row r="95" spans="1:54" ht="19.5" customHeight="1" x14ac:dyDescent="0.2">
      <c r="A95" s="305"/>
      <c r="B95" s="305"/>
    </row>
    <row r="96" spans="1:54" s="78" customFormat="1" ht="24.75" customHeight="1" x14ac:dyDescent="0.2">
      <c r="A96" s="304"/>
      <c r="B96" s="304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</row>
    <row r="97" spans="1:2" ht="23.25" customHeight="1" x14ac:dyDescent="0.2">
      <c r="A97" s="305"/>
      <c r="B97" s="305"/>
    </row>
    <row r="98" spans="1:2" ht="19.5" customHeight="1" x14ac:dyDescent="0.2">
      <c r="A98" s="305"/>
      <c r="B98" s="305"/>
    </row>
    <row r="99" spans="1:2" ht="29.25" customHeight="1" x14ac:dyDescent="0.2">
      <c r="A99" s="305"/>
      <c r="B99" s="305"/>
    </row>
    <row r="100" spans="1:2" ht="19.5" customHeight="1" x14ac:dyDescent="0.2">
      <c r="A100" s="305"/>
      <c r="B100" s="305"/>
    </row>
    <row r="101" spans="1:2" ht="27.75" customHeight="1" x14ac:dyDescent="0.2">
      <c r="A101" s="305"/>
      <c r="B101" s="305"/>
    </row>
    <row r="102" spans="1:2" ht="19.5" customHeight="1" x14ac:dyDescent="0.2">
      <c r="A102" s="305"/>
      <c r="B102" s="305"/>
    </row>
    <row r="103" spans="1:2" ht="19.5" customHeight="1" x14ac:dyDescent="0.2">
      <c r="A103" s="305"/>
      <c r="B103" s="305"/>
    </row>
    <row r="104" spans="1:2" ht="29.25" customHeight="1" x14ac:dyDescent="0.2">
      <c r="A104" s="305"/>
      <c r="B104" s="305"/>
    </row>
    <row r="105" spans="1:2" ht="19.5" customHeight="1" x14ac:dyDescent="0.2">
      <c r="A105" s="305"/>
      <c r="B105" s="305"/>
    </row>
    <row r="106" spans="1:2" ht="19.5" customHeight="1" x14ac:dyDescent="0.2">
      <c r="A106" s="305"/>
      <c r="B106" s="305"/>
    </row>
    <row r="107" spans="1:2" ht="25.5" customHeight="1" x14ac:dyDescent="0.2">
      <c r="A107" s="305"/>
      <c r="B107" s="305"/>
    </row>
    <row r="108" spans="1:2" ht="19.5" customHeight="1" x14ac:dyDescent="0.2">
      <c r="A108" s="305"/>
      <c r="B108" s="305"/>
    </row>
    <row r="109" spans="1:2" ht="19.5" customHeight="1" x14ac:dyDescent="0.2">
      <c r="A109" s="305"/>
      <c r="B109" s="305"/>
    </row>
    <row r="110" spans="1:2" ht="19.5" customHeight="1" x14ac:dyDescent="0.2">
      <c r="A110" s="305"/>
      <c r="B110" s="305"/>
    </row>
    <row r="111" spans="1:2" ht="19.5" customHeight="1" x14ac:dyDescent="0.2">
      <c r="A111" s="305"/>
      <c r="B111" s="305"/>
    </row>
    <row r="112" spans="1:2" ht="27" customHeight="1" x14ac:dyDescent="0.2">
      <c r="A112" s="305"/>
      <c r="B112" s="305"/>
    </row>
    <row r="113" spans="1:2" ht="33.75" customHeight="1" x14ac:dyDescent="0.2">
      <c r="A113" s="305"/>
      <c r="B113" s="305"/>
    </row>
    <row r="114" spans="1:2" ht="19.5" customHeight="1" x14ac:dyDescent="0.2">
      <c r="A114" s="305"/>
      <c r="B114" s="305"/>
    </row>
    <row r="115" spans="1:2" ht="19.5" customHeight="1" x14ac:dyDescent="0.2">
      <c r="A115" s="305"/>
      <c r="B115" s="305"/>
    </row>
    <row r="116" spans="1:2" ht="19.5" customHeight="1" x14ac:dyDescent="0.2">
      <c r="A116" s="305"/>
      <c r="B116" s="305"/>
    </row>
    <row r="117" spans="1:2" ht="19.5" customHeight="1" x14ac:dyDescent="0.2">
      <c r="A117" s="305"/>
      <c r="B117" s="305"/>
    </row>
    <row r="118" spans="1:2" ht="19.5" customHeight="1" x14ac:dyDescent="0.2">
      <c r="A118" s="305"/>
      <c r="B118" s="305"/>
    </row>
    <row r="119" spans="1:2" ht="19.5" customHeight="1" x14ac:dyDescent="0.2">
      <c r="A119" s="305"/>
      <c r="B119" s="305"/>
    </row>
    <row r="120" spans="1:2" ht="19.5" customHeight="1" x14ac:dyDescent="0.2">
      <c r="A120" s="305"/>
      <c r="B120" s="305"/>
    </row>
    <row r="121" spans="1:2" ht="19.5" customHeight="1" x14ac:dyDescent="0.2">
      <c r="A121" s="305"/>
      <c r="B121" s="305"/>
    </row>
    <row r="122" spans="1:2" ht="19.5" customHeight="1" x14ac:dyDescent="0.2">
      <c r="A122" s="305"/>
      <c r="B122" s="305"/>
    </row>
    <row r="123" spans="1:2" ht="19.5" customHeight="1" x14ac:dyDescent="0.2">
      <c r="A123" s="305"/>
      <c r="B123" s="305"/>
    </row>
    <row r="124" spans="1:2" ht="19.5" customHeight="1" x14ac:dyDescent="0.2">
      <c r="A124" s="305"/>
      <c r="B124" s="305"/>
    </row>
    <row r="125" spans="1:2" ht="19.5" customHeight="1" x14ac:dyDescent="0.2">
      <c r="A125" s="305"/>
      <c r="B125" s="305"/>
    </row>
    <row r="126" spans="1:2" ht="19.5" customHeight="1" x14ac:dyDescent="0.2">
      <c r="A126" s="305"/>
      <c r="B126" s="305"/>
    </row>
    <row r="127" spans="1:2" ht="29.25" customHeight="1" x14ac:dyDescent="0.2">
      <c r="A127" s="305"/>
      <c r="B127" s="305"/>
    </row>
    <row r="128" spans="1:2" ht="29.25" customHeight="1" x14ac:dyDescent="0.2">
      <c r="A128" s="305"/>
      <c r="B128" s="305"/>
    </row>
    <row r="129" spans="1:2" ht="19.5" customHeight="1" x14ac:dyDescent="0.2">
      <c r="A129" s="305"/>
      <c r="B129" s="305"/>
    </row>
    <row r="130" spans="1:2" ht="19.5" customHeight="1" x14ac:dyDescent="0.2">
      <c r="A130" s="305"/>
      <c r="B130" s="305"/>
    </row>
    <row r="131" spans="1:2" ht="29.25" customHeight="1" x14ac:dyDescent="0.2">
      <c r="A131" s="305"/>
      <c r="B131" s="305"/>
    </row>
    <row r="132" spans="1:2" ht="29.25" customHeight="1" x14ac:dyDescent="0.2">
      <c r="A132" s="305"/>
      <c r="B132" s="305"/>
    </row>
    <row r="133" spans="1:2" ht="29.25" customHeight="1" x14ac:dyDescent="0.2">
      <c r="A133" s="305"/>
      <c r="B133" s="305"/>
    </row>
    <row r="134" spans="1:2" ht="29.25" customHeight="1" x14ac:dyDescent="0.2">
      <c r="A134" s="305"/>
      <c r="B134" s="305"/>
    </row>
    <row r="135" spans="1:2" ht="39" customHeight="1" x14ac:dyDescent="0.2">
      <c r="A135" s="305"/>
      <c r="B135" s="305"/>
    </row>
    <row r="136" spans="1:2" ht="19.5" customHeight="1" x14ac:dyDescent="0.2">
      <c r="A136" s="305"/>
      <c r="B136" s="305"/>
    </row>
    <row r="137" spans="1:2" ht="19.5" customHeight="1" x14ac:dyDescent="0.2">
      <c r="A137" s="305"/>
      <c r="B137" s="305"/>
    </row>
    <row r="138" spans="1:2" ht="19.5" customHeight="1" x14ac:dyDescent="0.2">
      <c r="A138" s="305"/>
      <c r="B138" s="305"/>
    </row>
    <row r="139" spans="1:2" ht="19.5" customHeight="1" x14ac:dyDescent="0.2">
      <c r="A139" s="305"/>
      <c r="B139" s="305"/>
    </row>
    <row r="140" spans="1:2" ht="19.5" customHeight="1" x14ac:dyDescent="0.2">
      <c r="A140" s="305"/>
      <c r="B140" s="305"/>
    </row>
    <row r="141" spans="1:2" ht="19.5" customHeight="1" x14ac:dyDescent="0.2">
      <c r="A141" s="305"/>
      <c r="B141" s="305"/>
    </row>
    <row r="142" spans="1:2" ht="19.5" customHeight="1" x14ac:dyDescent="0.2">
      <c r="A142" s="305"/>
      <c r="B142" s="305"/>
    </row>
    <row r="143" spans="1:2" ht="25.5" customHeight="1" x14ac:dyDescent="0.2">
      <c r="A143" s="305"/>
      <c r="B143" s="305"/>
    </row>
    <row r="144" spans="1:2" ht="27.75" customHeight="1" x14ac:dyDescent="0.2">
      <c r="A144" s="305"/>
      <c r="B144" s="305"/>
    </row>
    <row r="145" spans="1:2" ht="19.5" customHeight="1" x14ac:dyDescent="0.2">
      <c r="A145" s="305"/>
      <c r="B145" s="305"/>
    </row>
    <row r="146" spans="1:2" ht="29.25" customHeight="1" x14ac:dyDescent="0.2">
      <c r="A146" s="305"/>
      <c r="B146" s="305"/>
    </row>
    <row r="147" spans="1:2" ht="29.25" customHeight="1" x14ac:dyDescent="0.2">
      <c r="A147" s="305"/>
      <c r="B147" s="305"/>
    </row>
    <row r="148" spans="1:2" ht="19.5" customHeight="1" x14ac:dyDescent="0.2">
      <c r="A148" s="305"/>
      <c r="B148" s="305"/>
    </row>
    <row r="149" spans="1:2" ht="19.5" customHeight="1" x14ac:dyDescent="0.2">
      <c r="A149" s="305"/>
      <c r="B149" s="305"/>
    </row>
    <row r="150" spans="1:2" ht="19.5" customHeight="1" x14ac:dyDescent="0.2">
      <c r="A150" s="305"/>
      <c r="B150" s="305"/>
    </row>
    <row r="151" spans="1:2" ht="19.5" customHeight="1" x14ac:dyDescent="0.2">
      <c r="A151" s="305"/>
      <c r="B151" s="305"/>
    </row>
    <row r="152" spans="1:2" ht="19.5" customHeight="1" x14ac:dyDescent="0.2">
      <c r="A152" s="305"/>
      <c r="B152" s="305"/>
    </row>
    <row r="153" spans="1:2" ht="29.25" customHeight="1" x14ac:dyDescent="0.2">
      <c r="A153" s="305"/>
      <c r="B153" s="305"/>
    </row>
    <row r="154" spans="1:2" ht="19.5" customHeight="1" x14ac:dyDescent="0.2">
      <c r="A154" s="305"/>
      <c r="B154" s="305"/>
    </row>
    <row r="155" spans="1:2" ht="19.5" customHeight="1" x14ac:dyDescent="0.2">
      <c r="A155" s="305"/>
      <c r="B155" s="305"/>
    </row>
    <row r="156" spans="1:2" ht="19.5" customHeight="1" x14ac:dyDescent="0.2">
      <c r="A156" s="305"/>
      <c r="B156" s="305"/>
    </row>
    <row r="157" spans="1:2" ht="19.5" customHeight="1" x14ac:dyDescent="0.2">
      <c r="A157" s="305"/>
      <c r="B157" s="305"/>
    </row>
    <row r="158" spans="1:2" ht="19.5" customHeight="1" x14ac:dyDescent="0.2">
      <c r="A158" s="305"/>
      <c r="B158" s="305"/>
    </row>
    <row r="159" spans="1:2" ht="19.5" customHeight="1" x14ac:dyDescent="0.2">
      <c r="A159" s="305"/>
      <c r="B159" s="305"/>
    </row>
    <row r="160" spans="1:2" ht="19.5" customHeight="1" x14ac:dyDescent="0.2">
      <c r="A160" s="305"/>
      <c r="B160" s="305"/>
    </row>
    <row r="161" spans="1:2" ht="19.5" customHeight="1" x14ac:dyDescent="0.2">
      <c r="A161" s="305"/>
      <c r="B161" s="305"/>
    </row>
    <row r="162" spans="1:2" ht="19.5" customHeight="1" x14ac:dyDescent="0.2">
      <c r="A162" s="305"/>
      <c r="B162" s="305"/>
    </row>
    <row r="163" spans="1:2" ht="19.5" customHeight="1" x14ac:dyDescent="0.2">
      <c r="A163" s="305"/>
      <c r="B163" s="305"/>
    </row>
    <row r="164" spans="1:2" ht="19.5" customHeight="1" x14ac:dyDescent="0.2">
      <c r="A164" s="305"/>
      <c r="B164" s="305"/>
    </row>
    <row r="165" spans="1:2" ht="29.25" customHeight="1" x14ac:dyDescent="0.2">
      <c r="A165" s="305"/>
      <c r="B165" s="305"/>
    </row>
    <row r="166" spans="1:2" ht="29.25" customHeight="1" x14ac:dyDescent="0.2">
      <c r="A166" s="304"/>
      <c r="B166" s="304"/>
    </row>
    <row r="167" spans="1:2" ht="25.5" customHeight="1" x14ac:dyDescent="0.2">
      <c r="A167" s="305"/>
      <c r="B167" s="305"/>
    </row>
    <row r="168" spans="1:2" ht="25.5" customHeight="1" x14ac:dyDescent="0.2">
      <c r="A168" s="305"/>
      <c r="B168" s="305"/>
    </row>
    <row r="169" spans="1:2" ht="19.5" customHeight="1" x14ac:dyDescent="0.2">
      <c r="A169" s="305"/>
      <c r="B169" s="305"/>
    </row>
    <row r="170" spans="1:2" ht="19.5" customHeight="1" x14ac:dyDescent="0.2">
      <c r="A170" s="305"/>
      <c r="B170" s="305"/>
    </row>
    <row r="171" spans="1:2" ht="19.5" customHeight="1" x14ac:dyDescent="0.2">
      <c r="A171" s="305"/>
      <c r="B171" s="305"/>
    </row>
    <row r="172" spans="1:2" ht="19.5" customHeight="1" x14ac:dyDescent="0.2">
      <c r="A172" s="305"/>
      <c r="B172" s="305"/>
    </row>
    <row r="173" spans="1:2" ht="39" customHeight="1" x14ac:dyDescent="0.2">
      <c r="A173" s="305"/>
      <c r="B173" s="305"/>
    </row>
    <row r="174" spans="1:2" ht="19.5" customHeight="1" x14ac:dyDescent="0.2">
      <c r="A174" s="305"/>
      <c r="B174" s="305"/>
    </row>
    <row r="175" spans="1:2" ht="19.5" customHeight="1" x14ac:dyDescent="0.2">
      <c r="A175" s="305"/>
      <c r="B175" s="305"/>
    </row>
    <row r="176" spans="1:2" ht="19.5" customHeight="1" x14ac:dyDescent="0.2">
      <c r="A176" s="305"/>
      <c r="B176" s="305"/>
    </row>
    <row r="177" spans="1:2" ht="19.5" customHeight="1" x14ac:dyDescent="0.2">
      <c r="A177" s="305"/>
      <c r="B177" s="305"/>
    </row>
    <row r="178" spans="1:2" ht="39" customHeight="1" x14ac:dyDescent="0.2">
      <c r="A178" s="305"/>
      <c r="B178" s="305"/>
    </row>
    <row r="179" spans="1:2" ht="19.5" customHeight="1" x14ac:dyDescent="0.2">
      <c r="A179" s="305"/>
      <c r="B179" s="305"/>
    </row>
    <row r="180" spans="1:2" ht="19.5" customHeight="1" x14ac:dyDescent="0.2">
      <c r="A180" s="304"/>
      <c r="B180" s="304"/>
    </row>
    <row r="181" spans="1:2" ht="19.5" customHeight="1" x14ac:dyDescent="0.2">
      <c r="A181" s="305"/>
      <c r="B181" s="305"/>
    </row>
    <row r="182" spans="1:2" ht="19.5" customHeight="1" x14ac:dyDescent="0.2">
      <c r="A182" s="305"/>
      <c r="B182" s="305"/>
    </row>
    <row r="183" spans="1:2" ht="19.5" customHeight="1" x14ac:dyDescent="0.2">
      <c r="A183" s="305"/>
      <c r="B183" s="305"/>
    </row>
    <row r="184" spans="1:2" ht="29.25" customHeight="1" x14ac:dyDescent="0.2">
      <c r="A184" s="305"/>
      <c r="B184" s="305"/>
    </row>
    <row r="185" spans="1:2" ht="24.75" customHeight="1" x14ac:dyDescent="0.2">
      <c r="A185" s="305"/>
      <c r="B185" s="305"/>
    </row>
    <row r="186" spans="1:2" ht="19.5" customHeight="1" x14ac:dyDescent="0.2">
      <c r="A186" s="305"/>
      <c r="B186" s="305"/>
    </row>
    <row r="187" spans="1:2" ht="19.5" customHeight="1" x14ac:dyDescent="0.2">
      <c r="A187" s="305"/>
      <c r="B187" s="305"/>
    </row>
    <row r="188" spans="1:2" ht="19.5" customHeight="1" x14ac:dyDescent="0.2">
      <c r="A188" s="305"/>
      <c r="B188" s="305"/>
    </row>
    <row r="189" spans="1:2" ht="29.25" customHeight="1" x14ac:dyDescent="0.2">
      <c r="A189" s="305"/>
      <c r="B189" s="305"/>
    </row>
    <row r="190" spans="1:2" ht="29.25" customHeight="1" x14ac:dyDescent="0.2">
      <c r="A190" s="305"/>
      <c r="B190" s="305"/>
    </row>
    <row r="191" spans="1:2" ht="19.5" customHeight="1" x14ac:dyDescent="0.2">
      <c r="A191" s="305"/>
      <c r="B191" s="305"/>
    </row>
    <row r="192" spans="1:2" ht="29.25" customHeight="1" x14ac:dyDescent="0.2">
      <c r="A192" s="305"/>
      <c r="B192" s="305"/>
    </row>
    <row r="193" spans="1:2" ht="19.5" customHeight="1" x14ac:dyDescent="0.2">
      <c r="A193" s="305"/>
      <c r="B193" s="305"/>
    </row>
    <row r="194" spans="1:2" ht="19.5" customHeight="1" x14ac:dyDescent="0.2">
      <c r="A194" s="305"/>
      <c r="B194" s="305"/>
    </row>
    <row r="195" spans="1:2" ht="19.5" customHeight="1" x14ac:dyDescent="0.2">
      <c r="A195" s="305"/>
      <c r="B195" s="305"/>
    </row>
    <row r="196" spans="1:2" ht="19.5" customHeight="1" x14ac:dyDescent="0.2">
      <c r="A196" s="305"/>
      <c r="B196" s="305"/>
    </row>
    <row r="197" spans="1:2" ht="19.5" customHeight="1" x14ac:dyDescent="0.2">
      <c r="A197" s="305"/>
      <c r="B197" s="305"/>
    </row>
    <row r="198" spans="1:2" ht="19.5" customHeight="1" x14ac:dyDescent="0.2">
      <c r="A198" s="305"/>
      <c r="B198" s="305"/>
    </row>
    <row r="199" spans="1:2" ht="19.5" customHeight="1" x14ac:dyDescent="0.2">
      <c r="A199" s="305"/>
      <c r="B199" s="305"/>
    </row>
    <row r="200" spans="1:2" ht="19.5" customHeight="1" x14ac:dyDescent="0.2">
      <c r="A200" s="305"/>
      <c r="B200" s="305"/>
    </row>
    <row r="201" spans="1:2" ht="19.5" customHeight="1" x14ac:dyDescent="0.2">
      <c r="A201" s="305"/>
      <c r="B201" s="305"/>
    </row>
    <row r="202" spans="1:2" ht="29.25" customHeight="1" x14ac:dyDescent="0.2">
      <c r="A202" s="305"/>
      <c r="B202" s="305"/>
    </row>
    <row r="203" spans="1:2" ht="29.25" customHeight="1" x14ac:dyDescent="0.2">
      <c r="A203" s="305"/>
      <c r="B203" s="305"/>
    </row>
    <row r="204" spans="1:2" ht="29.25" customHeight="1" x14ac:dyDescent="0.2">
      <c r="A204" s="305"/>
      <c r="B204" s="305"/>
    </row>
    <row r="205" spans="1:2" ht="19.5" customHeight="1" x14ac:dyDescent="0.2">
      <c r="A205" s="305"/>
      <c r="B205" s="305"/>
    </row>
    <row r="206" spans="1:2" ht="19.5" customHeight="1" x14ac:dyDescent="0.2">
      <c r="A206" s="305"/>
      <c r="B206" s="305"/>
    </row>
    <row r="207" spans="1:2" ht="19.5" customHeight="1" x14ac:dyDescent="0.2">
      <c r="A207" s="305"/>
      <c r="B207" s="305"/>
    </row>
    <row r="208" spans="1:2" ht="48.75" customHeight="1" x14ac:dyDescent="0.2">
      <c r="A208" s="305"/>
      <c r="B208" s="305"/>
    </row>
    <row r="209" spans="1:54" ht="19.5" customHeight="1" x14ac:dyDescent="0.2">
      <c r="A209" s="305"/>
      <c r="B209" s="305"/>
    </row>
    <row r="210" spans="1:54" ht="27" customHeight="1" x14ac:dyDescent="0.2">
      <c r="A210" s="304"/>
      <c r="B210" s="304"/>
    </row>
    <row r="211" spans="1:54" s="78" customFormat="1" ht="19.5" customHeight="1" x14ac:dyDescent="0.2">
      <c r="A211" s="305"/>
      <c r="B211" s="305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</row>
    <row r="212" spans="1:54" ht="29.25" customHeight="1" x14ac:dyDescent="0.2">
      <c r="A212" s="305"/>
      <c r="B212" s="305"/>
    </row>
    <row r="213" spans="1:54" s="78" customFormat="1" ht="19.5" customHeight="1" x14ac:dyDescent="0.2">
      <c r="A213" s="305"/>
      <c r="B213" s="305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</row>
    <row r="214" spans="1:54" ht="19.5" customHeight="1" x14ac:dyDescent="0.2">
      <c r="A214" s="305"/>
      <c r="B214" s="305"/>
    </row>
    <row r="215" spans="1:54" s="78" customFormat="1" ht="19.5" customHeight="1" x14ac:dyDescent="0.2">
      <c r="A215" s="305"/>
      <c r="B215" s="305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</row>
    <row r="216" spans="1:54" s="78" customFormat="1" ht="19.5" customHeight="1" x14ac:dyDescent="0.2">
      <c r="A216" s="305"/>
      <c r="B216" s="305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</row>
    <row r="217" spans="1:54" ht="19.5" customHeight="1" x14ac:dyDescent="0.2">
      <c r="A217" s="305"/>
      <c r="B217" s="305"/>
    </row>
    <row r="218" spans="1:54" s="78" customFormat="1" ht="19.5" customHeight="1" x14ac:dyDescent="0.2">
      <c r="A218" s="305"/>
      <c r="B218" s="305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</row>
    <row r="219" spans="1:54" ht="19.5" customHeight="1" x14ac:dyDescent="0.2">
      <c r="A219" s="304"/>
      <c r="B219" s="304"/>
    </row>
    <row r="220" spans="1:54" ht="29.25" customHeight="1" x14ac:dyDescent="0.2">
      <c r="A220" s="305"/>
      <c r="B220" s="305"/>
    </row>
    <row r="221" spans="1:54" ht="29.25" customHeight="1" x14ac:dyDescent="0.2">
      <c r="A221" s="305"/>
      <c r="B221" s="305"/>
    </row>
    <row r="222" spans="1:54" ht="19.5" customHeight="1" x14ac:dyDescent="0.2">
      <c r="A222" s="305"/>
      <c r="B222" s="305"/>
    </row>
    <row r="223" spans="1:54" ht="19.5" customHeight="1" x14ac:dyDescent="0.2">
      <c r="A223" s="305"/>
      <c r="B223" s="305"/>
    </row>
    <row r="224" spans="1:54" ht="19.5" customHeight="1" x14ac:dyDescent="0.2">
      <c r="A224" s="305"/>
      <c r="B224" s="305"/>
    </row>
    <row r="225" spans="1:2" ht="19.5" customHeight="1" x14ac:dyDescent="0.2">
      <c r="A225" s="305"/>
      <c r="B225" s="305"/>
    </row>
    <row r="226" spans="1:2" ht="19.5" customHeight="1" x14ac:dyDescent="0.2">
      <c r="A226" s="305"/>
      <c r="B226" s="305"/>
    </row>
    <row r="227" spans="1:2" ht="29.25" customHeight="1" x14ac:dyDescent="0.2">
      <c r="A227" s="305"/>
      <c r="B227" s="305"/>
    </row>
    <row r="228" spans="1:2" ht="19.5" customHeight="1" x14ac:dyDescent="0.2">
      <c r="A228" s="305"/>
      <c r="B228" s="305"/>
    </row>
    <row r="229" spans="1:2" ht="19.5" customHeight="1" x14ac:dyDescent="0.2">
      <c r="A229" s="305"/>
      <c r="B229" s="305"/>
    </row>
    <row r="230" spans="1:2" ht="19.5" customHeight="1" x14ac:dyDescent="0.2">
      <c r="A230" s="305"/>
      <c r="B230" s="305"/>
    </row>
    <row r="231" spans="1:2" ht="19.5" customHeight="1" x14ac:dyDescent="0.2">
      <c r="A231" s="305"/>
      <c r="B231" s="305"/>
    </row>
    <row r="232" spans="1:2" ht="19.5" customHeight="1" x14ac:dyDescent="0.2">
      <c r="A232" s="305"/>
      <c r="B232" s="305"/>
    </row>
    <row r="233" spans="1:2" ht="19.5" customHeight="1" x14ac:dyDescent="0.2">
      <c r="A233" s="305"/>
      <c r="B233" s="305"/>
    </row>
    <row r="234" spans="1:2" ht="19.5" customHeight="1" x14ac:dyDescent="0.2">
      <c r="A234" s="305"/>
      <c r="B234" s="305"/>
    </row>
    <row r="235" spans="1:2" ht="19.5" customHeight="1" x14ac:dyDescent="0.2">
      <c r="A235" s="305"/>
      <c r="B235" s="305"/>
    </row>
    <row r="236" spans="1:2" ht="19.5" customHeight="1" x14ac:dyDescent="0.2">
      <c r="A236" s="305"/>
      <c r="B236" s="305"/>
    </row>
    <row r="237" spans="1:2" ht="19.5" customHeight="1" x14ac:dyDescent="0.2">
      <c r="A237" s="305"/>
      <c r="B237" s="305"/>
    </row>
    <row r="238" spans="1:2" ht="29.25" customHeight="1" x14ac:dyDescent="0.2">
      <c r="A238" s="305"/>
      <c r="B238" s="305"/>
    </row>
    <row r="239" spans="1:2" ht="19.5" customHeight="1" x14ac:dyDescent="0.2">
      <c r="A239" s="305"/>
      <c r="B239" s="305"/>
    </row>
    <row r="240" spans="1:2" ht="19.5" customHeight="1" x14ac:dyDescent="0.2">
      <c r="A240" s="305"/>
      <c r="B240" s="305"/>
    </row>
    <row r="241" spans="1:2" ht="19.5" customHeight="1" x14ac:dyDescent="0.2">
      <c r="A241" s="305"/>
      <c r="B241" s="305"/>
    </row>
    <row r="242" spans="1:2" ht="19.5" customHeight="1" x14ac:dyDescent="0.2">
      <c r="A242" s="305"/>
      <c r="B242" s="305"/>
    </row>
    <row r="243" spans="1:2" ht="19.5" customHeight="1" x14ac:dyDescent="0.2">
      <c r="A243" s="304"/>
      <c r="B243" s="304"/>
    </row>
    <row r="244" spans="1:2" ht="29.25" customHeight="1" x14ac:dyDescent="0.2">
      <c r="A244" s="305"/>
      <c r="B244" s="305"/>
    </row>
    <row r="245" spans="1:2" ht="29.25" customHeight="1" x14ac:dyDescent="0.2">
      <c r="A245" s="305"/>
      <c r="B245" s="305"/>
    </row>
    <row r="246" spans="1:2" ht="19.5" customHeight="1" x14ac:dyDescent="0.2">
      <c r="A246" s="305"/>
      <c r="B246" s="305"/>
    </row>
    <row r="247" spans="1:2" ht="19.5" customHeight="1" x14ac:dyDescent="0.2">
      <c r="A247" s="305"/>
      <c r="B247" s="305"/>
    </row>
    <row r="248" spans="1:2" ht="19.5" customHeight="1" x14ac:dyDescent="0.2">
      <c r="A248" s="305"/>
      <c r="B248" s="305"/>
    </row>
    <row r="249" spans="1:2" ht="19.5" customHeight="1" x14ac:dyDescent="0.2">
      <c r="A249" s="305"/>
      <c r="B249" s="305"/>
    </row>
    <row r="250" spans="1:2" ht="19.5" customHeight="1" x14ac:dyDescent="0.2">
      <c r="A250" s="305"/>
      <c r="B250" s="305"/>
    </row>
    <row r="251" spans="1:2" ht="29.25" customHeight="1" x14ac:dyDescent="0.2">
      <c r="A251" s="305"/>
      <c r="B251" s="305"/>
    </row>
    <row r="252" spans="1:2" ht="19.5" customHeight="1" x14ac:dyDescent="0.2">
      <c r="A252" s="305"/>
      <c r="B252" s="305"/>
    </row>
    <row r="253" spans="1:2" ht="19.5" customHeight="1" x14ac:dyDescent="0.2">
      <c r="A253" s="305"/>
      <c r="B253" s="305"/>
    </row>
    <row r="254" spans="1:2" ht="19.5" customHeight="1" x14ac:dyDescent="0.2">
      <c r="A254" s="305"/>
      <c r="B254" s="305"/>
    </row>
    <row r="255" spans="1:2" ht="19.5" customHeight="1" x14ac:dyDescent="0.2">
      <c r="A255" s="305"/>
      <c r="B255" s="305"/>
    </row>
    <row r="256" spans="1:2" ht="19.5" customHeight="1" x14ac:dyDescent="0.2">
      <c r="A256" s="305"/>
      <c r="B256" s="305"/>
    </row>
    <row r="257" spans="1:2" ht="19.5" customHeight="1" x14ac:dyDescent="0.2">
      <c r="A257" s="305"/>
      <c r="B257" s="305"/>
    </row>
    <row r="258" spans="1:2" ht="19.5" customHeight="1" x14ac:dyDescent="0.2">
      <c r="A258" s="305"/>
      <c r="B258" s="305"/>
    </row>
    <row r="259" spans="1:2" ht="19.5" customHeight="1" x14ac:dyDescent="0.2">
      <c r="A259" s="305"/>
      <c r="B259" s="305"/>
    </row>
    <row r="260" spans="1:2" ht="19.5" customHeight="1" x14ac:dyDescent="0.2">
      <c r="A260" s="305"/>
      <c r="B260" s="305"/>
    </row>
    <row r="261" spans="1:2" ht="19.5" customHeight="1" x14ac:dyDescent="0.2">
      <c r="A261" s="305"/>
      <c r="B261" s="305"/>
    </row>
    <row r="262" spans="1:2" ht="29.25" customHeight="1" x14ac:dyDescent="0.2">
      <c r="A262" s="305"/>
      <c r="B262" s="305"/>
    </row>
    <row r="263" spans="1:2" ht="19.5" customHeight="1" x14ac:dyDescent="0.2">
      <c r="A263" s="305"/>
      <c r="B263" s="305"/>
    </row>
    <row r="264" spans="1:2" ht="19.5" customHeight="1" x14ac:dyDescent="0.2">
      <c r="A264" s="305"/>
      <c r="B264" s="305"/>
    </row>
    <row r="265" spans="1:2" ht="19.5" customHeight="1" x14ac:dyDescent="0.2">
      <c r="A265" s="305"/>
      <c r="B265" s="305"/>
    </row>
    <row r="266" spans="1:2" ht="19.5" customHeight="1" x14ac:dyDescent="0.2">
      <c r="A266" s="305"/>
      <c r="B266" s="305"/>
    </row>
    <row r="267" spans="1:2" ht="19.5" customHeight="1" x14ac:dyDescent="0.2">
      <c r="A267" s="304"/>
      <c r="B267" s="304"/>
    </row>
    <row r="268" spans="1:2" ht="19.5" customHeight="1" x14ac:dyDescent="0.2">
      <c r="A268" s="304"/>
      <c r="B268" s="304"/>
    </row>
    <row r="269" spans="1:2" x14ac:dyDescent="0.2">
      <c r="A269" s="57"/>
      <c r="B269" s="57"/>
    </row>
    <row r="270" spans="1:2" x14ac:dyDescent="0.2">
      <c r="A270" s="57"/>
      <c r="B270" s="57"/>
    </row>
    <row r="271" spans="1:2" x14ac:dyDescent="0.2">
      <c r="A271" s="57"/>
      <c r="B271" s="57"/>
    </row>
    <row r="272" spans="1:2" x14ac:dyDescent="0.2">
      <c r="A272" s="57"/>
      <c r="B272" s="57"/>
    </row>
    <row r="273" spans="1:2" x14ac:dyDescent="0.2">
      <c r="A273" s="57"/>
      <c r="B273" s="57"/>
    </row>
    <row r="275" spans="1:2" ht="19.5" customHeight="1" x14ac:dyDescent="0.2"/>
    <row r="299" ht="12.75" customHeight="1" x14ac:dyDescent="0.2"/>
  </sheetData>
  <mergeCells count="929">
    <mergeCell ref="AQ9:AU10"/>
    <mergeCell ref="AV9:BA10"/>
    <mergeCell ref="Y11:AB11"/>
    <mergeCell ref="AD11:AG11"/>
    <mergeCell ref="AH11:AK11"/>
    <mergeCell ref="AL11:AO11"/>
    <mergeCell ref="AQ11:AT11"/>
    <mergeCell ref="AV11:AZ11"/>
    <mergeCell ref="A1:AZ1"/>
    <mergeCell ref="A4:BA4"/>
    <mergeCell ref="A5:BA5"/>
    <mergeCell ref="A7:BA8"/>
    <mergeCell ref="A9:B11"/>
    <mergeCell ref="C9:U11"/>
    <mergeCell ref="V9:X11"/>
    <mergeCell ref="Y9:AC10"/>
    <mergeCell ref="AD9:AK10"/>
    <mergeCell ref="AL9:AP10"/>
    <mergeCell ref="AL12:AO12"/>
    <mergeCell ref="AQ12:AT12"/>
    <mergeCell ref="AV12:AZ12"/>
    <mergeCell ref="A13:B13"/>
    <mergeCell ref="C13:U13"/>
    <mergeCell ref="Y13:AB13"/>
    <mergeCell ref="AD13:AG13"/>
    <mergeCell ref="AH13:AK13"/>
    <mergeCell ref="AL13:AO13"/>
    <mergeCell ref="AQ13:AT13"/>
    <mergeCell ref="A12:B12"/>
    <mergeCell ref="C12:U12"/>
    <mergeCell ref="V12:X12"/>
    <mergeCell ref="Y12:AB12"/>
    <mergeCell ref="AD12:AG12"/>
    <mergeCell ref="AH12:AK12"/>
    <mergeCell ref="AV13:AZ13"/>
    <mergeCell ref="A14:B14"/>
    <mergeCell ref="C14:U14"/>
    <mergeCell ref="V14:X14"/>
    <mergeCell ref="Y14:AB14"/>
    <mergeCell ref="AD14:AG14"/>
    <mergeCell ref="AH14:AK14"/>
    <mergeCell ref="AL14:AO14"/>
    <mergeCell ref="AQ14:AT14"/>
    <mergeCell ref="AV14:AZ14"/>
    <mergeCell ref="AQ15:AT15"/>
    <mergeCell ref="AV15:AZ15"/>
    <mergeCell ref="A16:B16"/>
    <mergeCell ref="C16:U16"/>
    <mergeCell ref="V16:X16"/>
    <mergeCell ref="Y16:AB16"/>
    <mergeCell ref="AD16:AG16"/>
    <mergeCell ref="AH16:AK16"/>
    <mergeCell ref="AL16:AO16"/>
    <mergeCell ref="AQ16:AT16"/>
    <mergeCell ref="A15:B15"/>
    <mergeCell ref="C15:U15"/>
    <mergeCell ref="Y15:AB15"/>
    <mergeCell ref="AD15:AG15"/>
    <mergeCell ref="AH15:AK15"/>
    <mergeCell ref="AL15:AO15"/>
    <mergeCell ref="AV16:AZ16"/>
    <mergeCell ref="A17:B17"/>
    <mergeCell ref="C17:U17"/>
    <mergeCell ref="V17:X17"/>
    <mergeCell ref="Y17:AB17"/>
    <mergeCell ref="AD17:AG17"/>
    <mergeCell ref="AH17:AK17"/>
    <mergeCell ref="AL17:AO17"/>
    <mergeCell ref="AQ17:AT17"/>
    <mergeCell ref="AV17:AZ17"/>
    <mergeCell ref="AL18:AO18"/>
    <mergeCell ref="AQ18:AT18"/>
    <mergeCell ref="AV18:AZ18"/>
    <mergeCell ref="A19:B19"/>
    <mergeCell ref="C19:U19"/>
    <mergeCell ref="V19:X19"/>
    <mergeCell ref="Y19:AB19"/>
    <mergeCell ref="AD19:AG19"/>
    <mergeCell ref="AH19:AK19"/>
    <mergeCell ref="AL19:AO19"/>
    <mergeCell ref="A18:B18"/>
    <mergeCell ref="C18:U18"/>
    <mergeCell ref="V18:X18"/>
    <mergeCell ref="Y18:AB18"/>
    <mergeCell ref="AD18:AG18"/>
    <mergeCell ref="AH18:AK18"/>
    <mergeCell ref="AQ19:AT19"/>
    <mergeCell ref="AV19:AZ19"/>
    <mergeCell ref="A20:B20"/>
    <mergeCell ref="C20:U20"/>
    <mergeCell ref="V20:X20"/>
    <mergeCell ref="Y20:AB20"/>
    <mergeCell ref="AD20:AG20"/>
    <mergeCell ref="AH20:AK20"/>
    <mergeCell ref="AL20:AO20"/>
    <mergeCell ref="AQ20:AT20"/>
    <mergeCell ref="AV20:AZ20"/>
    <mergeCell ref="A21:B21"/>
    <mergeCell ref="C21:U21"/>
    <mergeCell ref="V21:X21"/>
    <mergeCell ref="Y21:AB21"/>
    <mergeCell ref="AD21:AG21"/>
    <mergeCell ref="AH21:AK21"/>
    <mergeCell ref="AL21:AO21"/>
    <mergeCell ref="AQ21:AT21"/>
    <mergeCell ref="AV21:AZ21"/>
    <mergeCell ref="AL22:AO22"/>
    <mergeCell ref="AQ22:AT22"/>
    <mergeCell ref="AV22:AZ22"/>
    <mergeCell ref="A23:B23"/>
    <mergeCell ref="C23:U23"/>
    <mergeCell ref="V23:X23"/>
    <mergeCell ref="Y23:AB23"/>
    <mergeCell ref="AD23:AG23"/>
    <mergeCell ref="AH23:AK23"/>
    <mergeCell ref="AL23:AO23"/>
    <mergeCell ref="A22:B22"/>
    <mergeCell ref="C22:U22"/>
    <mergeCell ref="V22:X22"/>
    <mergeCell ref="Y22:AB22"/>
    <mergeCell ref="AD22:AG22"/>
    <mergeCell ref="AH22:AK22"/>
    <mergeCell ref="AQ23:AT23"/>
    <mergeCell ref="AV23:AZ23"/>
    <mergeCell ref="A24:B24"/>
    <mergeCell ref="C24:U24"/>
    <mergeCell ref="V24:X24"/>
    <mergeCell ref="Y24:AB24"/>
    <mergeCell ref="AD24:AG24"/>
    <mergeCell ref="AH24:AK24"/>
    <mergeCell ref="AL24:AO24"/>
    <mergeCell ref="AQ24:AT24"/>
    <mergeCell ref="AV24:AZ24"/>
    <mergeCell ref="A25:B25"/>
    <mergeCell ref="C25:U25"/>
    <mergeCell ref="V25:X25"/>
    <mergeCell ref="Y25:AB25"/>
    <mergeCell ref="AD25:AG25"/>
    <mergeCell ref="AH25:AK25"/>
    <mergeCell ref="AL25:AO25"/>
    <mergeCell ref="AQ25:AT25"/>
    <mergeCell ref="AV25:AZ25"/>
    <mergeCell ref="AL26:AO26"/>
    <mergeCell ref="AQ26:AT26"/>
    <mergeCell ref="AV26:AZ26"/>
    <mergeCell ref="A27:B27"/>
    <mergeCell ref="C27:U27"/>
    <mergeCell ref="V27:X27"/>
    <mergeCell ref="Y27:AB27"/>
    <mergeCell ref="AD27:AG27"/>
    <mergeCell ref="AH27:AK27"/>
    <mergeCell ref="AL27:AO27"/>
    <mergeCell ref="A26:B26"/>
    <mergeCell ref="C26:U26"/>
    <mergeCell ref="V26:X26"/>
    <mergeCell ref="Y26:AB26"/>
    <mergeCell ref="AD26:AG26"/>
    <mergeCell ref="AH26:AK26"/>
    <mergeCell ref="AQ27:AT27"/>
    <mergeCell ref="AV27:AZ27"/>
    <mergeCell ref="A28:B28"/>
    <mergeCell ref="C28:U28"/>
    <mergeCell ref="V28:X28"/>
    <mergeCell ref="Y28:AB28"/>
    <mergeCell ref="AD28:AG28"/>
    <mergeCell ref="AH28:AK28"/>
    <mergeCell ref="AL28:AO28"/>
    <mergeCell ref="AQ28:AT28"/>
    <mergeCell ref="AV28:AZ28"/>
    <mergeCell ref="A29:B29"/>
    <mergeCell ref="C29:U29"/>
    <mergeCell ref="V29:X29"/>
    <mergeCell ref="Y29:AB29"/>
    <mergeCell ref="AD29:AG29"/>
    <mergeCell ref="AH29:AK29"/>
    <mergeCell ref="AL29:AO29"/>
    <mergeCell ref="AQ29:AT29"/>
    <mergeCell ref="AV29:AZ29"/>
    <mergeCell ref="AL30:AO30"/>
    <mergeCell ref="AQ30:AT30"/>
    <mergeCell ref="AV30:AZ30"/>
    <mergeCell ref="A31:B31"/>
    <mergeCell ref="C31:U31"/>
    <mergeCell ref="V31:X31"/>
    <mergeCell ref="Y31:AB31"/>
    <mergeCell ref="AD31:AG31"/>
    <mergeCell ref="AH31:AK31"/>
    <mergeCell ref="AL31:AO31"/>
    <mergeCell ref="A30:B30"/>
    <mergeCell ref="C30:U30"/>
    <mergeCell ref="V30:X30"/>
    <mergeCell ref="Y30:AB30"/>
    <mergeCell ref="AD30:AG30"/>
    <mergeCell ref="AH30:AK30"/>
    <mergeCell ref="AQ31:AT31"/>
    <mergeCell ref="AV31:AZ31"/>
    <mergeCell ref="A32:B32"/>
    <mergeCell ref="C32:U32"/>
    <mergeCell ref="V32:X32"/>
    <mergeCell ref="Y32:AB32"/>
    <mergeCell ref="AD32:AG32"/>
    <mergeCell ref="AH32:AK32"/>
    <mergeCell ref="AL32:AO32"/>
    <mergeCell ref="AQ32:AT32"/>
    <mergeCell ref="AV32:AZ32"/>
    <mergeCell ref="A33:B33"/>
    <mergeCell ref="C33:U33"/>
    <mergeCell ref="V33:X33"/>
    <mergeCell ref="Y33:AB33"/>
    <mergeCell ref="AD33:AG33"/>
    <mergeCell ref="AH33:AK33"/>
    <mergeCell ref="AL33:AO33"/>
    <mergeCell ref="AQ33:AT33"/>
    <mergeCell ref="AV33:AZ33"/>
    <mergeCell ref="AL34:AO34"/>
    <mergeCell ref="AQ34:AT34"/>
    <mergeCell ref="AV34:AZ34"/>
    <mergeCell ref="A35:B35"/>
    <mergeCell ref="C35:U35"/>
    <mergeCell ref="V35:X35"/>
    <mergeCell ref="Y35:AB35"/>
    <mergeCell ref="AD35:AG35"/>
    <mergeCell ref="AH35:AK35"/>
    <mergeCell ref="AL35:AO35"/>
    <mergeCell ref="A34:B34"/>
    <mergeCell ref="C34:U34"/>
    <mergeCell ref="V34:X34"/>
    <mergeCell ref="Y34:AB34"/>
    <mergeCell ref="AD34:AG34"/>
    <mergeCell ref="AH34:AK34"/>
    <mergeCell ref="AQ35:AT35"/>
    <mergeCell ref="AV35:AZ35"/>
    <mergeCell ref="A36:B36"/>
    <mergeCell ref="C36:U36"/>
    <mergeCell ref="V36:X36"/>
    <mergeCell ref="Y36:AB36"/>
    <mergeCell ref="AD36:AG36"/>
    <mergeCell ref="AH36:AK36"/>
    <mergeCell ref="AL36:AO36"/>
    <mergeCell ref="AQ36:AT36"/>
    <mergeCell ref="AV36:AZ36"/>
    <mergeCell ref="A37:B37"/>
    <mergeCell ref="C37:U37"/>
    <mergeCell ref="V37:X37"/>
    <mergeCell ref="Y37:AB37"/>
    <mergeCell ref="AD37:AG37"/>
    <mergeCell ref="AH37:AK37"/>
    <mergeCell ref="AL37:AO37"/>
    <mergeCell ref="AQ37:AT37"/>
    <mergeCell ref="AV37:AZ37"/>
    <mergeCell ref="AL38:AO38"/>
    <mergeCell ref="AQ38:AT38"/>
    <mergeCell ref="AV38:AZ38"/>
    <mergeCell ref="A39:B39"/>
    <mergeCell ref="C39:U39"/>
    <mergeCell ref="V39:X39"/>
    <mergeCell ref="Y39:AB39"/>
    <mergeCell ref="AD39:AG39"/>
    <mergeCell ref="AH39:AK39"/>
    <mergeCell ref="AL39:AO39"/>
    <mergeCell ref="A38:B38"/>
    <mergeCell ref="C38:U38"/>
    <mergeCell ref="V38:X38"/>
    <mergeCell ref="Y38:AB38"/>
    <mergeCell ref="AD38:AG38"/>
    <mergeCell ref="AH38:AK38"/>
    <mergeCell ref="AQ39:AT39"/>
    <mergeCell ref="AV39:AZ39"/>
    <mergeCell ref="A40:B40"/>
    <mergeCell ref="C40:U40"/>
    <mergeCell ref="V40:X40"/>
    <mergeCell ref="Y40:AB40"/>
    <mergeCell ref="AD40:AG40"/>
    <mergeCell ref="AH40:AK40"/>
    <mergeCell ref="AL40:AO40"/>
    <mergeCell ref="AQ40:AT40"/>
    <mergeCell ref="AV40:AZ40"/>
    <mergeCell ref="A41:B41"/>
    <mergeCell ref="C41:U41"/>
    <mergeCell ref="V41:X41"/>
    <mergeCell ref="Y41:AB41"/>
    <mergeCell ref="AD41:AG41"/>
    <mergeCell ref="AH41:AK41"/>
    <mergeCell ref="AL41:AO41"/>
    <mergeCell ref="AQ41:AT41"/>
    <mergeCell ref="AV41:AZ41"/>
    <mergeCell ref="AL42:AO42"/>
    <mergeCell ref="AQ42:AT42"/>
    <mergeCell ref="AV42:AZ42"/>
    <mergeCell ref="A43:B43"/>
    <mergeCell ref="C43:U43"/>
    <mergeCell ref="V43:X43"/>
    <mergeCell ref="Y43:AB43"/>
    <mergeCell ref="AD43:AG43"/>
    <mergeCell ref="AH43:AK43"/>
    <mergeCell ref="AL43:AO43"/>
    <mergeCell ref="A42:B42"/>
    <mergeCell ref="C42:U42"/>
    <mergeCell ref="V42:X42"/>
    <mergeCell ref="Y42:AB42"/>
    <mergeCell ref="AD42:AG42"/>
    <mergeCell ref="AH42:AK42"/>
    <mergeCell ref="AQ43:AT43"/>
    <mergeCell ref="AV43:AZ43"/>
    <mergeCell ref="A44:B44"/>
    <mergeCell ref="C44:U44"/>
    <mergeCell ref="V44:X44"/>
    <mergeCell ref="Y44:AB44"/>
    <mergeCell ref="AD44:AG44"/>
    <mergeCell ref="AH44:AK44"/>
    <mergeCell ref="AL44:AO44"/>
    <mergeCell ref="AQ44:AT44"/>
    <mergeCell ref="AV44:AZ44"/>
    <mergeCell ref="A45:B45"/>
    <mergeCell ref="C45:U45"/>
    <mergeCell ref="V45:X45"/>
    <mergeCell ref="Y45:AB45"/>
    <mergeCell ref="AD45:AG45"/>
    <mergeCell ref="AH45:AK45"/>
    <mergeCell ref="AL45:AO45"/>
    <mergeCell ref="AQ45:AT45"/>
    <mergeCell ref="AV45:AZ45"/>
    <mergeCell ref="AL46:AO46"/>
    <mergeCell ref="AQ46:AT46"/>
    <mergeCell ref="AV46:AZ46"/>
    <mergeCell ref="A47:B47"/>
    <mergeCell ref="C47:U47"/>
    <mergeCell ref="V47:X47"/>
    <mergeCell ref="Y47:AB47"/>
    <mergeCell ref="AD47:AG47"/>
    <mergeCell ref="AH47:AK47"/>
    <mergeCell ref="AL47:AO47"/>
    <mergeCell ref="A46:B46"/>
    <mergeCell ref="C46:U46"/>
    <mergeCell ref="V46:X46"/>
    <mergeCell ref="Y46:AB46"/>
    <mergeCell ref="AD46:AG46"/>
    <mergeCell ref="AH46:AK46"/>
    <mergeCell ref="AQ47:AT47"/>
    <mergeCell ref="AV47:AZ47"/>
    <mergeCell ref="A48:B48"/>
    <mergeCell ref="C48:U48"/>
    <mergeCell ref="V48:X48"/>
    <mergeCell ref="Y48:AB48"/>
    <mergeCell ref="AD48:AG48"/>
    <mergeCell ref="AH48:AK48"/>
    <mergeCell ref="AL48:AO48"/>
    <mergeCell ref="AQ48:AT48"/>
    <mergeCell ref="AV48:AZ48"/>
    <mergeCell ref="A49:B49"/>
    <mergeCell ref="C49:U49"/>
    <mergeCell ref="V49:X49"/>
    <mergeCell ref="Y49:AB49"/>
    <mergeCell ref="AD49:AG49"/>
    <mergeCell ref="AH49:AK49"/>
    <mergeCell ref="AL49:AO49"/>
    <mergeCell ref="AQ49:AT49"/>
    <mergeCell ref="AV49:AZ49"/>
    <mergeCell ref="AL50:AO50"/>
    <mergeCell ref="AQ50:AT50"/>
    <mergeCell ref="AV50:AZ50"/>
    <mergeCell ref="A51:B51"/>
    <mergeCell ref="C51:U51"/>
    <mergeCell ref="V51:X51"/>
    <mergeCell ref="Y51:AB51"/>
    <mergeCell ref="AD51:AG51"/>
    <mergeCell ref="AH51:AK51"/>
    <mergeCell ref="AL51:AO51"/>
    <mergeCell ref="A50:B50"/>
    <mergeCell ref="C50:U50"/>
    <mergeCell ref="V50:X50"/>
    <mergeCell ref="Y50:AB50"/>
    <mergeCell ref="AD50:AG50"/>
    <mergeCell ref="AH50:AK50"/>
    <mergeCell ref="AQ51:AT51"/>
    <mergeCell ref="AV51:AZ51"/>
    <mergeCell ref="A52:B52"/>
    <mergeCell ref="C52:U52"/>
    <mergeCell ref="V52:X52"/>
    <mergeCell ref="Y52:AB52"/>
    <mergeCell ref="AD52:AG52"/>
    <mergeCell ref="AH52:AK52"/>
    <mergeCell ref="AL52:AO52"/>
    <mergeCell ref="AQ52:AT52"/>
    <mergeCell ref="AV52:AZ52"/>
    <mergeCell ref="A53:B53"/>
    <mergeCell ref="C53:U53"/>
    <mergeCell ref="V53:X53"/>
    <mergeCell ref="Y53:AB53"/>
    <mergeCell ref="AD53:AG53"/>
    <mergeCell ref="AH53:AK53"/>
    <mergeCell ref="AL53:AO53"/>
    <mergeCell ref="AQ53:AT53"/>
    <mergeCell ref="AV53:AZ53"/>
    <mergeCell ref="AL54:AO54"/>
    <mergeCell ref="AQ54:AT54"/>
    <mergeCell ref="AV54:AZ54"/>
    <mergeCell ref="A55:B55"/>
    <mergeCell ref="C55:U55"/>
    <mergeCell ref="V55:X55"/>
    <mergeCell ref="Y55:AB55"/>
    <mergeCell ref="AD55:AG55"/>
    <mergeCell ref="AH55:AK55"/>
    <mergeCell ref="AL55:AO55"/>
    <mergeCell ref="A54:B54"/>
    <mergeCell ref="C54:U54"/>
    <mergeCell ref="V54:X54"/>
    <mergeCell ref="Y54:AB54"/>
    <mergeCell ref="AD54:AG54"/>
    <mergeCell ref="AH54:AK54"/>
    <mergeCell ref="AQ55:AT55"/>
    <mergeCell ref="AV55:AZ55"/>
    <mergeCell ref="A56:B56"/>
    <mergeCell ref="C56:U56"/>
    <mergeCell ref="V56:X56"/>
    <mergeCell ref="Y56:AB56"/>
    <mergeCell ref="AD56:AG56"/>
    <mergeCell ref="AH56:AK56"/>
    <mergeCell ref="AL56:AO56"/>
    <mergeCell ref="AQ56:AT56"/>
    <mergeCell ref="AV56:AZ56"/>
    <mergeCell ref="A57:B57"/>
    <mergeCell ref="C57:U57"/>
    <mergeCell ref="V57:X57"/>
    <mergeCell ref="Y57:AB57"/>
    <mergeCell ref="AD57:AG57"/>
    <mergeCell ref="AH57:AK57"/>
    <mergeCell ref="AL57:AO57"/>
    <mergeCell ref="AQ57:AT57"/>
    <mergeCell ref="AV57:AZ57"/>
    <mergeCell ref="AL58:AO58"/>
    <mergeCell ref="AQ58:AT58"/>
    <mergeCell ref="AV58:AZ58"/>
    <mergeCell ref="A59:B59"/>
    <mergeCell ref="C59:U59"/>
    <mergeCell ref="V59:X59"/>
    <mergeCell ref="Y59:AB59"/>
    <mergeCell ref="AD59:AG59"/>
    <mergeCell ref="AH59:AK59"/>
    <mergeCell ref="AL59:AO59"/>
    <mergeCell ref="A58:B58"/>
    <mergeCell ref="C58:U58"/>
    <mergeCell ref="V58:X58"/>
    <mergeCell ref="Y58:AB58"/>
    <mergeCell ref="AD58:AG58"/>
    <mergeCell ref="AH58:AK58"/>
    <mergeCell ref="AQ59:AT59"/>
    <mergeCell ref="AV59:AZ59"/>
    <mergeCell ref="A60:B60"/>
    <mergeCell ref="C60:U60"/>
    <mergeCell ref="V60:X60"/>
    <mergeCell ref="Y60:AB60"/>
    <mergeCell ref="AD60:AG60"/>
    <mergeCell ref="AH60:AK60"/>
    <mergeCell ref="AL60:AO60"/>
    <mergeCell ref="AQ60:AT60"/>
    <mergeCell ref="AV60:AZ60"/>
    <mergeCell ref="A61:B61"/>
    <mergeCell ref="C61:U61"/>
    <mergeCell ref="V61:X61"/>
    <mergeCell ref="Y61:AB61"/>
    <mergeCell ref="AD61:AG61"/>
    <mergeCell ref="AH61:AK61"/>
    <mergeCell ref="AL61:AO61"/>
    <mergeCell ref="AQ61:AT61"/>
    <mergeCell ref="AV61:AZ61"/>
    <mergeCell ref="AL62:AO62"/>
    <mergeCell ref="AQ62:AT62"/>
    <mergeCell ref="AV62:AZ62"/>
    <mergeCell ref="A63:B63"/>
    <mergeCell ref="C63:U63"/>
    <mergeCell ref="V63:X63"/>
    <mergeCell ref="Y63:AB63"/>
    <mergeCell ref="AD63:AG63"/>
    <mergeCell ref="AH63:AK63"/>
    <mergeCell ref="AL63:AO63"/>
    <mergeCell ref="A62:B62"/>
    <mergeCell ref="C62:U62"/>
    <mergeCell ref="V62:X62"/>
    <mergeCell ref="Y62:AB62"/>
    <mergeCell ref="AD62:AG62"/>
    <mergeCell ref="AH62:AK62"/>
    <mergeCell ref="AQ63:AT63"/>
    <mergeCell ref="AV63:AZ63"/>
    <mergeCell ref="A64:B64"/>
    <mergeCell ref="C64:U64"/>
    <mergeCell ref="V64:X64"/>
    <mergeCell ref="Y64:AB64"/>
    <mergeCell ref="AD64:AG64"/>
    <mergeCell ref="AH64:AK64"/>
    <mergeCell ref="AL64:AO64"/>
    <mergeCell ref="AQ64:AT64"/>
    <mergeCell ref="AV64:AZ64"/>
    <mergeCell ref="A65:B65"/>
    <mergeCell ref="C65:U65"/>
    <mergeCell ref="V65:X65"/>
    <mergeCell ref="Y65:AB65"/>
    <mergeCell ref="AD65:AG65"/>
    <mergeCell ref="AH65:AK65"/>
    <mergeCell ref="AL65:AO65"/>
    <mergeCell ref="AQ65:AT65"/>
    <mergeCell ref="AV65:AZ65"/>
    <mergeCell ref="AL66:AO66"/>
    <mergeCell ref="AQ66:AT66"/>
    <mergeCell ref="AV66:AZ66"/>
    <mergeCell ref="A67:B67"/>
    <mergeCell ref="C67:U67"/>
    <mergeCell ref="V67:X67"/>
    <mergeCell ref="Y67:AB67"/>
    <mergeCell ref="AD67:AG67"/>
    <mergeCell ref="AH67:AK67"/>
    <mergeCell ref="AL67:AO67"/>
    <mergeCell ref="A66:B66"/>
    <mergeCell ref="C66:U66"/>
    <mergeCell ref="V66:X66"/>
    <mergeCell ref="Y66:AB66"/>
    <mergeCell ref="AD66:AG66"/>
    <mergeCell ref="AH66:AK66"/>
    <mergeCell ref="AQ67:AT67"/>
    <mergeCell ref="AV67:AZ67"/>
    <mergeCell ref="A68:B68"/>
    <mergeCell ref="C68:U68"/>
    <mergeCell ref="V68:X68"/>
    <mergeCell ref="Y68:AB68"/>
    <mergeCell ref="AD68:AG68"/>
    <mergeCell ref="AH68:AK68"/>
    <mergeCell ref="AL68:AO68"/>
    <mergeCell ref="AQ68:AT68"/>
    <mergeCell ref="AV68:AZ68"/>
    <mergeCell ref="A69:B69"/>
    <mergeCell ref="C69:U69"/>
    <mergeCell ref="V69:X69"/>
    <mergeCell ref="Y69:AB69"/>
    <mergeCell ref="AD69:AG69"/>
    <mergeCell ref="AH69:AK69"/>
    <mergeCell ref="AL69:AO69"/>
    <mergeCell ref="AQ69:AT69"/>
    <mergeCell ref="AV69:AZ69"/>
    <mergeCell ref="AL70:AO70"/>
    <mergeCell ref="AQ70:AT70"/>
    <mergeCell ref="AV70:AZ70"/>
    <mergeCell ref="A71:B71"/>
    <mergeCell ref="C71:U71"/>
    <mergeCell ref="V71:X71"/>
    <mergeCell ref="Y71:AB71"/>
    <mergeCell ref="AD71:AG71"/>
    <mergeCell ref="AH71:AK71"/>
    <mergeCell ref="AL71:AO71"/>
    <mergeCell ref="A70:B70"/>
    <mergeCell ref="C70:U70"/>
    <mergeCell ref="V70:X70"/>
    <mergeCell ref="Y70:AB70"/>
    <mergeCell ref="AD70:AG70"/>
    <mergeCell ref="AH70:AK70"/>
    <mergeCell ref="AQ71:AT71"/>
    <mergeCell ref="AV71:AZ71"/>
    <mergeCell ref="A72:B72"/>
    <mergeCell ref="C72:U72"/>
    <mergeCell ref="V72:X72"/>
    <mergeCell ref="Y72:AB72"/>
    <mergeCell ref="AD72:AG72"/>
    <mergeCell ref="AH72:AK72"/>
    <mergeCell ref="AL72:AO72"/>
    <mergeCell ref="AQ72:AT72"/>
    <mergeCell ref="AV72:AZ72"/>
    <mergeCell ref="A73:B73"/>
    <mergeCell ref="C73:U73"/>
    <mergeCell ref="V73:X73"/>
    <mergeCell ref="Y73:AB73"/>
    <mergeCell ref="AD73:AG73"/>
    <mergeCell ref="AH73:AK73"/>
    <mergeCell ref="AL73:AO73"/>
    <mergeCell ref="AQ73:AT73"/>
    <mergeCell ref="AV73:AZ73"/>
    <mergeCell ref="AL74:AO74"/>
    <mergeCell ref="AQ74:AT74"/>
    <mergeCell ref="AV74:AZ74"/>
    <mergeCell ref="A75:B75"/>
    <mergeCell ref="C75:U75"/>
    <mergeCell ref="V75:X75"/>
    <mergeCell ref="Y75:AB75"/>
    <mergeCell ref="AD75:AG75"/>
    <mergeCell ref="AH75:AK75"/>
    <mergeCell ref="AL75:AO75"/>
    <mergeCell ref="A74:B74"/>
    <mergeCell ref="C74:U74"/>
    <mergeCell ref="V74:X74"/>
    <mergeCell ref="Y74:AB74"/>
    <mergeCell ref="AD74:AG74"/>
    <mergeCell ref="AH74:AK74"/>
    <mergeCell ref="AQ75:AT75"/>
    <mergeCell ref="AV75:AZ75"/>
    <mergeCell ref="A76:B76"/>
    <mergeCell ref="C76:U76"/>
    <mergeCell ref="V76:X76"/>
    <mergeCell ref="Y76:AB76"/>
    <mergeCell ref="AD76:AG76"/>
    <mergeCell ref="AH76:AK76"/>
    <mergeCell ref="AL76:AO76"/>
    <mergeCell ref="AQ76:AT76"/>
    <mergeCell ref="AV76:AZ76"/>
    <mergeCell ref="A77:B77"/>
    <mergeCell ref="C77:U77"/>
    <mergeCell ref="V77:X77"/>
    <mergeCell ref="Y77:AB77"/>
    <mergeCell ref="AD77:AG77"/>
    <mergeCell ref="AH77:AK77"/>
    <mergeCell ref="AL77:AO77"/>
    <mergeCell ref="AQ77:AT77"/>
    <mergeCell ref="AV77:AZ77"/>
    <mergeCell ref="AL78:AO78"/>
    <mergeCell ref="AQ78:AT78"/>
    <mergeCell ref="AV78:AZ78"/>
    <mergeCell ref="A79:B79"/>
    <mergeCell ref="C79:U79"/>
    <mergeCell ref="V79:X79"/>
    <mergeCell ref="Y79:AB79"/>
    <mergeCell ref="AD79:AG79"/>
    <mergeCell ref="AH79:AK79"/>
    <mergeCell ref="AL79:AO79"/>
    <mergeCell ref="A78:B78"/>
    <mergeCell ref="C78:U78"/>
    <mergeCell ref="V78:X78"/>
    <mergeCell ref="Y78:AB78"/>
    <mergeCell ref="AD78:AG78"/>
    <mergeCell ref="AH78:AK78"/>
    <mergeCell ref="AQ79:AT79"/>
    <mergeCell ref="AV79:AZ79"/>
    <mergeCell ref="A80:B80"/>
    <mergeCell ref="C80:U80"/>
    <mergeCell ref="V80:X80"/>
    <mergeCell ref="Y80:AB80"/>
    <mergeCell ref="AD80:AG80"/>
    <mergeCell ref="AH80:AK80"/>
    <mergeCell ref="AL80:AO80"/>
    <mergeCell ref="AQ80:AT80"/>
    <mergeCell ref="AV80:AZ80"/>
    <mergeCell ref="A81:B81"/>
    <mergeCell ref="C81:U81"/>
    <mergeCell ref="V81:X81"/>
    <mergeCell ref="Y81:AB81"/>
    <mergeCell ref="AD81:AG81"/>
    <mergeCell ref="AH81:AK81"/>
    <mergeCell ref="AL81:AO81"/>
    <mergeCell ref="AQ81:AT81"/>
    <mergeCell ref="AV81:AZ81"/>
    <mergeCell ref="AL82:AO82"/>
    <mergeCell ref="AQ82:AT82"/>
    <mergeCell ref="AV82:AZ82"/>
    <mergeCell ref="A83:B83"/>
    <mergeCell ref="C83:U83"/>
    <mergeCell ref="V83:X83"/>
    <mergeCell ref="Y83:AB83"/>
    <mergeCell ref="AD83:AG83"/>
    <mergeCell ref="AH83:AK83"/>
    <mergeCell ref="AL83:AO83"/>
    <mergeCell ref="A82:B82"/>
    <mergeCell ref="C82:U82"/>
    <mergeCell ref="V82:X82"/>
    <mergeCell ref="Y82:AB82"/>
    <mergeCell ref="AD82:AG82"/>
    <mergeCell ref="AH82:AK82"/>
    <mergeCell ref="AQ83:AT83"/>
    <mergeCell ref="AV83:AZ83"/>
    <mergeCell ref="A84:B84"/>
    <mergeCell ref="C84:U84"/>
    <mergeCell ref="V84:X84"/>
    <mergeCell ref="Y84:AB84"/>
    <mergeCell ref="AD84:AG84"/>
    <mergeCell ref="AH84:AK84"/>
    <mergeCell ref="AL84:AO84"/>
    <mergeCell ref="AQ84:AT84"/>
    <mergeCell ref="AV84:AZ84"/>
    <mergeCell ref="A85:B85"/>
    <mergeCell ref="C85:U85"/>
    <mergeCell ref="V85:X85"/>
    <mergeCell ref="Y85:AB85"/>
    <mergeCell ref="AD85:AG85"/>
    <mergeCell ref="AH85:AK85"/>
    <mergeCell ref="AL85:AO85"/>
    <mergeCell ref="AQ85:AT85"/>
    <mergeCell ref="AV85:AZ85"/>
    <mergeCell ref="AL86:AO86"/>
    <mergeCell ref="AQ86:AT86"/>
    <mergeCell ref="AV86:AZ86"/>
    <mergeCell ref="A87:B87"/>
    <mergeCell ref="C87:U87"/>
    <mergeCell ref="V87:X87"/>
    <mergeCell ref="Y87:AB87"/>
    <mergeCell ref="AD87:AG87"/>
    <mergeCell ref="AH87:AK87"/>
    <mergeCell ref="AL87:AO87"/>
    <mergeCell ref="A86:B86"/>
    <mergeCell ref="C86:U86"/>
    <mergeCell ref="V86:X86"/>
    <mergeCell ref="Y86:AB86"/>
    <mergeCell ref="AD86:AG86"/>
    <mergeCell ref="AH86:AK86"/>
    <mergeCell ref="AQ87:AT87"/>
    <mergeCell ref="AV87:AZ87"/>
    <mergeCell ref="A88:B88"/>
    <mergeCell ref="C88:U88"/>
    <mergeCell ref="V88:X88"/>
    <mergeCell ref="Y88:AB88"/>
    <mergeCell ref="AD88:AG88"/>
    <mergeCell ref="AH88:AK88"/>
    <mergeCell ref="AL88:AO88"/>
    <mergeCell ref="AQ88:AT88"/>
    <mergeCell ref="AV88:AZ88"/>
    <mergeCell ref="A89:B89"/>
    <mergeCell ref="C89:U89"/>
    <mergeCell ref="V89:X89"/>
    <mergeCell ref="Y89:AB89"/>
    <mergeCell ref="AD89:AG89"/>
    <mergeCell ref="AH89:AK89"/>
    <mergeCell ref="AL89:AO89"/>
    <mergeCell ref="AQ89:AT89"/>
    <mergeCell ref="AV89:AZ89"/>
    <mergeCell ref="AL90:AO90"/>
    <mergeCell ref="AQ90:AT90"/>
    <mergeCell ref="AV90:AZ90"/>
    <mergeCell ref="A91:B91"/>
    <mergeCell ref="C91:U91"/>
    <mergeCell ref="V91:X91"/>
    <mergeCell ref="Y91:AB91"/>
    <mergeCell ref="AD91:AG91"/>
    <mergeCell ref="AH91:AK91"/>
    <mergeCell ref="AL91:AO91"/>
    <mergeCell ref="A90:B90"/>
    <mergeCell ref="C90:U90"/>
    <mergeCell ref="V90:X90"/>
    <mergeCell ref="Y90:AB90"/>
    <mergeCell ref="AD90:AG90"/>
    <mergeCell ref="AH90:AK90"/>
    <mergeCell ref="AQ91:AT91"/>
    <mergeCell ref="AV91:AZ91"/>
    <mergeCell ref="A95:B95"/>
    <mergeCell ref="A96:B96"/>
    <mergeCell ref="A97:B97"/>
    <mergeCell ref="A98:B98"/>
    <mergeCell ref="A99:B99"/>
    <mergeCell ref="AV92:AZ92"/>
    <mergeCell ref="A93:B93"/>
    <mergeCell ref="C93:U93"/>
    <mergeCell ref="V93:X93"/>
    <mergeCell ref="Y93:AB93"/>
    <mergeCell ref="AD93:AG93"/>
    <mergeCell ref="AH93:AK93"/>
    <mergeCell ref="AL93:AO93"/>
    <mergeCell ref="AQ93:AT93"/>
    <mergeCell ref="AV93:AZ93"/>
    <mergeCell ref="A92:B92"/>
    <mergeCell ref="C92:U92"/>
    <mergeCell ref="V92:X92"/>
    <mergeCell ref="Y92:AB92"/>
    <mergeCell ref="AD92:AG92"/>
    <mergeCell ref="AH92:AK92"/>
    <mergeCell ref="AL92:AO92"/>
    <mergeCell ref="AQ92:AT92"/>
    <mergeCell ref="A94:B94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154:B154"/>
    <mergeCell ref="A155:B155"/>
    <mergeCell ref="A156:B156"/>
    <mergeCell ref="A157:B157"/>
    <mergeCell ref="A158:B158"/>
    <mergeCell ref="A159:B159"/>
    <mergeCell ref="A148:B148"/>
    <mergeCell ref="A149:B149"/>
    <mergeCell ref="A150:B150"/>
    <mergeCell ref="A151:B151"/>
    <mergeCell ref="A152:B152"/>
    <mergeCell ref="A153:B153"/>
    <mergeCell ref="A166:B166"/>
    <mergeCell ref="A167:B167"/>
    <mergeCell ref="A168:B168"/>
    <mergeCell ref="A169:B169"/>
    <mergeCell ref="A170:B170"/>
    <mergeCell ref="A171:B171"/>
    <mergeCell ref="A160:B160"/>
    <mergeCell ref="A161:B161"/>
    <mergeCell ref="A162:B162"/>
    <mergeCell ref="A163:B163"/>
    <mergeCell ref="A164:B164"/>
    <mergeCell ref="A165:B165"/>
    <mergeCell ref="A178:B178"/>
    <mergeCell ref="A179:B179"/>
    <mergeCell ref="A180:B180"/>
    <mergeCell ref="A181:B181"/>
    <mergeCell ref="A182:B182"/>
    <mergeCell ref="A183:B183"/>
    <mergeCell ref="A172:B172"/>
    <mergeCell ref="A173:B173"/>
    <mergeCell ref="A174:B174"/>
    <mergeCell ref="A175:B175"/>
    <mergeCell ref="A176:B176"/>
    <mergeCell ref="A177:B177"/>
    <mergeCell ref="A190:B190"/>
    <mergeCell ref="A191:B191"/>
    <mergeCell ref="A192:B192"/>
    <mergeCell ref="A193:B193"/>
    <mergeCell ref="A194:B194"/>
    <mergeCell ref="A195:B195"/>
    <mergeCell ref="A184:B184"/>
    <mergeCell ref="A185:B185"/>
    <mergeCell ref="A186:B186"/>
    <mergeCell ref="A187:B187"/>
    <mergeCell ref="A188:B188"/>
    <mergeCell ref="A189:B189"/>
    <mergeCell ref="A202:B202"/>
    <mergeCell ref="A203:B203"/>
    <mergeCell ref="A204:B204"/>
    <mergeCell ref="A205:B205"/>
    <mergeCell ref="A206:B206"/>
    <mergeCell ref="A207:B207"/>
    <mergeCell ref="A196:B196"/>
    <mergeCell ref="A197:B197"/>
    <mergeCell ref="A198:B198"/>
    <mergeCell ref="A199:B199"/>
    <mergeCell ref="A200:B200"/>
    <mergeCell ref="A201:B201"/>
    <mergeCell ref="A214:B214"/>
    <mergeCell ref="A215:B215"/>
    <mergeCell ref="A216:B216"/>
    <mergeCell ref="A217:B217"/>
    <mergeCell ref="A218:B218"/>
    <mergeCell ref="A219:B219"/>
    <mergeCell ref="A208:B208"/>
    <mergeCell ref="A209:B209"/>
    <mergeCell ref="A210:B210"/>
    <mergeCell ref="A211:B211"/>
    <mergeCell ref="A212:B212"/>
    <mergeCell ref="A213:B213"/>
    <mergeCell ref="A226:B226"/>
    <mergeCell ref="A227:B227"/>
    <mergeCell ref="A228:B228"/>
    <mergeCell ref="A229:B229"/>
    <mergeCell ref="A230:B230"/>
    <mergeCell ref="A231:B231"/>
    <mergeCell ref="A220:B220"/>
    <mergeCell ref="A221:B221"/>
    <mergeCell ref="A222:B222"/>
    <mergeCell ref="A223:B223"/>
    <mergeCell ref="A224:B224"/>
    <mergeCell ref="A225:B225"/>
    <mergeCell ref="A238:B238"/>
    <mergeCell ref="A239:B239"/>
    <mergeCell ref="A240:B240"/>
    <mergeCell ref="A241:B241"/>
    <mergeCell ref="A242:B242"/>
    <mergeCell ref="A243:B243"/>
    <mergeCell ref="A232:B232"/>
    <mergeCell ref="A233:B233"/>
    <mergeCell ref="A234:B234"/>
    <mergeCell ref="A235:B235"/>
    <mergeCell ref="A236:B236"/>
    <mergeCell ref="A237:B237"/>
    <mergeCell ref="A250:B250"/>
    <mergeCell ref="A251:B251"/>
    <mergeCell ref="A252:B252"/>
    <mergeCell ref="A253:B253"/>
    <mergeCell ref="A254:B254"/>
    <mergeCell ref="A255:B255"/>
    <mergeCell ref="A244:B244"/>
    <mergeCell ref="A245:B245"/>
    <mergeCell ref="A246:B246"/>
    <mergeCell ref="A247:B247"/>
    <mergeCell ref="A248:B248"/>
    <mergeCell ref="A249:B249"/>
    <mergeCell ref="A268:B268"/>
    <mergeCell ref="A262:B262"/>
    <mergeCell ref="A263:B263"/>
    <mergeCell ref="A264:B264"/>
    <mergeCell ref="A265:B265"/>
    <mergeCell ref="A266:B266"/>
    <mergeCell ref="A267:B267"/>
    <mergeCell ref="A256:B256"/>
    <mergeCell ref="A257:B257"/>
    <mergeCell ref="A258:B258"/>
    <mergeCell ref="A259:B259"/>
    <mergeCell ref="A260:B260"/>
    <mergeCell ref="A261:B261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0" fitToHeight="0" orientation="landscape" r:id="rId1"/>
  <headerFooter alignWithMargins="0"/>
  <rowBreaks count="6" manualBreakCount="6">
    <brk id="22" max="52" man="1"/>
    <brk id="37" max="52" man="1"/>
    <brk id="52" max="52" man="1"/>
    <brk id="66" max="52" man="1"/>
    <brk id="81" max="52" man="1"/>
    <brk id="92" max="4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76"/>
  <sheetViews>
    <sheetView view="pageBreakPreview" zoomScaleNormal="100" zoomScaleSheetLayoutView="100" workbookViewId="0">
      <selection sqref="A1:AZ1"/>
    </sheetView>
  </sheetViews>
  <sheetFormatPr defaultRowHeight="12.75" x14ac:dyDescent="0.2"/>
  <cols>
    <col min="1" max="29" width="2.7109375" style="48" customWidth="1"/>
    <col min="30" max="30" width="2.85546875" style="48" customWidth="1"/>
    <col min="31" max="52" width="2.7109375" style="48" customWidth="1"/>
    <col min="53" max="53" width="12.42578125" style="48" customWidth="1"/>
    <col min="54" max="128" width="2.7109375" style="48" customWidth="1"/>
    <col min="129" max="256" width="9.140625" style="48"/>
    <col min="257" max="285" width="2.7109375" style="48" customWidth="1"/>
    <col min="286" max="286" width="2.85546875" style="48" customWidth="1"/>
    <col min="287" max="308" width="2.7109375" style="48" customWidth="1"/>
    <col min="309" max="309" width="12.42578125" style="48" customWidth="1"/>
    <col min="310" max="384" width="2.7109375" style="48" customWidth="1"/>
    <col min="385" max="512" width="9.140625" style="48"/>
    <col min="513" max="541" width="2.7109375" style="48" customWidth="1"/>
    <col min="542" max="542" width="2.85546875" style="48" customWidth="1"/>
    <col min="543" max="564" width="2.7109375" style="48" customWidth="1"/>
    <col min="565" max="565" width="12.42578125" style="48" customWidth="1"/>
    <col min="566" max="640" width="2.7109375" style="48" customWidth="1"/>
    <col min="641" max="768" width="9.140625" style="48"/>
    <col min="769" max="797" width="2.7109375" style="48" customWidth="1"/>
    <col min="798" max="798" width="2.85546875" style="48" customWidth="1"/>
    <col min="799" max="820" width="2.7109375" style="48" customWidth="1"/>
    <col min="821" max="821" width="12.42578125" style="48" customWidth="1"/>
    <col min="822" max="896" width="2.7109375" style="48" customWidth="1"/>
    <col min="897" max="1024" width="9.140625" style="48"/>
    <col min="1025" max="1053" width="2.7109375" style="48" customWidth="1"/>
    <col min="1054" max="1054" width="2.85546875" style="48" customWidth="1"/>
    <col min="1055" max="1076" width="2.7109375" style="48" customWidth="1"/>
    <col min="1077" max="1077" width="12.42578125" style="48" customWidth="1"/>
    <col min="1078" max="1152" width="2.7109375" style="48" customWidth="1"/>
    <col min="1153" max="1280" width="9.140625" style="48"/>
    <col min="1281" max="1309" width="2.7109375" style="48" customWidth="1"/>
    <col min="1310" max="1310" width="2.85546875" style="48" customWidth="1"/>
    <col min="1311" max="1332" width="2.7109375" style="48" customWidth="1"/>
    <col min="1333" max="1333" width="12.42578125" style="48" customWidth="1"/>
    <col min="1334" max="1408" width="2.7109375" style="48" customWidth="1"/>
    <col min="1409" max="1536" width="9.140625" style="48"/>
    <col min="1537" max="1565" width="2.7109375" style="48" customWidth="1"/>
    <col min="1566" max="1566" width="2.85546875" style="48" customWidth="1"/>
    <col min="1567" max="1588" width="2.7109375" style="48" customWidth="1"/>
    <col min="1589" max="1589" width="12.42578125" style="48" customWidth="1"/>
    <col min="1590" max="1664" width="2.7109375" style="48" customWidth="1"/>
    <col min="1665" max="1792" width="9.140625" style="48"/>
    <col min="1793" max="1821" width="2.7109375" style="48" customWidth="1"/>
    <col min="1822" max="1822" width="2.85546875" style="48" customWidth="1"/>
    <col min="1823" max="1844" width="2.7109375" style="48" customWidth="1"/>
    <col min="1845" max="1845" width="12.42578125" style="48" customWidth="1"/>
    <col min="1846" max="1920" width="2.7109375" style="48" customWidth="1"/>
    <col min="1921" max="2048" width="9.140625" style="48"/>
    <col min="2049" max="2077" width="2.7109375" style="48" customWidth="1"/>
    <col min="2078" max="2078" width="2.85546875" style="48" customWidth="1"/>
    <col min="2079" max="2100" width="2.7109375" style="48" customWidth="1"/>
    <col min="2101" max="2101" width="12.42578125" style="48" customWidth="1"/>
    <col min="2102" max="2176" width="2.7109375" style="48" customWidth="1"/>
    <col min="2177" max="2304" width="9.140625" style="48"/>
    <col min="2305" max="2333" width="2.7109375" style="48" customWidth="1"/>
    <col min="2334" max="2334" width="2.85546875" style="48" customWidth="1"/>
    <col min="2335" max="2356" width="2.7109375" style="48" customWidth="1"/>
    <col min="2357" max="2357" width="12.42578125" style="48" customWidth="1"/>
    <col min="2358" max="2432" width="2.7109375" style="48" customWidth="1"/>
    <col min="2433" max="2560" width="9.140625" style="48"/>
    <col min="2561" max="2589" width="2.7109375" style="48" customWidth="1"/>
    <col min="2590" max="2590" width="2.85546875" style="48" customWidth="1"/>
    <col min="2591" max="2612" width="2.7109375" style="48" customWidth="1"/>
    <col min="2613" max="2613" width="12.42578125" style="48" customWidth="1"/>
    <col min="2614" max="2688" width="2.7109375" style="48" customWidth="1"/>
    <col min="2689" max="2816" width="9.140625" style="48"/>
    <col min="2817" max="2845" width="2.7109375" style="48" customWidth="1"/>
    <col min="2846" max="2846" width="2.85546875" style="48" customWidth="1"/>
    <col min="2847" max="2868" width="2.7109375" style="48" customWidth="1"/>
    <col min="2869" max="2869" width="12.42578125" style="48" customWidth="1"/>
    <col min="2870" max="2944" width="2.7109375" style="48" customWidth="1"/>
    <col min="2945" max="3072" width="9.140625" style="48"/>
    <col min="3073" max="3101" width="2.7109375" style="48" customWidth="1"/>
    <col min="3102" max="3102" width="2.85546875" style="48" customWidth="1"/>
    <col min="3103" max="3124" width="2.7109375" style="48" customWidth="1"/>
    <col min="3125" max="3125" width="12.42578125" style="48" customWidth="1"/>
    <col min="3126" max="3200" width="2.7109375" style="48" customWidth="1"/>
    <col min="3201" max="3328" width="9.140625" style="48"/>
    <col min="3329" max="3357" width="2.7109375" style="48" customWidth="1"/>
    <col min="3358" max="3358" width="2.85546875" style="48" customWidth="1"/>
    <col min="3359" max="3380" width="2.7109375" style="48" customWidth="1"/>
    <col min="3381" max="3381" width="12.42578125" style="48" customWidth="1"/>
    <col min="3382" max="3456" width="2.7109375" style="48" customWidth="1"/>
    <col min="3457" max="3584" width="9.140625" style="48"/>
    <col min="3585" max="3613" width="2.7109375" style="48" customWidth="1"/>
    <col min="3614" max="3614" width="2.85546875" style="48" customWidth="1"/>
    <col min="3615" max="3636" width="2.7109375" style="48" customWidth="1"/>
    <col min="3637" max="3637" width="12.42578125" style="48" customWidth="1"/>
    <col min="3638" max="3712" width="2.7109375" style="48" customWidth="1"/>
    <col min="3713" max="3840" width="9.140625" style="48"/>
    <col min="3841" max="3869" width="2.7109375" style="48" customWidth="1"/>
    <col min="3870" max="3870" width="2.85546875" style="48" customWidth="1"/>
    <col min="3871" max="3892" width="2.7109375" style="48" customWidth="1"/>
    <col min="3893" max="3893" width="12.42578125" style="48" customWidth="1"/>
    <col min="3894" max="3968" width="2.7109375" style="48" customWidth="1"/>
    <col min="3969" max="4096" width="9.140625" style="48"/>
    <col min="4097" max="4125" width="2.7109375" style="48" customWidth="1"/>
    <col min="4126" max="4126" width="2.85546875" style="48" customWidth="1"/>
    <col min="4127" max="4148" width="2.7109375" style="48" customWidth="1"/>
    <col min="4149" max="4149" width="12.42578125" style="48" customWidth="1"/>
    <col min="4150" max="4224" width="2.7109375" style="48" customWidth="1"/>
    <col min="4225" max="4352" width="9.140625" style="48"/>
    <col min="4353" max="4381" width="2.7109375" style="48" customWidth="1"/>
    <col min="4382" max="4382" width="2.85546875" style="48" customWidth="1"/>
    <col min="4383" max="4404" width="2.7109375" style="48" customWidth="1"/>
    <col min="4405" max="4405" width="12.42578125" style="48" customWidth="1"/>
    <col min="4406" max="4480" width="2.7109375" style="48" customWidth="1"/>
    <col min="4481" max="4608" width="9.140625" style="48"/>
    <col min="4609" max="4637" width="2.7109375" style="48" customWidth="1"/>
    <col min="4638" max="4638" width="2.85546875" style="48" customWidth="1"/>
    <col min="4639" max="4660" width="2.7109375" style="48" customWidth="1"/>
    <col min="4661" max="4661" width="12.42578125" style="48" customWidth="1"/>
    <col min="4662" max="4736" width="2.7109375" style="48" customWidth="1"/>
    <col min="4737" max="4864" width="9.140625" style="48"/>
    <col min="4865" max="4893" width="2.7109375" style="48" customWidth="1"/>
    <col min="4894" max="4894" width="2.85546875" style="48" customWidth="1"/>
    <col min="4895" max="4916" width="2.7109375" style="48" customWidth="1"/>
    <col min="4917" max="4917" width="12.42578125" style="48" customWidth="1"/>
    <col min="4918" max="4992" width="2.7109375" style="48" customWidth="1"/>
    <col min="4993" max="5120" width="9.140625" style="48"/>
    <col min="5121" max="5149" width="2.7109375" style="48" customWidth="1"/>
    <col min="5150" max="5150" width="2.85546875" style="48" customWidth="1"/>
    <col min="5151" max="5172" width="2.7109375" style="48" customWidth="1"/>
    <col min="5173" max="5173" width="12.42578125" style="48" customWidth="1"/>
    <col min="5174" max="5248" width="2.7109375" style="48" customWidth="1"/>
    <col min="5249" max="5376" width="9.140625" style="48"/>
    <col min="5377" max="5405" width="2.7109375" style="48" customWidth="1"/>
    <col min="5406" max="5406" width="2.85546875" style="48" customWidth="1"/>
    <col min="5407" max="5428" width="2.7109375" style="48" customWidth="1"/>
    <col min="5429" max="5429" width="12.42578125" style="48" customWidth="1"/>
    <col min="5430" max="5504" width="2.7109375" style="48" customWidth="1"/>
    <col min="5505" max="5632" width="9.140625" style="48"/>
    <col min="5633" max="5661" width="2.7109375" style="48" customWidth="1"/>
    <col min="5662" max="5662" width="2.85546875" style="48" customWidth="1"/>
    <col min="5663" max="5684" width="2.7109375" style="48" customWidth="1"/>
    <col min="5685" max="5685" width="12.42578125" style="48" customWidth="1"/>
    <col min="5686" max="5760" width="2.7109375" style="48" customWidth="1"/>
    <col min="5761" max="5888" width="9.140625" style="48"/>
    <col min="5889" max="5917" width="2.7109375" style="48" customWidth="1"/>
    <col min="5918" max="5918" width="2.85546875" style="48" customWidth="1"/>
    <col min="5919" max="5940" width="2.7109375" style="48" customWidth="1"/>
    <col min="5941" max="5941" width="12.42578125" style="48" customWidth="1"/>
    <col min="5942" max="6016" width="2.7109375" style="48" customWidth="1"/>
    <col min="6017" max="6144" width="9.140625" style="48"/>
    <col min="6145" max="6173" width="2.7109375" style="48" customWidth="1"/>
    <col min="6174" max="6174" width="2.85546875" style="48" customWidth="1"/>
    <col min="6175" max="6196" width="2.7109375" style="48" customWidth="1"/>
    <col min="6197" max="6197" width="12.42578125" style="48" customWidth="1"/>
    <col min="6198" max="6272" width="2.7109375" style="48" customWidth="1"/>
    <col min="6273" max="6400" width="9.140625" style="48"/>
    <col min="6401" max="6429" width="2.7109375" style="48" customWidth="1"/>
    <col min="6430" max="6430" width="2.85546875" style="48" customWidth="1"/>
    <col min="6431" max="6452" width="2.7109375" style="48" customWidth="1"/>
    <col min="6453" max="6453" width="12.42578125" style="48" customWidth="1"/>
    <col min="6454" max="6528" width="2.7109375" style="48" customWidth="1"/>
    <col min="6529" max="6656" width="9.140625" style="48"/>
    <col min="6657" max="6685" width="2.7109375" style="48" customWidth="1"/>
    <col min="6686" max="6686" width="2.85546875" style="48" customWidth="1"/>
    <col min="6687" max="6708" width="2.7109375" style="48" customWidth="1"/>
    <col min="6709" max="6709" width="12.42578125" style="48" customWidth="1"/>
    <col min="6710" max="6784" width="2.7109375" style="48" customWidth="1"/>
    <col min="6785" max="6912" width="9.140625" style="48"/>
    <col min="6913" max="6941" width="2.7109375" style="48" customWidth="1"/>
    <col min="6942" max="6942" width="2.85546875" style="48" customWidth="1"/>
    <col min="6943" max="6964" width="2.7109375" style="48" customWidth="1"/>
    <col min="6965" max="6965" width="12.42578125" style="48" customWidth="1"/>
    <col min="6966" max="7040" width="2.7109375" style="48" customWidth="1"/>
    <col min="7041" max="7168" width="9.140625" style="48"/>
    <col min="7169" max="7197" width="2.7109375" style="48" customWidth="1"/>
    <col min="7198" max="7198" width="2.85546875" style="48" customWidth="1"/>
    <col min="7199" max="7220" width="2.7109375" style="48" customWidth="1"/>
    <col min="7221" max="7221" width="12.42578125" style="48" customWidth="1"/>
    <col min="7222" max="7296" width="2.7109375" style="48" customWidth="1"/>
    <col min="7297" max="7424" width="9.140625" style="48"/>
    <col min="7425" max="7453" width="2.7109375" style="48" customWidth="1"/>
    <col min="7454" max="7454" width="2.85546875" style="48" customWidth="1"/>
    <col min="7455" max="7476" width="2.7109375" style="48" customWidth="1"/>
    <col min="7477" max="7477" width="12.42578125" style="48" customWidth="1"/>
    <col min="7478" max="7552" width="2.7109375" style="48" customWidth="1"/>
    <col min="7553" max="7680" width="9.140625" style="48"/>
    <col min="7681" max="7709" width="2.7109375" style="48" customWidth="1"/>
    <col min="7710" max="7710" width="2.85546875" style="48" customWidth="1"/>
    <col min="7711" max="7732" width="2.7109375" style="48" customWidth="1"/>
    <col min="7733" max="7733" width="12.42578125" style="48" customWidth="1"/>
    <col min="7734" max="7808" width="2.7109375" style="48" customWidth="1"/>
    <col min="7809" max="7936" width="9.140625" style="48"/>
    <col min="7937" max="7965" width="2.7109375" style="48" customWidth="1"/>
    <col min="7966" max="7966" width="2.85546875" style="48" customWidth="1"/>
    <col min="7967" max="7988" width="2.7109375" style="48" customWidth="1"/>
    <col min="7989" max="7989" width="12.42578125" style="48" customWidth="1"/>
    <col min="7990" max="8064" width="2.7109375" style="48" customWidth="1"/>
    <col min="8065" max="8192" width="9.140625" style="48"/>
    <col min="8193" max="8221" width="2.7109375" style="48" customWidth="1"/>
    <col min="8222" max="8222" width="2.85546875" style="48" customWidth="1"/>
    <col min="8223" max="8244" width="2.7109375" style="48" customWidth="1"/>
    <col min="8245" max="8245" width="12.42578125" style="48" customWidth="1"/>
    <col min="8246" max="8320" width="2.7109375" style="48" customWidth="1"/>
    <col min="8321" max="8448" width="9.140625" style="48"/>
    <col min="8449" max="8477" width="2.7109375" style="48" customWidth="1"/>
    <col min="8478" max="8478" width="2.85546875" style="48" customWidth="1"/>
    <col min="8479" max="8500" width="2.7109375" style="48" customWidth="1"/>
    <col min="8501" max="8501" width="12.42578125" style="48" customWidth="1"/>
    <col min="8502" max="8576" width="2.7109375" style="48" customWidth="1"/>
    <col min="8577" max="8704" width="9.140625" style="48"/>
    <col min="8705" max="8733" width="2.7109375" style="48" customWidth="1"/>
    <col min="8734" max="8734" width="2.85546875" style="48" customWidth="1"/>
    <col min="8735" max="8756" width="2.7109375" style="48" customWidth="1"/>
    <col min="8757" max="8757" width="12.42578125" style="48" customWidth="1"/>
    <col min="8758" max="8832" width="2.7109375" style="48" customWidth="1"/>
    <col min="8833" max="8960" width="9.140625" style="48"/>
    <col min="8961" max="8989" width="2.7109375" style="48" customWidth="1"/>
    <col min="8990" max="8990" width="2.85546875" style="48" customWidth="1"/>
    <col min="8991" max="9012" width="2.7109375" style="48" customWidth="1"/>
    <col min="9013" max="9013" width="12.42578125" style="48" customWidth="1"/>
    <col min="9014" max="9088" width="2.7109375" style="48" customWidth="1"/>
    <col min="9089" max="9216" width="9.140625" style="48"/>
    <col min="9217" max="9245" width="2.7109375" style="48" customWidth="1"/>
    <col min="9246" max="9246" width="2.85546875" style="48" customWidth="1"/>
    <col min="9247" max="9268" width="2.7109375" style="48" customWidth="1"/>
    <col min="9269" max="9269" width="12.42578125" style="48" customWidth="1"/>
    <col min="9270" max="9344" width="2.7109375" style="48" customWidth="1"/>
    <col min="9345" max="9472" width="9.140625" style="48"/>
    <col min="9473" max="9501" width="2.7109375" style="48" customWidth="1"/>
    <col min="9502" max="9502" width="2.85546875" style="48" customWidth="1"/>
    <col min="9503" max="9524" width="2.7109375" style="48" customWidth="1"/>
    <col min="9525" max="9525" width="12.42578125" style="48" customWidth="1"/>
    <col min="9526" max="9600" width="2.7109375" style="48" customWidth="1"/>
    <col min="9601" max="9728" width="9.140625" style="48"/>
    <col min="9729" max="9757" width="2.7109375" style="48" customWidth="1"/>
    <col min="9758" max="9758" width="2.85546875" style="48" customWidth="1"/>
    <col min="9759" max="9780" width="2.7109375" style="48" customWidth="1"/>
    <col min="9781" max="9781" width="12.42578125" style="48" customWidth="1"/>
    <col min="9782" max="9856" width="2.7109375" style="48" customWidth="1"/>
    <col min="9857" max="9984" width="9.140625" style="48"/>
    <col min="9985" max="10013" width="2.7109375" style="48" customWidth="1"/>
    <col min="10014" max="10014" width="2.85546875" style="48" customWidth="1"/>
    <col min="10015" max="10036" width="2.7109375" style="48" customWidth="1"/>
    <col min="10037" max="10037" width="12.42578125" style="48" customWidth="1"/>
    <col min="10038" max="10112" width="2.7109375" style="48" customWidth="1"/>
    <col min="10113" max="10240" width="9.140625" style="48"/>
    <col min="10241" max="10269" width="2.7109375" style="48" customWidth="1"/>
    <col min="10270" max="10270" width="2.85546875" style="48" customWidth="1"/>
    <col min="10271" max="10292" width="2.7109375" style="48" customWidth="1"/>
    <col min="10293" max="10293" width="12.42578125" style="48" customWidth="1"/>
    <col min="10294" max="10368" width="2.7109375" style="48" customWidth="1"/>
    <col min="10369" max="10496" width="9.140625" style="48"/>
    <col min="10497" max="10525" width="2.7109375" style="48" customWidth="1"/>
    <col min="10526" max="10526" width="2.85546875" style="48" customWidth="1"/>
    <col min="10527" max="10548" width="2.7109375" style="48" customWidth="1"/>
    <col min="10549" max="10549" width="12.42578125" style="48" customWidth="1"/>
    <col min="10550" max="10624" width="2.7109375" style="48" customWidth="1"/>
    <col min="10625" max="10752" width="9.140625" style="48"/>
    <col min="10753" max="10781" width="2.7109375" style="48" customWidth="1"/>
    <col min="10782" max="10782" width="2.85546875" style="48" customWidth="1"/>
    <col min="10783" max="10804" width="2.7109375" style="48" customWidth="1"/>
    <col min="10805" max="10805" width="12.42578125" style="48" customWidth="1"/>
    <col min="10806" max="10880" width="2.7109375" style="48" customWidth="1"/>
    <col min="10881" max="11008" width="9.140625" style="48"/>
    <col min="11009" max="11037" width="2.7109375" style="48" customWidth="1"/>
    <col min="11038" max="11038" width="2.85546875" style="48" customWidth="1"/>
    <col min="11039" max="11060" width="2.7109375" style="48" customWidth="1"/>
    <col min="11061" max="11061" width="12.42578125" style="48" customWidth="1"/>
    <col min="11062" max="11136" width="2.7109375" style="48" customWidth="1"/>
    <col min="11137" max="11264" width="9.140625" style="48"/>
    <col min="11265" max="11293" width="2.7109375" style="48" customWidth="1"/>
    <col min="11294" max="11294" width="2.85546875" style="48" customWidth="1"/>
    <col min="11295" max="11316" width="2.7109375" style="48" customWidth="1"/>
    <col min="11317" max="11317" width="12.42578125" style="48" customWidth="1"/>
    <col min="11318" max="11392" width="2.7109375" style="48" customWidth="1"/>
    <col min="11393" max="11520" width="9.140625" style="48"/>
    <col min="11521" max="11549" width="2.7109375" style="48" customWidth="1"/>
    <col min="11550" max="11550" width="2.85546875" style="48" customWidth="1"/>
    <col min="11551" max="11572" width="2.7109375" style="48" customWidth="1"/>
    <col min="11573" max="11573" width="12.42578125" style="48" customWidth="1"/>
    <col min="11574" max="11648" width="2.7109375" style="48" customWidth="1"/>
    <col min="11649" max="11776" width="9.140625" style="48"/>
    <col min="11777" max="11805" width="2.7109375" style="48" customWidth="1"/>
    <col min="11806" max="11806" width="2.85546875" style="48" customWidth="1"/>
    <col min="11807" max="11828" width="2.7109375" style="48" customWidth="1"/>
    <col min="11829" max="11829" width="12.42578125" style="48" customWidth="1"/>
    <col min="11830" max="11904" width="2.7109375" style="48" customWidth="1"/>
    <col min="11905" max="12032" width="9.140625" style="48"/>
    <col min="12033" max="12061" width="2.7109375" style="48" customWidth="1"/>
    <col min="12062" max="12062" width="2.85546875" style="48" customWidth="1"/>
    <col min="12063" max="12084" width="2.7109375" style="48" customWidth="1"/>
    <col min="12085" max="12085" width="12.42578125" style="48" customWidth="1"/>
    <col min="12086" max="12160" width="2.7109375" style="48" customWidth="1"/>
    <col min="12161" max="12288" width="9.140625" style="48"/>
    <col min="12289" max="12317" width="2.7109375" style="48" customWidth="1"/>
    <col min="12318" max="12318" width="2.85546875" style="48" customWidth="1"/>
    <col min="12319" max="12340" width="2.7109375" style="48" customWidth="1"/>
    <col min="12341" max="12341" width="12.42578125" style="48" customWidth="1"/>
    <col min="12342" max="12416" width="2.7109375" style="48" customWidth="1"/>
    <col min="12417" max="12544" width="9.140625" style="48"/>
    <col min="12545" max="12573" width="2.7109375" style="48" customWidth="1"/>
    <col min="12574" max="12574" width="2.85546875" style="48" customWidth="1"/>
    <col min="12575" max="12596" width="2.7109375" style="48" customWidth="1"/>
    <col min="12597" max="12597" width="12.42578125" style="48" customWidth="1"/>
    <col min="12598" max="12672" width="2.7109375" style="48" customWidth="1"/>
    <col min="12673" max="12800" width="9.140625" style="48"/>
    <col min="12801" max="12829" width="2.7109375" style="48" customWidth="1"/>
    <col min="12830" max="12830" width="2.85546875" style="48" customWidth="1"/>
    <col min="12831" max="12852" width="2.7109375" style="48" customWidth="1"/>
    <col min="12853" max="12853" width="12.42578125" style="48" customWidth="1"/>
    <col min="12854" max="12928" width="2.7109375" style="48" customWidth="1"/>
    <col min="12929" max="13056" width="9.140625" style="48"/>
    <col min="13057" max="13085" width="2.7109375" style="48" customWidth="1"/>
    <col min="13086" max="13086" width="2.85546875" style="48" customWidth="1"/>
    <col min="13087" max="13108" width="2.7109375" style="48" customWidth="1"/>
    <col min="13109" max="13109" width="12.42578125" style="48" customWidth="1"/>
    <col min="13110" max="13184" width="2.7109375" style="48" customWidth="1"/>
    <col min="13185" max="13312" width="9.140625" style="48"/>
    <col min="13313" max="13341" width="2.7109375" style="48" customWidth="1"/>
    <col min="13342" max="13342" width="2.85546875" style="48" customWidth="1"/>
    <col min="13343" max="13364" width="2.7109375" style="48" customWidth="1"/>
    <col min="13365" max="13365" width="12.42578125" style="48" customWidth="1"/>
    <col min="13366" max="13440" width="2.7109375" style="48" customWidth="1"/>
    <col min="13441" max="13568" width="9.140625" style="48"/>
    <col min="13569" max="13597" width="2.7109375" style="48" customWidth="1"/>
    <col min="13598" max="13598" width="2.85546875" style="48" customWidth="1"/>
    <col min="13599" max="13620" width="2.7109375" style="48" customWidth="1"/>
    <col min="13621" max="13621" width="12.42578125" style="48" customWidth="1"/>
    <col min="13622" max="13696" width="2.7109375" style="48" customWidth="1"/>
    <col min="13697" max="13824" width="9.140625" style="48"/>
    <col min="13825" max="13853" width="2.7109375" style="48" customWidth="1"/>
    <col min="13854" max="13854" width="2.85546875" style="48" customWidth="1"/>
    <col min="13855" max="13876" width="2.7109375" style="48" customWidth="1"/>
    <col min="13877" max="13877" width="12.42578125" style="48" customWidth="1"/>
    <col min="13878" max="13952" width="2.7109375" style="48" customWidth="1"/>
    <col min="13953" max="14080" width="9.140625" style="48"/>
    <col min="14081" max="14109" width="2.7109375" style="48" customWidth="1"/>
    <col min="14110" max="14110" width="2.85546875" style="48" customWidth="1"/>
    <col min="14111" max="14132" width="2.7109375" style="48" customWidth="1"/>
    <col min="14133" max="14133" width="12.42578125" style="48" customWidth="1"/>
    <col min="14134" max="14208" width="2.7109375" style="48" customWidth="1"/>
    <col min="14209" max="14336" width="9.140625" style="48"/>
    <col min="14337" max="14365" width="2.7109375" style="48" customWidth="1"/>
    <col min="14366" max="14366" width="2.85546875" style="48" customWidth="1"/>
    <col min="14367" max="14388" width="2.7109375" style="48" customWidth="1"/>
    <col min="14389" max="14389" width="12.42578125" style="48" customWidth="1"/>
    <col min="14390" max="14464" width="2.7109375" style="48" customWidth="1"/>
    <col min="14465" max="14592" width="9.140625" style="48"/>
    <col min="14593" max="14621" width="2.7109375" style="48" customWidth="1"/>
    <col min="14622" max="14622" width="2.85546875" style="48" customWidth="1"/>
    <col min="14623" max="14644" width="2.7109375" style="48" customWidth="1"/>
    <col min="14645" max="14645" width="12.42578125" style="48" customWidth="1"/>
    <col min="14646" max="14720" width="2.7109375" style="48" customWidth="1"/>
    <col min="14721" max="14848" width="9.140625" style="48"/>
    <col min="14849" max="14877" width="2.7109375" style="48" customWidth="1"/>
    <col min="14878" max="14878" width="2.85546875" style="48" customWidth="1"/>
    <col min="14879" max="14900" width="2.7109375" style="48" customWidth="1"/>
    <col min="14901" max="14901" width="12.42578125" style="48" customWidth="1"/>
    <col min="14902" max="14976" width="2.7109375" style="48" customWidth="1"/>
    <col min="14977" max="15104" width="9.140625" style="48"/>
    <col min="15105" max="15133" width="2.7109375" style="48" customWidth="1"/>
    <col min="15134" max="15134" width="2.85546875" style="48" customWidth="1"/>
    <col min="15135" max="15156" width="2.7109375" style="48" customWidth="1"/>
    <col min="15157" max="15157" width="12.42578125" style="48" customWidth="1"/>
    <col min="15158" max="15232" width="2.7109375" style="48" customWidth="1"/>
    <col min="15233" max="15360" width="9.140625" style="48"/>
    <col min="15361" max="15389" width="2.7109375" style="48" customWidth="1"/>
    <col min="15390" max="15390" width="2.85546875" style="48" customWidth="1"/>
    <col min="15391" max="15412" width="2.7109375" style="48" customWidth="1"/>
    <col min="15413" max="15413" width="12.42578125" style="48" customWidth="1"/>
    <col min="15414" max="15488" width="2.7109375" style="48" customWidth="1"/>
    <col min="15489" max="15616" width="9.140625" style="48"/>
    <col min="15617" max="15645" width="2.7109375" style="48" customWidth="1"/>
    <col min="15646" max="15646" width="2.85546875" style="48" customWidth="1"/>
    <col min="15647" max="15668" width="2.7109375" style="48" customWidth="1"/>
    <col min="15669" max="15669" width="12.42578125" style="48" customWidth="1"/>
    <col min="15670" max="15744" width="2.7109375" style="48" customWidth="1"/>
    <col min="15745" max="15872" width="9.140625" style="48"/>
    <col min="15873" max="15901" width="2.7109375" style="48" customWidth="1"/>
    <col min="15902" max="15902" width="2.85546875" style="48" customWidth="1"/>
    <col min="15903" max="15924" width="2.7109375" style="48" customWidth="1"/>
    <col min="15925" max="15925" width="12.42578125" style="48" customWidth="1"/>
    <col min="15926" max="16000" width="2.7109375" style="48" customWidth="1"/>
    <col min="16001" max="16128" width="9.140625" style="48"/>
    <col min="16129" max="16157" width="2.7109375" style="48" customWidth="1"/>
    <col min="16158" max="16158" width="2.85546875" style="48" customWidth="1"/>
    <col min="16159" max="16180" width="2.7109375" style="48" customWidth="1"/>
    <col min="16181" max="16181" width="12.42578125" style="48" customWidth="1"/>
    <col min="16182" max="16256" width="2.7109375" style="48" customWidth="1"/>
    <col min="16257" max="16384" width="9.140625" style="48"/>
  </cols>
  <sheetData>
    <row r="1" spans="1:62" ht="25.5" customHeight="1" x14ac:dyDescent="0.2">
      <c r="A1" s="449" t="s">
        <v>512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450"/>
      <c r="AP1" s="450"/>
      <c r="AQ1" s="450"/>
      <c r="AR1" s="450"/>
      <c r="AS1" s="450"/>
      <c r="AT1" s="450"/>
      <c r="AU1" s="450"/>
      <c r="AV1" s="450"/>
      <c r="AW1" s="450"/>
      <c r="AX1" s="450"/>
      <c r="AY1" s="450"/>
      <c r="AZ1" s="450"/>
      <c r="BA1" s="82"/>
    </row>
    <row r="2" spans="1:62" ht="25.5" customHeight="1" x14ac:dyDescent="0.2">
      <c r="A2" s="52"/>
      <c r="B2" s="50"/>
      <c r="C2" s="50"/>
      <c r="D2" s="50"/>
      <c r="E2" s="50"/>
      <c r="F2" s="50"/>
      <c r="G2" s="50"/>
      <c r="H2" s="50"/>
      <c r="I2" s="51"/>
      <c r="J2" s="51"/>
      <c r="K2" s="51"/>
      <c r="L2" s="51"/>
      <c r="M2" s="51"/>
      <c r="N2" s="51"/>
      <c r="O2" s="52"/>
      <c r="P2" s="51"/>
      <c r="Q2" s="51"/>
      <c r="R2" s="51"/>
      <c r="S2" s="51"/>
      <c r="T2" s="51"/>
      <c r="U2" s="51"/>
      <c r="V2" s="51"/>
      <c r="W2" s="50"/>
      <c r="X2" s="50"/>
      <c r="Y2" s="52"/>
      <c r="Z2" s="52"/>
      <c r="AA2" s="52"/>
      <c r="AB2" s="52"/>
      <c r="AC2" s="53"/>
      <c r="AD2" s="50"/>
      <c r="AE2" s="50"/>
      <c r="AF2" s="50"/>
      <c r="AG2" s="53"/>
      <c r="AH2" s="50"/>
      <c r="AI2" s="50"/>
      <c r="AJ2" s="50"/>
      <c r="AK2" s="50"/>
      <c r="AL2" s="50"/>
      <c r="AM2" s="52"/>
      <c r="AN2" s="50"/>
      <c r="AO2" s="50"/>
      <c r="AP2" s="50"/>
      <c r="AQ2" s="50"/>
      <c r="AR2" s="50"/>
      <c r="AS2" s="52"/>
      <c r="AT2" s="50"/>
      <c r="AU2" s="50" t="s">
        <v>388</v>
      </c>
      <c r="AV2" s="50"/>
      <c r="AW2" s="50"/>
      <c r="AX2" s="50"/>
      <c r="AY2" s="50"/>
      <c r="AZ2" s="50"/>
      <c r="BA2" s="83"/>
      <c r="BB2" s="57"/>
      <c r="BC2" s="57"/>
      <c r="BD2" s="57"/>
      <c r="BE2" s="57"/>
      <c r="BF2" s="57"/>
      <c r="BG2" s="57"/>
      <c r="BH2" s="57"/>
      <c r="BI2" s="57"/>
      <c r="BJ2" s="57"/>
    </row>
    <row r="3" spans="1:62" ht="19.5" customHeight="1" x14ac:dyDescent="0.2">
      <c r="A3" s="50"/>
      <c r="B3" s="50"/>
      <c r="C3" s="50"/>
      <c r="D3" s="50"/>
      <c r="E3" s="50"/>
      <c r="F3" s="50"/>
      <c r="G3" s="50"/>
      <c r="H3" s="50"/>
      <c r="I3" s="52"/>
      <c r="J3" s="56"/>
      <c r="K3" s="52"/>
      <c r="L3" s="52"/>
      <c r="M3" s="52"/>
      <c r="N3" s="52"/>
      <c r="O3" s="50"/>
      <c r="P3" s="52"/>
      <c r="Q3" s="56"/>
      <c r="R3" s="52"/>
      <c r="S3" s="52"/>
      <c r="T3" s="52"/>
      <c r="U3" s="52"/>
      <c r="V3" s="50"/>
      <c r="W3" s="50"/>
      <c r="X3" s="50"/>
      <c r="Y3" s="52"/>
      <c r="Z3" s="56"/>
      <c r="AA3" s="52"/>
      <c r="AB3" s="52"/>
      <c r="AC3" s="57"/>
      <c r="AD3" s="52"/>
      <c r="AE3" s="56"/>
      <c r="AF3" s="57"/>
      <c r="AG3" s="57"/>
      <c r="AH3" s="52"/>
      <c r="AI3" s="56"/>
      <c r="AJ3" s="52"/>
      <c r="AK3" s="52"/>
      <c r="AL3" s="50"/>
      <c r="AM3" s="52"/>
      <c r="AN3" s="56"/>
      <c r="AO3" s="52"/>
      <c r="AP3" s="52"/>
      <c r="AQ3" s="52"/>
      <c r="AR3" s="52"/>
      <c r="AS3" s="50"/>
      <c r="AT3" s="50"/>
      <c r="AU3" s="50"/>
      <c r="AV3" s="50"/>
      <c r="AW3" s="50"/>
      <c r="AX3" s="50"/>
      <c r="AY3" s="50"/>
      <c r="AZ3" s="50"/>
      <c r="BA3" s="50"/>
      <c r="BB3" s="57"/>
      <c r="BC3" s="57"/>
      <c r="BD3" s="57"/>
      <c r="BE3" s="57"/>
      <c r="BF3" s="57"/>
      <c r="BG3" s="57"/>
      <c r="BH3" s="57"/>
      <c r="BI3" s="57"/>
      <c r="BJ3" s="57"/>
    </row>
    <row r="4" spans="1:62" ht="25.5" customHeight="1" x14ac:dyDescent="0.2">
      <c r="A4" s="503" t="s">
        <v>389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  <c r="S4" s="503"/>
      <c r="T4" s="503"/>
      <c r="U4" s="503"/>
      <c r="V4" s="503"/>
      <c r="W4" s="503"/>
      <c r="X4" s="503"/>
      <c r="Y4" s="503"/>
      <c r="Z4" s="503"/>
      <c r="AA4" s="503"/>
      <c r="AB4" s="503"/>
      <c r="AC4" s="503"/>
      <c r="AD4" s="503"/>
      <c r="AE4" s="503"/>
      <c r="AF4" s="503"/>
      <c r="AG4" s="503"/>
      <c r="AH4" s="503"/>
      <c r="AI4" s="503"/>
      <c r="AJ4" s="503"/>
      <c r="AK4" s="503"/>
      <c r="AL4" s="503"/>
      <c r="AM4" s="503"/>
      <c r="AN4" s="503"/>
      <c r="AO4" s="503"/>
      <c r="AP4" s="503"/>
      <c r="AQ4" s="503"/>
      <c r="AR4" s="503"/>
      <c r="AS4" s="503"/>
      <c r="AT4" s="503"/>
      <c r="AU4" s="503"/>
      <c r="AV4" s="503"/>
      <c r="AW4" s="503"/>
      <c r="AX4" s="503"/>
      <c r="AY4" s="503"/>
      <c r="AZ4" s="503"/>
      <c r="BA4" s="503"/>
      <c r="BB4" s="57"/>
      <c r="BC4" s="57"/>
      <c r="BD4" s="57"/>
      <c r="BE4" s="57"/>
      <c r="BF4" s="57"/>
      <c r="BG4" s="57"/>
      <c r="BH4" s="57"/>
      <c r="BI4" s="57"/>
      <c r="BJ4" s="57"/>
    </row>
    <row r="5" spans="1:62" ht="25.5" customHeight="1" x14ac:dyDescent="0.2">
      <c r="A5" s="425" t="s">
        <v>479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5"/>
      <c r="AN5" s="425"/>
      <c r="AO5" s="425"/>
      <c r="AP5" s="425"/>
      <c r="AQ5" s="425"/>
      <c r="AR5" s="425"/>
      <c r="AS5" s="425"/>
      <c r="AT5" s="425"/>
      <c r="AU5" s="425"/>
      <c r="AV5" s="425"/>
      <c r="AW5" s="425"/>
      <c r="AX5" s="425"/>
      <c r="AY5" s="425"/>
      <c r="AZ5" s="425"/>
      <c r="BA5" s="425"/>
      <c r="BB5" s="57"/>
      <c r="BC5" s="57"/>
      <c r="BD5" s="57"/>
      <c r="BE5" s="57"/>
      <c r="BF5" s="57"/>
      <c r="BG5" s="57"/>
      <c r="BH5" s="57"/>
      <c r="BI5" s="57"/>
      <c r="BJ5" s="57"/>
    </row>
    <row r="6" spans="1:62" ht="19.5" customHeight="1" x14ac:dyDescent="0.2">
      <c r="A6" s="50"/>
      <c r="B6" s="50"/>
      <c r="C6" s="50"/>
      <c r="D6" s="50"/>
      <c r="E6" s="50"/>
      <c r="F6" s="50"/>
      <c r="G6" s="50"/>
      <c r="H6" s="50"/>
      <c r="I6" s="60"/>
      <c r="J6" s="60"/>
      <c r="K6" s="50"/>
      <c r="L6" s="60"/>
      <c r="M6" s="52"/>
      <c r="N6" s="52"/>
      <c r="O6" s="60"/>
      <c r="P6" s="60"/>
      <c r="Q6" s="60"/>
      <c r="R6" s="60"/>
      <c r="S6" s="50"/>
      <c r="T6" s="61"/>
      <c r="U6" s="61"/>
      <c r="V6" s="50"/>
      <c r="W6" s="61"/>
      <c r="X6" s="61"/>
      <c r="Y6" s="62"/>
      <c r="Z6" s="50"/>
      <c r="AA6" s="50"/>
      <c r="AB6" s="61"/>
      <c r="AC6" s="61"/>
      <c r="AD6" s="50"/>
      <c r="AE6" s="61"/>
      <c r="AF6" s="61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7"/>
      <c r="BC6" s="57"/>
      <c r="BD6" s="57"/>
      <c r="BE6" s="57"/>
      <c r="BF6" s="57"/>
      <c r="BG6" s="57"/>
      <c r="BH6" s="57"/>
      <c r="BI6" s="57"/>
      <c r="BJ6" s="57"/>
    </row>
    <row r="7" spans="1:62" ht="15.95" customHeight="1" x14ac:dyDescent="0.2">
      <c r="A7" s="453"/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453"/>
      <c r="Z7" s="453"/>
      <c r="AA7" s="453"/>
      <c r="AB7" s="453"/>
      <c r="AC7" s="453"/>
      <c r="AD7" s="453"/>
      <c r="AE7" s="453"/>
      <c r="AF7" s="453"/>
      <c r="AG7" s="453"/>
      <c r="AH7" s="453"/>
      <c r="AI7" s="453"/>
      <c r="AJ7" s="453"/>
      <c r="AK7" s="453"/>
      <c r="AL7" s="453"/>
      <c r="AM7" s="453"/>
      <c r="AN7" s="453"/>
      <c r="AO7" s="453"/>
      <c r="AP7" s="453"/>
      <c r="AQ7" s="453"/>
      <c r="AR7" s="453"/>
      <c r="AS7" s="453"/>
      <c r="AT7" s="453"/>
      <c r="AU7" s="453"/>
      <c r="AV7" s="453"/>
      <c r="AW7" s="453"/>
      <c r="AX7" s="453"/>
      <c r="AY7" s="453"/>
      <c r="AZ7" s="453"/>
      <c r="BA7" s="50"/>
    </row>
    <row r="8" spans="1:62" ht="13.5" thickBot="1" x14ac:dyDescent="0.25">
      <c r="A8" s="426" t="s">
        <v>1</v>
      </c>
      <c r="B8" s="453"/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53"/>
      <c r="V8" s="453"/>
      <c r="W8" s="453"/>
      <c r="X8" s="453"/>
      <c r="Y8" s="453"/>
      <c r="Z8" s="453"/>
      <c r="AA8" s="453"/>
      <c r="AB8" s="453"/>
      <c r="AC8" s="453"/>
      <c r="AD8" s="453"/>
      <c r="AE8" s="453"/>
      <c r="AF8" s="453"/>
      <c r="AG8" s="453"/>
      <c r="AH8" s="453"/>
      <c r="AI8" s="453"/>
      <c r="AJ8" s="453"/>
      <c r="AK8" s="453"/>
      <c r="AL8" s="453"/>
      <c r="AM8" s="453"/>
      <c r="AN8" s="453"/>
      <c r="AO8" s="453"/>
      <c r="AP8" s="453"/>
      <c r="AQ8" s="453"/>
      <c r="AR8" s="453"/>
      <c r="AS8" s="453"/>
      <c r="AT8" s="453"/>
      <c r="AU8" s="453"/>
      <c r="AV8" s="453"/>
      <c r="AW8" s="453"/>
      <c r="AX8" s="453"/>
      <c r="AY8" s="453"/>
      <c r="AZ8" s="453"/>
      <c r="BA8" s="50"/>
    </row>
    <row r="9" spans="1:62" ht="26.25" customHeight="1" x14ac:dyDescent="0.2">
      <c r="A9" s="454" t="s">
        <v>2</v>
      </c>
      <c r="B9" s="455"/>
      <c r="C9" s="458" t="s">
        <v>3</v>
      </c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8"/>
      <c r="V9" s="455" t="s">
        <v>4</v>
      </c>
      <c r="W9" s="455"/>
      <c r="X9" s="455"/>
      <c r="Y9" s="455" t="s">
        <v>5</v>
      </c>
      <c r="Z9" s="455"/>
      <c r="AA9" s="455"/>
      <c r="AB9" s="455"/>
      <c r="AC9" s="455"/>
      <c r="AD9" s="455"/>
      <c r="AE9" s="455"/>
      <c r="AF9" s="455"/>
      <c r="AG9" s="455" t="s">
        <v>390</v>
      </c>
      <c r="AH9" s="455"/>
      <c r="AI9" s="455"/>
      <c r="AJ9" s="455"/>
      <c r="AK9" s="455"/>
      <c r="AL9" s="455"/>
      <c r="AM9" s="455"/>
      <c r="AN9" s="455"/>
      <c r="AO9" s="455" t="s">
        <v>391</v>
      </c>
      <c r="AP9" s="455"/>
      <c r="AQ9" s="455"/>
      <c r="AR9" s="455"/>
      <c r="AS9" s="455"/>
      <c r="AT9" s="455"/>
      <c r="AU9" s="455"/>
      <c r="AV9" s="455"/>
      <c r="AW9" s="455" t="s">
        <v>10</v>
      </c>
      <c r="AX9" s="455"/>
      <c r="AY9" s="455"/>
      <c r="AZ9" s="455"/>
      <c r="BA9" s="460"/>
    </row>
    <row r="10" spans="1:62" ht="63" customHeight="1" x14ac:dyDescent="0.2">
      <c r="A10" s="456"/>
      <c r="B10" s="457"/>
      <c r="C10" s="459"/>
      <c r="D10" s="459"/>
      <c r="E10" s="459"/>
      <c r="F10" s="459"/>
      <c r="G10" s="459"/>
      <c r="H10" s="459"/>
      <c r="I10" s="459"/>
      <c r="J10" s="459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57"/>
      <c r="W10" s="457"/>
      <c r="X10" s="457"/>
      <c r="Y10" s="452" t="s">
        <v>11</v>
      </c>
      <c r="Z10" s="452"/>
      <c r="AA10" s="452"/>
      <c r="AB10" s="452"/>
      <c r="AC10" s="451" t="s">
        <v>12</v>
      </c>
      <c r="AD10" s="451"/>
      <c r="AE10" s="451"/>
      <c r="AF10" s="451"/>
      <c r="AG10" s="452" t="s">
        <v>11</v>
      </c>
      <c r="AH10" s="452"/>
      <c r="AI10" s="452"/>
      <c r="AJ10" s="452"/>
      <c r="AK10" s="451" t="s">
        <v>12</v>
      </c>
      <c r="AL10" s="451"/>
      <c r="AM10" s="451"/>
      <c r="AN10" s="451"/>
      <c r="AO10" s="452" t="s">
        <v>11</v>
      </c>
      <c r="AP10" s="452"/>
      <c r="AQ10" s="452"/>
      <c r="AR10" s="452"/>
      <c r="AS10" s="451" t="s">
        <v>12</v>
      </c>
      <c r="AT10" s="451"/>
      <c r="AU10" s="451"/>
      <c r="AV10" s="451"/>
      <c r="AW10" s="452" t="s">
        <v>11</v>
      </c>
      <c r="AX10" s="452"/>
      <c r="AY10" s="452"/>
      <c r="AZ10" s="452"/>
      <c r="BA10" s="84" t="s">
        <v>12</v>
      </c>
      <c r="BB10" s="85"/>
      <c r="BC10" s="85"/>
      <c r="BD10" s="85"/>
    </row>
    <row r="11" spans="1:62" ht="13.5" thickBot="1" x14ac:dyDescent="0.25">
      <c r="A11" s="471" t="s">
        <v>13</v>
      </c>
      <c r="B11" s="461"/>
      <c r="C11" s="461" t="s">
        <v>14</v>
      </c>
      <c r="D11" s="461"/>
      <c r="E11" s="461"/>
      <c r="F11" s="461"/>
      <c r="G11" s="461"/>
      <c r="H11" s="461"/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461"/>
      <c r="T11" s="461"/>
      <c r="U11" s="461"/>
      <c r="V11" s="461" t="s">
        <v>15</v>
      </c>
      <c r="W11" s="461"/>
      <c r="X11" s="461"/>
      <c r="Y11" s="462" t="s">
        <v>16</v>
      </c>
      <c r="Z11" s="462"/>
      <c r="AA11" s="462"/>
      <c r="AB11" s="462"/>
      <c r="AC11" s="461" t="s">
        <v>17</v>
      </c>
      <c r="AD11" s="461"/>
      <c r="AE11" s="461"/>
      <c r="AF11" s="461"/>
      <c r="AG11" s="462" t="s">
        <v>18</v>
      </c>
      <c r="AH11" s="462"/>
      <c r="AI11" s="462"/>
      <c r="AJ11" s="462"/>
      <c r="AK11" s="461" t="s">
        <v>19</v>
      </c>
      <c r="AL11" s="461"/>
      <c r="AM11" s="461"/>
      <c r="AN11" s="461"/>
      <c r="AO11" s="462" t="s">
        <v>20</v>
      </c>
      <c r="AP11" s="462"/>
      <c r="AQ11" s="462"/>
      <c r="AR11" s="462"/>
      <c r="AS11" s="461" t="s">
        <v>21</v>
      </c>
      <c r="AT11" s="461"/>
      <c r="AU11" s="461"/>
      <c r="AV11" s="461"/>
      <c r="AW11" s="462" t="s">
        <v>22</v>
      </c>
      <c r="AX11" s="462"/>
      <c r="AY11" s="462"/>
      <c r="AZ11" s="462"/>
      <c r="BA11" s="86">
        <v>11</v>
      </c>
      <c r="BB11" s="57"/>
      <c r="BC11" s="57"/>
      <c r="BD11" s="57"/>
    </row>
    <row r="12" spans="1:62" ht="19.5" customHeight="1" x14ac:dyDescent="0.2">
      <c r="A12" s="463" t="s">
        <v>23</v>
      </c>
      <c r="B12" s="464"/>
      <c r="C12" s="465" t="s">
        <v>392</v>
      </c>
      <c r="D12" s="465"/>
      <c r="E12" s="465"/>
      <c r="F12" s="465"/>
      <c r="G12" s="465"/>
      <c r="H12" s="465"/>
      <c r="I12" s="465"/>
      <c r="J12" s="465"/>
      <c r="K12" s="465"/>
      <c r="L12" s="465"/>
      <c r="M12" s="465"/>
      <c r="N12" s="465"/>
      <c r="O12" s="465"/>
      <c r="P12" s="465"/>
      <c r="Q12" s="465"/>
      <c r="R12" s="465"/>
      <c r="S12" s="465"/>
      <c r="T12" s="465"/>
      <c r="U12" s="465"/>
      <c r="V12" s="466" t="s">
        <v>393</v>
      </c>
      <c r="W12" s="466"/>
      <c r="X12" s="466"/>
      <c r="Y12" s="467"/>
      <c r="Z12" s="468"/>
      <c r="AA12" s="468"/>
      <c r="AB12" s="468"/>
      <c r="AC12" s="469"/>
      <c r="AD12" s="470"/>
      <c r="AE12" s="470"/>
      <c r="AF12" s="470"/>
      <c r="AG12" s="467"/>
      <c r="AH12" s="468"/>
      <c r="AI12" s="468"/>
      <c r="AJ12" s="468"/>
      <c r="AK12" s="469"/>
      <c r="AL12" s="470"/>
      <c r="AM12" s="470"/>
      <c r="AN12" s="470"/>
      <c r="AO12" s="467"/>
      <c r="AP12" s="468"/>
      <c r="AQ12" s="468"/>
      <c r="AR12" s="468"/>
      <c r="AS12" s="469"/>
      <c r="AT12" s="470"/>
      <c r="AU12" s="470"/>
      <c r="AV12" s="470"/>
      <c r="AW12" s="472">
        <v>0</v>
      </c>
      <c r="AX12" s="473"/>
      <c r="AY12" s="473"/>
      <c r="AZ12" s="474"/>
      <c r="BA12" s="87"/>
    </row>
    <row r="13" spans="1:62" ht="25.5" customHeight="1" x14ac:dyDescent="0.2">
      <c r="A13" s="478" t="s">
        <v>25</v>
      </c>
      <c r="B13" s="479"/>
      <c r="C13" s="480" t="s">
        <v>394</v>
      </c>
      <c r="D13" s="480"/>
      <c r="E13" s="480"/>
      <c r="F13" s="480"/>
      <c r="G13" s="480"/>
      <c r="H13" s="480"/>
      <c r="I13" s="480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1" t="s">
        <v>395</v>
      </c>
      <c r="W13" s="481"/>
      <c r="X13" s="481"/>
      <c r="Y13" s="475"/>
      <c r="Z13" s="476"/>
      <c r="AA13" s="476"/>
      <c r="AB13" s="476"/>
      <c r="AC13" s="486"/>
      <c r="AD13" s="487"/>
      <c r="AE13" s="487"/>
      <c r="AF13" s="487"/>
      <c r="AG13" s="475"/>
      <c r="AH13" s="476"/>
      <c r="AI13" s="476"/>
      <c r="AJ13" s="476"/>
      <c r="AK13" s="486"/>
      <c r="AL13" s="487"/>
      <c r="AM13" s="487"/>
      <c r="AN13" s="487"/>
      <c r="AO13" s="475"/>
      <c r="AP13" s="476"/>
      <c r="AQ13" s="476"/>
      <c r="AR13" s="476"/>
      <c r="AS13" s="486"/>
      <c r="AT13" s="487"/>
      <c r="AU13" s="487"/>
      <c r="AV13" s="487"/>
      <c r="AW13" s="475">
        <v>0</v>
      </c>
      <c r="AX13" s="476"/>
      <c r="AY13" s="476"/>
      <c r="AZ13" s="477"/>
      <c r="BA13" s="88"/>
    </row>
    <row r="14" spans="1:62" ht="19.5" customHeight="1" x14ac:dyDescent="0.2">
      <c r="A14" s="478" t="s">
        <v>28</v>
      </c>
      <c r="B14" s="479"/>
      <c r="C14" s="480" t="s">
        <v>396</v>
      </c>
      <c r="D14" s="480"/>
      <c r="E14" s="480"/>
      <c r="F14" s="480"/>
      <c r="G14" s="480"/>
      <c r="H14" s="480"/>
      <c r="I14" s="480"/>
      <c r="J14" s="480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1" t="s">
        <v>397</v>
      </c>
      <c r="W14" s="481"/>
      <c r="X14" s="481"/>
      <c r="Y14" s="482"/>
      <c r="Z14" s="483"/>
      <c r="AA14" s="483"/>
      <c r="AB14" s="483"/>
      <c r="AC14" s="484"/>
      <c r="AD14" s="485"/>
      <c r="AE14" s="485"/>
      <c r="AF14" s="485"/>
      <c r="AG14" s="482"/>
      <c r="AH14" s="483"/>
      <c r="AI14" s="483"/>
      <c r="AJ14" s="483"/>
      <c r="AK14" s="484"/>
      <c r="AL14" s="485"/>
      <c r="AM14" s="485"/>
      <c r="AN14" s="485"/>
      <c r="AO14" s="482"/>
      <c r="AP14" s="483"/>
      <c r="AQ14" s="483"/>
      <c r="AR14" s="483"/>
      <c r="AS14" s="484"/>
      <c r="AT14" s="485"/>
      <c r="AU14" s="485"/>
      <c r="AV14" s="485"/>
      <c r="AW14" s="475">
        <v>0</v>
      </c>
      <c r="AX14" s="476"/>
      <c r="AY14" s="476"/>
      <c r="AZ14" s="477"/>
      <c r="BA14" s="89"/>
    </row>
    <row r="15" spans="1:62" s="78" customFormat="1" ht="29.25" customHeight="1" x14ac:dyDescent="0.2">
      <c r="A15" s="478" t="s">
        <v>31</v>
      </c>
      <c r="B15" s="479"/>
      <c r="C15" s="488" t="s">
        <v>398</v>
      </c>
      <c r="D15" s="488"/>
      <c r="E15" s="488"/>
      <c r="F15" s="488"/>
      <c r="G15" s="488"/>
      <c r="H15" s="488"/>
      <c r="I15" s="488"/>
      <c r="J15" s="488"/>
      <c r="K15" s="488"/>
      <c r="L15" s="488"/>
      <c r="M15" s="488"/>
      <c r="N15" s="488"/>
      <c r="O15" s="488"/>
      <c r="P15" s="488"/>
      <c r="Q15" s="488"/>
      <c r="R15" s="488"/>
      <c r="S15" s="488"/>
      <c r="T15" s="488"/>
      <c r="U15" s="488"/>
      <c r="V15" s="481" t="s">
        <v>399</v>
      </c>
      <c r="W15" s="481"/>
      <c r="X15" s="481"/>
      <c r="Y15" s="482"/>
      <c r="Z15" s="483"/>
      <c r="AA15" s="483"/>
      <c r="AB15" s="483"/>
      <c r="AC15" s="484"/>
      <c r="AD15" s="485"/>
      <c r="AE15" s="485"/>
      <c r="AF15" s="485"/>
      <c r="AG15" s="482"/>
      <c r="AH15" s="483"/>
      <c r="AI15" s="483"/>
      <c r="AJ15" s="483"/>
      <c r="AK15" s="484"/>
      <c r="AL15" s="485"/>
      <c r="AM15" s="485"/>
      <c r="AN15" s="485"/>
      <c r="AO15" s="482"/>
      <c r="AP15" s="483"/>
      <c r="AQ15" s="483"/>
      <c r="AR15" s="483"/>
      <c r="AS15" s="484"/>
      <c r="AT15" s="485"/>
      <c r="AU15" s="485"/>
      <c r="AV15" s="485"/>
      <c r="AW15" s="475">
        <v>0</v>
      </c>
      <c r="AX15" s="476"/>
      <c r="AY15" s="476"/>
      <c r="AZ15" s="477"/>
      <c r="BA15" s="89"/>
    </row>
    <row r="16" spans="1:62" ht="19.5" customHeight="1" x14ac:dyDescent="0.2">
      <c r="A16" s="478" t="s">
        <v>34</v>
      </c>
      <c r="B16" s="479"/>
      <c r="C16" s="488" t="s">
        <v>400</v>
      </c>
      <c r="D16" s="488"/>
      <c r="E16" s="488"/>
      <c r="F16" s="488"/>
      <c r="G16" s="488"/>
      <c r="H16" s="488"/>
      <c r="I16" s="488"/>
      <c r="J16" s="488"/>
      <c r="K16" s="488"/>
      <c r="L16" s="488"/>
      <c r="M16" s="488"/>
      <c r="N16" s="488"/>
      <c r="O16" s="488"/>
      <c r="P16" s="488"/>
      <c r="Q16" s="488"/>
      <c r="R16" s="488"/>
      <c r="S16" s="488"/>
      <c r="T16" s="488"/>
      <c r="U16" s="488"/>
      <c r="V16" s="481" t="s">
        <v>401</v>
      </c>
      <c r="W16" s="481"/>
      <c r="X16" s="481"/>
      <c r="Y16" s="482"/>
      <c r="Z16" s="483"/>
      <c r="AA16" s="483"/>
      <c r="AB16" s="483"/>
      <c r="AC16" s="484"/>
      <c r="AD16" s="485"/>
      <c r="AE16" s="485"/>
      <c r="AF16" s="485"/>
      <c r="AG16" s="482"/>
      <c r="AH16" s="483"/>
      <c r="AI16" s="483"/>
      <c r="AJ16" s="483"/>
      <c r="AK16" s="484"/>
      <c r="AL16" s="485"/>
      <c r="AM16" s="485"/>
      <c r="AN16" s="485"/>
      <c r="AO16" s="482"/>
      <c r="AP16" s="483"/>
      <c r="AQ16" s="483"/>
      <c r="AR16" s="483"/>
      <c r="AS16" s="484"/>
      <c r="AT16" s="485"/>
      <c r="AU16" s="485"/>
      <c r="AV16" s="485"/>
      <c r="AW16" s="475">
        <v>0</v>
      </c>
      <c r="AX16" s="476"/>
      <c r="AY16" s="476"/>
      <c r="AZ16" s="477"/>
      <c r="BA16" s="89"/>
    </row>
    <row r="17" spans="1:53" ht="19.5" customHeight="1" x14ac:dyDescent="0.2">
      <c r="A17" s="478" t="s">
        <v>37</v>
      </c>
      <c r="B17" s="479"/>
      <c r="C17" s="489" t="s">
        <v>402</v>
      </c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  <c r="T17" s="489"/>
      <c r="U17" s="489"/>
      <c r="V17" s="481" t="s">
        <v>403</v>
      </c>
      <c r="W17" s="481"/>
      <c r="X17" s="481"/>
      <c r="Y17" s="475"/>
      <c r="Z17" s="476"/>
      <c r="AA17" s="476"/>
      <c r="AB17" s="476"/>
      <c r="AC17" s="486"/>
      <c r="AD17" s="487"/>
      <c r="AE17" s="487"/>
      <c r="AF17" s="487"/>
      <c r="AG17" s="475"/>
      <c r="AH17" s="476"/>
      <c r="AI17" s="476"/>
      <c r="AJ17" s="476"/>
      <c r="AK17" s="486"/>
      <c r="AL17" s="487"/>
      <c r="AM17" s="487"/>
      <c r="AN17" s="487"/>
      <c r="AO17" s="475"/>
      <c r="AP17" s="476"/>
      <c r="AQ17" s="476"/>
      <c r="AR17" s="476"/>
      <c r="AS17" s="486"/>
      <c r="AT17" s="487"/>
      <c r="AU17" s="487"/>
      <c r="AV17" s="487"/>
      <c r="AW17" s="475">
        <v>0</v>
      </c>
      <c r="AX17" s="476"/>
      <c r="AY17" s="476"/>
      <c r="AZ17" s="477"/>
      <c r="BA17" s="88"/>
    </row>
    <row r="18" spans="1:53" ht="19.5" customHeight="1" x14ac:dyDescent="0.2">
      <c r="A18" s="478" t="s">
        <v>40</v>
      </c>
      <c r="B18" s="479"/>
      <c r="C18" s="489" t="s">
        <v>404</v>
      </c>
      <c r="D18" s="489"/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  <c r="U18" s="489"/>
      <c r="V18" s="481" t="s">
        <v>405</v>
      </c>
      <c r="W18" s="481"/>
      <c r="X18" s="481"/>
      <c r="Y18" s="482"/>
      <c r="Z18" s="483"/>
      <c r="AA18" s="483"/>
      <c r="AB18" s="483"/>
      <c r="AC18" s="484"/>
      <c r="AD18" s="485"/>
      <c r="AE18" s="485"/>
      <c r="AF18" s="485"/>
      <c r="AG18" s="482"/>
      <c r="AH18" s="483"/>
      <c r="AI18" s="483"/>
      <c r="AJ18" s="483"/>
      <c r="AK18" s="484"/>
      <c r="AL18" s="485"/>
      <c r="AM18" s="485"/>
      <c r="AN18" s="485"/>
      <c r="AO18" s="482"/>
      <c r="AP18" s="483"/>
      <c r="AQ18" s="483"/>
      <c r="AR18" s="483"/>
      <c r="AS18" s="484"/>
      <c r="AT18" s="485"/>
      <c r="AU18" s="485"/>
      <c r="AV18" s="485"/>
      <c r="AW18" s="475">
        <v>0</v>
      </c>
      <c r="AX18" s="476"/>
      <c r="AY18" s="476"/>
      <c r="AZ18" s="477"/>
      <c r="BA18" s="89"/>
    </row>
    <row r="19" spans="1:53" s="78" customFormat="1" ht="29.25" customHeight="1" x14ac:dyDescent="0.2">
      <c r="A19" s="478" t="s">
        <v>43</v>
      </c>
      <c r="B19" s="479"/>
      <c r="C19" s="488" t="s">
        <v>406</v>
      </c>
      <c r="D19" s="488"/>
      <c r="E19" s="488"/>
      <c r="F19" s="488"/>
      <c r="G19" s="488"/>
      <c r="H19" s="488"/>
      <c r="I19" s="488"/>
      <c r="J19" s="488"/>
      <c r="K19" s="488"/>
      <c r="L19" s="488"/>
      <c r="M19" s="488"/>
      <c r="N19" s="488"/>
      <c r="O19" s="488"/>
      <c r="P19" s="488"/>
      <c r="Q19" s="488"/>
      <c r="R19" s="488"/>
      <c r="S19" s="488"/>
      <c r="T19" s="488"/>
      <c r="U19" s="488"/>
      <c r="V19" s="481" t="s">
        <v>407</v>
      </c>
      <c r="W19" s="481"/>
      <c r="X19" s="481"/>
      <c r="Y19" s="482"/>
      <c r="Z19" s="483"/>
      <c r="AA19" s="483"/>
      <c r="AB19" s="483"/>
      <c r="AC19" s="484"/>
      <c r="AD19" s="485"/>
      <c r="AE19" s="485"/>
      <c r="AF19" s="485"/>
      <c r="AG19" s="482"/>
      <c r="AH19" s="483"/>
      <c r="AI19" s="483"/>
      <c r="AJ19" s="483"/>
      <c r="AK19" s="484"/>
      <c r="AL19" s="485"/>
      <c r="AM19" s="485"/>
      <c r="AN19" s="485"/>
      <c r="AO19" s="482"/>
      <c r="AP19" s="483"/>
      <c r="AQ19" s="483"/>
      <c r="AR19" s="483"/>
      <c r="AS19" s="484"/>
      <c r="AT19" s="485"/>
      <c r="AU19" s="485"/>
      <c r="AV19" s="485"/>
      <c r="AW19" s="475">
        <v>0</v>
      </c>
      <c r="AX19" s="476"/>
      <c r="AY19" s="476"/>
      <c r="AZ19" s="477"/>
      <c r="BA19" s="89"/>
    </row>
    <row r="20" spans="1:53" ht="19.5" customHeight="1" x14ac:dyDescent="0.2">
      <c r="A20" s="478" t="s">
        <v>46</v>
      </c>
      <c r="B20" s="479"/>
      <c r="C20" s="488" t="s">
        <v>408</v>
      </c>
      <c r="D20" s="488"/>
      <c r="E20" s="488"/>
      <c r="F20" s="488"/>
      <c r="G20" s="488"/>
      <c r="H20" s="488"/>
      <c r="I20" s="488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1" t="s">
        <v>409</v>
      </c>
      <c r="W20" s="481"/>
      <c r="X20" s="481"/>
      <c r="Y20" s="482"/>
      <c r="Z20" s="483"/>
      <c r="AA20" s="483"/>
      <c r="AB20" s="483"/>
      <c r="AC20" s="484"/>
      <c r="AD20" s="485"/>
      <c r="AE20" s="485"/>
      <c r="AF20" s="485"/>
      <c r="AG20" s="482"/>
      <c r="AH20" s="483"/>
      <c r="AI20" s="483"/>
      <c r="AJ20" s="483"/>
      <c r="AK20" s="484"/>
      <c r="AL20" s="485"/>
      <c r="AM20" s="485"/>
      <c r="AN20" s="485"/>
      <c r="AO20" s="482"/>
      <c r="AP20" s="483"/>
      <c r="AQ20" s="483"/>
      <c r="AR20" s="483"/>
      <c r="AS20" s="484"/>
      <c r="AT20" s="485"/>
      <c r="AU20" s="485"/>
      <c r="AV20" s="485"/>
      <c r="AW20" s="475">
        <v>0</v>
      </c>
      <c r="AX20" s="476"/>
      <c r="AY20" s="476"/>
      <c r="AZ20" s="477"/>
      <c r="BA20" s="89"/>
    </row>
    <row r="21" spans="1:53" ht="19.5" customHeight="1" x14ac:dyDescent="0.2">
      <c r="A21" s="478" t="s">
        <v>49</v>
      </c>
      <c r="B21" s="479"/>
      <c r="C21" s="488" t="s">
        <v>410</v>
      </c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1" t="s">
        <v>411</v>
      </c>
      <c r="W21" s="481"/>
      <c r="X21" s="481"/>
      <c r="Y21" s="482"/>
      <c r="Z21" s="483"/>
      <c r="AA21" s="483"/>
      <c r="AB21" s="483"/>
      <c r="AC21" s="484"/>
      <c r="AD21" s="485"/>
      <c r="AE21" s="485"/>
      <c r="AF21" s="485"/>
      <c r="AG21" s="482"/>
      <c r="AH21" s="483"/>
      <c r="AI21" s="483"/>
      <c r="AJ21" s="483"/>
      <c r="AK21" s="484"/>
      <c r="AL21" s="485"/>
      <c r="AM21" s="485"/>
      <c r="AN21" s="485"/>
      <c r="AO21" s="482"/>
      <c r="AP21" s="483"/>
      <c r="AQ21" s="483"/>
      <c r="AR21" s="483"/>
      <c r="AS21" s="484"/>
      <c r="AT21" s="485"/>
      <c r="AU21" s="485"/>
      <c r="AV21" s="485"/>
      <c r="AW21" s="475">
        <v>0</v>
      </c>
      <c r="AX21" s="476"/>
      <c r="AY21" s="476"/>
      <c r="AZ21" s="477"/>
      <c r="BA21" s="89"/>
    </row>
    <row r="22" spans="1:53" ht="19.5" customHeight="1" x14ac:dyDescent="0.2">
      <c r="A22" s="478" t="s">
        <v>52</v>
      </c>
      <c r="B22" s="479"/>
      <c r="C22" s="488" t="s">
        <v>412</v>
      </c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1" t="s">
        <v>413</v>
      </c>
      <c r="W22" s="481"/>
      <c r="X22" s="481"/>
      <c r="Y22" s="482"/>
      <c r="Z22" s="483"/>
      <c r="AA22" s="483"/>
      <c r="AB22" s="483"/>
      <c r="AC22" s="484"/>
      <c r="AD22" s="485"/>
      <c r="AE22" s="485"/>
      <c r="AF22" s="485"/>
      <c r="AG22" s="482"/>
      <c r="AH22" s="483"/>
      <c r="AI22" s="483"/>
      <c r="AJ22" s="483"/>
      <c r="AK22" s="484"/>
      <c r="AL22" s="485"/>
      <c r="AM22" s="485"/>
      <c r="AN22" s="485"/>
      <c r="AO22" s="482"/>
      <c r="AP22" s="483"/>
      <c r="AQ22" s="483"/>
      <c r="AR22" s="483"/>
      <c r="AS22" s="484"/>
      <c r="AT22" s="485"/>
      <c r="AU22" s="485"/>
      <c r="AV22" s="485"/>
      <c r="AW22" s="475">
        <v>0</v>
      </c>
      <c r="AX22" s="476"/>
      <c r="AY22" s="476"/>
      <c r="AZ22" s="477"/>
      <c r="BA22" s="89"/>
    </row>
    <row r="23" spans="1:53" ht="19.5" customHeight="1" x14ac:dyDescent="0.2">
      <c r="A23" s="478" t="s">
        <v>55</v>
      </c>
      <c r="B23" s="479"/>
      <c r="C23" s="488" t="s">
        <v>414</v>
      </c>
      <c r="D23" s="488"/>
      <c r="E23" s="488"/>
      <c r="F23" s="488"/>
      <c r="G23" s="488"/>
      <c r="H23" s="488"/>
      <c r="I23" s="488"/>
      <c r="J23" s="488"/>
      <c r="K23" s="488"/>
      <c r="L23" s="488"/>
      <c r="M23" s="488"/>
      <c r="N23" s="488"/>
      <c r="O23" s="488"/>
      <c r="P23" s="488"/>
      <c r="Q23" s="488"/>
      <c r="R23" s="488"/>
      <c r="S23" s="488"/>
      <c r="T23" s="488"/>
      <c r="U23" s="488"/>
      <c r="V23" s="481" t="s">
        <v>415</v>
      </c>
      <c r="W23" s="481"/>
      <c r="X23" s="481"/>
      <c r="Y23" s="482"/>
      <c r="Z23" s="483"/>
      <c r="AA23" s="483"/>
      <c r="AB23" s="483"/>
      <c r="AC23" s="484"/>
      <c r="AD23" s="485"/>
      <c r="AE23" s="485"/>
      <c r="AF23" s="485"/>
      <c r="AG23" s="482"/>
      <c r="AH23" s="483"/>
      <c r="AI23" s="483"/>
      <c r="AJ23" s="483"/>
      <c r="AK23" s="484"/>
      <c r="AL23" s="485"/>
      <c r="AM23" s="485"/>
      <c r="AN23" s="485"/>
      <c r="AO23" s="482"/>
      <c r="AP23" s="483"/>
      <c r="AQ23" s="483"/>
      <c r="AR23" s="483"/>
      <c r="AS23" s="484"/>
      <c r="AT23" s="485"/>
      <c r="AU23" s="485"/>
      <c r="AV23" s="485"/>
      <c r="AW23" s="475">
        <v>0</v>
      </c>
      <c r="AX23" s="476"/>
      <c r="AY23" s="476"/>
      <c r="AZ23" s="477"/>
      <c r="BA23" s="89"/>
    </row>
    <row r="24" spans="1:53" ht="19.5" customHeight="1" x14ac:dyDescent="0.2">
      <c r="A24" s="478" t="s">
        <v>58</v>
      </c>
      <c r="B24" s="479"/>
      <c r="C24" s="488" t="s">
        <v>416</v>
      </c>
      <c r="D24" s="488"/>
      <c r="E24" s="488"/>
      <c r="F24" s="488"/>
      <c r="G24" s="488"/>
      <c r="H24" s="488"/>
      <c r="I24" s="488"/>
      <c r="J24" s="488"/>
      <c r="K24" s="488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1" t="s">
        <v>417</v>
      </c>
      <c r="W24" s="481"/>
      <c r="X24" s="481"/>
      <c r="Y24" s="482"/>
      <c r="Z24" s="483"/>
      <c r="AA24" s="483"/>
      <c r="AB24" s="483"/>
      <c r="AC24" s="484"/>
      <c r="AD24" s="485"/>
      <c r="AE24" s="485"/>
      <c r="AF24" s="485"/>
      <c r="AG24" s="482"/>
      <c r="AH24" s="483"/>
      <c r="AI24" s="483"/>
      <c r="AJ24" s="483"/>
      <c r="AK24" s="484"/>
      <c r="AL24" s="485"/>
      <c r="AM24" s="485"/>
      <c r="AN24" s="485"/>
      <c r="AO24" s="482"/>
      <c r="AP24" s="483"/>
      <c r="AQ24" s="483"/>
      <c r="AR24" s="483"/>
      <c r="AS24" s="484"/>
      <c r="AT24" s="485"/>
      <c r="AU24" s="485"/>
      <c r="AV24" s="485"/>
      <c r="AW24" s="475">
        <v>0</v>
      </c>
      <c r="AX24" s="476"/>
      <c r="AY24" s="476"/>
      <c r="AZ24" s="477"/>
      <c r="BA24" s="89"/>
    </row>
    <row r="25" spans="1:53" s="78" customFormat="1" ht="19.5" customHeight="1" x14ac:dyDescent="0.2">
      <c r="A25" s="478" t="s">
        <v>212</v>
      </c>
      <c r="B25" s="479"/>
      <c r="C25" s="488" t="s">
        <v>418</v>
      </c>
      <c r="D25" s="488"/>
      <c r="E25" s="488"/>
      <c r="F25" s="488"/>
      <c r="G25" s="488"/>
      <c r="H25" s="488"/>
      <c r="I25" s="488"/>
      <c r="J25" s="488"/>
      <c r="K25" s="488"/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1" t="s">
        <v>419</v>
      </c>
      <c r="W25" s="481"/>
      <c r="X25" s="481"/>
      <c r="Y25" s="482"/>
      <c r="Z25" s="483"/>
      <c r="AA25" s="483"/>
      <c r="AB25" s="483"/>
      <c r="AC25" s="484"/>
      <c r="AD25" s="485"/>
      <c r="AE25" s="485"/>
      <c r="AF25" s="485"/>
      <c r="AG25" s="482"/>
      <c r="AH25" s="483"/>
      <c r="AI25" s="483"/>
      <c r="AJ25" s="483"/>
      <c r="AK25" s="484"/>
      <c r="AL25" s="485"/>
      <c r="AM25" s="485"/>
      <c r="AN25" s="485"/>
      <c r="AO25" s="482"/>
      <c r="AP25" s="483"/>
      <c r="AQ25" s="483"/>
      <c r="AR25" s="483"/>
      <c r="AS25" s="484"/>
      <c r="AT25" s="485"/>
      <c r="AU25" s="485"/>
      <c r="AV25" s="485"/>
      <c r="AW25" s="475">
        <v>0</v>
      </c>
      <c r="AX25" s="476"/>
      <c r="AY25" s="476"/>
      <c r="AZ25" s="477"/>
      <c r="BA25" s="89"/>
    </row>
    <row r="26" spans="1:53" s="57" customFormat="1" ht="19.5" customHeight="1" x14ac:dyDescent="0.2">
      <c r="A26" s="478" t="s">
        <v>215</v>
      </c>
      <c r="B26" s="479"/>
      <c r="C26" s="490" t="s">
        <v>420</v>
      </c>
      <c r="D26" s="491"/>
      <c r="E26" s="491"/>
      <c r="F26" s="491"/>
      <c r="G26" s="491"/>
      <c r="H26" s="491"/>
      <c r="I26" s="491"/>
      <c r="J26" s="491"/>
      <c r="K26" s="491"/>
      <c r="L26" s="491"/>
      <c r="M26" s="491"/>
      <c r="N26" s="491"/>
      <c r="O26" s="491"/>
      <c r="P26" s="491"/>
      <c r="Q26" s="491"/>
      <c r="R26" s="491"/>
      <c r="S26" s="491"/>
      <c r="T26" s="491"/>
      <c r="U26" s="492"/>
      <c r="V26" s="481" t="s">
        <v>421</v>
      </c>
      <c r="W26" s="481"/>
      <c r="X26" s="481"/>
      <c r="Y26" s="482"/>
      <c r="Z26" s="483"/>
      <c r="AA26" s="483"/>
      <c r="AB26" s="483"/>
      <c r="AC26" s="484"/>
      <c r="AD26" s="485"/>
      <c r="AE26" s="485"/>
      <c r="AF26" s="485"/>
      <c r="AG26" s="482"/>
      <c r="AH26" s="483"/>
      <c r="AI26" s="483"/>
      <c r="AJ26" s="483"/>
      <c r="AK26" s="484"/>
      <c r="AL26" s="485"/>
      <c r="AM26" s="485"/>
      <c r="AN26" s="485"/>
      <c r="AO26" s="482"/>
      <c r="AP26" s="483"/>
      <c r="AQ26" s="483"/>
      <c r="AR26" s="483"/>
      <c r="AS26" s="484"/>
      <c r="AT26" s="485"/>
      <c r="AU26" s="485"/>
      <c r="AV26" s="485"/>
      <c r="AW26" s="475">
        <v>0</v>
      </c>
      <c r="AX26" s="476"/>
      <c r="AY26" s="476"/>
      <c r="AZ26" s="477"/>
      <c r="BA26" s="89"/>
    </row>
    <row r="27" spans="1:53" ht="19.5" customHeight="1" x14ac:dyDescent="0.2">
      <c r="A27" s="478" t="s">
        <v>60</v>
      </c>
      <c r="B27" s="479"/>
      <c r="C27" s="488" t="s">
        <v>422</v>
      </c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  <c r="O27" s="488"/>
      <c r="P27" s="488"/>
      <c r="Q27" s="488"/>
      <c r="R27" s="488"/>
      <c r="S27" s="488"/>
      <c r="T27" s="488"/>
      <c r="U27" s="488"/>
      <c r="V27" s="481" t="s">
        <v>423</v>
      </c>
      <c r="W27" s="481"/>
      <c r="X27" s="481"/>
      <c r="Y27" s="482"/>
      <c r="Z27" s="483"/>
      <c r="AA27" s="483"/>
      <c r="AB27" s="483"/>
      <c r="AC27" s="484"/>
      <c r="AD27" s="485"/>
      <c r="AE27" s="485"/>
      <c r="AF27" s="485"/>
      <c r="AG27" s="482"/>
      <c r="AH27" s="483"/>
      <c r="AI27" s="483"/>
      <c r="AJ27" s="483"/>
      <c r="AK27" s="484"/>
      <c r="AL27" s="485"/>
      <c r="AM27" s="485"/>
      <c r="AN27" s="485"/>
      <c r="AO27" s="482"/>
      <c r="AP27" s="483"/>
      <c r="AQ27" s="483"/>
      <c r="AR27" s="483"/>
      <c r="AS27" s="484"/>
      <c r="AT27" s="485"/>
      <c r="AU27" s="485"/>
      <c r="AV27" s="485"/>
      <c r="AW27" s="475">
        <v>0</v>
      </c>
      <c r="AX27" s="476"/>
      <c r="AY27" s="476"/>
      <c r="AZ27" s="477"/>
      <c r="BA27" s="89"/>
    </row>
    <row r="28" spans="1:53" ht="19.5" customHeight="1" x14ac:dyDescent="0.2">
      <c r="A28" s="478" t="s">
        <v>63</v>
      </c>
      <c r="B28" s="479"/>
      <c r="C28" s="488" t="s">
        <v>424</v>
      </c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1" t="s">
        <v>425</v>
      </c>
      <c r="W28" s="481"/>
      <c r="X28" s="481"/>
      <c r="Y28" s="482"/>
      <c r="Z28" s="483"/>
      <c r="AA28" s="483"/>
      <c r="AB28" s="483"/>
      <c r="AC28" s="484"/>
      <c r="AD28" s="485"/>
      <c r="AE28" s="485"/>
      <c r="AF28" s="485"/>
      <c r="AG28" s="482"/>
      <c r="AH28" s="483"/>
      <c r="AI28" s="483"/>
      <c r="AJ28" s="483"/>
      <c r="AK28" s="484"/>
      <c r="AL28" s="485"/>
      <c r="AM28" s="485"/>
      <c r="AN28" s="485"/>
      <c r="AO28" s="482"/>
      <c r="AP28" s="483"/>
      <c r="AQ28" s="483"/>
      <c r="AR28" s="483"/>
      <c r="AS28" s="484"/>
      <c r="AT28" s="485"/>
      <c r="AU28" s="485"/>
      <c r="AV28" s="485"/>
      <c r="AW28" s="475">
        <v>0</v>
      </c>
      <c r="AX28" s="476"/>
      <c r="AY28" s="476"/>
      <c r="AZ28" s="477"/>
      <c r="BA28" s="89"/>
    </row>
    <row r="29" spans="1:53" s="70" customFormat="1" ht="24" customHeight="1" thickBot="1" x14ac:dyDescent="0.25">
      <c r="A29" s="493" t="s">
        <v>66</v>
      </c>
      <c r="B29" s="494"/>
      <c r="C29" s="341" t="s">
        <v>426</v>
      </c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400"/>
      <c r="V29" s="495" t="s">
        <v>427</v>
      </c>
      <c r="W29" s="496"/>
      <c r="X29" s="496"/>
      <c r="Y29" s="497"/>
      <c r="Z29" s="498"/>
      <c r="AA29" s="498"/>
      <c r="AB29" s="498"/>
      <c r="AC29" s="499"/>
      <c r="AD29" s="500"/>
      <c r="AE29" s="500"/>
      <c r="AF29" s="500"/>
      <c r="AG29" s="497"/>
      <c r="AH29" s="498"/>
      <c r="AI29" s="498"/>
      <c r="AJ29" s="498"/>
      <c r="AK29" s="499"/>
      <c r="AL29" s="500"/>
      <c r="AM29" s="500"/>
      <c r="AN29" s="500"/>
      <c r="AO29" s="497"/>
      <c r="AP29" s="498"/>
      <c r="AQ29" s="498"/>
      <c r="AR29" s="498"/>
      <c r="AS29" s="499"/>
      <c r="AT29" s="500"/>
      <c r="AU29" s="500"/>
      <c r="AV29" s="500"/>
      <c r="AW29" s="509">
        <v>0</v>
      </c>
      <c r="AX29" s="510"/>
      <c r="AY29" s="510"/>
      <c r="AZ29" s="511"/>
      <c r="BA29" s="90"/>
    </row>
    <row r="30" spans="1:53" ht="19.5" customHeight="1" thickBot="1" x14ac:dyDescent="0.25">
      <c r="A30" s="512" t="s">
        <v>224</v>
      </c>
      <c r="B30" s="513"/>
      <c r="C30" s="514" t="s">
        <v>428</v>
      </c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5" t="s">
        <v>429</v>
      </c>
      <c r="W30" s="516"/>
      <c r="X30" s="516"/>
      <c r="Y30" s="504">
        <v>0</v>
      </c>
      <c r="Z30" s="505"/>
      <c r="AA30" s="505"/>
      <c r="AB30" s="505"/>
      <c r="AC30" s="504">
        <v>0</v>
      </c>
      <c r="AD30" s="505"/>
      <c r="AE30" s="505"/>
      <c r="AF30" s="505"/>
      <c r="AG30" s="504">
        <v>0</v>
      </c>
      <c r="AH30" s="505"/>
      <c r="AI30" s="505"/>
      <c r="AJ30" s="505"/>
      <c r="AK30" s="504">
        <v>0</v>
      </c>
      <c r="AL30" s="505"/>
      <c r="AM30" s="505"/>
      <c r="AN30" s="505"/>
      <c r="AO30" s="504">
        <v>0</v>
      </c>
      <c r="AP30" s="505"/>
      <c r="AQ30" s="505"/>
      <c r="AR30" s="505"/>
      <c r="AS30" s="504">
        <v>0</v>
      </c>
      <c r="AT30" s="505"/>
      <c r="AU30" s="505"/>
      <c r="AV30" s="505"/>
      <c r="AW30" s="506">
        <v>0</v>
      </c>
      <c r="AX30" s="507"/>
      <c r="AY30" s="507"/>
      <c r="AZ30" s="508"/>
      <c r="BA30" s="91"/>
    </row>
    <row r="31" spans="1:53" ht="19.5" customHeight="1" x14ac:dyDescent="0.2">
      <c r="A31" s="305"/>
      <c r="B31" s="501"/>
    </row>
    <row r="32" spans="1:53" ht="19.5" customHeight="1" x14ac:dyDescent="0.2">
      <c r="A32" s="305"/>
      <c r="B32" s="501"/>
      <c r="C32" s="92"/>
      <c r="D32" s="92"/>
      <c r="E32" s="92"/>
      <c r="F32" s="92"/>
    </row>
    <row r="33" spans="1:53" ht="19.5" customHeight="1" x14ac:dyDescent="0.2">
      <c r="A33" s="305"/>
      <c r="B33" s="501"/>
      <c r="C33" s="92"/>
      <c r="D33" s="92"/>
      <c r="E33" s="92"/>
      <c r="F33" s="92"/>
    </row>
    <row r="34" spans="1:53" ht="19.5" customHeight="1" x14ac:dyDescent="0.2">
      <c r="A34" s="305"/>
      <c r="B34" s="501"/>
      <c r="C34" s="92"/>
      <c r="D34" s="92"/>
      <c r="E34" s="92"/>
      <c r="F34" s="92"/>
    </row>
    <row r="35" spans="1:53" ht="19.5" customHeight="1" x14ac:dyDescent="0.2">
      <c r="A35" s="305"/>
      <c r="B35" s="501"/>
      <c r="C35" s="92"/>
      <c r="D35" s="92"/>
      <c r="E35" s="92"/>
      <c r="F35" s="92"/>
    </row>
    <row r="36" spans="1:53" s="93" customFormat="1" ht="19.5" customHeight="1" x14ac:dyDescent="0.2">
      <c r="A36" s="304"/>
      <c r="B36" s="502"/>
      <c r="C36" s="92"/>
      <c r="D36" s="92"/>
      <c r="E36" s="92"/>
      <c r="F36" s="92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</row>
    <row r="37" spans="1:53" ht="21.75" customHeight="1" x14ac:dyDescent="0.2">
      <c r="C37" s="92"/>
      <c r="D37" s="92"/>
      <c r="E37" s="92"/>
      <c r="F37" s="92"/>
    </row>
    <row r="38" spans="1:53" ht="21.75" customHeight="1" x14ac:dyDescent="0.2">
      <c r="C38" s="92"/>
      <c r="D38" s="92"/>
      <c r="E38" s="92"/>
      <c r="F38" s="92"/>
    </row>
    <row r="39" spans="1:53" ht="21.75" customHeight="1" x14ac:dyDescent="0.2">
      <c r="C39" s="92"/>
      <c r="D39" s="92"/>
      <c r="E39" s="92"/>
      <c r="F39" s="92"/>
    </row>
    <row r="40" spans="1:53" ht="21.75" customHeight="1" x14ac:dyDescent="0.2">
      <c r="C40" s="92"/>
      <c r="D40" s="92"/>
      <c r="E40" s="92"/>
      <c r="F40" s="92"/>
    </row>
    <row r="41" spans="1:53" ht="21.75" customHeight="1" x14ac:dyDescent="0.2">
      <c r="C41" s="92"/>
      <c r="D41" s="92"/>
      <c r="E41" s="92"/>
      <c r="F41" s="92"/>
    </row>
    <row r="42" spans="1:53" ht="21.75" customHeight="1" x14ac:dyDescent="0.2">
      <c r="C42" s="92"/>
      <c r="D42" s="92"/>
      <c r="E42" s="92"/>
      <c r="F42" s="92"/>
    </row>
    <row r="43" spans="1:53" ht="21.75" customHeight="1" x14ac:dyDescent="0.2">
      <c r="C43" s="92"/>
      <c r="D43" s="92"/>
      <c r="E43" s="92"/>
      <c r="F43" s="92"/>
    </row>
    <row r="44" spans="1:53" ht="21.75" customHeight="1" x14ac:dyDescent="0.2">
      <c r="C44" s="92"/>
      <c r="D44" s="92"/>
      <c r="E44" s="92"/>
      <c r="F44" s="92"/>
    </row>
    <row r="45" spans="1:53" ht="21.95" customHeight="1" x14ac:dyDescent="0.2">
      <c r="C45" s="92"/>
      <c r="D45" s="92"/>
      <c r="E45" s="92"/>
      <c r="F45" s="92"/>
    </row>
    <row r="46" spans="1:53" ht="21.95" customHeight="1" x14ac:dyDescent="0.2">
      <c r="C46" s="92"/>
      <c r="D46" s="92"/>
      <c r="E46" s="92"/>
      <c r="F46" s="92"/>
    </row>
    <row r="47" spans="1:53" ht="21.95" customHeight="1" x14ac:dyDescent="0.2">
      <c r="C47" s="92"/>
      <c r="D47" s="92"/>
      <c r="E47" s="92"/>
      <c r="F47" s="92"/>
    </row>
    <row r="48" spans="1:53" ht="21.95" customHeight="1" x14ac:dyDescent="0.2">
      <c r="C48" s="92"/>
      <c r="D48" s="92"/>
      <c r="E48" s="92"/>
      <c r="F48" s="92"/>
    </row>
    <row r="49" spans="3:6" ht="21.95" customHeight="1" x14ac:dyDescent="0.2">
      <c r="C49" s="92"/>
      <c r="D49" s="92"/>
      <c r="E49" s="92"/>
      <c r="F49" s="92"/>
    </row>
    <row r="50" spans="3:6" ht="21.95" customHeight="1" x14ac:dyDescent="0.2">
      <c r="C50" s="92"/>
      <c r="D50" s="92"/>
      <c r="E50" s="92"/>
      <c r="F50" s="92"/>
    </row>
    <row r="51" spans="3:6" ht="21.95" customHeight="1" x14ac:dyDescent="0.2">
      <c r="C51" s="92"/>
      <c r="D51" s="92"/>
      <c r="E51" s="92"/>
      <c r="F51" s="92"/>
    </row>
    <row r="52" spans="3:6" ht="21.95" customHeight="1" x14ac:dyDescent="0.2">
      <c r="C52" s="92"/>
      <c r="D52" s="92"/>
      <c r="E52" s="92"/>
      <c r="F52" s="92"/>
    </row>
    <row r="53" spans="3:6" ht="21.95" customHeight="1" x14ac:dyDescent="0.2">
      <c r="C53" s="92"/>
      <c r="D53" s="92"/>
      <c r="E53" s="92"/>
      <c r="F53" s="92"/>
    </row>
    <row r="54" spans="3:6" ht="21.95" customHeight="1" x14ac:dyDescent="0.2">
      <c r="C54" s="92"/>
      <c r="D54" s="92"/>
      <c r="E54" s="92"/>
      <c r="F54" s="92"/>
    </row>
    <row r="55" spans="3:6" ht="21.95" customHeight="1" x14ac:dyDescent="0.2">
      <c r="C55" s="92"/>
      <c r="D55" s="92"/>
      <c r="E55" s="92"/>
      <c r="F55" s="92"/>
    </row>
    <row r="56" spans="3:6" ht="21.95" customHeight="1" x14ac:dyDescent="0.2">
      <c r="C56" s="92"/>
      <c r="D56" s="92"/>
      <c r="E56" s="92"/>
      <c r="F56" s="92"/>
    </row>
    <row r="57" spans="3:6" ht="21.95" customHeight="1" x14ac:dyDescent="0.2">
      <c r="C57" s="92"/>
      <c r="D57" s="92"/>
      <c r="E57" s="92"/>
      <c r="F57" s="92"/>
    </row>
    <row r="58" spans="3:6" ht="21.95" customHeight="1" x14ac:dyDescent="0.2">
      <c r="C58" s="92"/>
      <c r="D58" s="92"/>
      <c r="E58" s="92"/>
      <c r="F58" s="92"/>
    </row>
    <row r="59" spans="3:6" ht="21.95" customHeight="1" x14ac:dyDescent="0.2">
      <c r="C59" s="92"/>
      <c r="D59" s="92"/>
      <c r="E59" s="92"/>
      <c r="F59" s="92"/>
    </row>
    <row r="60" spans="3:6" ht="21.95" customHeight="1" x14ac:dyDescent="0.2">
      <c r="C60" s="92"/>
      <c r="D60" s="92"/>
      <c r="E60" s="92"/>
      <c r="F60" s="92"/>
    </row>
    <row r="61" spans="3:6" ht="21.95" customHeight="1" x14ac:dyDescent="0.2">
      <c r="C61" s="92"/>
      <c r="D61" s="92"/>
      <c r="E61" s="92"/>
      <c r="F61" s="92"/>
    </row>
    <row r="62" spans="3:6" ht="21.95" customHeight="1" x14ac:dyDescent="0.2">
      <c r="C62" s="92"/>
      <c r="D62" s="92"/>
      <c r="E62" s="92"/>
      <c r="F62" s="92"/>
    </row>
    <row r="63" spans="3:6" ht="21.95" customHeight="1" x14ac:dyDescent="0.2">
      <c r="C63" s="92"/>
      <c r="D63" s="92"/>
      <c r="E63" s="92"/>
      <c r="F63" s="92"/>
    </row>
    <row r="64" spans="3:6" ht="21.95" customHeight="1" x14ac:dyDescent="0.2">
      <c r="C64" s="92"/>
      <c r="D64" s="92"/>
      <c r="E64" s="92"/>
      <c r="F64" s="92"/>
    </row>
    <row r="65" spans="3:6" ht="21.95" customHeight="1" x14ac:dyDescent="0.2">
      <c r="C65" s="92"/>
      <c r="D65" s="92"/>
      <c r="E65" s="92"/>
      <c r="F65" s="92"/>
    </row>
    <row r="66" spans="3:6" ht="21.95" customHeight="1" x14ac:dyDescent="0.2"/>
    <row r="67" spans="3:6" ht="21.95" customHeight="1" x14ac:dyDescent="0.2"/>
    <row r="68" spans="3:6" ht="21.95" customHeight="1" x14ac:dyDescent="0.2"/>
    <row r="69" spans="3:6" ht="21.95" customHeight="1" x14ac:dyDescent="0.2"/>
    <row r="70" spans="3:6" ht="21.95" customHeight="1" x14ac:dyDescent="0.2"/>
    <row r="71" spans="3:6" ht="21.95" customHeight="1" x14ac:dyDescent="0.2"/>
    <row r="72" spans="3:6" ht="21.95" customHeight="1" x14ac:dyDescent="0.2"/>
    <row r="73" spans="3:6" ht="21.95" customHeight="1" x14ac:dyDescent="0.2"/>
    <row r="74" spans="3:6" ht="21.95" customHeight="1" x14ac:dyDescent="0.2"/>
    <row r="75" spans="3:6" ht="21.95" customHeight="1" x14ac:dyDescent="0.2"/>
    <row r="76" spans="3:6" ht="21.95" customHeight="1" x14ac:dyDescent="0.2"/>
  </sheetData>
  <mergeCells count="225">
    <mergeCell ref="A33:B33"/>
    <mergeCell ref="A34:B34"/>
    <mergeCell ref="A35:B35"/>
    <mergeCell ref="A36:B36"/>
    <mergeCell ref="A4:BA4"/>
    <mergeCell ref="A5:BA5"/>
    <mergeCell ref="AK30:AN30"/>
    <mergeCell ref="AO30:AR30"/>
    <mergeCell ref="AS30:AV30"/>
    <mergeCell ref="AW30:AZ30"/>
    <mergeCell ref="A31:B31"/>
    <mergeCell ref="A32:B32"/>
    <mergeCell ref="AK29:AN29"/>
    <mergeCell ref="AO29:AR29"/>
    <mergeCell ref="AS29:AV29"/>
    <mergeCell ref="AW29:AZ29"/>
    <mergeCell ref="A30:B30"/>
    <mergeCell ref="C30:U30"/>
    <mergeCell ref="V30:X30"/>
    <mergeCell ref="Y30:AB30"/>
    <mergeCell ref="AC30:AF30"/>
    <mergeCell ref="AG30:AJ30"/>
    <mergeCell ref="AK28:AN28"/>
    <mergeCell ref="AO28:AR28"/>
    <mergeCell ref="A27:B27"/>
    <mergeCell ref="C27:U27"/>
    <mergeCell ref="V27:X27"/>
    <mergeCell ref="Y27:AB27"/>
    <mergeCell ref="AC27:AF27"/>
    <mergeCell ref="AG27:AJ27"/>
    <mergeCell ref="AS28:AV28"/>
    <mergeCell ref="AW28:AZ28"/>
    <mergeCell ref="A29:B29"/>
    <mergeCell ref="C29:U29"/>
    <mergeCell ref="V29:X29"/>
    <mergeCell ref="Y29:AB29"/>
    <mergeCell ref="AC29:AF29"/>
    <mergeCell ref="AG29:AJ29"/>
    <mergeCell ref="AK27:AN27"/>
    <mergeCell ref="AO27:AR27"/>
    <mergeCell ref="AS27:AV27"/>
    <mergeCell ref="AW27:AZ27"/>
    <mergeCell ref="A28:B28"/>
    <mergeCell ref="C28:U28"/>
    <mergeCell ref="V28:X28"/>
    <mergeCell ref="Y28:AB28"/>
    <mergeCell ref="AC28:AF28"/>
    <mergeCell ref="AG28:AJ28"/>
    <mergeCell ref="AW25:AZ25"/>
    <mergeCell ref="A26:B26"/>
    <mergeCell ref="C26:U26"/>
    <mergeCell ref="V26:X26"/>
    <mergeCell ref="Y26:AB26"/>
    <mergeCell ref="AC26:AF26"/>
    <mergeCell ref="AG26:AJ26"/>
    <mergeCell ref="AK26:AN26"/>
    <mergeCell ref="AO26:AR26"/>
    <mergeCell ref="AS26:AV26"/>
    <mergeCell ref="AW26:AZ26"/>
    <mergeCell ref="A25:B25"/>
    <mergeCell ref="C25:U25"/>
    <mergeCell ref="V25:X25"/>
    <mergeCell ref="Y25:AB25"/>
    <mergeCell ref="AC25:AF25"/>
    <mergeCell ref="AG25:AJ25"/>
    <mergeCell ref="AK25:AN25"/>
    <mergeCell ref="AO25:AR25"/>
    <mergeCell ref="AS25:AV25"/>
    <mergeCell ref="AW23:AZ23"/>
    <mergeCell ref="A24:B24"/>
    <mergeCell ref="C24:U24"/>
    <mergeCell ref="V24:X24"/>
    <mergeCell ref="Y24:AB24"/>
    <mergeCell ref="AC24:AF24"/>
    <mergeCell ref="AG24:AJ24"/>
    <mergeCell ref="AK24:AN24"/>
    <mergeCell ref="AO24:AR24"/>
    <mergeCell ref="AS24:AV24"/>
    <mergeCell ref="AW24:AZ24"/>
    <mergeCell ref="A23:B23"/>
    <mergeCell ref="C23:U23"/>
    <mergeCell ref="V23:X23"/>
    <mergeCell ref="Y23:AB23"/>
    <mergeCell ref="AC23:AF23"/>
    <mergeCell ref="AG23:AJ23"/>
    <mergeCell ref="AK23:AN23"/>
    <mergeCell ref="AO23:AR23"/>
    <mergeCell ref="AS23:AV23"/>
    <mergeCell ref="AW21:AZ21"/>
    <mergeCell ref="A22:B22"/>
    <mergeCell ref="C22:U22"/>
    <mergeCell ref="V22:X22"/>
    <mergeCell ref="Y22:AB22"/>
    <mergeCell ref="AC22:AF22"/>
    <mergeCell ref="AG22:AJ22"/>
    <mergeCell ref="AK22:AN22"/>
    <mergeCell ref="AO22:AR22"/>
    <mergeCell ref="AS22:AV22"/>
    <mergeCell ref="AW22:AZ22"/>
    <mergeCell ref="A21:B21"/>
    <mergeCell ref="C21:U21"/>
    <mergeCell ref="V21:X21"/>
    <mergeCell ref="Y21:AB21"/>
    <mergeCell ref="AC21:AF21"/>
    <mergeCell ref="AG21:AJ21"/>
    <mergeCell ref="AK21:AN21"/>
    <mergeCell ref="AO21:AR21"/>
    <mergeCell ref="AS21:AV21"/>
    <mergeCell ref="AW19:AZ19"/>
    <mergeCell ref="A20:B20"/>
    <mergeCell ref="C20:U20"/>
    <mergeCell ref="V20:X20"/>
    <mergeCell ref="Y20:AB20"/>
    <mergeCell ref="AC20:AF20"/>
    <mergeCell ref="AG20:AJ20"/>
    <mergeCell ref="AK20:AN20"/>
    <mergeCell ref="AO20:AR20"/>
    <mergeCell ref="AS20:AV20"/>
    <mergeCell ref="AW20:AZ20"/>
    <mergeCell ref="A19:B19"/>
    <mergeCell ref="C19:U19"/>
    <mergeCell ref="V19:X19"/>
    <mergeCell ref="Y19:AB19"/>
    <mergeCell ref="AC19:AF19"/>
    <mergeCell ref="AG19:AJ19"/>
    <mergeCell ref="AK19:AN19"/>
    <mergeCell ref="AO19:AR19"/>
    <mergeCell ref="AS19:AV19"/>
    <mergeCell ref="AW17:AZ17"/>
    <mergeCell ref="A18:B18"/>
    <mergeCell ref="C18:U18"/>
    <mergeCell ref="V18:X18"/>
    <mergeCell ref="Y18:AB18"/>
    <mergeCell ref="AC18:AF18"/>
    <mergeCell ref="AG18:AJ18"/>
    <mergeCell ref="AK18:AN18"/>
    <mergeCell ref="AO18:AR18"/>
    <mergeCell ref="AS18:AV18"/>
    <mergeCell ref="AW18:AZ18"/>
    <mergeCell ref="A17:B17"/>
    <mergeCell ref="C17:U17"/>
    <mergeCell ref="V17:X17"/>
    <mergeCell ref="Y17:AB17"/>
    <mergeCell ref="AC17:AF17"/>
    <mergeCell ref="AG17:AJ17"/>
    <mergeCell ref="AK17:AN17"/>
    <mergeCell ref="AO17:AR17"/>
    <mergeCell ref="AS17:AV17"/>
    <mergeCell ref="AW15:AZ15"/>
    <mergeCell ref="A16:B16"/>
    <mergeCell ref="C16:U16"/>
    <mergeCell ref="V16:X16"/>
    <mergeCell ref="Y16:AB16"/>
    <mergeCell ref="AC16:AF16"/>
    <mergeCell ref="AG16:AJ16"/>
    <mergeCell ref="AK16:AN16"/>
    <mergeCell ref="AO16:AR16"/>
    <mergeCell ref="AS16:AV16"/>
    <mergeCell ref="AW16:AZ16"/>
    <mergeCell ref="A15:B15"/>
    <mergeCell ref="C15:U15"/>
    <mergeCell ref="V15:X15"/>
    <mergeCell ref="Y15:AB15"/>
    <mergeCell ref="AC15:AF15"/>
    <mergeCell ref="AG15:AJ15"/>
    <mergeCell ref="AK15:AN15"/>
    <mergeCell ref="AO15:AR15"/>
    <mergeCell ref="AS15:AV15"/>
    <mergeCell ref="AW13:AZ13"/>
    <mergeCell ref="A14:B14"/>
    <mergeCell ref="C14:U14"/>
    <mergeCell ref="V14:X14"/>
    <mergeCell ref="Y14:AB14"/>
    <mergeCell ref="AC14:AF14"/>
    <mergeCell ref="AG14:AJ14"/>
    <mergeCell ref="AK14:AN14"/>
    <mergeCell ref="AO14:AR14"/>
    <mergeCell ref="AS14:AV14"/>
    <mergeCell ref="AW14:AZ14"/>
    <mergeCell ref="A13:B13"/>
    <mergeCell ref="C13:U13"/>
    <mergeCell ref="V13:X13"/>
    <mergeCell ref="Y13:AB13"/>
    <mergeCell ref="AC13:AF13"/>
    <mergeCell ref="AG13:AJ13"/>
    <mergeCell ref="AK13:AN13"/>
    <mergeCell ref="AO13:AR13"/>
    <mergeCell ref="AS13:AV13"/>
    <mergeCell ref="AK11:AN11"/>
    <mergeCell ref="AO11:AR11"/>
    <mergeCell ref="AS11:AV11"/>
    <mergeCell ref="AW11:AZ11"/>
    <mergeCell ref="A12:B12"/>
    <mergeCell ref="C12:U12"/>
    <mergeCell ref="V12:X12"/>
    <mergeCell ref="Y12:AB12"/>
    <mergeCell ref="AC12:AF12"/>
    <mergeCell ref="AG12:AJ12"/>
    <mergeCell ref="A11:B11"/>
    <mergeCell ref="C11:U11"/>
    <mergeCell ref="V11:X11"/>
    <mergeCell ref="Y11:AB11"/>
    <mergeCell ref="AC11:AF11"/>
    <mergeCell ref="AG11:AJ11"/>
    <mergeCell ref="AK12:AN12"/>
    <mergeCell ref="AO12:AR12"/>
    <mergeCell ref="AS12:AV12"/>
    <mergeCell ref="AW12:AZ12"/>
    <mergeCell ref="A1:AZ1"/>
    <mergeCell ref="AC10:AF10"/>
    <mergeCell ref="AG10:AJ10"/>
    <mergeCell ref="AK10:AN10"/>
    <mergeCell ref="AO10:AR10"/>
    <mergeCell ref="AS10:AV10"/>
    <mergeCell ref="AW10:AZ10"/>
    <mergeCell ref="A7:AZ7"/>
    <mergeCell ref="A8:AZ8"/>
    <mergeCell ref="A9:B10"/>
    <mergeCell ref="C9:U10"/>
    <mergeCell ref="V9:X10"/>
    <mergeCell ref="Y9:AF9"/>
    <mergeCell ref="AG9:AN9"/>
    <mergeCell ref="AO9:AV9"/>
    <mergeCell ref="AW9:BA9"/>
    <mergeCell ref="Y10:AB10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80"/>
  <sheetViews>
    <sheetView tabSelected="1" view="pageBreakPreview" zoomScaleNormal="100" zoomScaleSheetLayoutView="100" workbookViewId="0">
      <selection activeCell="AZ8" sqref="AZ8"/>
    </sheetView>
  </sheetViews>
  <sheetFormatPr defaultRowHeight="12.75" x14ac:dyDescent="0.2"/>
  <cols>
    <col min="1" max="27" width="2.7109375" style="48" customWidth="1"/>
    <col min="28" max="28" width="4.5703125" style="48" customWidth="1"/>
    <col min="29" max="29" width="10.5703125" style="48" customWidth="1"/>
    <col min="30" max="40" width="2.7109375" style="48" customWidth="1"/>
    <col min="41" max="41" width="4" style="48" customWidth="1"/>
    <col min="42" max="47" width="2.7109375" style="48" customWidth="1"/>
    <col min="48" max="48" width="2.42578125" style="48" customWidth="1"/>
    <col min="49" max="49" width="4.42578125" style="48" customWidth="1"/>
    <col min="50" max="50" width="11.140625" style="48" customWidth="1"/>
    <col min="51" max="256" width="9.140625" style="48"/>
    <col min="257" max="283" width="2.7109375" style="48" customWidth="1"/>
    <col min="284" max="284" width="4.5703125" style="48" customWidth="1"/>
    <col min="285" max="285" width="10.5703125" style="48" customWidth="1"/>
    <col min="286" max="296" width="2.7109375" style="48" customWidth="1"/>
    <col min="297" max="297" width="4" style="48" customWidth="1"/>
    <col min="298" max="303" width="2.7109375" style="48" customWidth="1"/>
    <col min="304" max="304" width="2.42578125" style="48" customWidth="1"/>
    <col min="305" max="305" width="4.42578125" style="48" customWidth="1"/>
    <col min="306" max="306" width="11.140625" style="48" customWidth="1"/>
    <col min="307" max="512" width="9.140625" style="48"/>
    <col min="513" max="539" width="2.7109375" style="48" customWidth="1"/>
    <col min="540" max="540" width="4.5703125" style="48" customWidth="1"/>
    <col min="541" max="541" width="10.5703125" style="48" customWidth="1"/>
    <col min="542" max="552" width="2.7109375" style="48" customWidth="1"/>
    <col min="553" max="553" width="4" style="48" customWidth="1"/>
    <col min="554" max="559" width="2.7109375" style="48" customWidth="1"/>
    <col min="560" max="560" width="2.42578125" style="48" customWidth="1"/>
    <col min="561" max="561" width="4.42578125" style="48" customWidth="1"/>
    <col min="562" max="562" width="11.140625" style="48" customWidth="1"/>
    <col min="563" max="768" width="9.140625" style="48"/>
    <col min="769" max="795" width="2.7109375" style="48" customWidth="1"/>
    <col min="796" max="796" width="4.5703125" style="48" customWidth="1"/>
    <col min="797" max="797" width="10.5703125" style="48" customWidth="1"/>
    <col min="798" max="808" width="2.7109375" style="48" customWidth="1"/>
    <col min="809" max="809" width="4" style="48" customWidth="1"/>
    <col min="810" max="815" width="2.7109375" style="48" customWidth="1"/>
    <col min="816" max="816" width="2.42578125" style="48" customWidth="1"/>
    <col min="817" max="817" width="4.42578125" style="48" customWidth="1"/>
    <col min="818" max="818" width="11.140625" style="48" customWidth="1"/>
    <col min="819" max="1024" width="9.140625" style="48"/>
    <col min="1025" max="1051" width="2.7109375" style="48" customWidth="1"/>
    <col min="1052" max="1052" width="4.5703125" style="48" customWidth="1"/>
    <col min="1053" max="1053" width="10.5703125" style="48" customWidth="1"/>
    <col min="1054" max="1064" width="2.7109375" style="48" customWidth="1"/>
    <col min="1065" max="1065" width="4" style="48" customWidth="1"/>
    <col min="1066" max="1071" width="2.7109375" style="48" customWidth="1"/>
    <col min="1072" max="1072" width="2.42578125" style="48" customWidth="1"/>
    <col min="1073" max="1073" width="4.42578125" style="48" customWidth="1"/>
    <col min="1074" max="1074" width="11.140625" style="48" customWidth="1"/>
    <col min="1075" max="1280" width="9.140625" style="48"/>
    <col min="1281" max="1307" width="2.7109375" style="48" customWidth="1"/>
    <col min="1308" max="1308" width="4.5703125" style="48" customWidth="1"/>
    <col min="1309" max="1309" width="10.5703125" style="48" customWidth="1"/>
    <col min="1310" max="1320" width="2.7109375" style="48" customWidth="1"/>
    <col min="1321" max="1321" width="4" style="48" customWidth="1"/>
    <col min="1322" max="1327" width="2.7109375" style="48" customWidth="1"/>
    <col min="1328" max="1328" width="2.42578125" style="48" customWidth="1"/>
    <col min="1329" max="1329" width="4.42578125" style="48" customWidth="1"/>
    <col min="1330" max="1330" width="11.140625" style="48" customWidth="1"/>
    <col min="1331" max="1536" width="9.140625" style="48"/>
    <col min="1537" max="1563" width="2.7109375" style="48" customWidth="1"/>
    <col min="1564" max="1564" width="4.5703125" style="48" customWidth="1"/>
    <col min="1565" max="1565" width="10.5703125" style="48" customWidth="1"/>
    <col min="1566" max="1576" width="2.7109375" style="48" customWidth="1"/>
    <col min="1577" max="1577" width="4" style="48" customWidth="1"/>
    <col min="1578" max="1583" width="2.7109375" style="48" customWidth="1"/>
    <col min="1584" max="1584" width="2.42578125" style="48" customWidth="1"/>
    <col min="1585" max="1585" width="4.42578125" style="48" customWidth="1"/>
    <col min="1586" max="1586" width="11.140625" style="48" customWidth="1"/>
    <col min="1587" max="1792" width="9.140625" style="48"/>
    <col min="1793" max="1819" width="2.7109375" style="48" customWidth="1"/>
    <col min="1820" max="1820" width="4.5703125" style="48" customWidth="1"/>
    <col min="1821" max="1821" width="10.5703125" style="48" customWidth="1"/>
    <col min="1822" max="1832" width="2.7109375" style="48" customWidth="1"/>
    <col min="1833" max="1833" width="4" style="48" customWidth="1"/>
    <col min="1834" max="1839" width="2.7109375" style="48" customWidth="1"/>
    <col min="1840" max="1840" width="2.42578125" style="48" customWidth="1"/>
    <col min="1841" max="1841" width="4.42578125" style="48" customWidth="1"/>
    <col min="1842" max="1842" width="11.140625" style="48" customWidth="1"/>
    <col min="1843" max="2048" width="9.140625" style="48"/>
    <col min="2049" max="2075" width="2.7109375" style="48" customWidth="1"/>
    <col min="2076" max="2076" width="4.5703125" style="48" customWidth="1"/>
    <col min="2077" max="2077" width="10.5703125" style="48" customWidth="1"/>
    <col min="2078" max="2088" width="2.7109375" style="48" customWidth="1"/>
    <col min="2089" max="2089" width="4" style="48" customWidth="1"/>
    <col min="2090" max="2095" width="2.7109375" style="48" customWidth="1"/>
    <col min="2096" max="2096" width="2.42578125" style="48" customWidth="1"/>
    <col min="2097" max="2097" width="4.42578125" style="48" customWidth="1"/>
    <col min="2098" max="2098" width="11.140625" style="48" customWidth="1"/>
    <col min="2099" max="2304" width="9.140625" style="48"/>
    <col min="2305" max="2331" width="2.7109375" style="48" customWidth="1"/>
    <col min="2332" max="2332" width="4.5703125" style="48" customWidth="1"/>
    <col min="2333" max="2333" width="10.5703125" style="48" customWidth="1"/>
    <col min="2334" max="2344" width="2.7109375" style="48" customWidth="1"/>
    <col min="2345" max="2345" width="4" style="48" customWidth="1"/>
    <col min="2346" max="2351" width="2.7109375" style="48" customWidth="1"/>
    <col min="2352" max="2352" width="2.42578125" style="48" customWidth="1"/>
    <col min="2353" max="2353" width="4.42578125" style="48" customWidth="1"/>
    <col min="2354" max="2354" width="11.140625" style="48" customWidth="1"/>
    <col min="2355" max="2560" width="9.140625" style="48"/>
    <col min="2561" max="2587" width="2.7109375" style="48" customWidth="1"/>
    <col min="2588" max="2588" width="4.5703125" style="48" customWidth="1"/>
    <col min="2589" max="2589" width="10.5703125" style="48" customWidth="1"/>
    <col min="2590" max="2600" width="2.7109375" style="48" customWidth="1"/>
    <col min="2601" max="2601" width="4" style="48" customWidth="1"/>
    <col min="2602" max="2607" width="2.7109375" style="48" customWidth="1"/>
    <col min="2608" max="2608" width="2.42578125" style="48" customWidth="1"/>
    <col min="2609" max="2609" width="4.42578125" style="48" customWidth="1"/>
    <col min="2610" max="2610" width="11.140625" style="48" customWidth="1"/>
    <col min="2611" max="2816" width="9.140625" style="48"/>
    <col min="2817" max="2843" width="2.7109375" style="48" customWidth="1"/>
    <col min="2844" max="2844" width="4.5703125" style="48" customWidth="1"/>
    <col min="2845" max="2845" width="10.5703125" style="48" customWidth="1"/>
    <col min="2846" max="2856" width="2.7109375" style="48" customWidth="1"/>
    <col min="2857" max="2857" width="4" style="48" customWidth="1"/>
    <col min="2858" max="2863" width="2.7109375" style="48" customWidth="1"/>
    <col min="2864" max="2864" width="2.42578125" style="48" customWidth="1"/>
    <col min="2865" max="2865" width="4.42578125" style="48" customWidth="1"/>
    <col min="2866" max="2866" width="11.140625" style="48" customWidth="1"/>
    <col min="2867" max="3072" width="9.140625" style="48"/>
    <col min="3073" max="3099" width="2.7109375" style="48" customWidth="1"/>
    <col min="3100" max="3100" width="4.5703125" style="48" customWidth="1"/>
    <col min="3101" max="3101" width="10.5703125" style="48" customWidth="1"/>
    <col min="3102" max="3112" width="2.7109375" style="48" customWidth="1"/>
    <col min="3113" max="3113" width="4" style="48" customWidth="1"/>
    <col min="3114" max="3119" width="2.7109375" style="48" customWidth="1"/>
    <col min="3120" max="3120" width="2.42578125" style="48" customWidth="1"/>
    <col min="3121" max="3121" width="4.42578125" style="48" customWidth="1"/>
    <col min="3122" max="3122" width="11.140625" style="48" customWidth="1"/>
    <col min="3123" max="3328" width="9.140625" style="48"/>
    <col min="3329" max="3355" width="2.7109375" style="48" customWidth="1"/>
    <col min="3356" max="3356" width="4.5703125" style="48" customWidth="1"/>
    <col min="3357" max="3357" width="10.5703125" style="48" customWidth="1"/>
    <col min="3358" max="3368" width="2.7109375" style="48" customWidth="1"/>
    <col min="3369" max="3369" width="4" style="48" customWidth="1"/>
    <col min="3370" max="3375" width="2.7109375" style="48" customWidth="1"/>
    <col min="3376" max="3376" width="2.42578125" style="48" customWidth="1"/>
    <col min="3377" max="3377" width="4.42578125" style="48" customWidth="1"/>
    <col min="3378" max="3378" width="11.140625" style="48" customWidth="1"/>
    <col min="3379" max="3584" width="9.140625" style="48"/>
    <col min="3585" max="3611" width="2.7109375" style="48" customWidth="1"/>
    <col min="3612" max="3612" width="4.5703125" style="48" customWidth="1"/>
    <col min="3613" max="3613" width="10.5703125" style="48" customWidth="1"/>
    <col min="3614" max="3624" width="2.7109375" style="48" customWidth="1"/>
    <col min="3625" max="3625" width="4" style="48" customWidth="1"/>
    <col min="3626" max="3631" width="2.7109375" style="48" customWidth="1"/>
    <col min="3632" max="3632" width="2.42578125" style="48" customWidth="1"/>
    <col min="3633" max="3633" width="4.42578125" style="48" customWidth="1"/>
    <col min="3634" max="3634" width="11.140625" style="48" customWidth="1"/>
    <col min="3635" max="3840" width="9.140625" style="48"/>
    <col min="3841" max="3867" width="2.7109375" style="48" customWidth="1"/>
    <col min="3868" max="3868" width="4.5703125" style="48" customWidth="1"/>
    <col min="3869" max="3869" width="10.5703125" style="48" customWidth="1"/>
    <col min="3870" max="3880" width="2.7109375" style="48" customWidth="1"/>
    <col min="3881" max="3881" width="4" style="48" customWidth="1"/>
    <col min="3882" max="3887" width="2.7109375" style="48" customWidth="1"/>
    <col min="3888" max="3888" width="2.42578125" style="48" customWidth="1"/>
    <col min="3889" max="3889" width="4.42578125" style="48" customWidth="1"/>
    <col min="3890" max="3890" width="11.140625" style="48" customWidth="1"/>
    <col min="3891" max="4096" width="9.140625" style="48"/>
    <col min="4097" max="4123" width="2.7109375" style="48" customWidth="1"/>
    <col min="4124" max="4124" width="4.5703125" style="48" customWidth="1"/>
    <col min="4125" max="4125" width="10.5703125" style="48" customWidth="1"/>
    <col min="4126" max="4136" width="2.7109375" style="48" customWidth="1"/>
    <col min="4137" max="4137" width="4" style="48" customWidth="1"/>
    <col min="4138" max="4143" width="2.7109375" style="48" customWidth="1"/>
    <col min="4144" max="4144" width="2.42578125" style="48" customWidth="1"/>
    <col min="4145" max="4145" width="4.42578125" style="48" customWidth="1"/>
    <col min="4146" max="4146" width="11.140625" style="48" customWidth="1"/>
    <col min="4147" max="4352" width="9.140625" style="48"/>
    <col min="4353" max="4379" width="2.7109375" style="48" customWidth="1"/>
    <col min="4380" max="4380" width="4.5703125" style="48" customWidth="1"/>
    <col min="4381" max="4381" width="10.5703125" style="48" customWidth="1"/>
    <col min="4382" max="4392" width="2.7109375" style="48" customWidth="1"/>
    <col min="4393" max="4393" width="4" style="48" customWidth="1"/>
    <col min="4394" max="4399" width="2.7109375" style="48" customWidth="1"/>
    <col min="4400" max="4400" width="2.42578125" style="48" customWidth="1"/>
    <col min="4401" max="4401" width="4.42578125" style="48" customWidth="1"/>
    <col min="4402" max="4402" width="11.140625" style="48" customWidth="1"/>
    <col min="4403" max="4608" width="9.140625" style="48"/>
    <col min="4609" max="4635" width="2.7109375" style="48" customWidth="1"/>
    <col min="4636" max="4636" width="4.5703125" style="48" customWidth="1"/>
    <col min="4637" max="4637" width="10.5703125" style="48" customWidth="1"/>
    <col min="4638" max="4648" width="2.7109375" style="48" customWidth="1"/>
    <col min="4649" max="4649" width="4" style="48" customWidth="1"/>
    <col min="4650" max="4655" width="2.7109375" style="48" customWidth="1"/>
    <col min="4656" max="4656" width="2.42578125" style="48" customWidth="1"/>
    <col min="4657" max="4657" width="4.42578125" style="48" customWidth="1"/>
    <col min="4658" max="4658" width="11.140625" style="48" customWidth="1"/>
    <col min="4659" max="4864" width="9.140625" style="48"/>
    <col min="4865" max="4891" width="2.7109375" style="48" customWidth="1"/>
    <col min="4892" max="4892" width="4.5703125" style="48" customWidth="1"/>
    <col min="4893" max="4893" width="10.5703125" style="48" customWidth="1"/>
    <col min="4894" max="4904" width="2.7109375" style="48" customWidth="1"/>
    <col min="4905" max="4905" width="4" style="48" customWidth="1"/>
    <col min="4906" max="4911" width="2.7109375" style="48" customWidth="1"/>
    <col min="4912" max="4912" width="2.42578125" style="48" customWidth="1"/>
    <col min="4913" max="4913" width="4.42578125" style="48" customWidth="1"/>
    <col min="4914" max="4914" width="11.140625" style="48" customWidth="1"/>
    <col min="4915" max="5120" width="9.140625" style="48"/>
    <col min="5121" max="5147" width="2.7109375" style="48" customWidth="1"/>
    <col min="5148" max="5148" width="4.5703125" style="48" customWidth="1"/>
    <col min="5149" max="5149" width="10.5703125" style="48" customWidth="1"/>
    <col min="5150" max="5160" width="2.7109375" style="48" customWidth="1"/>
    <col min="5161" max="5161" width="4" style="48" customWidth="1"/>
    <col min="5162" max="5167" width="2.7109375" style="48" customWidth="1"/>
    <col min="5168" max="5168" width="2.42578125" style="48" customWidth="1"/>
    <col min="5169" max="5169" width="4.42578125" style="48" customWidth="1"/>
    <col min="5170" max="5170" width="11.140625" style="48" customWidth="1"/>
    <col min="5171" max="5376" width="9.140625" style="48"/>
    <col min="5377" max="5403" width="2.7109375" style="48" customWidth="1"/>
    <col min="5404" max="5404" width="4.5703125" style="48" customWidth="1"/>
    <col min="5405" max="5405" width="10.5703125" style="48" customWidth="1"/>
    <col min="5406" max="5416" width="2.7109375" style="48" customWidth="1"/>
    <col min="5417" max="5417" width="4" style="48" customWidth="1"/>
    <col min="5418" max="5423" width="2.7109375" style="48" customWidth="1"/>
    <col min="5424" max="5424" width="2.42578125" style="48" customWidth="1"/>
    <col min="5425" max="5425" width="4.42578125" style="48" customWidth="1"/>
    <col min="5426" max="5426" width="11.140625" style="48" customWidth="1"/>
    <col min="5427" max="5632" width="9.140625" style="48"/>
    <col min="5633" max="5659" width="2.7109375" style="48" customWidth="1"/>
    <col min="5660" max="5660" width="4.5703125" style="48" customWidth="1"/>
    <col min="5661" max="5661" width="10.5703125" style="48" customWidth="1"/>
    <col min="5662" max="5672" width="2.7109375" style="48" customWidth="1"/>
    <col min="5673" max="5673" width="4" style="48" customWidth="1"/>
    <col min="5674" max="5679" width="2.7109375" style="48" customWidth="1"/>
    <col min="5680" max="5680" width="2.42578125" style="48" customWidth="1"/>
    <col min="5681" max="5681" width="4.42578125" style="48" customWidth="1"/>
    <col min="5682" max="5682" width="11.140625" style="48" customWidth="1"/>
    <col min="5683" max="5888" width="9.140625" style="48"/>
    <col min="5889" max="5915" width="2.7109375" style="48" customWidth="1"/>
    <col min="5916" max="5916" width="4.5703125" style="48" customWidth="1"/>
    <col min="5917" max="5917" width="10.5703125" style="48" customWidth="1"/>
    <col min="5918" max="5928" width="2.7109375" style="48" customWidth="1"/>
    <col min="5929" max="5929" width="4" style="48" customWidth="1"/>
    <col min="5930" max="5935" width="2.7109375" style="48" customWidth="1"/>
    <col min="5936" max="5936" width="2.42578125" style="48" customWidth="1"/>
    <col min="5937" max="5937" width="4.42578125" style="48" customWidth="1"/>
    <col min="5938" max="5938" width="11.140625" style="48" customWidth="1"/>
    <col min="5939" max="6144" width="9.140625" style="48"/>
    <col min="6145" max="6171" width="2.7109375" style="48" customWidth="1"/>
    <col min="6172" max="6172" width="4.5703125" style="48" customWidth="1"/>
    <col min="6173" max="6173" width="10.5703125" style="48" customWidth="1"/>
    <col min="6174" max="6184" width="2.7109375" style="48" customWidth="1"/>
    <col min="6185" max="6185" width="4" style="48" customWidth="1"/>
    <col min="6186" max="6191" width="2.7109375" style="48" customWidth="1"/>
    <col min="6192" max="6192" width="2.42578125" style="48" customWidth="1"/>
    <col min="6193" max="6193" width="4.42578125" style="48" customWidth="1"/>
    <col min="6194" max="6194" width="11.140625" style="48" customWidth="1"/>
    <col min="6195" max="6400" width="9.140625" style="48"/>
    <col min="6401" max="6427" width="2.7109375" style="48" customWidth="1"/>
    <col min="6428" max="6428" width="4.5703125" style="48" customWidth="1"/>
    <col min="6429" max="6429" width="10.5703125" style="48" customWidth="1"/>
    <col min="6430" max="6440" width="2.7109375" style="48" customWidth="1"/>
    <col min="6441" max="6441" width="4" style="48" customWidth="1"/>
    <col min="6442" max="6447" width="2.7109375" style="48" customWidth="1"/>
    <col min="6448" max="6448" width="2.42578125" style="48" customWidth="1"/>
    <col min="6449" max="6449" width="4.42578125" style="48" customWidth="1"/>
    <col min="6450" max="6450" width="11.140625" style="48" customWidth="1"/>
    <col min="6451" max="6656" width="9.140625" style="48"/>
    <col min="6657" max="6683" width="2.7109375" style="48" customWidth="1"/>
    <col min="6684" max="6684" width="4.5703125" style="48" customWidth="1"/>
    <col min="6685" max="6685" width="10.5703125" style="48" customWidth="1"/>
    <col min="6686" max="6696" width="2.7109375" style="48" customWidth="1"/>
    <col min="6697" max="6697" width="4" style="48" customWidth="1"/>
    <col min="6698" max="6703" width="2.7109375" style="48" customWidth="1"/>
    <col min="6704" max="6704" width="2.42578125" style="48" customWidth="1"/>
    <col min="6705" max="6705" width="4.42578125" style="48" customWidth="1"/>
    <col min="6706" max="6706" width="11.140625" style="48" customWidth="1"/>
    <col min="6707" max="6912" width="9.140625" style="48"/>
    <col min="6913" max="6939" width="2.7109375" style="48" customWidth="1"/>
    <col min="6940" max="6940" width="4.5703125" style="48" customWidth="1"/>
    <col min="6941" max="6941" width="10.5703125" style="48" customWidth="1"/>
    <col min="6942" max="6952" width="2.7109375" style="48" customWidth="1"/>
    <col min="6953" max="6953" width="4" style="48" customWidth="1"/>
    <col min="6954" max="6959" width="2.7109375" style="48" customWidth="1"/>
    <col min="6960" max="6960" width="2.42578125" style="48" customWidth="1"/>
    <col min="6961" max="6961" width="4.42578125" style="48" customWidth="1"/>
    <col min="6962" max="6962" width="11.140625" style="48" customWidth="1"/>
    <col min="6963" max="7168" width="9.140625" style="48"/>
    <col min="7169" max="7195" width="2.7109375" style="48" customWidth="1"/>
    <col min="7196" max="7196" width="4.5703125" style="48" customWidth="1"/>
    <col min="7197" max="7197" width="10.5703125" style="48" customWidth="1"/>
    <col min="7198" max="7208" width="2.7109375" style="48" customWidth="1"/>
    <col min="7209" max="7209" width="4" style="48" customWidth="1"/>
    <col min="7210" max="7215" width="2.7109375" style="48" customWidth="1"/>
    <col min="7216" max="7216" width="2.42578125" style="48" customWidth="1"/>
    <col min="7217" max="7217" width="4.42578125" style="48" customWidth="1"/>
    <col min="7218" max="7218" width="11.140625" style="48" customWidth="1"/>
    <col min="7219" max="7424" width="9.140625" style="48"/>
    <col min="7425" max="7451" width="2.7109375" style="48" customWidth="1"/>
    <col min="7452" max="7452" width="4.5703125" style="48" customWidth="1"/>
    <col min="7453" max="7453" width="10.5703125" style="48" customWidth="1"/>
    <col min="7454" max="7464" width="2.7109375" style="48" customWidth="1"/>
    <col min="7465" max="7465" width="4" style="48" customWidth="1"/>
    <col min="7466" max="7471" width="2.7109375" style="48" customWidth="1"/>
    <col min="7472" max="7472" width="2.42578125" style="48" customWidth="1"/>
    <col min="7473" max="7473" width="4.42578125" style="48" customWidth="1"/>
    <col min="7474" max="7474" width="11.140625" style="48" customWidth="1"/>
    <col min="7475" max="7680" width="9.140625" style="48"/>
    <col min="7681" max="7707" width="2.7109375" style="48" customWidth="1"/>
    <col min="7708" max="7708" width="4.5703125" style="48" customWidth="1"/>
    <col min="7709" max="7709" width="10.5703125" style="48" customWidth="1"/>
    <col min="7710" max="7720" width="2.7109375" style="48" customWidth="1"/>
    <col min="7721" max="7721" width="4" style="48" customWidth="1"/>
    <col min="7722" max="7727" width="2.7109375" style="48" customWidth="1"/>
    <col min="7728" max="7728" width="2.42578125" style="48" customWidth="1"/>
    <col min="7729" max="7729" width="4.42578125" style="48" customWidth="1"/>
    <col min="7730" max="7730" width="11.140625" style="48" customWidth="1"/>
    <col min="7731" max="7936" width="9.140625" style="48"/>
    <col min="7937" max="7963" width="2.7109375" style="48" customWidth="1"/>
    <col min="7964" max="7964" width="4.5703125" style="48" customWidth="1"/>
    <col min="7965" max="7965" width="10.5703125" style="48" customWidth="1"/>
    <col min="7966" max="7976" width="2.7109375" style="48" customWidth="1"/>
    <col min="7977" max="7977" width="4" style="48" customWidth="1"/>
    <col min="7978" max="7983" width="2.7109375" style="48" customWidth="1"/>
    <col min="7984" max="7984" width="2.42578125" style="48" customWidth="1"/>
    <col min="7985" max="7985" width="4.42578125" style="48" customWidth="1"/>
    <col min="7986" max="7986" width="11.140625" style="48" customWidth="1"/>
    <col min="7987" max="8192" width="9.140625" style="48"/>
    <col min="8193" max="8219" width="2.7109375" style="48" customWidth="1"/>
    <col min="8220" max="8220" width="4.5703125" style="48" customWidth="1"/>
    <col min="8221" max="8221" width="10.5703125" style="48" customWidth="1"/>
    <col min="8222" max="8232" width="2.7109375" style="48" customWidth="1"/>
    <col min="8233" max="8233" width="4" style="48" customWidth="1"/>
    <col min="8234" max="8239" width="2.7109375" style="48" customWidth="1"/>
    <col min="8240" max="8240" width="2.42578125" style="48" customWidth="1"/>
    <col min="8241" max="8241" width="4.42578125" style="48" customWidth="1"/>
    <col min="8242" max="8242" width="11.140625" style="48" customWidth="1"/>
    <col min="8243" max="8448" width="9.140625" style="48"/>
    <col min="8449" max="8475" width="2.7109375" style="48" customWidth="1"/>
    <col min="8476" max="8476" width="4.5703125" style="48" customWidth="1"/>
    <col min="8477" max="8477" width="10.5703125" style="48" customWidth="1"/>
    <col min="8478" max="8488" width="2.7109375" style="48" customWidth="1"/>
    <col min="8489" max="8489" width="4" style="48" customWidth="1"/>
    <col min="8490" max="8495" width="2.7109375" style="48" customWidth="1"/>
    <col min="8496" max="8496" width="2.42578125" style="48" customWidth="1"/>
    <col min="8497" max="8497" width="4.42578125" style="48" customWidth="1"/>
    <col min="8498" max="8498" width="11.140625" style="48" customWidth="1"/>
    <col min="8499" max="8704" width="9.140625" style="48"/>
    <col min="8705" max="8731" width="2.7109375" style="48" customWidth="1"/>
    <col min="8732" max="8732" width="4.5703125" style="48" customWidth="1"/>
    <col min="8733" max="8733" width="10.5703125" style="48" customWidth="1"/>
    <col min="8734" max="8744" width="2.7109375" style="48" customWidth="1"/>
    <col min="8745" max="8745" width="4" style="48" customWidth="1"/>
    <col min="8746" max="8751" width="2.7109375" style="48" customWidth="1"/>
    <col min="8752" max="8752" width="2.42578125" style="48" customWidth="1"/>
    <col min="8753" max="8753" width="4.42578125" style="48" customWidth="1"/>
    <col min="8754" max="8754" width="11.140625" style="48" customWidth="1"/>
    <col min="8755" max="8960" width="9.140625" style="48"/>
    <col min="8961" max="8987" width="2.7109375" style="48" customWidth="1"/>
    <col min="8988" max="8988" width="4.5703125" style="48" customWidth="1"/>
    <col min="8989" max="8989" width="10.5703125" style="48" customWidth="1"/>
    <col min="8990" max="9000" width="2.7109375" style="48" customWidth="1"/>
    <col min="9001" max="9001" width="4" style="48" customWidth="1"/>
    <col min="9002" max="9007" width="2.7109375" style="48" customWidth="1"/>
    <col min="9008" max="9008" width="2.42578125" style="48" customWidth="1"/>
    <col min="9009" max="9009" width="4.42578125" style="48" customWidth="1"/>
    <col min="9010" max="9010" width="11.140625" style="48" customWidth="1"/>
    <col min="9011" max="9216" width="9.140625" style="48"/>
    <col min="9217" max="9243" width="2.7109375" style="48" customWidth="1"/>
    <col min="9244" max="9244" width="4.5703125" style="48" customWidth="1"/>
    <col min="9245" max="9245" width="10.5703125" style="48" customWidth="1"/>
    <col min="9246" max="9256" width="2.7109375" style="48" customWidth="1"/>
    <col min="9257" max="9257" width="4" style="48" customWidth="1"/>
    <col min="9258" max="9263" width="2.7109375" style="48" customWidth="1"/>
    <col min="9264" max="9264" width="2.42578125" style="48" customWidth="1"/>
    <col min="9265" max="9265" width="4.42578125" style="48" customWidth="1"/>
    <col min="9266" max="9266" width="11.140625" style="48" customWidth="1"/>
    <col min="9267" max="9472" width="9.140625" style="48"/>
    <col min="9473" max="9499" width="2.7109375" style="48" customWidth="1"/>
    <col min="9500" max="9500" width="4.5703125" style="48" customWidth="1"/>
    <col min="9501" max="9501" width="10.5703125" style="48" customWidth="1"/>
    <col min="9502" max="9512" width="2.7109375" style="48" customWidth="1"/>
    <col min="9513" max="9513" width="4" style="48" customWidth="1"/>
    <col min="9514" max="9519" width="2.7109375" style="48" customWidth="1"/>
    <col min="9520" max="9520" width="2.42578125" style="48" customWidth="1"/>
    <col min="9521" max="9521" width="4.42578125" style="48" customWidth="1"/>
    <col min="9522" max="9522" width="11.140625" style="48" customWidth="1"/>
    <col min="9523" max="9728" width="9.140625" style="48"/>
    <col min="9729" max="9755" width="2.7109375" style="48" customWidth="1"/>
    <col min="9756" max="9756" width="4.5703125" style="48" customWidth="1"/>
    <col min="9757" max="9757" width="10.5703125" style="48" customWidth="1"/>
    <col min="9758" max="9768" width="2.7109375" style="48" customWidth="1"/>
    <col min="9769" max="9769" width="4" style="48" customWidth="1"/>
    <col min="9770" max="9775" width="2.7109375" style="48" customWidth="1"/>
    <col min="9776" max="9776" width="2.42578125" style="48" customWidth="1"/>
    <col min="9777" max="9777" width="4.42578125" style="48" customWidth="1"/>
    <col min="9778" max="9778" width="11.140625" style="48" customWidth="1"/>
    <col min="9779" max="9984" width="9.140625" style="48"/>
    <col min="9985" max="10011" width="2.7109375" style="48" customWidth="1"/>
    <col min="10012" max="10012" width="4.5703125" style="48" customWidth="1"/>
    <col min="10013" max="10013" width="10.5703125" style="48" customWidth="1"/>
    <col min="10014" max="10024" width="2.7109375" style="48" customWidth="1"/>
    <col min="10025" max="10025" width="4" style="48" customWidth="1"/>
    <col min="10026" max="10031" width="2.7109375" style="48" customWidth="1"/>
    <col min="10032" max="10032" width="2.42578125" style="48" customWidth="1"/>
    <col min="10033" max="10033" width="4.42578125" style="48" customWidth="1"/>
    <col min="10034" max="10034" width="11.140625" style="48" customWidth="1"/>
    <col min="10035" max="10240" width="9.140625" style="48"/>
    <col min="10241" max="10267" width="2.7109375" style="48" customWidth="1"/>
    <col min="10268" max="10268" width="4.5703125" style="48" customWidth="1"/>
    <col min="10269" max="10269" width="10.5703125" style="48" customWidth="1"/>
    <col min="10270" max="10280" width="2.7109375" style="48" customWidth="1"/>
    <col min="10281" max="10281" width="4" style="48" customWidth="1"/>
    <col min="10282" max="10287" width="2.7109375" style="48" customWidth="1"/>
    <col min="10288" max="10288" width="2.42578125" style="48" customWidth="1"/>
    <col min="10289" max="10289" width="4.42578125" style="48" customWidth="1"/>
    <col min="10290" max="10290" width="11.140625" style="48" customWidth="1"/>
    <col min="10291" max="10496" width="9.140625" style="48"/>
    <col min="10497" max="10523" width="2.7109375" style="48" customWidth="1"/>
    <col min="10524" max="10524" width="4.5703125" style="48" customWidth="1"/>
    <col min="10525" max="10525" width="10.5703125" style="48" customWidth="1"/>
    <col min="10526" max="10536" width="2.7109375" style="48" customWidth="1"/>
    <col min="10537" max="10537" width="4" style="48" customWidth="1"/>
    <col min="10538" max="10543" width="2.7109375" style="48" customWidth="1"/>
    <col min="10544" max="10544" width="2.42578125" style="48" customWidth="1"/>
    <col min="10545" max="10545" width="4.42578125" style="48" customWidth="1"/>
    <col min="10546" max="10546" width="11.140625" style="48" customWidth="1"/>
    <col min="10547" max="10752" width="9.140625" style="48"/>
    <col min="10753" max="10779" width="2.7109375" style="48" customWidth="1"/>
    <col min="10780" max="10780" width="4.5703125" style="48" customWidth="1"/>
    <col min="10781" max="10781" width="10.5703125" style="48" customWidth="1"/>
    <col min="10782" max="10792" width="2.7109375" style="48" customWidth="1"/>
    <col min="10793" max="10793" width="4" style="48" customWidth="1"/>
    <col min="10794" max="10799" width="2.7109375" style="48" customWidth="1"/>
    <col min="10800" max="10800" width="2.42578125" style="48" customWidth="1"/>
    <col min="10801" max="10801" width="4.42578125" style="48" customWidth="1"/>
    <col min="10802" max="10802" width="11.140625" style="48" customWidth="1"/>
    <col min="10803" max="11008" width="9.140625" style="48"/>
    <col min="11009" max="11035" width="2.7109375" style="48" customWidth="1"/>
    <col min="11036" max="11036" width="4.5703125" style="48" customWidth="1"/>
    <col min="11037" max="11037" width="10.5703125" style="48" customWidth="1"/>
    <col min="11038" max="11048" width="2.7109375" style="48" customWidth="1"/>
    <col min="11049" max="11049" width="4" style="48" customWidth="1"/>
    <col min="11050" max="11055" width="2.7109375" style="48" customWidth="1"/>
    <col min="11056" max="11056" width="2.42578125" style="48" customWidth="1"/>
    <col min="11057" max="11057" width="4.42578125" style="48" customWidth="1"/>
    <col min="11058" max="11058" width="11.140625" style="48" customWidth="1"/>
    <col min="11059" max="11264" width="9.140625" style="48"/>
    <col min="11265" max="11291" width="2.7109375" style="48" customWidth="1"/>
    <col min="11292" max="11292" width="4.5703125" style="48" customWidth="1"/>
    <col min="11293" max="11293" width="10.5703125" style="48" customWidth="1"/>
    <col min="11294" max="11304" width="2.7109375" style="48" customWidth="1"/>
    <col min="11305" max="11305" width="4" style="48" customWidth="1"/>
    <col min="11306" max="11311" width="2.7109375" style="48" customWidth="1"/>
    <col min="11312" max="11312" width="2.42578125" style="48" customWidth="1"/>
    <col min="11313" max="11313" width="4.42578125" style="48" customWidth="1"/>
    <col min="11314" max="11314" width="11.140625" style="48" customWidth="1"/>
    <col min="11315" max="11520" width="9.140625" style="48"/>
    <col min="11521" max="11547" width="2.7109375" style="48" customWidth="1"/>
    <col min="11548" max="11548" width="4.5703125" style="48" customWidth="1"/>
    <col min="11549" max="11549" width="10.5703125" style="48" customWidth="1"/>
    <col min="11550" max="11560" width="2.7109375" style="48" customWidth="1"/>
    <col min="11561" max="11561" width="4" style="48" customWidth="1"/>
    <col min="11562" max="11567" width="2.7109375" style="48" customWidth="1"/>
    <col min="11568" max="11568" width="2.42578125" style="48" customWidth="1"/>
    <col min="11569" max="11569" width="4.42578125" style="48" customWidth="1"/>
    <col min="11570" max="11570" width="11.140625" style="48" customWidth="1"/>
    <col min="11571" max="11776" width="9.140625" style="48"/>
    <col min="11777" max="11803" width="2.7109375" style="48" customWidth="1"/>
    <col min="11804" max="11804" width="4.5703125" style="48" customWidth="1"/>
    <col min="11805" max="11805" width="10.5703125" style="48" customWidth="1"/>
    <col min="11806" max="11816" width="2.7109375" style="48" customWidth="1"/>
    <col min="11817" max="11817" width="4" style="48" customWidth="1"/>
    <col min="11818" max="11823" width="2.7109375" style="48" customWidth="1"/>
    <col min="11824" max="11824" width="2.42578125" style="48" customWidth="1"/>
    <col min="11825" max="11825" width="4.42578125" style="48" customWidth="1"/>
    <col min="11826" max="11826" width="11.140625" style="48" customWidth="1"/>
    <col min="11827" max="12032" width="9.140625" style="48"/>
    <col min="12033" max="12059" width="2.7109375" style="48" customWidth="1"/>
    <col min="12060" max="12060" width="4.5703125" style="48" customWidth="1"/>
    <col min="12061" max="12061" width="10.5703125" style="48" customWidth="1"/>
    <col min="12062" max="12072" width="2.7109375" style="48" customWidth="1"/>
    <col min="12073" max="12073" width="4" style="48" customWidth="1"/>
    <col min="12074" max="12079" width="2.7109375" style="48" customWidth="1"/>
    <col min="12080" max="12080" width="2.42578125" style="48" customWidth="1"/>
    <col min="12081" max="12081" width="4.42578125" style="48" customWidth="1"/>
    <col min="12082" max="12082" width="11.140625" style="48" customWidth="1"/>
    <col min="12083" max="12288" width="9.140625" style="48"/>
    <col min="12289" max="12315" width="2.7109375" style="48" customWidth="1"/>
    <col min="12316" max="12316" width="4.5703125" style="48" customWidth="1"/>
    <col min="12317" max="12317" width="10.5703125" style="48" customWidth="1"/>
    <col min="12318" max="12328" width="2.7109375" style="48" customWidth="1"/>
    <col min="12329" max="12329" width="4" style="48" customWidth="1"/>
    <col min="12330" max="12335" width="2.7109375" style="48" customWidth="1"/>
    <col min="12336" max="12336" width="2.42578125" style="48" customWidth="1"/>
    <col min="12337" max="12337" width="4.42578125" style="48" customWidth="1"/>
    <col min="12338" max="12338" width="11.140625" style="48" customWidth="1"/>
    <col min="12339" max="12544" width="9.140625" style="48"/>
    <col min="12545" max="12571" width="2.7109375" style="48" customWidth="1"/>
    <col min="12572" max="12572" width="4.5703125" style="48" customWidth="1"/>
    <col min="12573" max="12573" width="10.5703125" style="48" customWidth="1"/>
    <col min="12574" max="12584" width="2.7109375" style="48" customWidth="1"/>
    <col min="12585" max="12585" width="4" style="48" customWidth="1"/>
    <col min="12586" max="12591" width="2.7109375" style="48" customWidth="1"/>
    <col min="12592" max="12592" width="2.42578125" style="48" customWidth="1"/>
    <col min="12593" max="12593" width="4.42578125" style="48" customWidth="1"/>
    <col min="12594" max="12594" width="11.140625" style="48" customWidth="1"/>
    <col min="12595" max="12800" width="9.140625" style="48"/>
    <col min="12801" max="12827" width="2.7109375" style="48" customWidth="1"/>
    <col min="12828" max="12828" width="4.5703125" style="48" customWidth="1"/>
    <col min="12829" max="12829" width="10.5703125" style="48" customWidth="1"/>
    <col min="12830" max="12840" width="2.7109375" style="48" customWidth="1"/>
    <col min="12841" max="12841" width="4" style="48" customWidth="1"/>
    <col min="12842" max="12847" width="2.7109375" style="48" customWidth="1"/>
    <col min="12848" max="12848" width="2.42578125" style="48" customWidth="1"/>
    <col min="12849" max="12849" width="4.42578125" style="48" customWidth="1"/>
    <col min="12850" max="12850" width="11.140625" style="48" customWidth="1"/>
    <col min="12851" max="13056" width="9.140625" style="48"/>
    <col min="13057" max="13083" width="2.7109375" style="48" customWidth="1"/>
    <col min="13084" max="13084" width="4.5703125" style="48" customWidth="1"/>
    <col min="13085" max="13085" width="10.5703125" style="48" customWidth="1"/>
    <col min="13086" max="13096" width="2.7109375" style="48" customWidth="1"/>
    <col min="13097" max="13097" width="4" style="48" customWidth="1"/>
    <col min="13098" max="13103" width="2.7109375" style="48" customWidth="1"/>
    <col min="13104" max="13104" width="2.42578125" style="48" customWidth="1"/>
    <col min="13105" max="13105" width="4.42578125" style="48" customWidth="1"/>
    <col min="13106" max="13106" width="11.140625" style="48" customWidth="1"/>
    <col min="13107" max="13312" width="9.140625" style="48"/>
    <col min="13313" max="13339" width="2.7109375" style="48" customWidth="1"/>
    <col min="13340" max="13340" width="4.5703125" style="48" customWidth="1"/>
    <col min="13341" max="13341" width="10.5703125" style="48" customWidth="1"/>
    <col min="13342" max="13352" width="2.7109375" style="48" customWidth="1"/>
    <col min="13353" max="13353" width="4" style="48" customWidth="1"/>
    <col min="13354" max="13359" width="2.7109375" style="48" customWidth="1"/>
    <col min="13360" max="13360" width="2.42578125" style="48" customWidth="1"/>
    <col min="13361" max="13361" width="4.42578125" style="48" customWidth="1"/>
    <col min="13362" max="13362" width="11.140625" style="48" customWidth="1"/>
    <col min="13363" max="13568" width="9.140625" style="48"/>
    <col min="13569" max="13595" width="2.7109375" style="48" customWidth="1"/>
    <col min="13596" max="13596" width="4.5703125" style="48" customWidth="1"/>
    <col min="13597" max="13597" width="10.5703125" style="48" customWidth="1"/>
    <col min="13598" max="13608" width="2.7109375" style="48" customWidth="1"/>
    <col min="13609" max="13609" width="4" style="48" customWidth="1"/>
    <col min="13610" max="13615" width="2.7109375" style="48" customWidth="1"/>
    <col min="13616" max="13616" width="2.42578125" style="48" customWidth="1"/>
    <col min="13617" max="13617" width="4.42578125" style="48" customWidth="1"/>
    <col min="13618" max="13618" width="11.140625" style="48" customWidth="1"/>
    <col min="13619" max="13824" width="9.140625" style="48"/>
    <col min="13825" max="13851" width="2.7109375" style="48" customWidth="1"/>
    <col min="13852" max="13852" width="4.5703125" style="48" customWidth="1"/>
    <col min="13853" max="13853" width="10.5703125" style="48" customWidth="1"/>
    <col min="13854" max="13864" width="2.7109375" style="48" customWidth="1"/>
    <col min="13865" max="13865" width="4" style="48" customWidth="1"/>
    <col min="13866" max="13871" width="2.7109375" style="48" customWidth="1"/>
    <col min="13872" max="13872" width="2.42578125" style="48" customWidth="1"/>
    <col min="13873" max="13873" width="4.42578125" style="48" customWidth="1"/>
    <col min="13874" max="13874" width="11.140625" style="48" customWidth="1"/>
    <col min="13875" max="14080" width="9.140625" style="48"/>
    <col min="14081" max="14107" width="2.7109375" style="48" customWidth="1"/>
    <col min="14108" max="14108" width="4.5703125" style="48" customWidth="1"/>
    <col min="14109" max="14109" width="10.5703125" style="48" customWidth="1"/>
    <col min="14110" max="14120" width="2.7109375" style="48" customWidth="1"/>
    <col min="14121" max="14121" width="4" style="48" customWidth="1"/>
    <col min="14122" max="14127" width="2.7109375" style="48" customWidth="1"/>
    <col min="14128" max="14128" width="2.42578125" style="48" customWidth="1"/>
    <col min="14129" max="14129" width="4.42578125" style="48" customWidth="1"/>
    <col min="14130" max="14130" width="11.140625" style="48" customWidth="1"/>
    <col min="14131" max="14336" width="9.140625" style="48"/>
    <col min="14337" max="14363" width="2.7109375" style="48" customWidth="1"/>
    <col min="14364" max="14364" width="4.5703125" style="48" customWidth="1"/>
    <col min="14365" max="14365" width="10.5703125" style="48" customWidth="1"/>
    <col min="14366" max="14376" width="2.7109375" style="48" customWidth="1"/>
    <col min="14377" max="14377" width="4" style="48" customWidth="1"/>
    <col min="14378" max="14383" width="2.7109375" style="48" customWidth="1"/>
    <col min="14384" max="14384" width="2.42578125" style="48" customWidth="1"/>
    <col min="14385" max="14385" width="4.42578125" style="48" customWidth="1"/>
    <col min="14386" max="14386" width="11.140625" style="48" customWidth="1"/>
    <col min="14387" max="14592" width="9.140625" style="48"/>
    <col min="14593" max="14619" width="2.7109375" style="48" customWidth="1"/>
    <col min="14620" max="14620" width="4.5703125" style="48" customWidth="1"/>
    <col min="14621" max="14621" width="10.5703125" style="48" customWidth="1"/>
    <col min="14622" max="14632" width="2.7109375" style="48" customWidth="1"/>
    <col min="14633" max="14633" width="4" style="48" customWidth="1"/>
    <col min="14634" max="14639" width="2.7109375" style="48" customWidth="1"/>
    <col min="14640" max="14640" width="2.42578125" style="48" customWidth="1"/>
    <col min="14641" max="14641" width="4.42578125" style="48" customWidth="1"/>
    <col min="14642" max="14642" width="11.140625" style="48" customWidth="1"/>
    <col min="14643" max="14848" width="9.140625" style="48"/>
    <col min="14849" max="14875" width="2.7109375" style="48" customWidth="1"/>
    <col min="14876" max="14876" width="4.5703125" style="48" customWidth="1"/>
    <col min="14877" max="14877" width="10.5703125" style="48" customWidth="1"/>
    <col min="14878" max="14888" width="2.7109375" style="48" customWidth="1"/>
    <col min="14889" max="14889" width="4" style="48" customWidth="1"/>
    <col min="14890" max="14895" width="2.7109375" style="48" customWidth="1"/>
    <col min="14896" max="14896" width="2.42578125" style="48" customWidth="1"/>
    <col min="14897" max="14897" width="4.42578125" style="48" customWidth="1"/>
    <col min="14898" max="14898" width="11.140625" style="48" customWidth="1"/>
    <col min="14899" max="15104" width="9.140625" style="48"/>
    <col min="15105" max="15131" width="2.7109375" style="48" customWidth="1"/>
    <col min="15132" max="15132" width="4.5703125" style="48" customWidth="1"/>
    <col min="15133" max="15133" width="10.5703125" style="48" customWidth="1"/>
    <col min="15134" max="15144" width="2.7109375" style="48" customWidth="1"/>
    <col min="15145" max="15145" width="4" style="48" customWidth="1"/>
    <col min="15146" max="15151" width="2.7109375" style="48" customWidth="1"/>
    <col min="15152" max="15152" width="2.42578125" style="48" customWidth="1"/>
    <col min="15153" max="15153" width="4.42578125" style="48" customWidth="1"/>
    <col min="15154" max="15154" width="11.140625" style="48" customWidth="1"/>
    <col min="15155" max="15360" width="9.140625" style="48"/>
    <col min="15361" max="15387" width="2.7109375" style="48" customWidth="1"/>
    <col min="15388" max="15388" width="4.5703125" style="48" customWidth="1"/>
    <col min="15389" max="15389" width="10.5703125" style="48" customWidth="1"/>
    <col min="15390" max="15400" width="2.7109375" style="48" customWidth="1"/>
    <col min="15401" max="15401" width="4" style="48" customWidth="1"/>
    <col min="15402" max="15407" width="2.7109375" style="48" customWidth="1"/>
    <col min="15408" max="15408" width="2.42578125" style="48" customWidth="1"/>
    <col min="15409" max="15409" width="4.42578125" style="48" customWidth="1"/>
    <col min="15410" max="15410" width="11.140625" style="48" customWidth="1"/>
    <col min="15411" max="15616" width="9.140625" style="48"/>
    <col min="15617" max="15643" width="2.7109375" style="48" customWidth="1"/>
    <col min="15644" max="15644" width="4.5703125" style="48" customWidth="1"/>
    <col min="15645" max="15645" width="10.5703125" style="48" customWidth="1"/>
    <col min="15646" max="15656" width="2.7109375" style="48" customWidth="1"/>
    <col min="15657" max="15657" width="4" style="48" customWidth="1"/>
    <col min="15658" max="15663" width="2.7109375" style="48" customWidth="1"/>
    <col min="15664" max="15664" width="2.42578125" style="48" customWidth="1"/>
    <col min="15665" max="15665" width="4.42578125" style="48" customWidth="1"/>
    <col min="15666" max="15666" width="11.140625" style="48" customWidth="1"/>
    <col min="15667" max="15872" width="9.140625" style="48"/>
    <col min="15873" max="15899" width="2.7109375" style="48" customWidth="1"/>
    <col min="15900" max="15900" width="4.5703125" style="48" customWidth="1"/>
    <col min="15901" max="15901" width="10.5703125" style="48" customWidth="1"/>
    <col min="15902" max="15912" width="2.7109375" style="48" customWidth="1"/>
    <col min="15913" max="15913" width="4" style="48" customWidth="1"/>
    <col min="15914" max="15919" width="2.7109375" style="48" customWidth="1"/>
    <col min="15920" max="15920" width="2.42578125" style="48" customWidth="1"/>
    <col min="15921" max="15921" width="4.42578125" style="48" customWidth="1"/>
    <col min="15922" max="15922" width="11.140625" style="48" customWidth="1"/>
    <col min="15923" max="16128" width="9.140625" style="48"/>
    <col min="16129" max="16155" width="2.7109375" style="48" customWidth="1"/>
    <col min="16156" max="16156" width="4.5703125" style="48" customWidth="1"/>
    <col min="16157" max="16157" width="10.5703125" style="48" customWidth="1"/>
    <col min="16158" max="16168" width="2.7109375" style="48" customWidth="1"/>
    <col min="16169" max="16169" width="4" style="48" customWidth="1"/>
    <col min="16170" max="16175" width="2.7109375" style="48" customWidth="1"/>
    <col min="16176" max="16176" width="2.42578125" style="48" customWidth="1"/>
    <col min="16177" max="16177" width="4.42578125" style="48" customWidth="1"/>
    <col min="16178" max="16178" width="11.140625" style="48" customWidth="1"/>
    <col min="16179" max="16384" width="9.140625" style="48"/>
  </cols>
  <sheetData>
    <row r="1" spans="1:53" ht="25.5" customHeight="1" x14ac:dyDescent="0.2">
      <c r="A1" s="548" t="s">
        <v>513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G1" s="449"/>
      <c r="AH1" s="449"/>
      <c r="AI1" s="449"/>
      <c r="AJ1" s="449"/>
      <c r="AK1" s="449"/>
      <c r="AL1" s="449"/>
      <c r="AM1" s="449"/>
      <c r="AN1" s="449"/>
      <c r="AO1" s="449"/>
      <c r="AP1" s="449"/>
      <c r="AQ1" s="449"/>
      <c r="AR1" s="449"/>
      <c r="AS1" s="449"/>
      <c r="AT1" s="449"/>
      <c r="AU1" s="449"/>
      <c r="AV1" s="449"/>
      <c r="AW1" s="449"/>
      <c r="AX1" s="449"/>
    </row>
    <row r="2" spans="1:53" ht="19.5" customHeight="1" x14ac:dyDescent="0.2">
      <c r="A2" s="49"/>
      <c r="B2" s="94"/>
      <c r="C2" s="94"/>
      <c r="D2" s="94"/>
      <c r="E2" s="94"/>
      <c r="F2" s="51"/>
      <c r="G2" s="51"/>
      <c r="H2" s="51"/>
      <c r="I2" s="51"/>
      <c r="J2" s="51"/>
      <c r="K2" s="51"/>
      <c r="L2" s="52"/>
      <c r="M2" s="51"/>
      <c r="N2" s="51"/>
      <c r="O2" s="51"/>
      <c r="P2" s="51"/>
      <c r="Q2" s="51"/>
      <c r="R2" s="51"/>
      <c r="S2" s="52"/>
      <c r="T2" s="52"/>
      <c r="U2" s="52"/>
      <c r="V2" s="52"/>
      <c r="W2" s="52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2"/>
      <c r="AJ2" s="52"/>
      <c r="AK2" s="52"/>
      <c r="AL2" s="52"/>
      <c r="AM2" s="52"/>
      <c r="AN2" s="52"/>
      <c r="AO2" s="54"/>
      <c r="AP2" s="54"/>
      <c r="AQ2" s="52" t="s">
        <v>430</v>
      </c>
      <c r="AR2" s="52"/>
      <c r="AS2" s="52"/>
      <c r="AT2" s="52"/>
      <c r="AU2" s="52"/>
      <c r="AV2" s="52"/>
      <c r="AW2" s="52"/>
      <c r="AX2" s="52"/>
    </row>
    <row r="3" spans="1:53" ht="11.25" customHeight="1" x14ac:dyDescent="0.2">
      <c r="A3" s="55"/>
      <c r="B3" s="94"/>
      <c r="C3" s="94"/>
      <c r="D3" s="94"/>
      <c r="E3" s="94"/>
      <c r="F3" s="52"/>
      <c r="G3" s="56"/>
      <c r="H3" s="52"/>
      <c r="I3" s="52"/>
      <c r="J3" s="52"/>
      <c r="K3" s="52"/>
      <c r="L3" s="52"/>
      <c r="M3" s="52"/>
      <c r="N3" s="56"/>
      <c r="O3" s="52"/>
      <c r="P3" s="52"/>
      <c r="Q3" s="52"/>
      <c r="R3" s="52"/>
      <c r="S3" s="52"/>
      <c r="T3" s="52"/>
      <c r="U3" s="56"/>
      <c r="V3" s="52"/>
      <c r="W3" s="52"/>
      <c r="X3" s="57"/>
      <c r="Y3" s="52"/>
      <c r="Z3" s="56"/>
      <c r="AA3" s="57"/>
      <c r="AB3" s="57"/>
      <c r="AC3" s="57"/>
      <c r="AD3" s="52"/>
      <c r="AE3" s="56"/>
      <c r="AF3" s="52"/>
      <c r="AG3" s="52"/>
      <c r="AH3" s="50"/>
      <c r="AI3" s="52"/>
      <c r="AJ3" s="56"/>
      <c r="AK3" s="52"/>
      <c r="AL3" s="52"/>
      <c r="AM3" s="52"/>
      <c r="AN3" s="52"/>
      <c r="AO3" s="54"/>
      <c r="AP3" s="54"/>
      <c r="AQ3" s="54"/>
      <c r="AR3" s="54"/>
      <c r="AS3" s="54"/>
      <c r="AT3" s="54"/>
      <c r="AU3" s="54"/>
      <c r="AV3" s="54"/>
      <c r="AW3" s="54"/>
      <c r="AX3" s="54"/>
    </row>
    <row r="4" spans="1:53" ht="25.5" customHeight="1" x14ac:dyDescent="0.2">
      <c r="A4" s="519" t="s">
        <v>431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  <c r="S4" s="503"/>
      <c r="T4" s="503"/>
      <c r="U4" s="503"/>
      <c r="V4" s="503"/>
      <c r="W4" s="503"/>
      <c r="X4" s="503"/>
      <c r="Y4" s="503"/>
      <c r="Z4" s="503"/>
      <c r="AA4" s="503"/>
      <c r="AB4" s="503"/>
      <c r="AC4" s="503"/>
      <c r="AD4" s="503"/>
      <c r="AE4" s="503"/>
      <c r="AF4" s="503"/>
      <c r="AG4" s="503"/>
      <c r="AH4" s="503"/>
      <c r="AI4" s="503"/>
      <c r="AJ4" s="503"/>
      <c r="AK4" s="503"/>
      <c r="AL4" s="503"/>
      <c r="AM4" s="503"/>
      <c r="AN4" s="503"/>
      <c r="AO4" s="503"/>
      <c r="AP4" s="503"/>
      <c r="AQ4" s="503"/>
      <c r="AR4" s="503"/>
      <c r="AS4" s="503"/>
      <c r="AT4" s="503"/>
      <c r="AU4" s="503"/>
      <c r="AV4" s="503"/>
      <c r="AW4" s="503"/>
      <c r="AX4" s="503"/>
    </row>
    <row r="5" spans="1:53" ht="18" customHeight="1" x14ac:dyDescent="0.2">
      <c r="A5" s="424" t="s">
        <v>479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5"/>
      <c r="AN5" s="425"/>
      <c r="AO5" s="425"/>
      <c r="AP5" s="425"/>
      <c r="AQ5" s="425"/>
      <c r="AR5" s="425"/>
      <c r="AS5" s="425"/>
      <c r="AT5" s="425"/>
      <c r="AU5" s="425"/>
      <c r="AV5" s="425"/>
      <c r="AW5" s="425"/>
      <c r="AX5" s="425"/>
    </row>
    <row r="6" spans="1:53" ht="12.75" customHeight="1" x14ac:dyDescent="0.2">
      <c r="A6" s="520"/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/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/>
      <c r="AP6" s="521"/>
      <c r="AQ6" s="521"/>
      <c r="AR6" s="521"/>
      <c r="AS6" s="521"/>
      <c r="AT6" s="521"/>
      <c r="AU6" s="521"/>
      <c r="AV6" s="521"/>
      <c r="AW6" s="521"/>
      <c r="AX6" s="54"/>
    </row>
    <row r="7" spans="1:53" ht="13.5" thickBot="1" x14ac:dyDescent="0.25">
      <c r="A7" s="426" t="s">
        <v>1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6"/>
      <c r="S7" s="426"/>
      <c r="T7" s="426"/>
      <c r="U7" s="426"/>
      <c r="V7" s="426"/>
      <c r="W7" s="426"/>
      <c r="X7" s="426"/>
      <c r="Y7" s="426"/>
      <c r="Z7" s="426"/>
      <c r="AA7" s="426"/>
      <c r="AB7" s="426"/>
      <c r="AC7" s="426"/>
      <c r="AD7" s="426"/>
      <c r="AE7" s="426"/>
      <c r="AF7" s="426"/>
      <c r="AG7" s="426"/>
      <c r="AH7" s="426"/>
      <c r="AI7" s="426"/>
      <c r="AJ7" s="426"/>
      <c r="AK7" s="426"/>
      <c r="AL7" s="426"/>
      <c r="AM7" s="426"/>
      <c r="AN7" s="426"/>
      <c r="AO7" s="426"/>
      <c r="AP7" s="426"/>
      <c r="AQ7" s="426"/>
      <c r="AR7" s="426"/>
      <c r="AS7" s="426"/>
      <c r="AT7" s="426"/>
      <c r="AU7" s="426"/>
      <c r="AV7" s="426"/>
      <c r="AW7" s="426"/>
      <c r="AX7" s="63"/>
    </row>
    <row r="8" spans="1:53" ht="26.25" customHeight="1" x14ac:dyDescent="0.2">
      <c r="A8" s="454" t="s">
        <v>2</v>
      </c>
      <c r="B8" s="455"/>
      <c r="C8" s="458" t="s">
        <v>3</v>
      </c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5" t="s">
        <v>4</v>
      </c>
      <c r="W8" s="455"/>
      <c r="X8" s="455"/>
      <c r="Y8" s="455" t="s">
        <v>188</v>
      </c>
      <c r="Z8" s="455"/>
      <c r="AA8" s="455"/>
      <c r="AB8" s="455"/>
      <c r="AC8" s="455"/>
      <c r="AD8" s="455" t="s">
        <v>432</v>
      </c>
      <c r="AE8" s="455"/>
      <c r="AF8" s="455"/>
      <c r="AG8" s="455"/>
      <c r="AH8" s="455"/>
      <c r="AI8" s="455"/>
      <c r="AJ8" s="455"/>
      <c r="AK8" s="455"/>
      <c r="AL8" s="455" t="s">
        <v>391</v>
      </c>
      <c r="AM8" s="455"/>
      <c r="AN8" s="455"/>
      <c r="AO8" s="455"/>
      <c r="AP8" s="455"/>
      <c r="AQ8" s="455"/>
      <c r="AR8" s="455"/>
      <c r="AS8" s="455"/>
      <c r="AT8" s="455" t="s">
        <v>10</v>
      </c>
      <c r="AU8" s="455"/>
      <c r="AV8" s="455"/>
      <c r="AW8" s="455"/>
      <c r="AX8" s="460"/>
    </row>
    <row r="9" spans="1:53" ht="52.5" customHeight="1" thickBot="1" x14ac:dyDescent="0.25">
      <c r="A9" s="522"/>
      <c r="B9" s="523"/>
      <c r="C9" s="524"/>
      <c r="D9" s="524"/>
      <c r="E9" s="524"/>
      <c r="F9" s="524"/>
      <c r="G9" s="524"/>
      <c r="H9" s="524"/>
      <c r="I9" s="524"/>
      <c r="J9" s="524"/>
      <c r="K9" s="524"/>
      <c r="L9" s="524"/>
      <c r="M9" s="524"/>
      <c r="N9" s="524"/>
      <c r="O9" s="524"/>
      <c r="P9" s="524"/>
      <c r="Q9" s="524"/>
      <c r="R9" s="524"/>
      <c r="S9" s="524"/>
      <c r="T9" s="524"/>
      <c r="U9" s="524"/>
      <c r="V9" s="523"/>
      <c r="W9" s="523"/>
      <c r="X9" s="523"/>
      <c r="Y9" s="517" t="s">
        <v>11</v>
      </c>
      <c r="Z9" s="517"/>
      <c r="AA9" s="517"/>
      <c r="AB9" s="517"/>
      <c r="AC9" s="95" t="s">
        <v>12</v>
      </c>
      <c r="AD9" s="517" t="s">
        <v>11</v>
      </c>
      <c r="AE9" s="517"/>
      <c r="AF9" s="517"/>
      <c r="AG9" s="517"/>
      <c r="AH9" s="518" t="s">
        <v>12</v>
      </c>
      <c r="AI9" s="518"/>
      <c r="AJ9" s="518"/>
      <c r="AK9" s="518"/>
      <c r="AL9" s="517" t="s">
        <v>11</v>
      </c>
      <c r="AM9" s="517"/>
      <c r="AN9" s="517"/>
      <c r="AO9" s="517"/>
      <c r="AP9" s="518" t="s">
        <v>12</v>
      </c>
      <c r="AQ9" s="518"/>
      <c r="AR9" s="518"/>
      <c r="AS9" s="518"/>
      <c r="AT9" s="517" t="s">
        <v>11</v>
      </c>
      <c r="AU9" s="517"/>
      <c r="AV9" s="517"/>
      <c r="AW9" s="517"/>
      <c r="AX9" s="96" t="s">
        <v>12</v>
      </c>
      <c r="AY9" s="97"/>
      <c r="AZ9" s="97"/>
      <c r="BA9" s="97"/>
    </row>
    <row r="10" spans="1:53" ht="13.5" thickBot="1" x14ac:dyDescent="0.25">
      <c r="A10" s="533" t="s">
        <v>13</v>
      </c>
      <c r="B10" s="526"/>
      <c r="C10" s="526" t="s">
        <v>14</v>
      </c>
      <c r="D10" s="526"/>
      <c r="E10" s="526"/>
      <c r="F10" s="526"/>
      <c r="G10" s="526"/>
      <c r="H10" s="526"/>
      <c r="I10" s="526"/>
      <c r="J10" s="526"/>
      <c r="K10" s="526"/>
      <c r="L10" s="526"/>
      <c r="M10" s="526"/>
      <c r="N10" s="526"/>
      <c r="O10" s="526"/>
      <c r="P10" s="526"/>
      <c r="Q10" s="526"/>
      <c r="R10" s="526"/>
      <c r="S10" s="526"/>
      <c r="T10" s="526"/>
      <c r="U10" s="526"/>
      <c r="V10" s="526" t="s">
        <v>15</v>
      </c>
      <c r="W10" s="526"/>
      <c r="X10" s="526"/>
      <c r="Y10" s="525" t="s">
        <v>16</v>
      </c>
      <c r="Z10" s="525"/>
      <c r="AA10" s="525"/>
      <c r="AB10" s="525"/>
      <c r="AC10" s="98" t="s">
        <v>17</v>
      </c>
      <c r="AD10" s="525" t="s">
        <v>18</v>
      </c>
      <c r="AE10" s="525"/>
      <c r="AF10" s="525"/>
      <c r="AG10" s="525"/>
      <c r="AH10" s="526" t="s">
        <v>19</v>
      </c>
      <c r="AI10" s="526"/>
      <c r="AJ10" s="526"/>
      <c r="AK10" s="526"/>
      <c r="AL10" s="525" t="s">
        <v>20</v>
      </c>
      <c r="AM10" s="525"/>
      <c r="AN10" s="525"/>
      <c r="AO10" s="525"/>
      <c r="AP10" s="526" t="s">
        <v>21</v>
      </c>
      <c r="AQ10" s="526"/>
      <c r="AR10" s="526"/>
      <c r="AS10" s="526"/>
      <c r="AT10" s="527" t="s">
        <v>22</v>
      </c>
      <c r="AU10" s="527"/>
      <c r="AV10" s="527"/>
      <c r="AW10" s="527"/>
      <c r="AX10" s="99" t="s">
        <v>190</v>
      </c>
    </row>
    <row r="11" spans="1:53" ht="16.5" customHeight="1" x14ac:dyDescent="0.2">
      <c r="A11" s="528" t="s">
        <v>23</v>
      </c>
      <c r="B11" s="528"/>
      <c r="C11" s="529" t="s">
        <v>433</v>
      </c>
      <c r="D11" s="529"/>
      <c r="E11" s="529"/>
      <c r="F11" s="529"/>
      <c r="G11" s="529"/>
      <c r="H11" s="529"/>
      <c r="I11" s="529"/>
      <c r="J11" s="529"/>
      <c r="K11" s="529"/>
      <c r="L11" s="529"/>
      <c r="M11" s="529"/>
      <c r="N11" s="529"/>
      <c r="O11" s="529"/>
      <c r="P11" s="529"/>
      <c r="Q11" s="529"/>
      <c r="R11" s="529"/>
      <c r="S11" s="529"/>
      <c r="T11" s="529"/>
      <c r="U11" s="529"/>
      <c r="V11" s="530" t="s">
        <v>434</v>
      </c>
      <c r="W11" s="530"/>
      <c r="X11" s="530"/>
      <c r="Y11" s="531"/>
      <c r="Z11" s="531"/>
      <c r="AA11" s="531"/>
      <c r="AB11" s="531"/>
      <c r="AC11" s="100"/>
      <c r="AD11" s="531"/>
      <c r="AE11" s="531"/>
      <c r="AF11" s="531"/>
      <c r="AG11" s="531"/>
      <c r="AH11" s="532"/>
      <c r="AI11" s="532"/>
      <c r="AJ11" s="532"/>
      <c r="AK11" s="532"/>
      <c r="AL11" s="531"/>
      <c r="AM11" s="531"/>
      <c r="AN11" s="531"/>
      <c r="AO11" s="531"/>
      <c r="AP11" s="532"/>
      <c r="AQ11" s="532"/>
      <c r="AR11" s="532"/>
      <c r="AS11" s="532"/>
      <c r="AT11" s="534">
        <f>Y11+AD11+AH11+AL11+AP11</f>
        <v>0</v>
      </c>
      <c r="AU11" s="534"/>
      <c r="AV11" s="534"/>
      <c r="AW11" s="534"/>
      <c r="AX11" s="101">
        <f>AC11+AH11+AP11</f>
        <v>0</v>
      </c>
    </row>
    <row r="12" spans="1:53" ht="27" customHeight="1" x14ac:dyDescent="0.2">
      <c r="A12" s="535" t="s">
        <v>25</v>
      </c>
      <c r="B12" s="535"/>
      <c r="C12" s="480" t="s">
        <v>435</v>
      </c>
      <c r="D12" s="480"/>
      <c r="E12" s="480"/>
      <c r="F12" s="480"/>
      <c r="G12" s="480"/>
      <c r="H12" s="480"/>
      <c r="I12" s="480"/>
      <c r="J12" s="480"/>
      <c r="K12" s="480"/>
      <c r="L12" s="480"/>
      <c r="M12" s="480"/>
      <c r="N12" s="480"/>
      <c r="O12" s="480"/>
      <c r="P12" s="480"/>
      <c r="Q12" s="480"/>
      <c r="R12" s="480"/>
      <c r="S12" s="480"/>
      <c r="T12" s="480"/>
      <c r="U12" s="480"/>
      <c r="V12" s="489" t="s">
        <v>436</v>
      </c>
      <c r="W12" s="489"/>
      <c r="X12" s="489"/>
      <c r="Y12" s="536"/>
      <c r="Z12" s="536"/>
      <c r="AA12" s="536"/>
      <c r="AB12" s="536"/>
      <c r="AC12" s="102"/>
      <c r="AD12" s="536"/>
      <c r="AE12" s="536"/>
      <c r="AF12" s="536"/>
      <c r="AG12" s="536"/>
      <c r="AH12" s="537"/>
      <c r="AI12" s="537"/>
      <c r="AJ12" s="537"/>
      <c r="AK12" s="537"/>
      <c r="AL12" s="536"/>
      <c r="AM12" s="536"/>
      <c r="AN12" s="536"/>
      <c r="AO12" s="536"/>
      <c r="AP12" s="537"/>
      <c r="AQ12" s="537"/>
      <c r="AR12" s="537"/>
      <c r="AS12" s="537"/>
      <c r="AT12" s="538">
        <f t="shared" ref="AT12:AT30" si="0">Y12+AD12+AH12+AL12+AP12</f>
        <v>0</v>
      </c>
      <c r="AU12" s="538"/>
      <c r="AV12" s="538"/>
      <c r="AW12" s="538"/>
      <c r="AX12" s="101">
        <f t="shared" ref="AX12:AX30" si="1">AC12+AH12+AP12</f>
        <v>0</v>
      </c>
    </row>
    <row r="13" spans="1:53" s="70" customFormat="1" ht="20.25" customHeight="1" x14ac:dyDescent="0.2">
      <c r="A13" s="535" t="s">
        <v>28</v>
      </c>
      <c r="B13" s="535"/>
      <c r="C13" s="488" t="s">
        <v>437</v>
      </c>
      <c r="D13" s="488"/>
      <c r="E13" s="488"/>
      <c r="F13" s="488"/>
      <c r="G13" s="488"/>
      <c r="H13" s="488"/>
      <c r="I13" s="488"/>
      <c r="J13" s="488"/>
      <c r="K13" s="488"/>
      <c r="L13" s="488"/>
      <c r="M13" s="488"/>
      <c r="N13" s="488"/>
      <c r="O13" s="488"/>
      <c r="P13" s="488"/>
      <c r="Q13" s="488"/>
      <c r="R13" s="488"/>
      <c r="S13" s="488"/>
      <c r="T13" s="488"/>
      <c r="U13" s="488"/>
      <c r="V13" s="489" t="s">
        <v>438</v>
      </c>
      <c r="W13" s="489"/>
      <c r="X13" s="489"/>
      <c r="Y13" s="539"/>
      <c r="Z13" s="539"/>
      <c r="AA13" s="539"/>
      <c r="AB13" s="539"/>
      <c r="AC13" s="103"/>
      <c r="AD13" s="539"/>
      <c r="AE13" s="539"/>
      <c r="AF13" s="539"/>
      <c r="AG13" s="539"/>
      <c r="AH13" s="540"/>
      <c r="AI13" s="540"/>
      <c r="AJ13" s="540"/>
      <c r="AK13" s="540"/>
      <c r="AL13" s="539"/>
      <c r="AM13" s="539"/>
      <c r="AN13" s="539"/>
      <c r="AO13" s="539"/>
      <c r="AP13" s="540"/>
      <c r="AQ13" s="540"/>
      <c r="AR13" s="540"/>
      <c r="AS13" s="540"/>
      <c r="AT13" s="538">
        <f t="shared" si="0"/>
        <v>0</v>
      </c>
      <c r="AU13" s="538"/>
      <c r="AV13" s="538"/>
      <c r="AW13" s="538"/>
      <c r="AX13" s="101">
        <f t="shared" si="1"/>
        <v>0</v>
      </c>
    </row>
    <row r="14" spans="1:53" s="57" customFormat="1" ht="16.5" customHeight="1" x14ac:dyDescent="0.2">
      <c r="A14" s="535" t="s">
        <v>31</v>
      </c>
      <c r="B14" s="535"/>
      <c r="C14" s="480" t="s">
        <v>439</v>
      </c>
      <c r="D14" s="480"/>
      <c r="E14" s="480"/>
      <c r="F14" s="480"/>
      <c r="G14" s="480"/>
      <c r="H14" s="480"/>
      <c r="I14" s="480"/>
      <c r="J14" s="480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9" t="s">
        <v>440</v>
      </c>
      <c r="W14" s="489"/>
      <c r="X14" s="489"/>
      <c r="Y14" s="539"/>
      <c r="Z14" s="539"/>
      <c r="AA14" s="539"/>
      <c r="AB14" s="539"/>
      <c r="AC14" s="103"/>
      <c r="AD14" s="539"/>
      <c r="AE14" s="539"/>
      <c r="AF14" s="539"/>
      <c r="AG14" s="539"/>
      <c r="AH14" s="540"/>
      <c r="AI14" s="540"/>
      <c r="AJ14" s="540"/>
      <c r="AK14" s="540"/>
      <c r="AL14" s="539"/>
      <c r="AM14" s="539"/>
      <c r="AN14" s="539"/>
      <c r="AO14" s="539"/>
      <c r="AP14" s="540"/>
      <c r="AQ14" s="540"/>
      <c r="AR14" s="540"/>
      <c r="AS14" s="540"/>
      <c r="AT14" s="538">
        <f t="shared" si="0"/>
        <v>0</v>
      </c>
      <c r="AU14" s="538"/>
      <c r="AV14" s="538"/>
      <c r="AW14" s="538"/>
      <c r="AX14" s="101">
        <f t="shared" si="1"/>
        <v>0</v>
      </c>
    </row>
    <row r="15" spans="1:53" ht="17.25" customHeight="1" x14ac:dyDescent="0.2">
      <c r="A15" s="535" t="s">
        <v>34</v>
      </c>
      <c r="B15" s="535"/>
      <c r="C15" s="488" t="s">
        <v>441</v>
      </c>
      <c r="D15" s="488"/>
      <c r="E15" s="488"/>
      <c r="F15" s="488"/>
      <c r="G15" s="488"/>
      <c r="H15" s="488"/>
      <c r="I15" s="488"/>
      <c r="J15" s="488"/>
      <c r="K15" s="488"/>
      <c r="L15" s="488"/>
      <c r="M15" s="488"/>
      <c r="N15" s="488"/>
      <c r="O15" s="488"/>
      <c r="P15" s="488"/>
      <c r="Q15" s="488"/>
      <c r="R15" s="488"/>
      <c r="S15" s="488"/>
      <c r="T15" s="488"/>
      <c r="U15" s="488"/>
      <c r="V15" s="489" t="s">
        <v>442</v>
      </c>
      <c r="W15" s="489"/>
      <c r="X15" s="489"/>
      <c r="Y15" s="536"/>
      <c r="Z15" s="536"/>
      <c r="AA15" s="536"/>
      <c r="AB15" s="536"/>
      <c r="AC15" s="102"/>
      <c r="AD15" s="536"/>
      <c r="AE15" s="536"/>
      <c r="AF15" s="536"/>
      <c r="AG15" s="536"/>
      <c r="AH15" s="537"/>
      <c r="AI15" s="537"/>
      <c r="AJ15" s="537"/>
      <c r="AK15" s="537"/>
      <c r="AL15" s="536"/>
      <c r="AM15" s="536"/>
      <c r="AN15" s="536"/>
      <c r="AO15" s="536"/>
      <c r="AP15" s="537"/>
      <c r="AQ15" s="537"/>
      <c r="AR15" s="537"/>
      <c r="AS15" s="537"/>
      <c r="AT15" s="538">
        <f t="shared" si="0"/>
        <v>0</v>
      </c>
      <c r="AU15" s="538"/>
      <c r="AV15" s="538"/>
      <c r="AW15" s="538"/>
      <c r="AX15" s="101">
        <f t="shared" si="1"/>
        <v>0</v>
      </c>
    </row>
    <row r="16" spans="1:53" ht="18.75" customHeight="1" x14ac:dyDescent="0.2">
      <c r="A16" s="535" t="s">
        <v>37</v>
      </c>
      <c r="B16" s="535"/>
      <c r="C16" s="489" t="s">
        <v>443</v>
      </c>
      <c r="D16" s="489"/>
      <c r="E16" s="489"/>
      <c r="F16" s="489"/>
      <c r="G16" s="489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  <c r="T16" s="489"/>
      <c r="U16" s="489"/>
      <c r="V16" s="489" t="s">
        <v>444</v>
      </c>
      <c r="W16" s="489"/>
      <c r="X16" s="489"/>
      <c r="Y16" s="539"/>
      <c r="Z16" s="539"/>
      <c r="AA16" s="539"/>
      <c r="AB16" s="539"/>
      <c r="AC16" s="103"/>
      <c r="AD16" s="539"/>
      <c r="AE16" s="539"/>
      <c r="AF16" s="539"/>
      <c r="AG16" s="539"/>
      <c r="AH16" s="540"/>
      <c r="AI16" s="540"/>
      <c r="AJ16" s="540"/>
      <c r="AK16" s="540"/>
      <c r="AL16" s="539"/>
      <c r="AM16" s="539"/>
      <c r="AN16" s="539"/>
      <c r="AO16" s="539"/>
      <c r="AP16" s="540"/>
      <c r="AQ16" s="540"/>
      <c r="AR16" s="540"/>
      <c r="AS16" s="540"/>
      <c r="AT16" s="538">
        <f t="shared" si="0"/>
        <v>0</v>
      </c>
      <c r="AU16" s="538"/>
      <c r="AV16" s="538"/>
      <c r="AW16" s="538"/>
      <c r="AX16" s="101">
        <f t="shared" si="1"/>
        <v>0</v>
      </c>
    </row>
    <row r="17" spans="1:50" ht="15" customHeight="1" x14ac:dyDescent="0.2">
      <c r="A17" s="535" t="s">
        <v>40</v>
      </c>
      <c r="B17" s="535"/>
      <c r="C17" s="488" t="s">
        <v>445</v>
      </c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8"/>
      <c r="P17" s="488"/>
      <c r="Q17" s="488"/>
      <c r="R17" s="488"/>
      <c r="S17" s="488"/>
      <c r="T17" s="488"/>
      <c r="U17" s="488"/>
      <c r="V17" s="489" t="s">
        <v>446</v>
      </c>
      <c r="W17" s="489"/>
      <c r="X17" s="489"/>
      <c r="Y17" s="536"/>
      <c r="Z17" s="536"/>
      <c r="AA17" s="536"/>
      <c r="AB17" s="536"/>
      <c r="AC17" s="102"/>
      <c r="AD17" s="536"/>
      <c r="AE17" s="536"/>
      <c r="AF17" s="536"/>
      <c r="AG17" s="536"/>
      <c r="AH17" s="537"/>
      <c r="AI17" s="537"/>
      <c r="AJ17" s="537"/>
      <c r="AK17" s="537"/>
      <c r="AL17" s="536"/>
      <c r="AM17" s="536"/>
      <c r="AN17" s="536"/>
      <c r="AO17" s="536"/>
      <c r="AP17" s="537"/>
      <c r="AQ17" s="537"/>
      <c r="AR17" s="537"/>
      <c r="AS17" s="537"/>
      <c r="AT17" s="538">
        <f t="shared" si="0"/>
        <v>0</v>
      </c>
      <c r="AU17" s="538"/>
      <c r="AV17" s="538"/>
      <c r="AW17" s="538"/>
      <c r="AX17" s="101">
        <f t="shared" si="1"/>
        <v>0</v>
      </c>
    </row>
    <row r="18" spans="1:50" ht="63.75" customHeight="1" x14ac:dyDescent="0.2">
      <c r="A18" s="535" t="s">
        <v>43</v>
      </c>
      <c r="B18" s="535"/>
      <c r="C18" s="489" t="s">
        <v>508</v>
      </c>
      <c r="D18" s="489"/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  <c r="U18" s="489"/>
      <c r="V18" s="489" t="s">
        <v>447</v>
      </c>
      <c r="W18" s="489"/>
      <c r="X18" s="489"/>
      <c r="Y18" s="539">
        <v>35903167</v>
      </c>
      <c r="Z18" s="539"/>
      <c r="AA18" s="539"/>
      <c r="AB18" s="539"/>
      <c r="AC18" s="158">
        <f>35903167-3467932</f>
        <v>32435235</v>
      </c>
      <c r="AD18" s="536"/>
      <c r="AE18" s="536"/>
      <c r="AF18" s="536"/>
      <c r="AG18" s="536"/>
      <c r="AH18" s="537"/>
      <c r="AI18" s="537"/>
      <c r="AJ18" s="537"/>
      <c r="AK18" s="537"/>
      <c r="AL18" s="536"/>
      <c r="AM18" s="536"/>
      <c r="AN18" s="536"/>
      <c r="AO18" s="536"/>
      <c r="AP18" s="537"/>
      <c r="AQ18" s="537"/>
      <c r="AR18" s="537"/>
      <c r="AS18" s="537"/>
      <c r="AT18" s="541">
        <f t="shared" si="0"/>
        <v>35903167</v>
      </c>
      <c r="AU18" s="541"/>
      <c r="AV18" s="541"/>
      <c r="AW18" s="541"/>
      <c r="AX18" s="73">
        <f t="shared" si="1"/>
        <v>32435235</v>
      </c>
    </row>
    <row r="19" spans="1:50" ht="19.5" customHeight="1" x14ac:dyDescent="0.2">
      <c r="A19" s="535" t="s">
        <v>46</v>
      </c>
      <c r="B19" s="535"/>
      <c r="C19" s="489" t="s">
        <v>448</v>
      </c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  <c r="T19" s="489"/>
      <c r="U19" s="489"/>
      <c r="V19" s="489" t="s">
        <v>449</v>
      </c>
      <c r="W19" s="489"/>
      <c r="X19" s="489"/>
      <c r="Y19" s="539"/>
      <c r="Z19" s="539"/>
      <c r="AA19" s="539"/>
      <c r="AB19" s="539"/>
      <c r="AC19" s="103"/>
      <c r="AD19" s="539"/>
      <c r="AE19" s="539"/>
      <c r="AF19" s="539"/>
      <c r="AG19" s="539"/>
      <c r="AH19" s="540"/>
      <c r="AI19" s="540"/>
      <c r="AJ19" s="540"/>
      <c r="AK19" s="540"/>
      <c r="AL19" s="539"/>
      <c r="AM19" s="539"/>
      <c r="AN19" s="539"/>
      <c r="AO19" s="539"/>
      <c r="AP19" s="540"/>
      <c r="AQ19" s="540"/>
      <c r="AR19" s="540"/>
      <c r="AS19" s="540"/>
      <c r="AT19" s="538">
        <f t="shared" si="0"/>
        <v>0</v>
      </c>
      <c r="AU19" s="538"/>
      <c r="AV19" s="538"/>
      <c r="AW19" s="538"/>
      <c r="AX19" s="101">
        <f t="shared" si="1"/>
        <v>0</v>
      </c>
    </row>
    <row r="20" spans="1:50" ht="20.25" customHeight="1" x14ac:dyDescent="0.2">
      <c r="A20" s="535" t="s">
        <v>49</v>
      </c>
      <c r="B20" s="535"/>
      <c r="C20" s="488" t="s">
        <v>450</v>
      </c>
      <c r="D20" s="488"/>
      <c r="E20" s="488"/>
      <c r="F20" s="488"/>
      <c r="G20" s="488"/>
      <c r="H20" s="488"/>
      <c r="I20" s="488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9" t="s">
        <v>451</v>
      </c>
      <c r="W20" s="489"/>
      <c r="X20" s="489"/>
      <c r="Y20" s="539"/>
      <c r="Z20" s="539"/>
      <c r="AA20" s="539"/>
      <c r="AB20" s="539"/>
      <c r="AC20" s="103"/>
      <c r="AD20" s="539"/>
      <c r="AE20" s="539"/>
      <c r="AF20" s="539"/>
      <c r="AG20" s="539"/>
      <c r="AH20" s="540"/>
      <c r="AI20" s="540"/>
      <c r="AJ20" s="540"/>
      <c r="AK20" s="540"/>
      <c r="AL20" s="539"/>
      <c r="AM20" s="539"/>
      <c r="AN20" s="539"/>
      <c r="AO20" s="539"/>
      <c r="AP20" s="540"/>
      <c r="AQ20" s="540"/>
      <c r="AR20" s="540"/>
      <c r="AS20" s="540"/>
      <c r="AT20" s="538">
        <f t="shared" si="0"/>
        <v>0</v>
      </c>
      <c r="AU20" s="538"/>
      <c r="AV20" s="538"/>
      <c r="AW20" s="538"/>
      <c r="AX20" s="101">
        <f t="shared" si="1"/>
        <v>0</v>
      </c>
    </row>
    <row r="21" spans="1:50" s="93" customFormat="1" ht="19.5" customHeight="1" x14ac:dyDescent="0.2">
      <c r="A21" s="535" t="s">
        <v>52</v>
      </c>
      <c r="B21" s="535"/>
      <c r="C21" s="488" t="s">
        <v>452</v>
      </c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9" t="s">
        <v>453</v>
      </c>
      <c r="W21" s="489"/>
      <c r="X21" s="489"/>
      <c r="Y21" s="539"/>
      <c r="Z21" s="539"/>
      <c r="AA21" s="539"/>
      <c r="AB21" s="539"/>
      <c r="AC21" s="103"/>
      <c r="AD21" s="539"/>
      <c r="AE21" s="539"/>
      <c r="AF21" s="539"/>
      <c r="AG21" s="539"/>
      <c r="AH21" s="540"/>
      <c r="AI21" s="540"/>
      <c r="AJ21" s="540"/>
      <c r="AK21" s="540"/>
      <c r="AL21" s="539"/>
      <c r="AM21" s="539"/>
      <c r="AN21" s="539"/>
      <c r="AO21" s="539"/>
      <c r="AP21" s="540"/>
      <c r="AQ21" s="540"/>
      <c r="AR21" s="540"/>
      <c r="AS21" s="540"/>
      <c r="AT21" s="538">
        <f t="shared" si="0"/>
        <v>0</v>
      </c>
      <c r="AU21" s="538"/>
      <c r="AV21" s="538"/>
      <c r="AW21" s="538"/>
      <c r="AX21" s="101">
        <f t="shared" si="1"/>
        <v>0</v>
      </c>
    </row>
    <row r="22" spans="1:50" s="74" customFormat="1" ht="19.5" customHeight="1" x14ac:dyDescent="0.2">
      <c r="A22" s="535" t="s">
        <v>55</v>
      </c>
      <c r="B22" s="535"/>
      <c r="C22" s="488" t="s">
        <v>454</v>
      </c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9" t="s">
        <v>455</v>
      </c>
      <c r="W22" s="489"/>
      <c r="X22" s="489"/>
      <c r="Y22" s="539"/>
      <c r="Z22" s="539"/>
      <c r="AA22" s="539"/>
      <c r="AB22" s="539"/>
      <c r="AC22" s="103"/>
      <c r="AD22" s="539"/>
      <c r="AE22" s="539"/>
      <c r="AF22" s="539"/>
      <c r="AG22" s="539"/>
      <c r="AH22" s="540"/>
      <c r="AI22" s="540"/>
      <c r="AJ22" s="540"/>
      <c r="AK22" s="540"/>
      <c r="AL22" s="539"/>
      <c r="AM22" s="539"/>
      <c r="AN22" s="539"/>
      <c r="AO22" s="539"/>
      <c r="AP22" s="540"/>
      <c r="AQ22" s="540"/>
      <c r="AR22" s="540"/>
      <c r="AS22" s="540"/>
      <c r="AT22" s="538">
        <f t="shared" si="0"/>
        <v>0</v>
      </c>
      <c r="AU22" s="538"/>
      <c r="AV22" s="538"/>
      <c r="AW22" s="538"/>
      <c r="AX22" s="101">
        <f t="shared" si="1"/>
        <v>0</v>
      </c>
    </row>
    <row r="23" spans="1:50" ht="19.5" customHeight="1" x14ac:dyDescent="0.2">
      <c r="A23" s="535" t="s">
        <v>58</v>
      </c>
      <c r="B23" s="535"/>
      <c r="C23" s="488" t="s">
        <v>456</v>
      </c>
      <c r="D23" s="488"/>
      <c r="E23" s="488"/>
      <c r="F23" s="488"/>
      <c r="G23" s="488"/>
      <c r="H23" s="488"/>
      <c r="I23" s="488"/>
      <c r="J23" s="488"/>
      <c r="K23" s="488"/>
      <c r="L23" s="488"/>
      <c r="M23" s="488"/>
      <c r="N23" s="488"/>
      <c r="O23" s="488"/>
      <c r="P23" s="488"/>
      <c r="Q23" s="488"/>
      <c r="R23" s="488"/>
      <c r="S23" s="488"/>
      <c r="T23" s="488"/>
      <c r="U23" s="488"/>
      <c r="V23" s="489" t="s">
        <v>457</v>
      </c>
      <c r="W23" s="489"/>
      <c r="X23" s="489"/>
      <c r="Y23" s="539"/>
      <c r="Z23" s="539"/>
      <c r="AA23" s="539"/>
      <c r="AB23" s="539"/>
      <c r="AC23" s="103"/>
      <c r="AD23" s="539"/>
      <c r="AE23" s="539"/>
      <c r="AF23" s="539"/>
      <c r="AG23" s="539"/>
      <c r="AH23" s="540"/>
      <c r="AI23" s="540"/>
      <c r="AJ23" s="540"/>
      <c r="AK23" s="540"/>
      <c r="AL23" s="539"/>
      <c r="AM23" s="539"/>
      <c r="AN23" s="539"/>
      <c r="AO23" s="539"/>
      <c r="AP23" s="540"/>
      <c r="AQ23" s="540"/>
      <c r="AR23" s="540"/>
      <c r="AS23" s="540"/>
      <c r="AT23" s="538">
        <f t="shared" si="0"/>
        <v>0</v>
      </c>
      <c r="AU23" s="538"/>
      <c r="AV23" s="538"/>
      <c r="AW23" s="538"/>
      <c r="AX23" s="101">
        <f t="shared" si="1"/>
        <v>0</v>
      </c>
    </row>
    <row r="24" spans="1:50" s="74" customFormat="1" ht="19.5" customHeight="1" x14ac:dyDescent="0.2">
      <c r="A24" s="535" t="s">
        <v>212</v>
      </c>
      <c r="B24" s="535"/>
      <c r="C24" s="480" t="s">
        <v>458</v>
      </c>
      <c r="D24" s="480"/>
      <c r="E24" s="480"/>
      <c r="F24" s="480"/>
      <c r="G24" s="480"/>
      <c r="H24" s="480"/>
      <c r="I24" s="480"/>
      <c r="J24" s="480"/>
      <c r="K24" s="480"/>
      <c r="L24" s="480"/>
      <c r="M24" s="480"/>
      <c r="N24" s="480"/>
      <c r="O24" s="480"/>
      <c r="P24" s="480"/>
      <c r="Q24" s="480"/>
      <c r="R24" s="480"/>
      <c r="S24" s="480"/>
      <c r="T24" s="480"/>
      <c r="U24" s="480"/>
      <c r="V24" s="489" t="s">
        <v>459</v>
      </c>
      <c r="W24" s="489"/>
      <c r="X24" s="489"/>
      <c r="Y24" s="539"/>
      <c r="Z24" s="539"/>
      <c r="AA24" s="539"/>
      <c r="AB24" s="539"/>
      <c r="AC24" s="103"/>
      <c r="AD24" s="539"/>
      <c r="AE24" s="539"/>
      <c r="AF24" s="539"/>
      <c r="AG24" s="539"/>
      <c r="AH24" s="540"/>
      <c r="AI24" s="540"/>
      <c r="AJ24" s="540"/>
      <c r="AK24" s="540"/>
      <c r="AL24" s="539"/>
      <c r="AM24" s="539"/>
      <c r="AN24" s="539"/>
      <c r="AO24" s="539"/>
      <c r="AP24" s="540"/>
      <c r="AQ24" s="540"/>
      <c r="AR24" s="540"/>
      <c r="AS24" s="540"/>
      <c r="AT24" s="538">
        <f t="shared" si="0"/>
        <v>0</v>
      </c>
      <c r="AU24" s="538"/>
      <c r="AV24" s="538"/>
      <c r="AW24" s="538"/>
      <c r="AX24" s="101">
        <f t="shared" si="1"/>
        <v>0</v>
      </c>
    </row>
    <row r="25" spans="1:50" s="93" customFormat="1" ht="19.5" customHeight="1" x14ac:dyDescent="0.2">
      <c r="A25" s="535" t="s">
        <v>215</v>
      </c>
      <c r="B25" s="535"/>
      <c r="C25" s="480" t="s">
        <v>460</v>
      </c>
      <c r="D25" s="480"/>
      <c r="E25" s="480"/>
      <c r="F25" s="480"/>
      <c r="G25" s="480"/>
      <c r="H25" s="480"/>
      <c r="I25" s="480"/>
      <c r="J25" s="480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9" t="s">
        <v>461</v>
      </c>
      <c r="W25" s="489"/>
      <c r="X25" s="489"/>
      <c r="Y25" s="536"/>
      <c r="Z25" s="536"/>
      <c r="AA25" s="536"/>
      <c r="AB25" s="536"/>
      <c r="AC25" s="102"/>
      <c r="AD25" s="536"/>
      <c r="AE25" s="536"/>
      <c r="AF25" s="536"/>
      <c r="AG25" s="536"/>
      <c r="AH25" s="537"/>
      <c r="AI25" s="537"/>
      <c r="AJ25" s="537"/>
      <c r="AK25" s="537"/>
      <c r="AL25" s="536"/>
      <c r="AM25" s="536"/>
      <c r="AN25" s="536"/>
      <c r="AO25" s="536"/>
      <c r="AP25" s="537"/>
      <c r="AQ25" s="537"/>
      <c r="AR25" s="537"/>
      <c r="AS25" s="537"/>
      <c r="AT25" s="538">
        <f t="shared" si="0"/>
        <v>0</v>
      </c>
      <c r="AU25" s="538"/>
      <c r="AV25" s="538"/>
      <c r="AW25" s="538"/>
      <c r="AX25" s="101">
        <f t="shared" si="1"/>
        <v>0</v>
      </c>
    </row>
    <row r="26" spans="1:50" s="78" customFormat="1" ht="16.5" customHeight="1" x14ac:dyDescent="0.2">
      <c r="A26" s="535" t="s">
        <v>60</v>
      </c>
      <c r="B26" s="535"/>
      <c r="C26" s="489" t="s">
        <v>462</v>
      </c>
      <c r="D26" s="489"/>
      <c r="E26" s="489"/>
      <c r="F26" s="489"/>
      <c r="G26" s="489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  <c r="T26" s="489"/>
      <c r="U26" s="489"/>
      <c r="V26" s="489" t="s">
        <v>463</v>
      </c>
      <c r="W26" s="489"/>
      <c r="X26" s="489"/>
      <c r="Y26" s="536"/>
      <c r="Z26" s="536"/>
      <c r="AA26" s="536"/>
      <c r="AB26" s="536"/>
      <c r="AC26" s="102"/>
      <c r="AD26" s="536"/>
      <c r="AE26" s="536"/>
      <c r="AF26" s="536"/>
      <c r="AG26" s="536"/>
      <c r="AH26" s="537"/>
      <c r="AI26" s="537"/>
      <c r="AJ26" s="537"/>
      <c r="AK26" s="537"/>
      <c r="AL26" s="536"/>
      <c r="AM26" s="536"/>
      <c r="AN26" s="536"/>
      <c r="AO26" s="536"/>
      <c r="AP26" s="537"/>
      <c r="AQ26" s="537"/>
      <c r="AR26" s="537"/>
      <c r="AS26" s="537"/>
      <c r="AT26" s="538">
        <f t="shared" si="0"/>
        <v>0</v>
      </c>
      <c r="AU26" s="538"/>
      <c r="AV26" s="538"/>
      <c r="AW26" s="538"/>
      <c r="AX26" s="101">
        <f t="shared" si="1"/>
        <v>0</v>
      </c>
    </row>
    <row r="27" spans="1:50" s="78" customFormat="1" ht="19.5" customHeight="1" x14ac:dyDescent="0.2">
      <c r="A27" s="535" t="s">
        <v>63</v>
      </c>
      <c r="B27" s="535"/>
      <c r="C27" s="488" t="s">
        <v>464</v>
      </c>
      <c r="D27" s="488"/>
      <c r="E27" s="488"/>
      <c r="F27" s="488"/>
      <c r="G27" s="488"/>
      <c r="H27" s="488"/>
      <c r="I27" s="488"/>
      <c r="J27" s="488"/>
      <c r="K27" s="488"/>
      <c r="L27" s="488"/>
      <c r="M27" s="488"/>
      <c r="N27" s="488"/>
      <c r="O27" s="488"/>
      <c r="P27" s="488"/>
      <c r="Q27" s="488"/>
      <c r="R27" s="488"/>
      <c r="S27" s="488"/>
      <c r="T27" s="488"/>
      <c r="U27" s="488"/>
      <c r="V27" s="489" t="s">
        <v>465</v>
      </c>
      <c r="W27" s="489"/>
      <c r="X27" s="489"/>
      <c r="Y27" s="536"/>
      <c r="Z27" s="536"/>
      <c r="AA27" s="536"/>
      <c r="AB27" s="536"/>
      <c r="AC27" s="102"/>
      <c r="AD27" s="536"/>
      <c r="AE27" s="536"/>
      <c r="AF27" s="536"/>
      <c r="AG27" s="536"/>
      <c r="AH27" s="537"/>
      <c r="AI27" s="537"/>
      <c r="AJ27" s="537"/>
      <c r="AK27" s="537"/>
      <c r="AL27" s="536"/>
      <c r="AM27" s="536"/>
      <c r="AN27" s="536"/>
      <c r="AO27" s="536"/>
      <c r="AP27" s="537"/>
      <c r="AQ27" s="537"/>
      <c r="AR27" s="537"/>
      <c r="AS27" s="537"/>
      <c r="AT27" s="538">
        <f t="shared" si="0"/>
        <v>0</v>
      </c>
      <c r="AU27" s="538"/>
      <c r="AV27" s="538"/>
      <c r="AW27" s="538"/>
      <c r="AX27" s="101">
        <f t="shared" si="1"/>
        <v>0</v>
      </c>
    </row>
    <row r="28" spans="1:50" s="78" customFormat="1" ht="19.5" customHeight="1" x14ac:dyDescent="0.2">
      <c r="A28" s="535" t="s">
        <v>66</v>
      </c>
      <c r="B28" s="535"/>
      <c r="C28" s="488" t="s">
        <v>466</v>
      </c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9" t="s">
        <v>467</v>
      </c>
      <c r="W28" s="489"/>
      <c r="X28" s="489"/>
      <c r="Y28" s="539"/>
      <c r="Z28" s="539"/>
      <c r="AA28" s="539"/>
      <c r="AB28" s="539"/>
      <c r="AC28" s="103"/>
      <c r="AD28" s="539"/>
      <c r="AE28" s="539"/>
      <c r="AF28" s="539"/>
      <c r="AG28" s="539"/>
      <c r="AH28" s="540"/>
      <c r="AI28" s="540"/>
      <c r="AJ28" s="540"/>
      <c r="AK28" s="540"/>
      <c r="AL28" s="539"/>
      <c r="AM28" s="539"/>
      <c r="AN28" s="539"/>
      <c r="AO28" s="539"/>
      <c r="AP28" s="540"/>
      <c r="AQ28" s="540"/>
      <c r="AR28" s="540"/>
      <c r="AS28" s="540"/>
      <c r="AT28" s="538">
        <f t="shared" si="0"/>
        <v>0</v>
      </c>
      <c r="AU28" s="538"/>
      <c r="AV28" s="538"/>
      <c r="AW28" s="538"/>
      <c r="AX28" s="101">
        <f t="shared" si="1"/>
        <v>0</v>
      </c>
    </row>
    <row r="29" spans="1:50" ht="25.5" customHeight="1" thickBot="1" x14ac:dyDescent="0.25">
      <c r="A29" s="543" t="s">
        <v>224</v>
      </c>
      <c r="B29" s="543"/>
      <c r="C29" s="544" t="s">
        <v>468</v>
      </c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4"/>
      <c r="T29" s="544"/>
      <c r="U29" s="544"/>
      <c r="V29" s="544" t="s">
        <v>469</v>
      </c>
      <c r="W29" s="544"/>
      <c r="X29" s="544"/>
      <c r="Y29" s="545"/>
      <c r="Z29" s="545"/>
      <c r="AA29" s="545"/>
      <c r="AB29" s="545"/>
      <c r="AC29" s="104"/>
      <c r="AD29" s="545"/>
      <c r="AE29" s="545"/>
      <c r="AF29" s="545"/>
      <c r="AG29" s="545"/>
      <c r="AH29" s="546"/>
      <c r="AI29" s="546"/>
      <c r="AJ29" s="546"/>
      <c r="AK29" s="546"/>
      <c r="AL29" s="545"/>
      <c r="AM29" s="545"/>
      <c r="AN29" s="545"/>
      <c r="AO29" s="545"/>
      <c r="AP29" s="546"/>
      <c r="AQ29" s="546"/>
      <c r="AR29" s="546"/>
      <c r="AS29" s="546"/>
      <c r="AT29" s="547">
        <f t="shared" si="0"/>
        <v>0</v>
      </c>
      <c r="AU29" s="547"/>
      <c r="AV29" s="547"/>
      <c r="AW29" s="547"/>
      <c r="AX29" s="105">
        <f t="shared" si="1"/>
        <v>0</v>
      </c>
    </row>
    <row r="30" spans="1:50" ht="19.5" customHeight="1" thickBot="1" x14ac:dyDescent="0.3">
      <c r="A30" s="550" t="s">
        <v>227</v>
      </c>
      <c r="B30" s="551"/>
      <c r="C30" s="552" t="s">
        <v>509</v>
      </c>
      <c r="D30" s="552"/>
      <c r="E30" s="552"/>
      <c r="F30" s="552"/>
      <c r="G30" s="552"/>
      <c r="H30" s="552"/>
      <c r="I30" s="552"/>
      <c r="J30" s="552"/>
      <c r="K30" s="552"/>
      <c r="L30" s="552"/>
      <c r="M30" s="552"/>
      <c r="N30" s="552"/>
      <c r="O30" s="552"/>
      <c r="P30" s="552"/>
      <c r="Q30" s="552"/>
      <c r="R30" s="552"/>
      <c r="S30" s="552"/>
      <c r="T30" s="552"/>
      <c r="U30" s="552"/>
      <c r="V30" s="553" t="s">
        <v>470</v>
      </c>
      <c r="W30" s="553"/>
      <c r="X30" s="553"/>
      <c r="Y30" s="542">
        <f>Y11+Y12+Y13+Y14+Y15+Y16+Y17+Y18+Y19+Y20+Y21+Y22+Y23+Y24+Y25+Y26+Y27+Y28+Y29</f>
        <v>35903167</v>
      </c>
      <c r="Z30" s="542"/>
      <c r="AA30" s="542"/>
      <c r="AB30" s="542"/>
      <c r="AC30" s="159">
        <f>SUM(AC11:AC29)</f>
        <v>32435235</v>
      </c>
      <c r="AD30" s="542">
        <f>AD11+AD12+AD13+AD14+AD15+AD16+AD17+AD18+AD19+AD20+AD21+AD22+AD23+AD24+AD25+AD26+AD27+AD28+AD29</f>
        <v>0</v>
      </c>
      <c r="AE30" s="542"/>
      <c r="AF30" s="542"/>
      <c r="AG30" s="542"/>
      <c r="AH30" s="542">
        <f>AH11+AH12+AH13+AH14+AH15+AH16+AH17+AH18+AH19+AH20+AH21+AH22+AH23+AH24+AH25+AH26+AH27+AH28+AH29</f>
        <v>0</v>
      </c>
      <c r="AI30" s="542"/>
      <c r="AJ30" s="542"/>
      <c r="AK30" s="542"/>
      <c r="AL30" s="542">
        <f>AL11+AL12+AL13+AL14+AL15+AL16+AL17+AL18+AL19+AL20+AL21+AL22+AL23+AL24+AL25+AL26+AL27+AL28+AL29</f>
        <v>0</v>
      </c>
      <c r="AM30" s="542"/>
      <c r="AN30" s="542"/>
      <c r="AO30" s="542"/>
      <c r="AP30" s="542">
        <f>AP11+AP12+AP13+AP14+AP15+AP16+AP17+AP18+AP19+AP20+AP21+AP22+AP23+AP24+AP25+AP26+AP27+AP28+AP29</f>
        <v>0</v>
      </c>
      <c r="AQ30" s="542"/>
      <c r="AR30" s="542"/>
      <c r="AS30" s="542"/>
      <c r="AT30" s="549">
        <f t="shared" si="0"/>
        <v>35903167</v>
      </c>
      <c r="AU30" s="549"/>
      <c r="AV30" s="549"/>
      <c r="AW30" s="549"/>
      <c r="AX30" s="106">
        <f t="shared" si="1"/>
        <v>32435235</v>
      </c>
    </row>
    <row r="31" spans="1:50" ht="19.5" customHeight="1" x14ac:dyDescent="0.2">
      <c r="A31" s="305"/>
      <c r="B31" s="305"/>
      <c r="AT31" s="74"/>
      <c r="AU31" s="74"/>
    </row>
    <row r="32" spans="1:50" ht="19.5" customHeight="1" x14ac:dyDescent="0.2">
      <c r="A32" s="305"/>
      <c r="B32" s="305"/>
    </row>
    <row r="33" spans="1:47" ht="19.5" customHeight="1" x14ac:dyDescent="0.2">
      <c r="A33" s="304"/>
      <c r="B33" s="304"/>
      <c r="AT33" s="74"/>
      <c r="AU33" s="74"/>
    </row>
    <row r="34" spans="1:47" ht="19.5" customHeight="1" x14ac:dyDescent="0.2">
      <c r="A34" s="305"/>
      <c r="B34" s="305"/>
      <c r="C34" s="92"/>
      <c r="D34" s="92"/>
      <c r="E34" s="92"/>
      <c r="F34" s="92"/>
      <c r="AT34" s="93"/>
      <c r="AU34" s="93"/>
    </row>
    <row r="35" spans="1:47" ht="19.5" customHeight="1" x14ac:dyDescent="0.2">
      <c r="A35" s="305"/>
      <c r="B35" s="305"/>
      <c r="C35" s="92"/>
      <c r="D35" s="92"/>
      <c r="E35" s="92"/>
      <c r="F35" s="92"/>
      <c r="AT35" s="78"/>
      <c r="AU35" s="78"/>
    </row>
    <row r="36" spans="1:47" ht="19.5" customHeight="1" x14ac:dyDescent="0.2">
      <c r="A36" s="305"/>
      <c r="B36" s="305"/>
      <c r="C36" s="92"/>
      <c r="D36" s="92"/>
      <c r="E36" s="92"/>
      <c r="F36" s="92"/>
      <c r="AT36" s="78"/>
      <c r="AU36" s="78"/>
    </row>
    <row r="37" spans="1:47" ht="19.5" customHeight="1" x14ac:dyDescent="0.2">
      <c r="A37" s="305"/>
      <c r="B37" s="305"/>
      <c r="C37" s="92"/>
      <c r="D37" s="92"/>
      <c r="E37" s="92"/>
      <c r="F37" s="92"/>
    </row>
    <row r="38" spans="1:47" ht="19.5" customHeight="1" x14ac:dyDescent="0.2">
      <c r="A38" s="305"/>
      <c r="B38" s="305"/>
      <c r="C38" s="92"/>
      <c r="D38" s="92"/>
      <c r="E38" s="92"/>
      <c r="F38" s="92"/>
    </row>
    <row r="39" spans="1:47" ht="19.5" customHeight="1" x14ac:dyDescent="0.2">
      <c r="A39" s="305"/>
      <c r="B39" s="305"/>
      <c r="C39" s="92"/>
      <c r="D39" s="92"/>
      <c r="E39" s="92"/>
      <c r="F39" s="92"/>
    </row>
    <row r="40" spans="1:47" ht="19.5" customHeight="1" x14ac:dyDescent="0.2">
      <c r="A40" s="305"/>
      <c r="B40" s="305"/>
      <c r="C40" s="92"/>
      <c r="D40" s="92"/>
      <c r="E40" s="92"/>
      <c r="F40" s="92"/>
    </row>
    <row r="41" spans="1:47" ht="19.5" customHeight="1" x14ac:dyDescent="0.2">
      <c r="A41" s="304"/>
      <c r="B41" s="304"/>
      <c r="C41" s="92"/>
      <c r="D41" s="92"/>
      <c r="E41" s="92"/>
      <c r="F41" s="92"/>
    </row>
    <row r="42" spans="1:47" ht="29.25" customHeight="1" x14ac:dyDescent="0.2">
      <c r="A42" s="305"/>
      <c r="B42" s="305"/>
      <c r="C42" s="92"/>
      <c r="D42" s="92"/>
      <c r="E42" s="92"/>
      <c r="F42" s="92"/>
    </row>
    <row r="43" spans="1:47" ht="19.5" customHeight="1" x14ac:dyDescent="0.2">
      <c r="A43" s="304"/>
      <c r="B43" s="304"/>
      <c r="C43" s="92"/>
      <c r="D43" s="92"/>
      <c r="E43" s="92"/>
      <c r="F43" s="92"/>
    </row>
    <row r="44" spans="1:47" ht="21.95" customHeight="1" x14ac:dyDescent="0.2">
      <c r="C44" s="92"/>
      <c r="D44" s="92"/>
      <c r="E44" s="92"/>
      <c r="F44" s="92"/>
    </row>
    <row r="45" spans="1:47" ht="21.95" customHeight="1" x14ac:dyDescent="0.2">
      <c r="C45" s="92"/>
      <c r="D45" s="92"/>
      <c r="E45" s="92"/>
      <c r="F45" s="92"/>
    </row>
    <row r="46" spans="1:47" ht="21.95" customHeight="1" x14ac:dyDescent="0.2">
      <c r="C46" s="92"/>
      <c r="D46" s="92"/>
      <c r="E46" s="92"/>
      <c r="F46" s="92"/>
    </row>
    <row r="47" spans="1:47" ht="21.95" customHeight="1" x14ac:dyDescent="0.2">
      <c r="C47" s="92"/>
      <c r="D47" s="92"/>
      <c r="E47" s="92"/>
      <c r="F47" s="92"/>
    </row>
    <row r="48" spans="1:47" ht="21.95" customHeight="1" x14ac:dyDescent="0.2">
      <c r="C48" s="92"/>
      <c r="D48" s="92"/>
      <c r="E48" s="92"/>
      <c r="F48" s="92"/>
    </row>
    <row r="49" spans="3:6" ht="21.95" customHeight="1" x14ac:dyDescent="0.2">
      <c r="C49" s="92"/>
      <c r="D49" s="92"/>
      <c r="E49" s="92"/>
      <c r="F49" s="92"/>
    </row>
    <row r="50" spans="3:6" ht="21.95" customHeight="1" x14ac:dyDescent="0.2">
      <c r="C50" s="92"/>
      <c r="D50" s="92"/>
      <c r="E50" s="92"/>
      <c r="F50" s="92"/>
    </row>
    <row r="51" spans="3:6" ht="21.95" customHeight="1" x14ac:dyDescent="0.2">
      <c r="C51" s="92"/>
      <c r="D51" s="92"/>
      <c r="E51" s="92"/>
      <c r="F51" s="92"/>
    </row>
    <row r="52" spans="3:6" ht="21.95" customHeight="1" x14ac:dyDescent="0.2">
      <c r="C52" s="92"/>
      <c r="D52" s="92"/>
      <c r="E52" s="92"/>
      <c r="F52" s="92"/>
    </row>
    <row r="53" spans="3:6" ht="21.95" customHeight="1" x14ac:dyDescent="0.2">
      <c r="C53" s="92"/>
      <c r="D53" s="92"/>
      <c r="E53" s="92"/>
      <c r="F53" s="92"/>
    </row>
    <row r="54" spans="3:6" ht="21.95" customHeight="1" x14ac:dyDescent="0.2">
      <c r="C54" s="92"/>
      <c r="D54" s="92"/>
      <c r="E54" s="92"/>
      <c r="F54" s="92"/>
    </row>
    <row r="55" spans="3:6" ht="21.95" customHeight="1" x14ac:dyDescent="0.2">
      <c r="C55" s="92"/>
      <c r="D55" s="92"/>
      <c r="E55" s="92"/>
      <c r="F55" s="92"/>
    </row>
    <row r="56" spans="3:6" ht="21.95" customHeight="1" x14ac:dyDescent="0.2">
      <c r="C56" s="92"/>
      <c r="D56" s="92"/>
      <c r="E56" s="92"/>
      <c r="F56" s="92"/>
    </row>
    <row r="57" spans="3:6" ht="21.95" customHeight="1" x14ac:dyDescent="0.2">
      <c r="C57" s="92"/>
      <c r="D57" s="92"/>
      <c r="E57" s="92"/>
      <c r="F57" s="92"/>
    </row>
    <row r="58" spans="3:6" ht="21.95" customHeight="1" x14ac:dyDescent="0.2">
      <c r="C58" s="92"/>
      <c r="D58" s="92"/>
      <c r="E58" s="92"/>
      <c r="F58" s="92"/>
    </row>
    <row r="59" spans="3:6" ht="21.95" customHeight="1" x14ac:dyDescent="0.2">
      <c r="C59" s="92"/>
      <c r="D59" s="92"/>
      <c r="E59" s="92"/>
      <c r="F59" s="92"/>
    </row>
    <row r="60" spans="3:6" ht="21.95" customHeight="1" x14ac:dyDescent="0.2">
      <c r="C60" s="92"/>
      <c r="D60" s="92"/>
      <c r="E60" s="92"/>
      <c r="F60" s="92"/>
    </row>
    <row r="61" spans="3:6" ht="21.95" customHeight="1" x14ac:dyDescent="0.2">
      <c r="C61" s="92"/>
      <c r="D61" s="92"/>
      <c r="E61" s="92"/>
      <c r="F61" s="92"/>
    </row>
    <row r="62" spans="3:6" ht="21.95" customHeight="1" x14ac:dyDescent="0.2">
      <c r="C62" s="92"/>
      <c r="D62" s="92"/>
      <c r="E62" s="92"/>
      <c r="F62" s="92"/>
    </row>
    <row r="63" spans="3:6" ht="21.95" customHeight="1" x14ac:dyDescent="0.2">
      <c r="C63" s="92"/>
      <c r="D63" s="92"/>
      <c r="E63" s="92"/>
      <c r="F63" s="92"/>
    </row>
    <row r="64" spans="3:6" ht="21.95" customHeight="1" x14ac:dyDescent="0.2">
      <c r="C64" s="92"/>
      <c r="D64" s="92"/>
      <c r="E64" s="92"/>
      <c r="F64" s="92"/>
    </row>
    <row r="65" spans="3:6" ht="21.95" customHeight="1" x14ac:dyDescent="0.2">
      <c r="C65" s="92"/>
      <c r="D65" s="92"/>
      <c r="E65" s="92"/>
      <c r="F65" s="92"/>
    </row>
    <row r="66" spans="3:6" ht="21.95" customHeight="1" x14ac:dyDescent="0.2">
      <c r="C66" s="92"/>
      <c r="D66" s="92"/>
      <c r="E66" s="92"/>
      <c r="F66" s="92"/>
    </row>
    <row r="67" spans="3:6" ht="21.95" customHeight="1" x14ac:dyDescent="0.2">
      <c r="C67" s="92"/>
      <c r="D67" s="92"/>
      <c r="E67" s="92"/>
      <c r="F67" s="92"/>
    </row>
    <row r="68" spans="3:6" ht="21.95" customHeight="1" x14ac:dyDescent="0.2">
      <c r="C68" s="92"/>
      <c r="D68" s="92"/>
      <c r="E68" s="92"/>
      <c r="F68" s="92"/>
    </row>
    <row r="69" spans="3:6" ht="21.95" customHeight="1" x14ac:dyDescent="0.2">
      <c r="C69" s="92"/>
      <c r="D69" s="92"/>
      <c r="E69" s="92"/>
      <c r="F69" s="92"/>
    </row>
    <row r="70" spans="3:6" ht="21.95" customHeight="1" x14ac:dyDescent="0.2">
      <c r="C70" s="92"/>
      <c r="D70" s="92"/>
      <c r="E70" s="92"/>
      <c r="F70" s="92"/>
    </row>
    <row r="71" spans="3:6" ht="21.95" customHeight="1" x14ac:dyDescent="0.2">
      <c r="C71" s="92"/>
      <c r="D71" s="92"/>
      <c r="E71" s="92"/>
      <c r="F71" s="92"/>
    </row>
    <row r="72" spans="3:6" ht="21.95" customHeight="1" x14ac:dyDescent="0.2">
      <c r="C72" s="92"/>
      <c r="D72" s="92"/>
      <c r="E72" s="92"/>
      <c r="F72" s="92"/>
    </row>
    <row r="73" spans="3:6" ht="21.95" customHeight="1" x14ac:dyDescent="0.2">
      <c r="C73" s="92"/>
      <c r="D73" s="92"/>
      <c r="E73" s="92"/>
      <c r="F73" s="92"/>
    </row>
    <row r="74" spans="3:6" ht="21.95" customHeight="1" x14ac:dyDescent="0.2">
      <c r="C74" s="92"/>
      <c r="D74" s="92"/>
      <c r="E74" s="92"/>
      <c r="F74" s="92"/>
    </row>
    <row r="75" spans="3:6" ht="21.95" customHeight="1" x14ac:dyDescent="0.2">
      <c r="C75" s="92"/>
      <c r="D75" s="92"/>
      <c r="E75" s="92"/>
      <c r="F75" s="92"/>
    </row>
    <row r="76" spans="3:6" ht="21.95" customHeight="1" x14ac:dyDescent="0.2">
      <c r="C76" s="92"/>
      <c r="D76" s="92"/>
      <c r="E76" s="92"/>
      <c r="F76" s="92"/>
    </row>
    <row r="77" spans="3:6" ht="21.95" customHeight="1" x14ac:dyDescent="0.2">
      <c r="C77" s="92"/>
      <c r="D77" s="92"/>
      <c r="E77" s="92"/>
      <c r="F77" s="92"/>
    </row>
    <row r="78" spans="3:6" x14ac:dyDescent="0.2">
      <c r="C78" s="92"/>
      <c r="D78" s="92"/>
      <c r="E78" s="92"/>
      <c r="F78" s="92"/>
    </row>
    <row r="79" spans="3:6" x14ac:dyDescent="0.2">
      <c r="C79" s="92"/>
      <c r="D79" s="92"/>
      <c r="E79" s="92"/>
      <c r="F79" s="92"/>
    </row>
    <row r="80" spans="3:6" x14ac:dyDescent="0.2">
      <c r="C80" s="92"/>
      <c r="D80" s="92"/>
      <c r="E80" s="92"/>
      <c r="F80" s="92"/>
    </row>
  </sheetData>
  <mergeCells count="220">
    <mergeCell ref="AT28:AW28"/>
    <mergeCell ref="AT29:AW29"/>
    <mergeCell ref="A40:B40"/>
    <mergeCell ref="A41:B41"/>
    <mergeCell ref="A42:B42"/>
    <mergeCell ref="A43:B43"/>
    <mergeCell ref="A1:AX1"/>
    <mergeCell ref="A34:B34"/>
    <mergeCell ref="A35:B35"/>
    <mergeCell ref="A36:B36"/>
    <mergeCell ref="A37:B37"/>
    <mergeCell ref="A38:B38"/>
    <mergeCell ref="A39:B39"/>
    <mergeCell ref="AL30:AO30"/>
    <mergeCell ref="AP30:AS30"/>
    <mergeCell ref="AT30:AW30"/>
    <mergeCell ref="A31:B31"/>
    <mergeCell ref="A32:B32"/>
    <mergeCell ref="A33:B33"/>
    <mergeCell ref="A30:B30"/>
    <mergeCell ref="C30:U30"/>
    <mergeCell ref="V30:X30"/>
    <mergeCell ref="Y30:AB30"/>
    <mergeCell ref="AD30:AG30"/>
    <mergeCell ref="AH30:AK30"/>
    <mergeCell ref="A28:B28"/>
    <mergeCell ref="C28:U28"/>
    <mergeCell ref="V28:X28"/>
    <mergeCell ref="Y28:AB28"/>
    <mergeCell ref="AD28:AG28"/>
    <mergeCell ref="AH28:AK28"/>
    <mergeCell ref="AL28:AO28"/>
    <mergeCell ref="AP28:AS28"/>
    <mergeCell ref="A29:B29"/>
    <mergeCell ref="C29:U29"/>
    <mergeCell ref="V29:X29"/>
    <mergeCell ref="Y29:AB29"/>
    <mergeCell ref="AD29:AG29"/>
    <mergeCell ref="AH29:AK29"/>
    <mergeCell ref="AL29:AO29"/>
    <mergeCell ref="AP29:AS29"/>
    <mergeCell ref="AL26:AO26"/>
    <mergeCell ref="AP26:AS26"/>
    <mergeCell ref="AT26:AW26"/>
    <mergeCell ref="A27:B27"/>
    <mergeCell ref="C27:U27"/>
    <mergeCell ref="V27:X27"/>
    <mergeCell ref="Y27:AB27"/>
    <mergeCell ref="AD27:AG27"/>
    <mergeCell ref="AH27:AK27"/>
    <mergeCell ref="AL27:AO27"/>
    <mergeCell ref="A26:B26"/>
    <mergeCell ref="C26:U26"/>
    <mergeCell ref="V26:X26"/>
    <mergeCell ref="Y26:AB26"/>
    <mergeCell ref="AD26:AG26"/>
    <mergeCell ref="AH26:AK26"/>
    <mergeCell ref="AP27:AS27"/>
    <mergeCell ref="AT27:AW27"/>
    <mergeCell ref="A25:B25"/>
    <mergeCell ref="C25:U25"/>
    <mergeCell ref="V25:X25"/>
    <mergeCell ref="Y25:AB25"/>
    <mergeCell ref="AD25:AG25"/>
    <mergeCell ref="AH25:AK25"/>
    <mergeCell ref="AL25:AO25"/>
    <mergeCell ref="AP25:AS25"/>
    <mergeCell ref="AT25:AW25"/>
    <mergeCell ref="A24:B24"/>
    <mergeCell ref="C24:U24"/>
    <mergeCell ref="V24:X24"/>
    <mergeCell ref="Y24:AB24"/>
    <mergeCell ref="AD24:AG24"/>
    <mergeCell ref="AH24:AK24"/>
    <mergeCell ref="AL24:AO24"/>
    <mergeCell ref="AP24:AS24"/>
    <mergeCell ref="AT24:AW24"/>
    <mergeCell ref="AL22:AO22"/>
    <mergeCell ref="AP22:AS22"/>
    <mergeCell ref="AT22:AW22"/>
    <mergeCell ref="A23:B23"/>
    <mergeCell ref="C23:U23"/>
    <mergeCell ref="V23:X23"/>
    <mergeCell ref="Y23:AB23"/>
    <mergeCell ref="AD23:AG23"/>
    <mergeCell ref="AH23:AK23"/>
    <mergeCell ref="AL23:AO23"/>
    <mergeCell ref="A22:B22"/>
    <mergeCell ref="C22:U22"/>
    <mergeCell ref="V22:X22"/>
    <mergeCell ref="Y22:AB22"/>
    <mergeCell ref="AD22:AG22"/>
    <mergeCell ref="AH22:AK22"/>
    <mergeCell ref="AP23:AS23"/>
    <mergeCell ref="AT23:AW23"/>
    <mergeCell ref="A21:B21"/>
    <mergeCell ref="C21:U21"/>
    <mergeCell ref="V21:X21"/>
    <mergeCell ref="Y21:AB21"/>
    <mergeCell ref="AD21:AG21"/>
    <mergeCell ref="AH21:AK21"/>
    <mergeCell ref="AL21:AO21"/>
    <mergeCell ref="AP21:AS21"/>
    <mergeCell ref="AT21:AW21"/>
    <mergeCell ref="A20:B20"/>
    <mergeCell ref="C20:U20"/>
    <mergeCell ref="V20:X20"/>
    <mergeCell ref="Y20:AB20"/>
    <mergeCell ref="AD20:AG20"/>
    <mergeCell ref="AH20:AK20"/>
    <mergeCell ref="AL20:AO20"/>
    <mergeCell ref="AP20:AS20"/>
    <mergeCell ref="AT20:AW20"/>
    <mergeCell ref="AL18:AO18"/>
    <mergeCell ref="AP18:AS18"/>
    <mergeCell ref="AT18:AW18"/>
    <mergeCell ref="A19:B19"/>
    <mergeCell ref="C19:U19"/>
    <mergeCell ref="V19:X19"/>
    <mergeCell ref="Y19:AB19"/>
    <mergeCell ref="AD19:AG19"/>
    <mergeCell ref="AH19:AK19"/>
    <mergeCell ref="AL19:AO19"/>
    <mergeCell ref="A18:B18"/>
    <mergeCell ref="C18:U18"/>
    <mergeCell ref="V18:X18"/>
    <mergeCell ref="Y18:AB18"/>
    <mergeCell ref="AD18:AG18"/>
    <mergeCell ref="AH18:AK18"/>
    <mergeCell ref="AP19:AS19"/>
    <mergeCell ref="AT19:AW19"/>
    <mergeCell ref="A17:B17"/>
    <mergeCell ref="C17:U17"/>
    <mergeCell ref="V17:X17"/>
    <mergeCell ref="Y17:AB17"/>
    <mergeCell ref="AD17:AG17"/>
    <mergeCell ref="AH17:AK17"/>
    <mergeCell ref="AL17:AO17"/>
    <mergeCell ref="AP17:AS17"/>
    <mergeCell ref="AT17:AW17"/>
    <mergeCell ref="A16:B16"/>
    <mergeCell ref="C16:U16"/>
    <mergeCell ref="V16:X16"/>
    <mergeCell ref="Y16:AB16"/>
    <mergeCell ref="AD16:AG16"/>
    <mergeCell ref="AH16:AK16"/>
    <mergeCell ref="AL16:AO16"/>
    <mergeCell ref="AP16:AS16"/>
    <mergeCell ref="AT16:AW16"/>
    <mergeCell ref="AL14:AO14"/>
    <mergeCell ref="AP14:AS14"/>
    <mergeCell ref="AT14:AW14"/>
    <mergeCell ref="A15:B15"/>
    <mergeCell ref="C15:U15"/>
    <mergeCell ref="V15:X15"/>
    <mergeCell ref="Y15:AB15"/>
    <mergeCell ref="AD15:AG15"/>
    <mergeCell ref="AH15:AK15"/>
    <mergeCell ref="AL15:AO15"/>
    <mergeCell ref="A14:B14"/>
    <mergeCell ref="C14:U14"/>
    <mergeCell ref="V14:X14"/>
    <mergeCell ref="Y14:AB14"/>
    <mergeCell ref="AD14:AG14"/>
    <mergeCell ref="AH14:AK14"/>
    <mergeCell ref="AP15:AS15"/>
    <mergeCell ref="AT15:AW15"/>
    <mergeCell ref="A13:B13"/>
    <mergeCell ref="C13:U13"/>
    <mergeCell ref="V13:X13"/>
    <mergeCell ref="Y13:AB13"/>
    <mergeCell ref="AD13:AG13"/>
    <mergeCell ref="AH13:AK13"/>
    <mergeCell ref="AL13:AO13"/>
    <mergeCell ref="AP13:AS13"/>
    <mergeCell ref="AT13:AW13"/>
    <mergeCell ref="A12:B12"/>
    <mergeCell ref="C12:U12"/>
    <mergeCell ref="V12:X12"/>
    <mergeCell ref="Y12:AB12"/>
    <mergeCell ref="AD12:AG12"/>
    <mergeCell ref="AH12:AK12"/>
    <mergeCell ref="AL12:AO12"/>
    <mergeCell ref="AP12:AS12"/>
    <mergeCell ref="AT12:AW12"/>
    <mergeCell ref="AL10:AO10"/>
    <mergeCell ref="AP10:AS10"/>
    <mergeCell ref="AT10:AW10"/>
    <mergeCell ref="A11:B11"/>
    <mergeCell ref="C11:U11"/>
    <mergeCell ref="V11:X11"/>
    <mergeCell ref="Y11:AB11"/>
    <mergeCell ref="AD11:AG11"/>
    <mergeCell ref="AH11:AK11"/>
    <mergeCell ref="AL11:AO11"/>
    <mergeCell ref="A10:B10"/>
    <mergeCell ref="C10:U10"/>
    <mergeCell ref="V10:X10"/>
    <mergeCell ref="Y10:AB10"/>
    <mergeCell ref="AD10:AG10"/>
    <mergeCell ref="AH10:AK10"/>
    <mergeCell ref="AP11:AS11"/>
    <mergeCell ref="AT11:AW11"/>
    <mergeCell ref="AL8:AS8"/>
    <mergeCell ref="AT8:AX8"/>
    <mergeCell ref="Y9:AB9"/>
    <mergeCell ref="AD9:AG9"/>
    <mergeCell ref="AH9:AK9"/>
    <mergeCell ref="AL9:AO9"/>
    <mergeCell ref="AP9:AS9"/>
    <mergeCell ref="AT9:AW9"/>
    <mergeCell ref="A4:AX4"/>
    <mergeCell ref="A5:AX5"/>
    <mergeCell ref="A6:AW6"/>
    <mergeCell ref="A7:AW7"/>
    <mergeCell ref="A8:B9"/>
    <mergeCell ref="C8:U9"/>
    <mergeCell ref="V8:X9"/>
    <mergeCell ref="Y8:AC8"/>
    <mergeCell ref="AD8:AK8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7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01.űrlap</vt:lpstr>
      <vt:lpstr>02.űrlap</vt:lpstr>
      <vt:lpstr>03.űrlap</vt:lpstr>
      <vt:lpstr>04.űrlap</vt:lpstr>
      <vt:lpstr>Munka2</vt:lpstr>
      <vt:lpstr>'02.űrlap'!Nyomtatási_cím</vt:lpstr>
      <vt:lpstr>'03.űrlap'!Nyomtatási_cím</vt:lpstr>
      <vt:lpstr>'04.űrlap'!Nyomtatási_cím</vt:lpstr>
      <vt:lpstr>'01.űrlap'!Nyomtatási_terület</vt:lpstr>
      <vt:lpstr>'02.űrlap'!Nyomtatási_terület</vt:lpstr>
      <vt:lpstr>'03.űrlap'!Nyomtatási_terület</vt:lpstr>
      <vt:lpstr>'04.űrlap'!Nyomtatási_terület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win10</cp:lastModifiedBy>
  <cp:lastPrinted>2018-12-05T08:21:07Z</cp:lastPrinted>
  <dcterms:created xsi:type="dcterms:W3CDTF">2018-07-10T09:07:45Z</dcterms:created>
  <dcterms:modified xsi:type="dcterms:W3CDTF">2018-12-11T14:27:14Z</dcterms:modified>
</cp:coreProperties>
</file>