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230" activeTab="0"/>
  </bookViews>
  <sheets>
    <sheet name="1a függelék Bevételek Önk" sheetId="1" r:id="rId1"/>
    <sheet name="1a Bevételek részletes Önk" sheetId="2" r:id="rId2"/>
    <sheet name="1b függelék Bevételek KözösHiv" sheetId="3" r:id="rId3"/>
    <sheet name="1c függelék Bevételek Ovi" sheetId="4" r:id="rId4"/>
    <sheet name="1c Bevételek részletes Ovi" sheetId="5" r:id="rId5"/>
    <sheet name="2a függelék Kiadások Önk" sheetId="6" r:id="rId6"/>
    <sheet name="2a Kiadások részletes Önk" sheetId="7" r:id="rId7"/>
    <sheet name="2b függelék Kiadások KözösHiv" sheetId="8" r:id="rId8"/>
    <sheet name="2b függ.Kiadások részletes KH" sheetId="9" r:id="rId9"/>
    <sheet name="2c függelék Kiadások Ovi" sheetId="10" r:id="rId10"/>
    <sheet name="2c Kiadások részletes Ovi" sheetId="11" r:id="rId11"/>
    <sheet name="3a függelék Mérleg Önk" sheetId="12" r:id="rId12"/>
    <sheet name="3b függelék Mérleg KözösHivatal" sheetId="13" r:id="rId13"/>
    <sheet name="3c függelék Mérleg Ovi" sheetId="14" r:id="rId14"/>
    <sheet name="4a függelék ei.felhasználás Önk" sheetId="15" r:id="rId15"/>
    <sheet name="4b függelék ei.felh Közös Hiv" sheetId="16" r:id="rId16"/>
    <sheet name="4c függelék ei.felhasználás Ovi" sheetId="17" r:id="rId17"/>
    <sheet name="5. függelék stabilitási 2" sheetId="18" r:id="rId18"/>
  </sheets>
  <externalReferences>
    <externalReference r:id="rId21"/>
    <externalReference r:id="rId22"/>
  </externalReferences>
  <definedNames>
    <definedName name="_pr232" localSheetId="11">'3a függelék Mérleg Önk'!#REF!</definedName>
    <definedName name="_pr232" localSheetId="12">'3b függelék Mérleg KözösHivatal'!#REF!</definedName>
    <definedName name="_pr232" localSheetId="13">'3c függelék Mérleg Ovi'!#REF!</definedName>
    <definedName name="_pr233" localSheetId="11">'3a függelék Mérleg Önk'!#REF!</definedName>
    <definedName name="_pr233" localSheetId="12">'3b függelék Mérleg KözösHivatal'!#REF!</definedName>
    <definedName name="_pr233" localSheetId="13">'3c függelék Mérleg Ovi'!#REF!</definedName>
    <definedName name="_pr234" localSheetId="11">'3a függelék Mérleg Önk'!#REF!</definedName>
    <definedName name="_pr234" localSheetId="12">'3b függelék Mérleg KözösHivatal'!#REF!</definedName>
    <definedName name="_pr234" localSheetId="13">'3c függelék Mérleg Ovi'!#REF!</definedName>
    <definedName name="_pr235" localSheetId="11">'3a függelék Mérleg Önk'!#REF!</definedName>
    <definedName name="_pr235" localSheetId="12">'3b függelék Mérleg KözösHivatal'!#REF!</definedName>
    <definedName name="_pr235" localSheetId="13">'3c függelék Mérleg Ovi'!#REF!</definedName>
    <definedName name="_pr236" localSheetId="11">'3a függelék Mérleg Önk'!#REF!</definedName>
    <definedName name="_pr236" localSheetId="12">'3b függelék Mérleg KözösHivatal'!#REF!</definedName>
    <definedName name="_pr236" localSheetId="13">'3c függelék Mérleg Ovi'!#REF!</definedName>
    <definedName name="_pr312" localSheetId="11">'3a függelék Mérleg Önk'!#REF!</definedName>
    <definedName name="_pr312" localSheetId="12">'3b függelék Mérleg KözösHivatal'!#REF!</definedName>
    <definedName name="_pr312" localSheetId="13">'3c függelék Mérleg Ovi'!#REF!</definedName>
    <definedName name="_pr313" localSheetId="11">'3a függelék Mérleg Önk'!$A$8</definedName>
    <definedName name="_pr313" localSheetId="12">'3b függelék Mérleg KözösHivatal'!$A$8</definedName>
    <definedName name="_pr313" localSheetId="13">'3c függelék Mérleg Ovi'!$A$8</definedName>
    <definedName name="_pr314" localSheetId="11">'3a függelék Mérleg Önk'!$A$9</definedName>
    <definedName name="_pr314" localSheetId="12">'3b függelék Mérleg KözösHivatal'!$A$9</definedName>
    <definedName name="_pr314" localSheetId="13">'3c függelék Mérleg Ovi'!$A$9</definedName>
    <definedName name="_pr315" localSheetId="11">'3a függelék Mérleg Önk'!$A$10</definedName>
    <definedName name="_pr315" localSheetId="12">'3b függelék Mérleg KözösHivatal'!$A$10</definedName>
    <definedName name="_pr315" localSheetId="13">'3c függelék Mérleg Ovi'!$A$10</definedName>
    <definedName name="foot_4_place" localSheetId="17">'5. függelék stabilitási 2'!$A$18</definedName>
    <definedName name="foot_5_place" localSheetId="17">'5. függelék stabilitási 2'!#REF!</definedName>
    <definedName name="foot_53_place" localSheetId="17">'5. függelék stabilitási 2'!$A$63</definedName>
    <definedName name="_xlnm.Print_Titles" localSheetId="0">'1a függelék Bevételek Önk'!$1:$4</definedName>
    <definedName name="_xlnm.Print_Titles" localSheetId="2">'1b függelék Bevételek KözösHiv'!$1:$4</definedName>
    <definedName name="_xlnm.Print_Titles" localSheetId="3">'1c függelék Bevételek Ovi'!$1:$4</definedName>
    <definedName name="_xlnm.Print_Titles" localSheetId="5">'2a függelék Kiadások Önk'!$1:$4</definedName>
    <definedName name="_xlnm.Print_Titles" localSheetId="8">'2b függ.Kiadások részletes KH'!$4:$5</definedName>
    <definedName name="_xlnm.Print_Titles" localSheetId="7">'2b függelék Kiadások KözösHiv'!$1:$4</definedName>
    <definedName name="_xlnm.Print_Titles" localSheetId="9">'2c függelék Kiadások Ovi'!$1:$4</definedName>
    <definedName name="_xlnm.Print_Area" localSheetId="0">'1a függelék Bevételek Önk'!$A$1:$AM$69</definedName>
    <definedName name="_xlnm.Print_Area" localSheetId="2">'1b függelék Bevételek KözösHiv'!$A$1:$AJ$69</definedName>
    <definedName name="_xlnm.Print_Area" localSheetId="3">'1c függelék Bevételek Ovi'!$A$1:$AJ$69</definedName>
    <definedName name="_xlnm.Print_Area" localSheetId="5">'2a függelék Kiadások Önk'!$A$1:$AL$98</definedName>
    <definedName name="_xlnm.Print_Area" localSheetId="8">'2b függ.Kiadások részletes KH'!$A$2:$H$153</definedName>
    <definedName name="_xlnm.Print_Area" localSheetId="7">'2b függelék Kiadások KözösHiv'!$A$1:$AJ$98</definedName>
    <definedName name="_xlnm.Print_Area" localSheetId="9">'2c függelék Kiadások Ovi'!$A$1:$AJ$98</definedName>
    <definedName name="_xlnm.Print_Area" localSheetId="11">'3a függelék Mérleg Önk'!$A$1:$C$65</definedName>
    <definedName name="_xlnm.Print_Area" localSheetId="12">'3b függelék Mérleg KözösHivatal'!$A$1:$C$64</definedName>
    <definedName name="_xlnm.Print_Area" localSheetId="13">'3c függelék Mérleg Ovi'!$A$1:$C$66</definedName>
    <definedName name="_xlnm.Print_Area" localSheetId="14">'4a függelék ei.felhasználás Önk'!$A$1:$O$85</definedName>
    <definedName name="_xlnm.Print_Area" localSheetId="15">'4b függelék ei.felh Közös Hiv'!$A$1:$O$87</definedName>
    <definedName name="_xlnm.Print_Area" localSheetId="16">'4c függelék ei.felhasználás Ovi'!$A$1:$O$88</definedName>
    <definedName name="_xlnm.Print_Area" localSheetId="17">'5. függelék stabilitási 2'!$A$1:$H$38</definedName>
  </definedNames>
  <calcPr fullCalcOnLoad="1" fullPrecision="0"/>
</workbook>
</file>

<file path=xl/sharedStrings.xml><?xml version="1.0" encoding="utf-8"?>
<sst xmlns="http://schemas.openxmlformats.org/spreadsheetml/2006/main" count="3177" uniqueCount="1057">
  <si>
    <r>
      <t xml:space="preserve">K 352 -Kiszámlázott termékek után fizetendő Áfa </t>
    </r>
    <r>
      <rPr>
        <sz val="12"/>
        <color indexed="8"/>
        <rFont val="Times New Roman"/>
        <family val="1"/>
      </rPr>
      <t>(Áfa bevallás alapján)</t>
    </r>
  </si>
  <si>
    <t>( 1 fő gyógypedagógus megb. díja: 37.200 Ft x 9 hó)</t>
  </si>
  <si>
    <r>
      <t>K 1101 -Törvény szerinti illetmények, munkabérek -</t>
    </r>
    <r>
      <rPr>
        <sz val="12"/>
        <color indexed="8"/>
        <rFont val="Times New Roman"/>
        <family val="1"/>
      </rPr>
      <t>Alapilletmény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(6 fő x 12 hó)</t>
    </r>
  </si>
  <si>
    <r>
      <t>K 1107 -Béren kívüli juttatások -</t>
    </r>
    <r>
      <rPr>
        <sz val="12"/>
        <color indexed="8"/>
        <rFont val="Times New Roman"/>
        <family val="1"/>
      </rPr>
      <t xml:space="preserve">(Cafetéria, 6 főnek) </t>
    </r>
  </si>
  <si>
    <t>(6 fő x Br. 20.000 Ft)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</si>
  <si>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</si>
  <si>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</si>
  <si>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</si>
  <si>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</si>
  <si>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</si>
  <si>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</si>
  <si>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</si>
  <si>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</si>
  <si>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</si>
  <si>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</si>
  <si>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</si>
  <si>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</si>
  <si>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</si>
  <si>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</si>
  <si>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</si>
  <si>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</si>
  <si>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</si>
  <si>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</si>
  <si>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</si>
  <si>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</si>
  <si>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</si>
  <si>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</si>
  <si>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</si>
  <si>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</si>
  <si>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</si>
  <si>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</si>
  <si>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</si>
  <si>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</si>
  <si>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</si>
  <si>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</si>
  <si>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</si>
  <si>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</si>
  <si>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</si>
  <si>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</si>
  <si>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</si>
  <si>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</si>
  <si>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</si>
  <si>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</si>
  <si>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</si>
  <si>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</si>
  <si>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Áru- és készletértékesítés ellenértéke</t>
  </si>
  <si>
    <t>B401</t>
  </si>
  <si>
    <t>35</t>
  </si>
  <si>
    <t>Szolgáltatások ellenértéke</t>
  </si>
  <si>
    <t>B402</t>
  </si>
  <si>
    <t>36</t>
  </si>
  <si>
    <t>Közvetített szolgáltatások 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</si>
  <si>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</si>
  <si>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</si>
  <si>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</si>
  <si>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</si>
  <si>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</si>
  <si>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</si>
  <si>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</si>
  <si>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</si>
  <si>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</si>
  <si>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</si>
  <si>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</si>
  <si>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</si>
  <si>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</si>
  <si>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</si>
  <si>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Kamatbevételek</t>
  </si>
  <si>
    <t>B408</t>
  </si>
  <si>
    <t>42</t>
  </si>
  <si>
    <t>Egyéb pénzügyi műveletek bevételei</t>
  </si>
  <si>
    <t>B409</t>
  </si>
  <si>
    <t>43</t>
  </si>
  <si>
    <t>Egyéb működési bevételek</t>
  </si>
  <si>
    <t>B410</t>
  </si>
  <si>
    <t>44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</si>
  <si>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</si>
  <si>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</si>
  <si>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</si>
  <si>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</si>
  <si>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</si>
  <si>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</si>
  <si>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</si>
  <si>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</si>
  <si>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</si>
  <si>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</si>
  <si>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</si>
  <si>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</si>
  <si>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K914</t>
  </si>
  <si>
    <t>ÁHT-n belüli megelőlegezések visszafizetése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</si>
  <si>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</si>
  <si>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</si>
  <si>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</si>
  <si>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</si>
  <si>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</si>
  <si>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</si>
  <si>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</si>
  <si>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</si>
  <si>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</si>
  <si>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</si>
  <si>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</si>
  <si>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</si>
  <si>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</si>
  <si>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</si>
  <si>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</si>
  <si>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</si>
  <si>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</si>
  <si>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</si>
  <si>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</si>
  <si>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</si>
  <si>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>Előző év költségvetési maradványának igénybevétele</t>
  </si>
  <si>
    <t>B8131</t>
  </si>
  <si>
    <t>Maradvány igénybevétele (=60)</t>
  </si>
  <si>
    <t>B813</t>
  </si>
  <si>
    <t>Központi, irányító szervi támogatás</t>
  </si>
  <si>
    <t>B816</t>
  </si>
  <si>
    <t>Betétek megszüntetése</t>
  </si>
  <si>
    <t>B817</t>
  </si>
  <si>
    <t>Belföldi finanszírozás bevételei (=61+65+66)</t>
  </si>
  <si>
    <t>B81</t>
  </si>
  <si>
    <t>BEVÉTEL ÖSSZESEN</t>
  </si>
  <si>
    <t>Közvetített szolgáltatások</t>
  </si>
  <si>
    <t xml:space="preserve">Felcsút </t>
  </si>
  <si>
    <t xml:space="preserve">Alcsútdoboz </t>
  </si>
  <si>
    <t>Csabdi</t>
  </si>
  <si>
    <t xml:space="preserve">Tabajd </t>
  </si>
  <si>
    <t xml:space="preserve">Vértesacsa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</si>
  <si>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</si>
  <si>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</si>
  <si>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</si>
  <si>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</si>
  <si>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</si>
  <si>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</si>
  <si>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</si>
  <si>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</si>
  <si>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</si>
  <si>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</si>
  <si>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</si>
  <si>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</si>
  <si>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</si>
  <si>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</si>
  <si>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</si>
  <si>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</si>
  <si>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</si>
  <si>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</si>
  <si>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</si>
  <si>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</si>
  <si>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</si>
  <si>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</si>
  <si>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</si>
  <si>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</si>
  <si>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</si>
  <si>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</si>
  <si>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</si>
  <si>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</si>
  <si>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</si>
  <si>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</si>
  <si>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</si>
  <si>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</si>
  <si>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</si>
  <si>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</si>
  <si>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</si>
  <si>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</si>
  <si>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</si>
  <si>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</si>
  <si>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</si>
  <si>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</si>
  <si>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</si>
  <si>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</si>
  <si>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</si>
  <si>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</si>
  <si>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</si>
  <si>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</si>
  <si>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</si>
  <si>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</si>
  <si>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</si>
  <si>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</si>
  <si>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</si>
  <si>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</si>
  <si>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</si>
  <si>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</si>
  <si>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</si>
  <si>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</si>
  <si>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</si>
  <si>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</si>
  <si>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</si>
  <si>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</si>
  <si>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</si>
  <si>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</si>
  <si>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</si>
  <si>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</si>
  <si>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</si>
  <si>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</si>
  <si>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</si>
  <si>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</si>
  <si>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</si>
  <si>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</si>
  <si>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</si>
  <si>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</si>
  <si>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</si>
  <si>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</si>
  <si>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</si>
  <si>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</si>
  <si>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</si>
  <si>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</si>
  <si>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</si>
  <si>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</si>
  <si>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</si>
  <si>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</si>
  <si>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</si>
  <si>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</si>
  <si>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</si>
  <si>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</si>
  <si>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</si>
  <si>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</si>
  <si>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</si>
  <si>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</si>
  <si>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</si>
  <si>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</si>
  <si>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</si>
  <si>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</si>
  <si>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</si>
  <si>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</si>
  <si>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</si>
  <si>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</si>
  <si>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</si>
  <si>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</si>
  <si>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</si>
  <si>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</si>
  <si>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</si>
  <si>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</si>
  <si>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</si>
  <si>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</si>
  <si>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</si>
  <si>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</si>
  <si>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</si>
  <si>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</si>
  <si>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</si>
  <si>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</si>
  <si>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</si>
  <si>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900020 Önkormányzatok funkcióra nem sorolt bev. ÁHT-n kívülről</t>
  </si>
  <si>
    <t>Föld haszonbérleti díj:435)</t>
  </si>
  <si>
    <t xml:space="preserve">B 6533 -Háztartásoktól Mc. pe. átvétel </t>
  </si>
  <si>
    <t>(Polg.tiszt.díj kieg: 479 e Ft+ Rendőrség tám.: 3. 000 e Ft)</t>
  </si>
  <si>
    <t>ÖNKORMÁNYZAT BEVÉTELEI MINDÖSSZESEN:</t>
  </si>
  <si>
    <r>
      <t>B 113 -</t>
    </r>
    <r>
      <rPr>
        <sz val="12"/>
        <color indexed="8"/>
        <rFont val="Times New Roman"/>
        <family val="1"/>
      </rPr>
      <t>A rászoruló gyermekek szünidei étkeztetésének támogatása</t>
    </r>
  </si>
  <si>
    <r>
      <t xml:space="preserve">B 6532 -Egyéb vállalkozástól Mc. pe. átvétel </t>
    </r>
    <r>
      <rPr>
        <sz val="12"/>
        <color indexed="8"/>
        <rFont val="Times New Roman"/>
        <family val="1"/>
      </rPr>
      <t>(VVZS támogatás vállalkozóktól)</t>
    </r>
  </si>
  <si>
    <t>Riasztó rendszerek felülvizsg.: 300 + Tul.lap másolat, igazgatási díjak: 200 +</t>
  </si>
  <si>
    <t xml:space="preserve">K 342 -Reklám- és propagandakiadások </t>
  </si>
  <si>
    <t>018030 Támogatási c. finanszírozási műveletek</t>
  </si>
  <si>
    <t>Születési támogatás 25.000 Ft/gyermek = Kb. 250 e Ft</t>
  </si>
  <si>
    <t>Óvoda-és iskolakezdési rendkívüli telep.tám.: 3. 000 e Ft</t>
  </si>
  <si>
    <t>104037 Intézményen kívüli gyermekétkeztetés</t>
  </si>
  <si>
    <r>
      <t xml:space="preserve">K 1109 -Munkábajárás </t>
    </r>
    <r>
      <rPr>
        <sz val="12"/>
        <color indexed="8"/>
        <rFont val="Times New Roman"/>
        <family val="1"/>
      </rPr>
      <t>(1 fő x 24 e Ft x 12 hó)</t>
    </r>
  </si>
  <si>
    <r>
      <t xml:space="preserve">K 333 -Bérleti és lízing díjak </t>
    </r>
    <r>
      <rPr>
        <sz val="12"/>
        <color indexed="8"/>
        <rFont val="Times New Roman"/>
        <family val="1"/>
      </rPr>
      <t>(fénymásolók, kávégép, szőnyeg Faluházban)</t>
    </r>
  </si>
  <si>
    <r>
      <t xml:space="preserve">K 335 -ÁHT-n kív. közvetített szolg-ok </t>
    </r>
    <r>
      <rPr>
        <sz val="12"/>
        <color indexed="8"/>
        <rFont val="Times New Roman"/>
        <family val="1"/>
      </rPr>
      <t>(Tov. szla Faluház közüzemi díjak)</t>
    </r>
  </si>
  <si>
    <r>
      <t>K 341 -Belföldi kiküldetés</t>
    </r>
    <r>
      <rPr>
        <sz val="12"/>
        <color indexed="8"/>
        <rFont val="Times New Roman"/>
        <family val="1"/>
      </rPr>
      <t xml:space="preserve"> </t>
    </r>
  </si>
  <si>
    <r>
      <t xml:space="preserve">K 351 -Működési célú előzetesen felszámított Áfa </t>
    </r>
    <r>
      <rPr>
        <sz val="12"/>
        <color indexed="8"/>
        <rFont val="Times New Roman"/>
        <family val="1"/>
      </rPr>
      <t>(levonható, Faluház közüzemi, Felcsúti újság)</t>
    </r>
  </si>
  <si>
    <r>
      <t xml:space="preserve">K 62 -Ingatlan vásárlása </t>
    </r>
    <r>
      <rPr>
        <sz val="12"/>
        <color indexed="8"/>
        <rFont val="Times New Roman"/>
        <family val="1"/>
      </rPr>
      <t>(Áfa mentes)</t>
    </r>
  </si>
  <si>
    <r>
      <t xml:space="preserve">K 512- Egyéb műk. c. támogatások ÁHT-n kívülre </t>
    </r>
    <r>
      <rPr>
        <sz val="12"/>
        <color indexed="8"/>
        <rFont val="Times New Roman"/>
        <family val="1"/>
      </rPr>
      <t>(non-profit szervezetnek)</t>
    </r>
  </si>
  <si>
    <r>
      <t xml:space="preserve">K 337 -Egyéb szolgáltatások </t>
    </r>
    <r>
      <rPr>
        <sz val="12"/>
        <color indexed="8"/>
        <rFont val="Times New Roman"/>
        <family val="1"/>
      </rPr>
      <t>(kéményseprés isk. lakás, Közter.fenntartás-növényesítés)</t>
    </r>
  </si>
  <si>
    <r>
      <t>K 333 -Bérleti és lízing díjak</t>
    </r>
    <r>
      <rPr>
        <sz val="12"/>
        <color indexed="8"/>
        <rFont val="Times New Roman"/>
        <family val="1"/>
      </rPr>
      <t xml:space="preserve"> (jelzőkészülékek)</t>
    </r>
  </si>
  <si>
    <r>
      <t>K 71 -Ingatlanok felújítása</t>
    </r>
    <r>
      <rPr>
        <sz val="12"/>
        <color indexed="8"/>
        <rFont val="Times New Roman"/>
        <family val="1"/>
      </rPr>
      <t xml:space="preserve"> ( 2017. I.-II. félév)</t>
    </r>
  </si>
  <si>
    <r>
      <t xml:space="preserve">K 332 -Vásárolt élelmezés </t>
    </r>
    <r>
      <rPr>
        <sz val="12"/>
        <color indexed="8"/>
        <rFont val="Times New Roman"/>
        <family val="1"/>
      </rPr>
      <t>(rászoruló gyermekek szünidei étkeztetése)</t>
    </r>
  </si>
  <si>
    <t>Maradvány igénybevétel</t>
  </si>
  <si>
    <t>4 fő*149.000 Ft</t>
  </si>
  <si>
    <t>BEVÉTELEK MINDÖSSZESEN</t>
  </si>
  <si>
    <t>e-matrica, ásványvíz</t>
  </si>
  <si>
    <t>Egyéb üzemeltetési anyag beszerzés</t>
  </si>
  <si>
    <t>Csabdi által finanszírozott tétel</t>
  </si>
  <si>
    <t>Alcsútdoboz által finanszírozott tétel</t>
  </si>
  <si>
    <t>Felosztandó kiadások</t>
  </si>
  <si>
    <t>Béremeléssel összefüggő finanszírozás</t>
  </si>
  <si>
    <t>Egyéb kiadások fedezete</t>
  </si>
  <si>
    <t xml:space="preserve">  Összesen</t>
  </si>
  <si>
    <t>forintban</t>
  </si>
  <si>
    <t>Egyéb nem intézményi ellátások</t>
  </si>
  <si>
    <t>K48</t>
  </si>
  <si>
    <t>54</t>
  </si>
  <si>
    <t>B65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</si>
  <si>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</si>
  <si>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</si>
  <si>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</si>
  <si>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</si>
  <si>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</si>
  <si>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</si>
  <si>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</si>
  <si>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</si>
  <si>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</si>
  <si>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</si>
  <si>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</si>
  <si>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</si>
  <si>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</si>
  <si>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</si>
  <si>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</si>
  <si>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</si>
  <si>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</si>
  <si>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</si>
  <si>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</si>
  <si>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</si>
  <si>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</si>
  <si>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091110 Óvodai nevelés, ellátás szakmai feladatai</t>
  </si>
  <si>
    <t>091120 SNI gyermek óvodai nev., ellát. szakmai feladatai</t>
  </si>
  <si>
    <r>
      <t xml:space="preserve">K 1107 -Béren kívüli juttatások </t>
    </r>
    <r>
      <rPr>
        <sz val="12"/>
        <color indexed="8"/>
        <rFont val="Times New Roman"/>
        <family val="1"/>
      </rPr>
      <t>(Cafetéria)</t>
    </r>
  </si>
  <si>
    <r>
      <t xml:space="preserve">K 2 -Eü. hj. </t>
    </r>
    <r>
      <rPr>
        <sz val="12"/>
        <color indexed="8"/>
        <rFont val="Times New Roman"/>
        <family val="1"/>
      </rPr>
      <t xml:space="preserve">(14 %)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(Cafetéria)</t>
    </r>
  </si>
  <si>
    <r>
      <t>K 1107 -Béren kívüli juttatások</t>
    </r>
    <r>
      <rPr>
        <sz val="12"/>
        <color indexed="8"/>
        <rFont val="Times New Roman"/>
        <family val="1"/>
      </rPr>
      <t xml:space="preserve"> (Cafetéria)</t>
    </r>
  </si>
  <si>
    <r>
      <t>K 1113 -Egyéb sajátos juttatások</t>
    </r>
    <r>
      <rPr>
        <sz val="12"/>
        <color indexed="8"/>
        <rFont val="Times New Roman"/>
        <family val="1"/>
      </rPr>
      <t xml:space="preserve"> (Betegszabadság)</t>
    </r>
  </si>
  <si>
    <r>
      <t xml:space="preserve">K 2 -Eü. hj. </t>
    </r>
    <r>
      <rPr>
        <sz val="12"/>
        <color indexed="8"/>
        <rFont val="Times New Roman"/>
        <family val="1"/>
      </rPr>
      <t>(14 %)  (Cafetéria)</t>
    </r>
  </si>
  <si>
    <t>(Üzemorvosi díj: 46 + Vérvétel: 210)</t>
  </si>
  <si>
    <r>
      <t xml:space="preserve">K 337 -Egyéb szolgáltatások </t>
    </r>
    <r>
      <rPr>
        <sz val="12"/>
        <color indexed="8"/>
        <rFont val="Times New Roman"/>
        <family val="1"/>
      </rPr>
      <t>(Gyepmesteri tev: 200 +</t>
    </r>
  </si>
  <si>
    <t>postaköltségek: 1.000 + Kéményseprés, tűzoltókész. ellenőrzés: 50 +</t>
  </si>
  <si>
    <t>Működési célú garancia- és kezességvállalásból származó kifizetés államháztartáson kívülre</t>
  </si>
  <si>
    <t>K507</t>
  </si>
  <si>
    <r>
      <t>K 312 - Üzemeltetési anyagok beszerzése -</t>
    </r>
    <r>
      <rPr>
        <sz val="12"/>
        <color indexed="8"/>
        <rFont val="Times New Roman"/>
        <family val="1"/>
      </rPr>
      <t>Irodaszer, nyomtatvány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                                                </t>
    </r>
  </si>
  <si>
    <r>
      <t>K 312 -Üzemeltetési anyagok beszerzése -</t>
    </r>
    <r>
      <rPr>
        <sz val="12"/>
        <color indexed="8"/>
        <rFont val="Times New Roman"/>
        <family val="1"/>
      </rPr>
      <t>Egyéb anyagbeszerzés (tisztítószer)</t>
    </r>
  </si>
  <si>
    <r>
      <t>K 322 -Egyéb kommunikációs szolg.-ok -</t>
    </r>
    <r>
      <rPr>
        <sz val="12"/>
        <color indexed="8"/>
        <rFont val="Times New Roman"/>
        <family val="1"/>
      </rPr>
      <t>Nem adatátviteli célú távközl. díj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(telefon)</t>
    </r>
  </si>
  <si>
    <r>
      <t>K 331 -Közüzemi díjak -</t>
    </r>
    <r>
      <rPr>
        <sz val="12"/>
        <color indexed="8"/>
        <rFont val="Times New Roman"/>
        <family val="1"/>
      </rPr>
      <t>Gázenergia</t>
    </r>
  </si>
  <si>
    <r>
      <t>K 331 -Közüzemi díjak -</t>
    </r>
    <r>
      <rPr>
        <sz val="12"/>
        <color indexed="8"/>
        <rFont val="Times New Roman"/>
        <family val="1"/>
      </rPr>
      <t>Villamosenergia</t>
    </r>
  </si>
  <si>
    <r>
      <t>K 331 -Közüzemi díjak -</t>
    </r>
    <r>
      <rPr>
        <sz val="12"/>
        <color indexed="8"/>
        <rFont val="Times New Roman"/>
        <family val="1"/>
      </rPr>
      <t>Víz-csatorna díj</t>
    </r>
  </si>
  <si>
    <r>
      <t>K 334 -Karbantartási, kisjavítási szolg.-ok</t>
    </r>
    <r>
      <rPr>
        <sz val="12"/>
        <color indexed="8"/>
        <rFont val="Times New Roman"/>
        <family val="1"/>
      </rPr>
      <t xml:space="preserve"> (gépek javítása)</t>
    </r>
  </si>
  <si>
    <r>
      <t xml:space="preserve">K 337 -Egyéb szolgáltatások </t>
    </r>
    <r>
      <rPr>
        <sz val="12"/>
        <color indexed="8"/>
        <rFont val="Times New Roman"/>
        <family val="1"/>
      </rPr>
      <t>-Pénzügyi szolgáltatások (banki költségek)</t>
    </r>
  </si>
  <si>
    <r>
      <t>K 337 -Egyéb szolgáltatások -</t>
    </r>
    <r>
      <rPr>
        <sz val="12"/>
        <color indexed="8"/>
        <rFont val="Times New Roman"/>
        <family val="1"/>
      </rPr>
      <t>Díjak, egyéb befizetések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(biztosítások)</t>
    </r>
  </si>
  <si>
    <t xml:space="preserve">K 506 -Egyéb műk.célú támogatások ÁHT-n belülre </t>
  </si>
  <si>
    <r>
      <t>K 311 -Szakmai anyagok beszerzése -</t>
    </r>
    <r>
      <rPr>
        <sz val="12"/>
        <color indexed="8"/>
        <rFont val="Times New Roman"/>
        <family val="1"/>
      </rPr>
      <t>Gyógyszer beszerzés</t>
    </r>
  </si>
  <si>
    <r>
      <t>K 312 -Üzemeltetési anyagok beszerzése -</t>
    </r>
    <r>
      <rPr>
        <sz val="12"/>
        <color indexed="8"/>
        <rFont val="Times New Roman"/>
        <family val="1"/>
      </rPr>
      <t xml:space="preserve">Irodaszer, nyomtatvány  </t>
    </r>
    <r>
      <rPr>
        <b/>
        <sz val="12"/>
        <color indexed="8"/>
        <rFont val="Times New Roman"/>
        <family val="1"/>
      </rPr>
      <t xml:space="preserve">                                                                  </t>
    </r>
  </si>
  <si>
    <r>
      <t>K 312 -Üzemeltetési anyagok beszerzése -</t>
    </r>
    <r>
      <rPr>
        <sz val="12"/>
        <color indexed="8"/>
        <rFont val="Times New Roman"/>
        <family val="1"/>
      </rPr>
      <t>Egyéb készlet besz. (tiszt.szer + elem)</t>
    </r>
  </si>
  <si>
    <r>
      <t>K 337 -Egyéb szolgáltatások -</t>
    </r>
    <r>
      <rPr>
        <sz val="12"/>
        <color indexed="8"/>
        <rFont val="Times New Roman"/>
        <family val="1"/>
      </rPr>
      <t>Szállítási szolgáltatás (veszélyes hulladék elszállítás)</t>
    </r>
  </si>
  <si>
    <r>
      <t xml:space="preserve">K 337 -Egyéb szolgáltatások </t>
    </r>
    <r>
      <rPr>
        <sz val="12"/>
        <color indexed="8"/>
        <rFont val="Times New Roman"/>
        <family val="1"/>
      </rPr>
      <t>(postaktg)</t>
    </r>
  </si>
  <si>
    <t>K 311 -Szakmai anyagok beszerzése</t>
  </si>
  <si>
    <r>
      <t>K 312 -Üzemeltetési anyagok beszerzése -</t>
    </r>
    <r>
      <rPr>
        <sz val="12"/>
        <color indexed="8"/>
        <rFont val="Times New Roman"/>
        <family val="1"/>
      </rPr>
      <t>Irodaszer, nyomtatvány</t>
    </r>
  </si>
  <si>
    <r>
      <t>K 322 -Egyéb kommunikációs szolg. -</t>
    </r>
    <r>
      <rPr>
        <sz val="12"/>
        <color indexed="8"/>
        <rFont val="Times New Roman"/>
        <family val="1"/>
      </rPr>
      <t>Nem adatátviteli célú távközl. díj (telefon)</t>
    </r>
  </si>
  <si>
    <r>
      <t>K 341 -Kiküldetések kiadásai -</t>
    </r>
    <r>
      <rPr>
        <sz val="12"/>
        <color indexed="8"/>
        <rFont val="Times New Roman"/>
        <family val="1"/>
      </rPr>
      <t>Belföldi kiküldetés</t>
    </r>
  </si>
  <si>
    <t>K 355 -Egyéb dologi kiadások</t>
  </si>
  <si>
    <t>K 351 -Működési c. előzetesen felszámított ÁFA</t>
  </si>
  <si>
    <r>
      <t>K 337 -Egyéb szolgáltatások</t>
    </r>
    <r>
      <rPr>
        <sz val="12"/>
        <color indexed="8"/>
        <rFont val="Times New Roman"/>
        <family val="1"/>
      </rPr>
      <t xml:space="preserve"> -Díjak, egyéb befizetések (biztosítások)</t>
    </r>
  </si>
  <si>
    <t>K 48 -Egyéb nem intézményi ellátások</t>
  </si>
  <si>
    <r>
      <t>K 48 -Egyéb nem intézményi ellátások -</t>
    </r>
    <r>
      <rPr>
        <sz val="12"/>
        <color indexed="8"/>
        <rFont val="Times New Roman"/>
        <family val="1"/>
      </rPr>
      <t>Köztemetés</t>
    </r>
  </si>
  <si>
    <t>K 74 -Felújítási célú előzetesen felszámított Áfa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</si>
  <si>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</si>
  <si>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</si>
  <si>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</si>
  <si>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</si>
  <si>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</si>
  <si>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</si>
  <si>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</si>
  <si>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</si>
  <si>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</si>
  <si>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</si>
  <si>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</si>
  <si>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</si>
  <si>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</si>
  <si>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</si>
  <si>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</si>
  <si>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</si>
  <si>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</si>
  <si>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</si>
  <si>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</si>
  <si>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</si>
  <si>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</si>
  <si>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</si>
  <si>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</si>
  <si>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</si>
  <si>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</si>
  <si>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</si>
  <si>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</si>
  <si>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</si>
  <si>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</si>
  <si>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</si>
  <si>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</si>
  <si>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</si>
  <si>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</si>
  <si>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</si>
  <si>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</si>
  <si>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</si>
  <si>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</si>
  <si>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</si>
  <si>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</si>
  <si>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</si>
  <si>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</si>
  <si>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</si>
  <si>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</si>
  <si>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</si>
  <si>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</si>
  <si>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</si>
  <si>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</si>
  <si>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</si>
  <si>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</si>
  <si>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</si>
  <si>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</si>
  <si>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</si>
  <si>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</si>
  <si>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</si>
  <si>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</si>
  <si>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</si>
  <si>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</si>
  <si>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</si>
  <si>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</si>
  <si>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</si>
  <si>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</si>
  <si>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</si>
  <si>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</si>
  <si>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</si>
  <si>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</si>
  <si>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</si>
  <si>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</si>
  <si>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</si>
  <si>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</si>
  <si>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</si>
  <si>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</si>
  <si>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</si>
  <si>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</si>
  <si>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r>
      <t xml:space="preserve">K 2 -SZJA </t>
    </r>
    <r>
      <rPr>
        <sz val="12"/>
        <color indexed="8"/>
        <rFont val="Times New Roman"/>
        <family val="1"/>
      </rPr>
      <t>(15 %)</t>
    </r>
    <r>
      <rPr>
        <b/>
        <sz val="12"/>
        <color indexed="8"/>
        <rFont val="Times New Roman"/>
        <family val="1"/>
      </rPr>
      <t xml:space="preserve"> , </t>
    </r>
    <r>
      <rPr>
        <sz val="12"/>
        <color indexed="8"/>
        <rFont val="Times New Roman"/>
        <family val="1"/>
      </rPr>
      <t>(Cafetéria)</t>
    </r>
  </si>
  <si>
    <t>K 67 - Beruházási célú előzetesen felszámított Áfa</t>
  </si>
  <si>
    <r>
      <t xml:space="preserve">K 2 -SZJA </t>
    </r>
    <r>
      <rPr>
        <sz val="12"/>
        <color indexed="8"/>
        <rFont val="Times New Roman"/>
        <family val="1"/>
      </rPr>
      <t>(15 %) , (Cafetéria)</t>
    </r>
  </si>
  <si>
    <t>(Kisért. Tárgyi eszk. Besz. -Konyhai eszközök)</t>
  </si>
  <si>
    <t>Megnevezés</t>
  </si>
  <si>
    <t>Törvény szerinti illetmény 8 %-a</t>
  </si>
  <si>
    <r>
      <t>K 1107 -Béren kívüli juttatások -</t>
    </r>
    <r>
      <rPr>
        <sz val="12"/>
        <color indexed="8"/>
        <rFont val="Times New Roman"/>
        <family val="1"/>
      </rPr>
      <t>( Cafetéria, 14 fő x Br. 200 e Ft, nettó 149 e Ft)</t>
    </r>
  </si>
  <si>
    <t>(1 fő udvaros Cafetéria, Br. 100 e Ft, nettó 75 e Ft)</t>
  </si>
  <si>
    <r>
      <t>K 311 -Szakmai anyagok besz. -</t>
    </r>
    <r>
      <rPr>
        <sz val="12"/>
        <color indexed="8"/>
        <rFont val="Times New Roman"/>
        <family val="1"/>
      </rPr>
      <t>Egyéb információ hordozó (DVD, CD, Szgép kiegészítők)</t>
    </r>
  </si>
  <si>
    <t>(Oktatáshoz eszközök: 150.000 Ft + Játékok: 300.000 Ft)</t>
  </si>
  <si>
    <t xml:space="preserve">Hajtó- és kenőanyag-beszerzés kiadásai             </t>
  </si>
  <si>
    <t>óvodai gyermek ebéd befizetés</t>
  </si>
  <si>
    <t>Felcsút Önkormányzat által finanszírozott tám.</t>
  </si>
  <si>
    <t xml:space="preserve">Önkormányzati hj:                     Felcsút </t>
  </si>
  <si>
    <t>Felcsút által finanszírozott tételek</t>
  </si>
  <si>
    <t xml:space="preserve">Személygépkocsi bérleti díja          </t>
  </si>
  <si>
    <t xml:space="preserve">Biztosítás személygépkocsi után  </t>
  </si>
  <si>
    <t>Informatikai-biztonság rendszerkövetés</t>
  </si>
  <si>
    <t>Fenti tételek utáni ÁFA kiadás</t>
  </si>
  <si>
    <t>Összesen</t>
  </si>
  <si>
    <t>Önkormányzati hozzájárulás felosztása</t>
  </si>
  <si>
    <t>3.b. függelék</t>
  </si>
  <si>
    <t>4.b. függelék</t>
  </si>
  <si>
    <t>Saját bevételek 2019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</si>
  <si>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</si>
  <si>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</si>
  <si>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</si>
  <si>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</si>
  <si>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</si>
  <si>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</si>
  <si>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</si>
  <si>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</si>
  <si>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</si>
  <si>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</si>
  <si>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</si>
  <si>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</si>
  <si>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</si>
  <si>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</si>
  <si>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91</t>
  </si>
  <si>
    <t>Központi, irányító szervi támogatások folyósítása</t>
  </si>
  <si>
    <t>K915</t>
  </si>
  <si>
    <t>92</t>
  </si>
  <si>
    <t>Pénzeszközök betétként elhelyezése</t>
  </si>
  <si>
    <t>K916</t>
  </si>
  <si>
    <t>93</t>
  </si>
  <si>
    <t>Finanszírozási kiadások (=91+92)</t>
  </si>
  <si>
    <t>K9</t>
  </si>
  <si>
    <t>94</t>
  </si>
  <si>
    <t>KIADÁSOK ÖSSZESEN</t>
  </si>
  <si>
    <t>K513</t>
  </si>
  <si>
    <t>096015 Gyermekétkeztetés köznevelési intézményben</t>
  </si>
  <si>
    <t>096025 Munkahelyi étkeztetés köznevelési intézményben</t>
  </si>
  <si>
    <r>
      <t>K 1101 -Törvény szerinti illetmények, munkabérek -</t>
    </r>
    <r>
      <rPr>
        <sz val="12"/>
        <color indexed="8"/>
        <rFont val="Times New Roman"/>
        <family val="1"/>
      </rPr>
      <t>Alapilletmény (14 fő x 12 hó)</t>
    </r>
  </si>
  <si>
    <t>(1fő 4 órás udvaros megb. díja)</t>
  </si>
  <si>
    <r>
      <t>K 2 -Eü. Hj.</t>
    </r>
    <r>
      <rPr>
        <sz val="12"/>
        <color indexed="8"/>
        <rFont val="Times New Roman"/>
        <family val="1"/>
      </rPr>
      <t xml:space="preserve">  (14 %) , (Cafetéria)</t>
    </r>
  </si>
  <si>
    <r>
      <t xml:space="preserve">K 2 -Eü. Hj.  </t>
    </r>
    <r>
      <rPr>
        <sz val="12"/>
        <color indexed="8"/>
        <rFont val="Times New Roman"/>
        <family val="1"/>
      </rPr>
      <t>(14 %) , (Cafetéria)</t>
    </r>
  </si>
  <si>
    <t>FELCSÚTI KÖZÖS ÖNKORMÁNYZATI HIVATAL ELŐIRÁNYZATOK</t>
  </si>
  <si>
    <t>Rovat-szám</t>
  </si>
  <si>
    <t xml:space="preserve">Foglalkoztatottak személyi juttatásai </t>
  </si>
  <si>
    <t xml:space="preserve">Külső személyi juttatások </t>
  </si>
  <si>
    <t xml:space="preserve">Személyi juttatások </t>
  </si>
  <si>
    <t xml:space="preserve">Készletbeszerzés </t>
  </si>
  <si>
    <t xml:space="preserve">Kommunikációs szolgáltatások </t>
  </si>
  <si>
    <t xml:space="preserve">Szolgáltatási kiadások </t>
  </si>
  <si>
    <t xml:space="preserve">Kiküldetések, reklám- és propagandakiadások </t>
  </si>
  <si>
    <r>
      <t xml:space="preserve">K 1101 -Törvény szerinti illetmények, munkabérek - </t>
    </r>
    <r>
      <rPr>
        <sz val="12"/>
        <color indexed="8"/>
        <rFont val="Times New Roman"/>
        <family val="1"/>
      </rPr>
      <t>Alapilletmény</t>
    </r>
  </si>
  <si>
    <r>
      <t>K 1102 -Normatív jutalmak</t>
    </r>
    <r>
      <rPr>
        <sz val="12"/>
        <color indexed="8"/>
        <rFont val="Times New Roman"/>
        <family val="1"/>
      </rPr>
      <t xml:space="preserve"> (Aill. 8 %-a)</t>
    </r>
  </si>
  <si>
    <t>K 121 -Választott tisztségviselők juttatásai</t>
  </si>
  <si>
    <t>K 122 -Mvégzésre irányuló egyéb jogvisz.-ban nem saját fogl.-nak fizetett jutt.</t>
  </si>
  <si>
    <r>
      <t>K 123 -Egyéb külső személyi juttatások</t>
    </r>
    <r>
      <rPr>
        <sz val="12"/>
        <color indexed="8"/>
        <rFont val="Times New Roman"/>
        <family val="1"/>
      </rPr>
      <t xml:space="preserve"> (Reprezentáció)</t>
    </r>
  </si>
  <si>
    <t>K 336 -Szakmai tevékenységet segítő szolgáltatások</t>
  </si>
  <si>
    <t>Fizetendő általános forgalmi adó</t>
  </si>
  <si>
    <t>K 67 -Beruházási c. előzetesen felszámított ÁFA</t>
  </si>
  <si>
    <t>K 9 -FINANSZÍROZÁSI KIADÁSOK ÖSSZESEN:</t>
  </si>
  <si>
    <t>K 915 -Központi, irányító szervi támogatások folyósítása</t>
  </si>
  <si>
    <t>K 334 -Karbantartás, kisjavítás</t>
  </si>
  <si>
    <r>
      <t xml:space="preserve">K 1101 -Törvény szerinti illetmények, mbérek - </t>
    </r>
    <r>
      <rPr>
        <sz val="12"/>
        <color indexed="8"/>
        <rFont val="Times New Roman"/>
        <family val="1"/>
      </rPr>
      <t>Alapilletmény (1 fő védőnő)</t>
    </r>
  </si>
  <si>
    <r>
      <t xml:space="preserve">K 1101 -Törvény szerinti illetmények - </t>
    </r>
    <r>
      <rPr>
        <sz val="12"/>
        <color indexed="8"/>
        <rFont val="Times New Roman"/>
        <family val="1"/>
      </rPr>
      <t>Közalk.egy. Felt.pótlék</t>
    </r>
  </si>
  <si>
    <r>
      <t xml:space="preserve">K 1102 -Normatív jutalmak </t>
    </r>
    <r>
      <rPr>
        <sz val="12"/>
        <color indexed="8"/>
        <rFont val="Times New Roman"/>
        <family val="1"/>
      </rPr>
      <t>(aill. 8 %-a)</t>
    </r>
  </si>
  <si>
    <r>
      <t>K 1102 -Normatív jutalmak</t>
    </r>
    <r>
      <rPr>
        <sz val="12"/>
        <color indexed="8"/>
        <rFont val="Times New Roman"/>
        <family val="1"/>
      </rPr>
      <t xml:space="preserve"> (alapill. 8%-a)</t>
    </r>
  </si>
  <si>
    <t>(előző évi bázis előir. 2%-a)</t>
  </si>
  <si>
    <t>K 1101 -Törv. Szerinti illetmények-Kereset kiegészítés (fedezete)</t>
  </si>
  <si>
    <t>(1 fő csarnok üzemeltető megbízási díja)</t>
  </si>
  <si>
    <t>K 506 -Egyéb Mc. támogatások ÁHT-n belülre</t>
  </si>
  <si>
    <t>K 4 -ELLÁTOTTAK PÉNZBELI JUTTATÁSAI ÖSSZESEN:</t>
  </si>
  <si>
    <r>
      <t xml:space="preserve">K 47 -Középfokú oktatásban részt vevők pénzbeli jutt. </t>
    </r>
    <r>
      <rPr>
        <sz val="12"/>
        <color indexed="8"/>
        <rFont val="Times New Roman"/>
        <family val="1"/>
      </rPr>
      <t>(Arany János Program)</t>
    </r>
  </si>
  <si>
    <t>4.a. függelék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</si>
  <si>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</si>
  <si>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</si>
  <si>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</si>
  <si>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</si>
  <si>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</si>
  <si>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</si>
  <si>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</si>
  <si>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</si>
  <si>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</si>
  <si>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</si>
  <si>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</si>
  <si>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</si>
  <si>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</si>
  <si>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Tartalékok-általános</t>
  </si>
  <si>
    <t>Előző év ktgvetési maradványának igénybevétele Működésre</t>
  </si>
  <si>
    <t>Bevételek és kiadások egyenlege</t>
  </si>
  <si>
    <t>4.c. függelék</t>
  </si>
  <si>
    <t>ÖNKORMÁNYZATI ELŐIRÁNYZATOK</t>
  </si>
  <si>
    <t>adósságot keletkeztető ügylet kezdő időpontja</t>
  </si>
  <si>
    <t>adósságot keletkeztető ügylet lejárati időpontja</t>
  </si>
  <si>
    <t xml:space="preserve">adósságot keletkeztető ügyletekből és kezességvállalásokból fennálló kötelezettségek </t>
  </si>
  <si>
    <t xml:space="preserve">Hosszú lejáratú hitelek, kölcsönök felvétele </t>
  </si>
  <si>
    <t>B8111</t>
  </si>
  <si>
    <t>ebből: pénzügyi vállalkozás</t>
  </si>
  <si>
    <t>Likviditási célú hitelek, kölcsönök felvétele pénzügyi vállalkozástól</t>
  </si>
  <si>
    <t>B8112</t>
  </si>
  <si>
    <t>Rövid lejáratú hitelek, kölcsönök felvétele</t>
  </si>
  <si>
    <t>B8113</t>
  </si>
  <si>
    <t xml:space="preserve">Hitel-, kölcsönfelvétel államháztartáson kívülről </t>
  </si>
  <si>
    <t>B811</t>
  </si>
  <si>
    <t xml:space="preserve">Forgatási célú belföldi értékpapírok beváltása, értékesítése </t>
  </si>
  <si>
    <t>B8121</t>
  </si>
  <si>
    <t>ebből: befektetési jegyek</t>
  </si>
  <si>
    <t>Forgatási célú belföldi értékpapírok kibocsátása</t>
  </si>
  <si>
    <t>B8122</t>
  </si>
  <si>
    <t xml:space="preserve">Befektetési célú belföldi értékpapírok beváltása, értékesítése </t>
  </si>
  <si>
    <t>B8123</t>
  </si>
  <si>
    <t>ebből: kárpótlási jegyek</t>
  </si>
  <si>
    <t>Befektetési célú belföldi értékpapírok kibocsátása</t>
  </si>
  <si>
    <t>B8124</t>
  </si>
  <si>
    <t xml:space="preserve">Belföldi értékpapírok bevételei </t>
  </si>
  <si>
    <t>B812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</si>
  <si>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</si>
  <si>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</si>
  <si>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</si>
  <si>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</si>
  <si>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</si>
  <si>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</si>
  <si>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</si>
  <si>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</si>
  <si>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ebből: nemzetközi fejlesztési szervezetek</t>
  </si>
  <si>
    <t>ebből: más kormányok</t>
  </si>
  <si>
    <t>ebből: külföldi pénzintézetek</t>
  </si>
  <si>
    <t>353/2011. (XII. 30.) Korm. Rendelet értelmében az önkormányzat saját bevételének minősül</t>
  </si>
  <si>
    <t>B34+B351+B355</t>
  </si>
  <si>
    <t>1. a helyi adóból származó bevétel,</t>
  </si>
  <si>
    <t>2. az önkormányzati vagyon és az önkormányzatot megillető vagyoni értékű jog értékesítéséből és hasznosításából származó bevétel,</t>
  </si>
  <si>
    <t>B 34 -Vagyoni típusú adók - Magánszemély kommunális adója</t>
  </si>
  <si>
    <t>(Esküvői díjak)</t>
  </si>
  <si>
    <t>(Elkülönített állami pénzalapoktól - MÁK-tól - bértámogatás)</t>
  </si>
  <si>
    <r>
      <t>B 111</t>
    </r>
    <r>
      <rPr>
        <sz val="12"/>
        <color indexed="8"/>
        <rFont val="Times New Roman"/>
        <family val="1"/>
      </rPr>
      <t xml:space="preserve"> -Önkorm-i hivatal műk.tám</t>
    </r>
  </si>
  <si>
    <r>
      <t>B 115 -</t>
    </r>
    <r>
      <rPr>
        <sz val="12"/>
        <color indexed="8"/>
        <rFont val="Times New Roman"/>
        <family val="1"/>
      </rPr>
      <t>Műk.c. ktgv-i és kiegészítő támogatás</t>
    </r>
  </si>
  <si>
    <t>K 1104 -Túlóra</t>
  </si>
  <si>
    <t>K 502 -Egyéb elvonások, befizetések</t>
  </si>
  <si>
    <t>Rendőrség támogatása: 3. 000 e Ft</t>
  </si>
  <si>
    <t>K 67 -Beruházási c. Áfa</t>
  </si>
  <si>
    <t>018010 Önkormányzatok elszámolásai a központi költségvetéssel</t>
  </si>
  <si>
    <t>K 914 -Áht-n belüli megelőlegezések visszafizetése</t>
  </si>
  <si>
    <r>
      <t xml:space="preserve">K 2 -SZJA </t>
    </r>
    <r>
      <rPr>
        <sz val="12"/>
        <color indexed="8"/>
        <rFont val="Times New Roman"/>
        <family val="1"/>
      </rPr>
      <t>(15 %)  (Cafetéria)</t>
    </r>
  </si>
  <si>
    <r>
      <t>K 321 -Adatátviteli c. távközl. díjak</t>
    </r>
    <r>
      <rPr>
        <sz val="12"/>
        <color indexed="8"/>
        <rFont val="Times New Roman"/>
        <family val="1"/>
      </rPr>
      <t xml:space="preserve"> (Internet)</t>
    </r>
  </si>
  <si>
    <r>
      <t>K 322 -Egyéb különféle kommunikációs szolg.kiad.</t>
    </r>
    <r>
      <rPr>
        <sz val="12"/>
        <color indexed="8"/>
        <rFont val="Times New Roman"/>
        <family val="1"/>
      </rPr>
      <t xml:space="preserve"> (Faluházban Tv előfizetés)</t>
    </r>
  </si>
  <si>
    <r>
      <t>K 352 -Kiszámlázott term. után fizetendő Áfa</t>
    </r>
    <r>
      <rPr>
        <sz val="12"/>
        <color indexed="8"/>
        <rFont val="Times New Roman"/>
        <family val="1"/>
      </rPr>
      <t xml:space="preserve"> (Áfa bevallás)</t>
    </r>
  </si>
  <si>
    <r>
      <t xml:space="preserve">K 71 -Építmény felújítása </t>
    </r>
    <r>
      <rPr>
        <sz val="12"/>
        <color indexed="8"/>
        <rFont val="Times New Roman"/>
        <family val="1"/>
      </rPr>
      <t>(Felszíni csapadékvíz elvez.rendszer bőv, jav.)</t>
    </r>
  </si>
  <si>
    <r>
      <t>K 311 -Szakmai anyagok beszerzése -</t>
    </r>
    <r>
      <rPr>
        <sz val="12"/>
        <color indexed="8"/>
        <rFont val="Times New Roman"/>
        <family val="1"/>
      </rPr>
      <t>Könyv beszerzés</t>
    </r>
  </si>
  <si>
    <r>
      <t xml:space="preserve">K 321 -Inform. Eszk.,szolg. bérletének kiadása </t>
    </r>
    <r>
      <rPr>
        <sz val="12"/>
        <color indexed="8"/>
        <rFont val="Times New Roman"/>
        <family val="1"/>
      </rPr>
      <t>(Szoftver licensz)</t>
    </r>
  </si>
  <si>
    <r>
      <t>K 1113 -Egyéb sajátos juttatások</t>
    </r>
    <r>
      <rPr>
        <sz val="12"/>
        <color indexed="8"/>
        <rFont val="Times New Roman"/>
        <family val="1"/>
      </rPr>
      <t xml:space="preserve"> (betegszabadság)</t>
    </r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</si>
  <si>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</si>
  <si>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</si>
  <si>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</si>
  <si>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</si>
  <si>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ÖSSZESEN:</t>
  </si>
  <si>
    <t>K 5 -EGYÉB MŰK. C. KIADÁSOK ÖSSZESEN:</t>
  </si>
  <si>
    <t>Gyöngyvirág Nyugdíjas Klub: 150 e Ft</t>
  </si>
  <si>
    <t>VVK tagdíj: 20 e Ft</t>
  </si>
  <si>
    <t>K 334 -Karbantartási, kisjavítási szolgáltatások</t>
  </si>
  <si>
    <t>K 351 -Műk.c. előzetesen felszámított Áfa</t>
  </si>
  <si>
    <t xml:space="preserve">Különféle befizetések és egyéb dologi kiadások </t>
  </si>
  <si>
    <t xml:space="preserve">Dologi kiadások </t>
  </si>
  <si>
    <t xml:space="preserve">Ellátottak pénzbeli juttatásai </t>
  </si>
  <si>
    <t xml:space="preserve">Egyéb működési célú kiadások </t>
  </si>
  <si>
    <t>Működési költségvetés előirányzat csoport</t>
  </si>
  <si>
    <t xml:space="preserve">Beruházások </t>
  </si>
  <si>
    <t xml:space="preserve">Felújítások </t>
  </si>
  <si>
    <t xml:space="preserve">Egyéb felhalmozási célú kiadások </t>
  </si>
  <si>
    <t xml:space="preserve">Felhalmozási költségvetés előirányzat csoport </t>
  </si>
  <si>
    <t xml:space="preserve">Költségvetési kiadások </t>
  </si>
  <si>
    <t xml:space="preserve">Belföldi finanszírozás kiadásai </t>
  </si>
  <si>
    <t>K91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</si>
  <si>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</si>
  <si>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</si>
  <si>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</si>
  <si>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</si>
  <si>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</si>
  <si>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KIADÁSOK ÖSSZESEN (K1-9)</t>
  </si>
  <si>
    <t>Rovat-
szám</t>
  </si>
  <si>
    <t xml:space="preserve">Önkormányzatok működési támogatásai </t>
  </si>
  <si>
    <t>Működési célú támogatások államháztartáson belülről</t>
  </si>
  <si>
    <t xml:space="preserve">Termékek és szolgáltatások adói </t>
  </si>
  <si>
    <t xml:space="preserve">Közhatalmi bevételek </t>
  </si>
  <si>
    <t xml:space="preserve">Működési bevételek </t>
  </si>
  <si>
    <t xml:space="preserve">Működési célú átvett pénzeszközök </t>
  </si>
  <si>
    <t xml:space="preserve">Felhalmozási célú támogatások államháztartáson belülről </t>
  </si>
  <si>
    <t xml:space="preserve">Felhalmozási bevételek </t>
  </si>
  <si>
    <t xml:space="preserve">Felhalmozási célú átvett pénzeszközök </t>
  </si>
  <si>
    <t xml:space="preserve">Költségvetési bevételek </t>
  </si>
  <si>
    <t>költségvetési egyenleg  MŰKÖDÉSI</t>
  </si>
  <si>
    <r>
      <t xml:space="preserve">K 312 -Üzemeltetési anyagok beszerzése </t>
    </r>
    <r>
      <rPr>
        <sz val="12"/>
        <color indexed="8"/>
        <rFont val="Times New Roman"/>
        <family val="1"/>
      </rPr>
      <t xml:space="preserve">-Tüzelőanyag </t>
    </r>
  </si>
  <si>
    <r>
      <t xml:space="preserve">K 312 -Üzemeltetési anyagok beszerzése </t>
    </r>
    <r>
      <rPr>
        <sz val="12"/>
        <color indexed="8"/>
        <rFont val="Times New Roman"/>
        <family val="1"/>
      </rPr>
      <t>(Hajtó-és kenőanyag)</t>
    </r>
  </si>
  <si>
    <r>
      <t xml:space="preserve">K 322 -Egyéb kommunikációs szolg.-ok -Nem adatátviteli célú távközl. díj </t>
    </r>
    <r>
      <rPr>
        <sz val="12"/>
        <color indexed="8"/>
        <rFont val="Times New Roman"/>
        <family val="1"/>
      </rPr>
      <t>(telefon)</t>
    </r>
  </si>
  <si>
    <t>K 355 -Egyéb különféle dologi kiadások</t>
  </si>
  <si>
    <t>Polgárőrség támogatása: 300 e Ft</t>
  </si>
  <si>
    <r>
      <t xml:space="preserve">K 1101 -Törvény szerinti illetmények </t>
    </r>
    <r>
      <rPr>
        <sz val="12"/>
        <color indexed="8"/>
        <rFont val="Times New Roman"/>
        <family val="1"/>
      </rPr>
      <t>(Alapilletmény)</t>
    </r>
  </si>
  <si>
    <r>
      <t xml:space="preserve">K 311 -Szakmai anyagok beszerzése </t>
    </r>
    <r>
      <rPr>
        <sz val="12"/>
        <color indexed="8"/>
        <rFont val="Times New Roman"/>
        <family val="1"/>
      </rPr>
      <t>(Vegyszer)</t>
    </r>
  </si>
  <si>
    <t>költségvetési egyenleg FELHALMOZÁSI</t>
  </si>
  <si>
    <t xml:space="preserve">Belföldi finanszírozás bevételei 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</si>
  <si>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</si>
  <si>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</si>
  <si>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</si>
  <si>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</si>
  <si>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</si>
  <si>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</si>
  <si>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</si>
  <si>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Eredeti ei.</t>
  </si>
  <si>
    <t>Módosított ei.</t>
  </si>
  <si>
    <t>NORMATÍVA ÖSSZESEN:</t>
  </si>
  <si>
    <t>Adók</t>
  </si>
  <si>
    <t>3. a. függelék</t>
  </si>
  <si>
    <t>FELCSÚT KÖZSÉGI ÖNKORMÁNYZAT ELŐIRÁNYZATOK</t>
  </si>
  <si>
    <t>3. c. függelék</t>
  </si>
  <si>
    <t>KASTÉLY ÓVODA ELŐIRÁNYZATOK</t>
  </si>
  <si>
    <t>Teljesítés</t>
  </si>
  <si>
    <t>iskolás gyermek ebéd befizetés</t>
  </si>
  <si>
    <t xml:space="preserve">          </t>
  </si>
  <si>
    <t xml:space="preserve">                                                                     Kiadások</t>
  </si>
  <si>
    <t>066020 Város- községgazdálkodási egyéb szolgáltatások</t>
  </si>
  <si>
    <t>074031 Család-és nővédelmi egészségügyi gondozás</t>
  </si>
  <si>
    <t>081030 Sportlétesítmények, edzőtáborok működtetése és fejlesztése</t>
  </si>
  <si>
    <t>107052 Házi segítségnyújtás</t>
  </si>
  <si>
    <t>072112 Háziorvosi ügyeleti ellátás</t>
  </si>
  <si>
    <t>051040 Nem veszélyes hulladék kezelése, ártalmatlanítása</t>
  </si>
  <si>
    <t>064010 Közvilágítás</t>
  </si>
  <si>
    <t>107060 Egyéb szociális pénzbeli és természetbeni ellátások, támogatások</t>
  </si>
  <si>
    <t>084031 Civil szervezetek működési támogatása</t>
  </si>
  <si>
    <t>084040 Egyházak közösségi és hitéleti tevékenységének támogatása</t>
  </si>
  <si>
    <t>045160 Közutak, hidak, alagutak üzemeltetése, fenntartása</t>
  </si>
  <si>
    <t>K 2 -M.ADÓKAT TERHELŐ JÁRULÉKOK ÉS SZOC.HJ.ADÓ  ÖSSZESEN:</t>
  </si>
  <si>
    <t xml:space="preserve"> </t>
  </si>
  <si>
    <t>ÖNKORMÁNYZAT KIADÁSAI MINDÖSSZESEN:</t>
  </si>
  <si>
    <t>018030 Támogatási célú finanszírozási műveletek</t>
  </si>
  <si>
    <r>
      <t xml:space="preserve">B 816 -Központi, irányító szervi támogatás </t>
    </r>
    <r>
      <rPr>
        <sz val="12"/>
        <color indexed="8"/>
        <rFont val="Times New Roman"/>
        <family val="1"/>
      </rPr>
      <t>(kiadások alapján)</t>
    </r>
  </si>
  <si>
    <t>B 405 -Ellátási díjak</t>
  </si>
  <si>
    <r>
      <t xml:space="preserve">B 406 -Kiszámlázott általános forgalmi adó </t>
    </r>
    <r>
      <rPr>
        <sz val="12"/>
        <color indexed="8"/>
        <rFont val="Times New Roman"/>
        <family val="1"/>
      </rPr>
      <t>(ebéd befizetések ÁFA-ja)</t>
    </r>
  </si>
  <si>
    <t xml:space="preserve">dolgozó ebéd befizetés </t>
  </si>
  <si>
    <r>
      <t>B 406 -Kiszámlázott általános forgalmi adó</t>
    </r>
    <r>
      <rPr>
        <sz val="12"/>
        <color indexed="8"/>
        <rFont val="Times New Roman"/>
        <family val="1"/>
      </rPr>
      <t xml:space="preserve"> (ebéd befizetések ÁFA-ja)</t>
    </r>
  </si>
  <si>
    <t>B 408 -Kamatbevételek</t>
  </si>
  <si>
    <t>KÖZPONTI, IRÁNYÍTÓ SZERVI TÁMOGATÁS ÖSSZESEN:</t>
  </si>
  <si>
    <t>KORMÁNYZATI FUNKCIÓ BEVÉTELEI MINDÖSSZESEN:</t>
  </si>
  <si>
    <t>B 8131 -Előző év költségvetési maradványának igénybevétele</t>
  </si>
  <si>
    <t xml:space="preserve">MŰKÖDÉSI BEVÉTELEK ÖSSZESEN: </t>
  </si>
  <si>
    <t>MŰKÖDÉSI BEVÉTELEK ÖSSZESEN:</t>
  </si>
  <si>
    <t>KORMÁNYZATI FUNKCIÓ KIADÁSAI MINDÖSSZESEN:</t>
  </si>
  <si>
    <r>
      <t>K 1101 -Törvény szerinti illetmények, mbérek -</t>
    </r>
    <r>
      <rPr>
        <sz val="12"/>
        <color indexed="8"/>
        <rFont val="Times New Roman"/>
        <family val="1"/>
      </rPr>
      <t>Egyéb kötelező illetménypótlék</t>
    </r>
    <r>
      <rPr>
        <b/>
        <sz val="12"/>
        <color indexed="8"/>
        <rFont val="Times New Roman"/>
        <family val="1"/>
      </rPr>
      <t xml:space="preserve"> </t>
    </r>
  </si>
  <si>
    <r>
      <t>K 1102 -Normatív jutalmak</t>
    </r>
    <r>
      <rPr>
        <sz val="12"/>
        <color indexed="8"/>
        <rFont val="Times New Roman"/>
        <family val="1"/>
      </rPr>
      <t xml:space="preserve"> (alapilletmény 8 %-a)</t>
    </r>
  </si>
  <si>
    <r>
      <t xml:space="preserve">K 1104 -Helyettesítési díj </t>
    </r>
    <r>
      <rPr>
        <sz val="12"/>
        <color indexed="8"/>
        <rFont val="Times New Roman"/>
        <family val="1"/>
      </rPr>
      <t>(betegség esetén)</t>
    </r>
  </si>
  <si>
    <t>K 1109 -Közlekedési költségtérítés</t>
  </si>
  <si>
    <t>K 122 -M.végzésre irányuló egyéb jogvisz-ban nem saját fogl.-nak fizetett jutt.</t>
  </si>
  <si>
    <t>K 1 -SZEMÉLYI  JUTTATÁSOK ÖSSZESEN:</t>
  </si>
  <si>
    <t>K 2 -M.ADÓKAT TERHELŐ JÁRULÉKOK ÉS SZOC.HJ.ADÓ ÖSSZESEN:</t>
  </si>
  <si>
    <r>
      <t xml:space="preserve">K 311 -Szakmai anyagok beszerzése </t>
    </r>
    <r>
      <rPr>
        <sz val="12"/>
        <color indexed="8"/>
        <rFont val="Times New Roman"/>
        <family val="1"/>
      </rPr>
      <t>(Gyógyszer)</t>
    </r>
  </si>
  <si>
    <r>
      <t>K 311 -Szakmai anyagok beszerzése</t>
    </r>
    <r>
      <rPr>
        <sz val="12"/>
        <color indexed="8"/>
        <rFont val="Times New Roman"/>
        <family val="1"/>
      </rPr>
      <t xml:space="preserve"> (Folyóirat)                                                   </t>
    </r>
  </si>
  <si>
    <r>
      <t xml:space="preserve">K 311 -Szakmai anyagok beszerzése </t>
    </r>
    <r>
      <rPr>
        <sz val="12"/>
        <color indexed="8"/>
        <rFont val="Times New Roman"/>
        <family val="1"/>
      </rPr>
      <t>(Szakmai anyag)</t>
    </r>
  </si>
  <si>
    <r>
      <t xml:space="preserve">K 312 -Üzemeltetési anyagok beszerzése </t>
    </r>
    <r>
      <rPr>
        <sz val="12"/>
        <color indexed="8"/>
        <rFont val="Times New Roman"/>
        <family val="1"/>
      </rPr>
      <t>(Irodaszer, nyomtatvány)</t>
    </r>
  </si>
  <si>
    <t>Saját bevételek 2018</t>
  </si>
  <si>
    <r>
      <t>K 312 -Üzemeltetési anyagok beszerzése</t>
    </r>
    <r>
      <rPr>
        <sz val="12"/>
        <color indexed="8"/>
        <rFont val="Times New Roman"/>
        <family val="1"/>
      </rPr>
      <t xml:space="preserve"> -(Hajtó- kenő anyag, benzin fűnyíróba)</t>
    </r>
  </si>
  <si>
    <r>
      <t>K 331 -Közüzemi díjak</t>
    </r>
    <r>
      <rPr>
        <sz val="12"/>
        <color indexed="8"/>
        <rFont val="Times New Roman"/>
        <family val="1"/>
      </rPr>
      <t xml:space="preserve"> (Gázenergia)</t>
    </r>
  </si>
  <si>
    <r>
      <t xml:space="preserve">K 331 -Közüzemi díjak </t>
    </r>
    <r>
      <rPr>
        <sz val="12"/>
        <color indexed="8"/>
        <rFont val="Times New Roman"/>
        <family val="1"/>
      </rPr>
      <t>(Villamosenergia)</t>
    </r>
  </si>
  <si>
    <r>
      <t xml:space="preserve">K 331 -Közüzemi díjak </t>
    </r>
    <r>
      <rPr>
        <sz val="12"/>
        <color indexed="8"/>
        <rFont val="Times New Roman"/>
        <family val="1"/>
      </rPr>
      <t>(Víz-csatorna díj)</t>
    </r>
  </si>
  <si>
    <r>
      <t xml:space="preserve">K 351 -Működési célú előzetesen felszámított Áfa </t>
    </r>
    <r>
      <rPr>
        <sz val="12"/>
        <color indexed="8"/>
        <rFont val="Times New Roman"/>
        <family val="1"/>
      </rPr>
      <t>(le nem vonható)</t>
    </r>
  </si>
  <si>
    <r>
      <t xml:space="preserve">K 351 -Működési célú előzetesen felszámított ÁFA </t>
    </r>
    <r>
      <rPr>
        <sz val="12"/>
        <color indexed="8"/>
        <rFont val="Times New Roman"/>
        <family val="1"/>
      </rPr>
      <t>(Le nem vonható)</t>
    </r>
  </si>
  <si>
    <t>B 6 -MŰKÖDÉSI CÉLÚ ÁTVETT PÉNZESZKÖZÖK ÖSSZESEN:</t>
  </si>
  <si>
    <r>
      <t xml:space="preserve">B 402 - Szolgáltatások ellenértéke - </t>
    </r>
    <r>
      <rPr>
        <sz val="12"/>
        <color indexed="8"/>
        <rFont val="Times New Roman"/>
        <family val="1"/>
      </rPr>
      <t>bérleti díj bevételek Áfa nélkül</t>
    </r>
  </si>
  <si>
    <r>
      <t>B 402- Egyéb szolg-ok nyújtása miatti bevétel</t>
    </r>
    <r>
      <rPr>
        <sz val="12"/>
        <color indexed="8"/>
        <rFont val="Times New Roman"/>
        <family val="1"/>
      </rPr>
      <t xml:space="preserve"> (Falu újságban hirdetmény díja, Áfás)</t>
    </r>
  </si>
  <si>
    <r>
      <t xml:space="preserve">B 406 -Kiszámlázott ÁFA </t>
    </r>
    <r>
      <rPr>
        <sz val="12"/>
        <color indexed="8"/>
        <rFont val="Times New Roman"/>
        <family val="1"/>
      </rPr>
      <t>(Tov.szla Áfa: ÁHT bel. és ÁHT kív.+hirdetmény Áfa)</t>
    </r>
  </si>
  <si>
    <r>
      <t>K 322 -Egyéb kommunikációs szolgáltatások</t>
    </r>
    <r>
      <rPr>
        <sz val="12"/>
        <color indexed="8"/>
        <rFont val="Times New Roman"/>
        <family val="1"/>
      </rPr>
      <t xml:space="preserve"> (Telefon)</t>
    </r>
  </si>
  <si>
    <r>
      <t>K 312 -Üzemeltetési anyagok beszerzése -</t>
    </r>
    <r>
      <rPr>
        <sz val="12"/>
        <color indexed="8"/>
        <rFont val="Times New Roman"/>
        <family val="1"/>
      </rPr>
      <t>Egyéb anyagbeszerzés (Tisztítószer)</t>
    </r>
  </si>
  <si>
    <r>
      <t xml:space="preserve">K 336 -Szakmai tevékenységet segítő szolgáltatások </t>
    </r>
    <r>
      <rPr>
        <sz val="12"/>
        <color indexed="8"/>
        <rFont val="Times New Roman"/>
        <family val="1"/>
      </rPr>
      <t>(Üzemorvosi díj)</t>
    </r>
  </si>
  <si>
    <t>K 337 -Egyéb szolgáltatások</t>
  </si>
  <si>
    <t>Előterjesztés 2. b függeléke részletes</t>
  </si>
  <si>
    <t>Az önkormányzat költségvetési mérlege közgazdasági tagolásban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</si>
  <si>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</si>
  <si>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Saját bevételek 2020</t>
  </si>
  <si>
    <t>Kamatbevétek</t>
  </si>
  <si>
    <t>Biztosítók által fizetett kártérítési bevételek</t>
  </si>
  <si>
    <t xml:space="preserve">Kamatbevételek </t>
  </si>
  <si>
    <r>
      <t>B 113</t>
    </r>
    <r>
      <rPr>
        <sz val="12"/>
        <color indexed="8"/>
        <rFont val="Times New Roman"/>
        <family val="1"/>
      </rPr>
      <t xml:space="preserve"> -Kedvezményes gyermekétkeztetés tám.</t>
    </r>
  </si>
  <si>
    <r>
      <t>B 114 -</t>
    </r>
    <r>
      <rPr>
        <sz val="12"/>
        <color indexed="8"/>
        <rFont val="Times New Roman"/>
        <family val="1"/>
      </rPr>
      <t>Könyvtári és közművelődési feladatok tám.</t>
    </r>
  </si>
  <si>
    <t>B 408 -Kamatbevétel</t>
  </si>
  <si>
    <t>041233 Hosszabb időtartamú közfoglalkoztatás</t>
  </si>
  <si>
    <t>B 402 -Alkalmazottak térítési díj bevételei</t>
  </si>
  <si>
    <r>
      <t xml:space="preserve">K 337 -Egyéb szolgáltatások- </t>
    </r>
    <r>
      <rPr>
        <sz val="12"/>
        <color indexed="8"/>
        <rFont val="Times New Roman"/>
        <family val="1"/>
      </rPr>
      <t>Pü szolgáltatások (pénzforg.jutalék, bankkártya díja)</t>
    </r>
  </si>
  <si>
    <t>K 3 -DOLOGI KIADÁSOK ÖSSZESEN:</t>
  </si>
  <si>
    <r>
      <t xml:space="preserve">K 506 -Egyéb M.c.támogatásokÁHT-n belülre </t>
    </r>
    <r>
      <rPr>
        <sz val="12"/>
        <color indexed="8"/>
        <rFont val="Times New Roman"/>
        <family val="1"/>
      </rPr>
      <t>-Társulásnak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(Óvodaszövetségi tagdíj)</t>
    </r>
  </si>
  <si>
    <t>K 5 -EGYÉB MŰKÖDÉSI CÉLÚ KIADÁSOK ÖSSZESEN:</t>
  </si>
  <si>
    <t>K 64 -Egyéb tárgyi eszközök beszerzése, létesítése</t>
  </si>
  <si>
    <t>K 67 -Beruházási célú előzetesen felszámított ÁFA</t>
  </si>
  <si>
    <t>K 6 -BERUHÁZÁSOK ÖSSZESEN:</t>
  </si>
  <si>
    <t>K 7 -FELÚJÍTÁSOK ÖSSZESEN:</t>
  </si>
  <si>
    <t>K 1 -SZEMÉLYI JUTTATÁSOK ÖSSZESEN:</t>
  </si>
  <si>
    <t>K 1101 -Törvény szerinti illetmények, munkabérek</t>
  </si>
  <si>
    <t xml:space="preserve">K 1104 -Helyettesítési díj </t>
  </si>
  <si>
    <r>
      <t xml:space="preserve">K 312 -Üzemeltetési anyagok beszerzése </t>
    </r>
    <r>
      <rPr>
        <sz val="12"/>
        <color indexed="8"/>
        <rFont val="Times New Roman"/>
        <family val="1"/>
      </rPr>
      <t>(Élelmiszer beszerzés)</t>
    </r>
  </si>
  <si>
    <r>
      <t xml:space="preserve">K 312 - Üzemeltetési anyagok beszerzése </t>
    </r>
    <r>
      <rPr>
        <sz val="12"/>
        <color indexed="8"/>
        <rFont val="Times New Roman"/>
        <family val="1"/>
      </rPr>
      <t>(Munkaruha)</t>
    </r>
  </si>
  <si>
    <r>
      <t xml:space="preserve">K 331 -Közüzemi díjak </t>
    </r>
    <r>
      <rPr>
        <sz val="12"/>
        <color indexed="8"/>
        <rFont val="Times New Roman"/>
        <family val="1"/>
      </rPr>
      <t>(Gázenergia)</t>
    </r>
  </si>
  <si>
    <r>
      <t>K 331 -Közüzemi díjak</t>
    </r>
    <r>
      <rPr>
        <sz val="12"/>
        <color indexed="8"/>
        <rFont val="Times New Roman"/>
        <family val="1"/>
      </rPr>
      <t xml:space="preserve"> (Villamosenergia)</t>
    </r>
  </si>
  <si>
    <t>K 351 -Működési célú előzetesen felszámított ÁFA</t>
  </si>
  <si>
    <t xml:space="preserve">018010 Önkormányzatok elszámolásai a központi költségvetéssel </t>
  </si>
  <si>
    <t>Normatív támogatások</t>
  </si>
  <si>
    <r>
      <t xml:space="preserve">B 112 </t>
    </r>
    <r>
      <rPr>
        <sz val="12"/>
        <color indexed="8"/>
        <rFont val="Times New Roman"/>
        <family val="1"/>
      </rPr>
      <t>-Köznevelési feladatok támogatása</t>
    </r>
  </si>
  <si>
    <r>
      <t>B 113</t>
    </r>
    <r>
      <rPr>
        <sz val="12"/>
        <color indexed="8"/>
        <rFont val="Times New Roman"/>
        <family val="1"/>
      </rPr>
      <t xml:space="preserve"> -Szociális és Gyermekjóléti  feladatok tám</t>
    </r>
  </si>
  <si>
    <t>B 11 -ÖNKORMÁNYZATOK MŰKÖDÉSI TÁMOGATÁSAI ÖSSZESEN:</t>
  </si>
  <si>
    <t>B 351 -Értékesítési és forgalmi adók - Iparűzési adó állandó jelleggel</t>
  </si>
  <si>
    <t>B 355 -Egyéb áruhaszn.és szolg.adók - Idegenforgalmi adó tartózkodás után</t>
  </si>
  <si>
    <t>B 355 -Egyéb áruhaszn.és. Szolg. Adók - Talajterhelési díj</t>
  </si>
  <si>
    <t>B 354 -Gépjárműadók</t>
  </si>
  <si>
    <t>B 36 - Egyéb közhatalmi bevételek - Pótlék, Bírság</t>
  </si>
  <si>
    <t>B 36 -Egyéb közhatalmi bevételek - Közigazgatási bírság</t>
  </si>
  <si>
    <t xml:space="preserve">B 36 - Egyéb közhatalmi bevételek - Igazgatási szolgáltatási díj </t>
  </si>
  <si>
    <t>B 3 -KÖZHATALMI BEVÉTELEK (ADÓK) ÖSSZESEN:</t>
  </si>
  <si>
    <t>074031 Család- és nővédelmi egészségügyi gondozás</t>
  </si>
  <si>
    <t>B 16 -Egyéb műk.c. támogatások bevételei ÁHT-n belülről</t>
  </si>
  <si>
    <t>(TB alapoktól - Védőnő OEP támogatás)</t>
  </si>
  <si>
    <t>081030 Sportlétesítmények edzőtáborok működtetése és fejlesztése</t>
  </si>
  <si>
    <r>
      <t>B 402 -Szolgáltatások ellenértéke -</t>
    </r>
    <r>
      <rPr>
        <sz val="12"/>
        <color indexed="8"/>
        <rFont val="Times New Roman"/>
        <family val="1"/>
      </rPr>
      <t>Sportcsarnok bérleti díj bevételei</t>
    </r>
  </si>
  <si>
    <t>011130 Önkormányzatok és önkormányzati hivatalok jogalkotó és általános igazgatási tevékenysége</t>
  </si>
  <si>
    <t>B 403 -Közvetített szolgáltatások ellenértéke</t>
  </si>
  <si>
    <t>(helyi önkormányzatoktól)</t>
  </si>
  <si>
    <t>052020 Szennyvíz gyűjtése, tisztítása, elhelyezése</t>
  </si>
  <si>
    <r>
      <t xml:space="preserve">B 402 -Szolgáltatások ellenértéke - </t>
    </r>
    <r>
      <rPr>
        <sz val="12"/>
        <color indexed="8"/>
        <rFont val="Times New Roman"/>
        <family val="1"/>
      </rPr>
      <t xml:space="preserve">Fejérvíz csatornahálózat bérleti díja </t>
    </r>
  </si>
  <si>
    <t>B 406 -Kiszámlázott ÁFA</t>
  </si>
  <si>
    <t>072111 Háziorvosi alapellátás</t>
  </si>
  <si>
    <t>(Tov.szla.szolg ÁHT-n belülről: Rendelő közüzemi díjai Faluházban)</t>
  </si>
  <si>
    <t>082044 Könyvtári szolgáltatások</t>
  </si>
  <si>
    <t>B 4 -MŰKÖDÉSI BEVÉTELEK ÖSSZESEN:</t>
  </si>
  <si>
    <t>B 1 -MŰKÖDÉSI C. TÁMOGATÁSOK ÁHT-N BELÜLRŐL ÖSSZESEN:</t>
  </si>
  <si>
    <t>ÓVODA BEVÉTELEI ÖSSZESEN:</t>
  </si>
  <si>
    <t>ÓVODA KIADÁSAI ÖSSZESEN:</t>
  </si>
  <si>
    <t>Bevételek</t>
  </si>
  <si>
    <t>Sor-
szám</t>
  </si>
  <si>
    <t>Rovat megnevezése</t>
  </si>
  <si>
    <t>Rovat
száma</t>
  </si>
  <si>
    <t>1.</t>
  </si>
  <si>
    <t>2.</t>
  </si>
  <si>
    <t>3.</t>
  </si>
  <si>
    <t>4.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</si>
  <si>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</si>
  <si>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</si>
  <si>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</si>
  <si>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</si>
  <si>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</si>
  <si>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</si>
  <si>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</si>
  <si>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és gyermekjóléti 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</si>
  <si>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</si>
  <si>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</si>
  <si>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</si>
  <si>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</si>
  <si>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</si>
  <si>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központosított előirányzatok</t>
  </si>
  <si>
    <t>B115</t>
  </si>
  <si>
    <t>06</t>
  </si>
  <si>
    <r>
      <t>K 312 -Üzemeltetési anyagok beszerzése -</t>
    </r>
    <r>
      <rPr>
        <sz val="12"/>
        <color indexed="8"/>
        <rFont val="Times New Roman"/>
        <family val="1"/>
      </rPr>
      <t>Munkaruha (2 fő x Br. 20 eFt/év)</t>
    </r>
  </si>
  <si>
    <r>
      <t xml:space="preserve">K 123 -További munkaviszonyt létesítők juttatásai </t>
    </r>
    <r>
      <rPr>
        <sz val="12"/>
        <color indexed="8"/>
        <rFont val="Times New Roman"/>
        <family val="1"/>
      </rPr>
      <t>(1 fő 4 órás Ktv bére)</t>
    </r>
  </si>
  <si>
    <r>
      <t>K 512 -Egyéb Műk. C. támogatások ÁHT-n kívülre</t>
    </r>
    <r>
      <rPr>
        <sz val="12"/>
        <color indexed="8"/>
        <rFont val="Times New Roman"/>
        <family val="1"/>
      </rPr>
      <t xml:space="preserve"> (civil szervezeteknek)</t>
    </r>
  </si>
  <si>
    <r>
      <t xml:space="preserve">K 512 -Egyéb Mc. Támogatások ÁHT-n kívülre </t>
    </r>
    <r>
      <rPr>
        <sz val="12"/>
        <color indexed="8"/>
        <rFont val="Times New Roman"/>
        <family val="1"/>
      </rPr>
      <t>(egyházaknak)</t>
    </r>
  </si>
  <si>
    <t>K 512 -Egyéb Mc. támogatások ÁHT-n kívülre</t>
  </si>
  <si>
    <r>
      <t>K 312 -Üzemeltetési anyagok beszerzése -</t>
    </r>
    <r>
      <rPr>
        <sz val="12"/>
        <color indexed="8"/>
        <rFont val="Times New Roman"/>
        <family val="1"/>
      </rPr>
      <t>Egyéb készlet beszerzés, tiszt. szer</t>
    </r>
  </si>
  <si>
    <t>K 513 -Általános tartalék</t>
  </si>
  <si>
    <t>Bevételek-Felcsúti Közös Önkormányzati Hivatal</t>
  </si>
  <si>
    <t>Bevételek- Felcsút Községi Önkormányzat</t>
  </si>
  <si>
    <t>Bevételek- Kastély Óvoda</t>
  </si>
  <si>
    <t>Kiadások- Felcsút Községi Önkormányzat</t>
  </si>
  <si>
    <t>Kiadások- Felcsúti Közös Önkormányzati Hivatal</t>
  </si>
  <si>
    <t>Kiadások- Kastély Óvoda</t>
  </si>
  <si>
    <t>Eredeti
előirányzat</t>
  </si>
  <si>
    <r>
      <t>K 312 -Üzemeltetési anyagok beszerzése -</t>
    </r>
    <r>
      <rPr>
        <sz val="12"/>
        <color indexed="8"/>
        <rFont val="Times New Roman"/>
        <family val="1"/>
      </rPr>
      <t>Egyéb anyagbeszerzés, tiszt. szer</t>
    </r>
  </si>
  <si>
    <r>
      <t xml:space="preserve">K 351 -Működési célú előzetesen felszámított ÁFA </t>
    </r>
    <r>
      <rPr>
        <sz val="12"/>
        <color indexed="8"/>
        <rFont val="Times New Roman"/>
        <family val="1"/>
      </rPr>
      <t>(le nem vonható)</t>
    </r>
  </si>
  <si>
    <r>
      <t>K 311 -Szakmai anyagok beszerzése</t>
    </r>
    <r>
      <rPr>
        <sz val="12"/>
        <color indexed="8"/>
        <rFont val="Times New Roman"/>
        <family val="1"/>
      </rPr>
      <t xml:space="preserve"> (Vegyszer)</t>
    </r>
  </si>
  <si>
    <r>
      <t>K 331 -Közüzemi díjak -</t>
    </r>
    <r>
      <rPr>
        <sz val="12"/>
        <color indexed="8"/>
        <rFont val="Times New Roman"/>
        <family val="1"/>
      </rPr>
      <t>Villamosenergia (temetők, isk.lakás)</t>
    </r>
  </si>
  <si>
    <r>
      <t>K 331 -Közüzemi díjak -</t>
    </r>
    <r>
      <rPr>
        <sz val="12"/>
        <color indexed="8"/>
        <rFont val="Times New Roman"/>
        <family val="1"/>
      </rPr>
      <t>Víz-csatorna díj (temetők, isk.lakás)</t>
    </r>
  </si>
  <si>
    <r>
      <t>K 331 -Közüzemi díjak -</t>
    </r>
    <r>
      <rPr>
        <sz val="12"/>
        <color indexed="8"/>
        <rFont val="Times New Roman"/>
        <family val="1"/>
      </rPr>
      <t>Gázenergia (iskola lakás)</t>
    </r>
  </si>
  <si>
    <r>
      <t>K 312 -Üzemeltetési anyagok beszerzése -</t>
    </r>
    <r>
      <rPr>
        <sz val="12"/>
        <color indexed="8"/>
        <rFont val="Times New Roman"/>
        <family val="1"/>
      </rPr>
      <t>Egyéb anyagbeszerzés (damil, zsír,virágok)</t>
    </r>
  </si>
  <si>
    <t>Helyi önkormányzatok kiegészítő támogatásai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</si>
  <si>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</si>
  <si>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</si>
  <si>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</si>
  <si>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</si>
  <si>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</si>
  <si>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</si>
  <si>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</si>
  <si>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</si>
  <si>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</si>
  <si>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</si>
  <si>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</si>
  <si>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</si>
  <si>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</si>
  <si>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</si>
  <si>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</si>
  <si>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</si>
  <si>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</si>
  <si>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</si>
  <si>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</si>
  <si>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</si>
  <si>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</si>
  <si>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</si>
  <si>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</si>
  <si>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</si>
  <si>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</si>
  <si>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</si>
  <si>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</si>
  <si>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</si>
  <si>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</si>
  <si>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</si>
  <si>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</si>
  <si>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</si>
  <si>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</si>
  <si>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</si>
  <si>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</si>
  <si>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</si>
  <si>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</si>
  <si>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</si>
  <si>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</si>
  <si>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</si>
  <si>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</si>
  <si>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</si>
  <si>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</si>
  <si>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r>
      <t xml:space="preserve">K 321 - Adatátviteli c. távközl. díjak </t>
    </r>
    <r>
      <rPr>
        <sz val="12"/>
        <color indexed="8"/>
        <rFont val="Times New Roman"/>
        <family val="1"/>
      </rPr>
      <t>(Internet)</t>
    </r>
  </si>
  <si>
    <r>
      <t xml:space="preserve">K 334 -Karbantartási, kisjavítási szolgáltatások </t>
    </r>
    <r>
      <rPr>
        <sz val="12"/>
        <color indexed="8"/>
        <rFont val="Times New Roman"/>
        <family val="1"/>
      </rPr>
      <t>(Gépek, kazán, mosdók)</t>
    </r>
  </si>
  <si>
    <t>(2018. bérkompenzáció +Rendk.önk-i támogatás)</t>
  </si>
  <si>
    <t>(Pályázati bevételek)</t>
  </si>
  <si>
    <t>"A felcsúti Faluház szolgáltatásainak bővítése a környező települések köznevelési</t>
  </si>
  <si>
    <t>intézményeinek eredményességéért": 25. 000. 000 Ft</t>
  </si>
  <si>
    <t>"Humán szolgáltatások fejlesztése térségi szemléletben-Csákváron és térségében":</t>
  </si>
  <si>
    <t>6. 000. 000 Ft</t>
  </si>
  <si>
    <t>(Tov. Szla. Szolg. ÁHT-n belülről: Járás- iroda haszn.2015-2017. évi, Áfás)</t>
  </si>
  <si>
    <t>(Tov.szla.szolg ÁHT-n kívülről: Gyógyszertár, Bank -közüzemi díjak, Áfás)</t>
  </si>
  <si>
    <t>(Számítási módja: 2017. 12. 31-i pénzkészlet +/-átfutóval korrigálva)</t>
  </si>
  <si>
    <t>(Bank: 427. 688. 542 Ft + Pénztár: 0 Ft)</t>
  </si>
  <si>
    <r>
      <t xml:space="preserve">K 62 -Egyéb építmény létesítése </t>
    </r>
    <r>
      <rPr>
        <sz val="12"/>
        <color indexed="8"/>
        <rFont val="Times New Roman"/>
        <family val="1"/>
      </rPr>
      <t>(Kiss köz aszfaltozása, villanyoszlop, padka)</t>
    </r>
  </si>
  <si>
    <t>(egyéb eseti útjavítások)</t>
  </si>
  <si>
    <t>Pály:</t>
  </si>
  <si>
    <t>"Humán szolgáltatások fejlesztése térségi szemléletben-Csákváron és térségében": 6.000)</t>
  </si>
  <si>
    <t>intézményeinek eredményességéért": 25. 000</t>
  </si>
  <si>
    <t xml:space="preserve">késedelmi kamatok 20 + Védőoltás injekciók: 2. 000 e Ft + VVZS: 30. 000 + </t>
  </si>
  <si>
    <t>Kataszter zárás: 80 + HÉSZ felülvizsgálat: 8. 400 +</t>
  </si>
  <si>
    <t>(Faluházhoz rácsos folyóka)</t>
  </si>
  <si>
    <t>Alcsútdoboz Önk-Fogorvosi hj. 2018. évre: 100 eFt (Mc pá.önk-nak)</t>
  </si>
  <si>
    <t>(Maradvány 2017. évi Pályázatból: Br. 150. 341. 630 Ft)</t>
  </si>
  <si>
    <r>
      <t>K 71- Épület felújítása</t>
    </r>
    <r>
      <rPr>
        <sz val="12"/>
        <color indexed="8"/>
        <rFont val="Times New Roman"/>
        <family val="1"/>
      </rPr>
      <t xml:space="preserve"> (Tájház 2. felújítása)</t>
    </r>
  </si>
  <si>
    <r>
      <t>K 71 -Építmény felújítása</t>
    </r>
    <r>
      <rPr>
        <sz val="12"/>
        <color indexed="8"/>
        <rFont val="Times New Roman"/>
        <family val="1"/>
      </rPr>
      <t xml:space="preserve"> (Járda építés, Br. 32. 704. 374 Ft)</t>
    </r>
  </si>
  <si>
    <t>70 év felettiek hulladék szállítási kedvezménye előző évek alapján = 2. 000 e Ft</t>
  </si>
  <si>
    <t>Karácsonyi csomagok időseknek 2018. évi = 700 e Ft</t>
  </si>
  <si>
    <t>Segélyek polgármesteri tisztelet díjból 2018. évre = 1,5 havi = 490 e Ft</t>
  </si>
  <si>
    <t>Rendkívüli települési támogatás = 1. 000 e Ft</t>
  </si>
  <si>
    <t>KMB üzemanyag támogatás 12 hó x 25 eFt= 300 e Ft</t>
  </si>
  <si>
    <t>Gyöngyvirág Nyugdíjas Klub Polg.tiszt.díj 2018. évre: 327 e Ft</t>
  </si>
  <si>
    <t>Csíkmenaság Testvértelepülés támogatása 2018. évre: 400 e Ft</t>
  </si>
  <si>
    <t>Endresz Gy.Ált.Isk. Polg. tiszt.díj 2018. évre: 327 e Ft</t>
  </si>
  <si>
    <t>Fütyülős Tánccsoport Polg. tiszt. díj 2018. évre: 327 e Ft</t>
  </si>
  <si>
    <t>Ringató Polg. tiszt. díj 2018. évre: 163 e Ft</t>
  </si>
  <si>
    <t>(ebből Hsg Polg.tiszt. díjból 360 e Ft)</t>
  </si>
  <si>
    <r>
      <t>K 311 -Szakmai anyagok beszerzése -</t>
    </r>
    <r>
      <rPr>
        <sz val="12"/>
        <color indexed="8"/>
        <rFont val="Times New Roman"/>
        <family val="1"/>
      </rPr>
      <t>(Szakmai anyagok: 100 + 2018. évi Polg.tiszt. díjból 82)</t>
    </r>
  </si>
  <si>
    <r>
      <t xml:space="preserve">K 355 -Egyéb dologi kiadások </t>
    </r>
    <r>
      <rPr>
        <sz val="12"/>
        <color indexed="8"/>
        <rFont val="Times New Roman"/>
        <family val="1"/>
      </rPr>
      <t>(2018. évi Polgármesteri tiszt.díj adomány 227 e Ft)</t>
    </r>
  </si>
  <si>
    <t>Fogorvosi szolgálat Polg. tiszt. díj 2018. évre: 100 e Ft</t>
  </si>
  <si>
    <t>Nőgyógyászati szolgálat Polg. tiszt. díj 2018. évre: 245 e Ft</t>
  </si>
  <si>
    <t>(Polg.tiszt.díj 2018.évre Ref. Egyháznak: 327 e Ft + tábor támogatása: 300)</t>
  </si>
  <si>
    <t>Polgármesteri tiszt.díj adomány 2018. évre: 327 e Ft)</t>
  </si>
  <si>
    <t xml:space="preserve">(önkorm-i tám háziorv.alapellátásnak (127 e Ft x 12 hó= 1.524 eFt) + </t>
  </si>
  <si>
    <t xml:space="preserve">("Országos Orvosi Ügyelet" tám.: 54 e Ft x 12 hó = 648 e Ft + </t>
  </si>
  <si>
    <t>Bicske Város Önkormányzata tám: kb 50 e Ft/n.év x 4 = 200 e Ft )</t>
  </si>
  <si>
    <t>(2018. 0. havi állami támogatás,  melyet 2017. 12. hónapban kiutalt a MÁK)</t>
  </si>
  <si>
    <t>Rendszeres települési támogatás = 380 e Ft</t>
  </si>
  <si>
    <t>(3 fő x 5.000 Ft/fő/hó x 10 hó = 150 e Ft + 5 fő x 10.000 Ft/fő/hó x 10 hó= 500 e Ft+</t>
  </si>
  <si>
    <t>8 fő x 5.000 Ft/fő/hó x 10 hó= 400 e Ft)</t>
  </si>
  <si>
    <r>
      <t xml:space="preserve">K 506 -Egyéb Mc. támogatások ÁHT-n belülre </t>
    </r>
    <r>
      <rPr>
        <sz val="12"/>
        <color indexed="8"/>
        <rFont val="Times New Roman"/>
        <family val="1"/>
      </rPr>
      <t>(Bursa Hungarica)</t>
    </r>
  </si>
  <si>
    <t>Kb. 475 e Ft / félév x 2 félév = 950 e Ft (Központi ktgvetési szerveknek)</t>
  </si>
  <si>
    <r>
      <t xml:space="preserve">K 62 -Egyéb építmény létesítése </t>
    </r>
    <r>
      <rPr>
        <sz val="12"/>
        <color indexed="8"/>
        <rFont val="Times New Roman"/>
        <family val="1"/>
      </rPr>
      <t>(közvil. bővítése)</t>
    </r>
  </si>
  <si>
    <t>Esély Alapítványnak normatíva Felcsúttól: 7. 480. 000 Ft</t>
  </si>
  <si>
    <t>Kastély Óvodának köznevelési normatíva: 57. 814. 533 Ft</t>
  </si>
  <si>
    <t>Közös Hivatalnak hozzájárulás-Felcsúti fix rész 2018. évre 3. 000. 000 Ft</t>
  </si>
  <si>
    <t xml:space="preserve">Közös Hivatalnak normatíva Felcsúttól 2018. évre  34. 604. 326 Ft </t>
  </si>
  <si>
    <t xml:space="preserve">(Csóka utcai telkek rendezése: 550 e Ft + Iskolai telkek rendezése: 2. 200 e Ft + </t>
  </si>
  <si>
    <t>Rácz Zsuzsanna adásvétele: 5. 000 e Ft)</t>
  </si>
  <si>
    <t>( egyéb informatikai eszközök vásárlása)</t>
  </si>
  <si>
    <t>(Óvoda eszközbeszerzés, Bölcsőde berendezése, Egyéb eszközbeszerzés)</t>
  </si>
  <si>
    <r>
      <rPr>
        <b/>
        <sz val="12"/>
        <color indexed="8"/>
        <rFont val="Times New Roman"/>
        <family val="1"/>
      </rPr>
      <t>K 62 -Egyéb építmény létesítése</t>
    </r>
    <r>
      <rPr>
        <sz val="12"/>
        <color indexed="8"/>
        <rFont val="Times New Roman"/>
        <family val="1"/>
      </rPr>
      <t xml:space="preserve"> (Br. 4. 313 e Ft)</t>
    </r>
  </si>
  <si>
    <t>(Glóbusz áthelyezése)</t>
  </si>
  <si>
    <t>(Tel. Könyvben megjelenés 2018. évben: 41 e Ft, álláshirdetések újságban: 100 e Ft)</t>
  </si>
  <si>
    <t>Felcsúti Hírlap nyomdaktge: 2. 840  +</t>
  </si>
  <si>
    <t>Közös Hivatalnak 2018.évi normatíva különbözet, mely nem támogatott: 43. 590. 936 Ft</t>
  </si>
  <si>
    <t>Közös Hivatalnak normatíván felüli rész Felcsúttól 2018.évre: 9. 422. 968 Ft</t>
  </si>
  <si>
    <t>Közös Hivatalnak normatíván felüli rész 4 önk-tól 2018.évre: 19. 598. 358 Ft</t>
  </si>
  <si>
    <t>Közös Hiv.finansz.4 önk.-tól: 19. 598. 358 Ft</t>
  </si>
  <si>
    <r>
      <t>B 21 -Felhalmozási célú önkormányzati támogatások</t>
    </r>
    <r>
      <rPr>
        <sz val="12"/>
        <color indexed="8"/>
        <rFont val="Times New Roman"/>
        <family val="1"/>
      </rPr>
      <t xml:space="preserve"> (Pályázati bevételek)</t>
    </r>
  </si>
  <si>
    <t>B 2 -FELHALMOZÁSI C.TÁMOGATÁSOK ÁHT-N BELÜLRŐL ÖSSZESEN:</t>
  </si>
  <si>
    <t>Közös Hivatalnak kompenzáció 2018. évre: 218. 000 Ft</t>
  </si>
  <si>
    <t>Kastély Óvodának kedvezményes gyermekétk. normatíva: 18. 326. 241 Ft</t>
  </si>
  <si>
    <t>(Köznevelési normatíva: 57.814.533 Ft + Kedvezm. gyermekétk. normatíva: 18.326.241 Ft +</t>
  </si>
  <si>
    <t>Önkorm-i finanszírozás: 30.873.036 Ft + Polgm.Tiszt.Díj: 327.000 Ft)</t>
  </si>
  <si>
    <t>Kastély Óvodának önk-i finansz: 30. 873. 036 Ft + Polg.tiszt.díj: 327.000 Ft</t>
  </si>
  <si>
    <t>Esély Alapítványnak norm. felüli rész Felcsúttól: 1. 926. 600 Ft</t>
  </si>
  <si>
    <t>Esély Alapítványnak norm. felüli rész Felcsúttól 4 településre kimutatva: 5. 665. 716 Ft</t>
  </si>
  <si>
    <t>"Helyi Építési Szabályzat felülvizsgálata": 10. 668. 000 Ft</t>
  </si>
  <si>
    <t>"Bölcsőde létesítéséhez": 170. 000. 000 Ft</t>
  </si>
  <si>
    <t>"Közterületi parkosításhoz": 7. 000. 000 Ft</t>
  </si>
  <si>
    <t xml:space="preserve">Közbesz. Szakértő díja: 500 + Ügyvédi ktgek: 300 + </t>
  </si>
  <si>
    <t>Tervezési ktgek, engedélyezési, előkészítési folyamatok: 3.000 +</t>
  </si>
  <si>
    <r>
      <t xml:space="preserve">K 321 -Inform.szolg. igénybevétele </t>
    </r>
    <r>
      <rPr>
        <sz val="12"/>
        <color indexed="8"/>
        <rFont val="Times New Roman"/>
        <family val="1"/>
      </rPr>
      <t>(tárhely és domain meghosszabbítások)</t>
    </r>
  </si>
  <si>
    <r>
      <t>K 355 -Egyéb dologi kiadások</t>
    </r>
    <r>
      <rPr>
        <sz val="12"/>
        <color indexed="8"/>
        <rFont val="Times New Roman"/>
        <family val="1"/>
      </rPr>
      <t xml:space="preserve"> (Kulturális rendezvények 2.000 + koszorúk ünnepségekre 100 +</t>
    </r>
  </si>
  <si>
    <r>
      <t xml:space="preserve">K 62 -Egyéb építmény létesítése </t>
    </r>
    <r>
      <rPr>
        <sz val="12"/>
        <color indexed="8"/>
        <rFont val="Times New Roman"/>
        <family val="1"/>
      </rPr>
      <t>(Br 1.500 e Ft)</t>
    </r>
  </si>
  <si>
    <r>
      <t xml:space="preserve">K 63 -Informatikai gépek, berendezések beszerzése </t>
    </r>
    <r>
      <rPr>
        <sz val="12"/>
        <color indexed="8"/>
        <rFont val="Times New Roman"/>
        <family val="1"/>
      </rPr>
      <t>( Br. 1. 500 e Ft)</t>
    </r>
  </si>
  <si>
    <r>
      <t xml:space="preserve">K 64 -Nagyértékű egyéb gép, berendezés. Beszerzés </t>
    </r>
    <r>
      <rPr>
        <sz val="12"/>
        <color indexed="8"/>
        <rFont val="Times New Roman"/>
        <family val="1"/>
      </rPr>
      <t>(Br. 12. 000 e Ft)</t>
    </r>
  </si>
  <si>
    <t>(Br. 15. 000. 000 Ft)</t>
  </si>
  <si>
    <r>
      <rPr>
        <b/>
        <sz val="12"/>
        <color indexed="8"/>
        <rFont val="Times New Roman"/>
        <family val="1"/>
      </rPr>
      <t>K 71 -Épület fejújítása</t>
    </r>
    <r>
      <rPr>
        <sz val="12"/>
        <color indexed="8"/>
        <rFont val="Times New Roman"/>
        <family val="1"/>
      </rPr>
      <t xml:space="preserve"> (Kúriában nőgyógyász rendelő kialakítása) (Br: 1.500.000 Ft)</t>
    </r>
  </si>
  <si>
    <r>
      <t xml:space="preserve">K 2 -Szociális hozzájárulási adó </t>
    </r>
    <r>
      <rPr>
        <sz val="12"/>
        <color indexed="8"/>
        <rFont val="Times New Roman"/>
        <family val="1"/>
      </rPr>
      <t>(19,5 %)</t>
    </r>
  </si>
  <si>
    <r>
      <t>K 1101 -Törvény szerinti illetmények -</t>
    </r>
    <r>
      <rPr>
        <sz val="12"/>
        <color indexed="8"/>
        <rFont val="Times New Roman"/>
        <family val="1"/>
      </rPr>
      <t>Alapilletmény+kult.pótlék (1 fő könyvtáros)</t>
    </r>
  </si>
  <si>
    <r>
      <t xml:space="preserve">K 2 -Szociális hozzájárulási adó </t>
    </r>
    <r>
      <rPr>
        <sz val="12"/>
        <color indexed="8"/>
        <rFont val="Times New Roman"/>
        <family val="1"/>
      </rPr>
      <t>(19,5 % )</t>
    </r>
  </si>
  <si>
    <r>
      <t xml:space="preserve">K 2 -Szociális hozzájárulási adó </t>
    </r>
    <r>
      <rPr>
        <sz val="12"/>
        <color indexed="8"/>
        <rFont val="Times New Roman"/>
        <family val="1"/>
      </rPr>
      <t>(19,5 % / 2)</t>
    </r>
  </si>
  <si>
    <r>
      <t>K 312 -Üzemeltetési anyagok beszerzése -</t>
    </r>
    <r>
      <rPr>
        <sz val="12"/>
        <color indexed="8"/>
        <rFont val="Times New Roman"/>
        <family val="1"/>
      </rPr>
      <t>Munkaruha (5 fő x Br. 20 e Ft/év)</t>
    </r>
  </si>
  <si>
    <t>Közterületi parkosítás,növényzet kialakítás pály-ból: 8. 750 e Ft +</t>
  </si>
  <si>
    <t>Gázenergia tender lebonyolítása: 216 e Ft)</t>
  </si>
  <si>
    <t xml:space="preserve">(1 fő hivatalsegéd +1 fő műszaki ügyintéző + </t>
  </si>
  <si>
    <t xml:space="preserve"> + 2 fő Faluház gondnok + 8 fő Diákmunkás bére 2 hónapra)</t>
  </si>
  <si>
    <r>
      <t xml:space="preserve">K 1107 -Béren kívüli juttatások </t>
    </r>
    <r>
      <rPr>
        <sz val="12"/>
        <color indexed="8"/>
        <rFont val="Times New Roman"/>
        <family val="1"/>
      </rPr>
      <t>(Cafetéria, 3 fő x 149 e Ft +1 fő x 75 e Ft )</t>
    </r>
  </si>
  <si>
    <t>(2018. évi Polg. tiszt. díj Ktv-knek: 326.592 Ft+ 1 fő Tanácsnoki tiszt. díj: 1.205.880 Ft)</t>
  </si>
  <si>
    <t>(megbízási díjak)</t>
  </si>
  <si>
    <r>
      <t>K 62 -Egyéb épület létesítése</t>
    </r>
    <r>
      <rPr>
        <sz val="12"/>
        <color indexed="8"/>
        <rFont val="Times New Roman"/>
        <family val="1"/>
      </rPr>
      <t xml:space="preserve"> (Bölcsőde, óvoda fejl.-Fordított Áfás)</t>
    </r>
  </si>
  <si>
    <t>(Fordított Áfás bölcsődei beruházás + egyéb esetleges fizetendő Áfák bevallás alapján)</t>
  </si>
  <si>
    <t>Víztorony-telefon adóvevő: Digi(2018): 500, +</t>
  </si>
  <si>
    <t>(Faluház színházterem és konditerem:200, bank: 3000, gyógyszertár: 300, +</t>
  </si>
  <si>
    <t xml:space="preserve">Közbesz. Adminisztráció: 100 + Hirdetmény feladási díj: 200 + </t>
  </si>
  <si>
    <t>Vezető helyettes pótlék: 1 fő x 36. 540 Ft x 12 hó)</t>
  </si>
  <si>
    <t>(Magasabb vezetői pótlék: 1 fő x 73. 080 Ft x 12. hó +</t>
  </si>
  <si>
    <t>1 fő x 10. 400 Ft x 7 hó = 72. 800 Ft</t>
  </si>
  <si>
    <t>2 fő x 6. 500 Ft/hó x 10 hó = 130. 000 Ft</t>
  </si>
  <si>
    <t>2 fő x 3. 000 Ft/hó x 10 hó = 60. 000 Ft</t>
  </si>
  <si>
    <t>(postaköltség: 30 + rágcsálóírtás: 140 + kémény ell.: 11 + tűzoltókész. ell.: 10 +</t>
  </si>
  <si>
    <t>szőnyegtiszt.: 75 + szemét szállítás: 84 e Ft)</t>
  </si>
  <si>
    <r>
      <t>K 355 -Egyéb dologi kiadások</t>
    </r>
    <r>
      <rPr>
        <sz val="12"/>
        <color indexed="8"/>
        <rFont val="Times New Roman"/>
        <family val="1"/>
      </rPr>
      <t xml:space="preserve"> (koszorúk: 30, továbbképzés: 80, Polg.tiszt.díj: 327, +</t>
    </r>
  </si>
  <si>
    <t xml:space="preserve"> + integritás tanácsadás: 120 )</t>
  </si>
  <si>
    <r>
      <t xml:space="preserve">K 64 -NÉ Egyéb gép, berendezés beszerzése </t>
    </r>
    <r>
      <rPr>
        <sz val="12"/>
        <color indexed="8"/>
        <rFont val="Times New Roman"/>
        <family val="1"/>
      </rPr>
      <t xml:space="preserve">(Csoportszoba szekrény + </t>
    </r>
  </si>
  <si>
    <t xml:space="preserve"> + óvodás szék + nevelői szék + nevelői asztal + fűtés korszerűsítés)</t>
  </si>
  <si>
    <r>
      <t>K 2 -Szociális hozzájárulási adó</t>
    </r>
    <r>
      <rPr>
        <sz val="12"/>
        <color indexed="8"/>
        <rFont val="Times New Roman"/>
        <family val="1"/>
      </rPr>
      <t xml:space="preserve"> (19,5 %)</t>
    </r>
  </si>
  <si>
    <r>
      <t>K 355 -Egyéb dologi kiadások</t>
    </r>
    <r>
      <rPr>
        <sz val="12"/>
        <color indexed="8"/>
        <rFont val="Times New Roman"/>
        <family val="1"/>
      </rPr>
      <t xml:space="preserve"> (1 fő fejlesztés 5 hó, + 1 fő logopédia 9 hó)</t>
    </r>
  </si>
  <si>
    <t>(Kereset kiegészítés fedezete, a 2017. évi bázis előirányzat 2 %-a)</t>
  </si>
  <si>
    <r>
      <t xml:space="preserve">K 1102 -Normatív jutalom </t>
    </r>
    <r>
      <rPr>
        <sz val="12"/>
        <color indexed="8"/>
        <rFont val="Times New Roman"/>
        <family val="1"/>
      </rPr>
      <t>(aill. 8 %-a)</t>
    </r>
  </si>
  <si>
    <r>
      <rPr>
        <b/>
        <sz val="12"/>
        <color indexed="8"/>
        <rFont val="Times New Roman"/>
        <family val="1"/>
      </rPr>
      <t>K 1102 -Normatív jutalom</t>
    </r>
    <r>
      <rPr>
        <sz val="12"/>
        <color indexed="8"/>
        <rFont val="Times New Roman"/>
        <family val="1"/>
      </rPr>
      <t xml:space="preserve"> (1 fő nyugdíjbavonulás alkalmából)</t>
    </r>
  </si>
  <si>
    <t>(1 fő x 6. 500 Ft/hó x 7 hó = 45. 500 Ft )</t>
  </si>
  <si>
    <t>Felcsúti Közös Önkormányzati Hivatal 2018. évi költségvetés indokolás</t>
  </si>
  <si>
    <t>Kód</t>
  </si>
  <si>
    <t>Megnev.</t>
  </si>
  <si>
    <t>Rovat kód</t>
  </si>
  <si>
    <t>2017. évi</t>
  </si>
  <si>
    <t>2018. évi</t>
  </si>
  <si>
    <t>Indokolás</t>
  </si>
  <si>
    <t>Eredeti előirányzat</t>
  </si>
  <si>
    <t>előirányzat</t>
  </si>
  <si>
    <t>5301:  Jogalkotó és általános igazgatási tevékenység: 011130</t>
  </si>
  <si>
    <t>KIADÁSOK</t>
  </si>
  <si>
    <t>17 teljes munkaidős, 1 részmunkaidős álláshely illetménye</t>
  </si>
  <si>
    <t>Előző évi teljesítés adatok alapján</t>
  </si>
  <si>
    <t>17 fő*149.000 Ft, 1 fő 74.500 Ft, előző évről áthúzódó:82 eFt. A dolgozói nyilatkozatok alapján kerül a választott juttatásra.</t>
  </si>
  <si>
    <t>9 fő munkába járás költségtérítése Bérlettérítés:270 eFt, gépkocsi ktg 600 eFt</t>
  </si>
  <si>
    <t>Bérkompenzáció 6.800 Ft*12 hó, Szemüveg ktg:4 fő*46.500 Ft, betegszabadság:60 eFt, szabadság megváltás: 145 eFt</t>
  </si>
  <si>
    <t>Informatikus megbízási díja:12 hó*127.000 Ft, szórólapok kézbesítése miatt díj:511 eFt</t>
  </si>
  <si>
    <t>Reprezentáció</t>
  </si>
  <si>
    <t xml:space="preserve"> SZEMÉLYI JUTTATÁSOK                </t>
  </si>
  <si>
    <t>Munkaadókat terhelő járulékok és szociális hozzájárulási adó</t>
  </si>
  <si>
    <t>Szoc.hó:13.106 eFt, EHO:475 eFt, Kifiz.adó:509 eFt</t>
  </si>
  <si>
    <t>Költségvetési levelek:54 eFt, Új Magyar Közigazgatás:16 eFt, Munkajog:27 eFt</t>
  </si>
  <si>
    <t>Üzemanyag:705 eFt, egyéb anyag:25 eFt</t>
  </si>
  <si>
    <t>Internet:39 eFt, Polisz bérlet:594 eFt,iktatóprogram előző évről áthúzodó:62 eFt, VizualRegiszter 102 eFt, informatikabizt.:400 eFt,tárhely:14 eFt</t>
  </si>
  <si>
    <t>20.000*12 hó</t>
  </si>
  <si>
    <t>98.783 Ft*12 hó</t>
  </si>
  <si>
    <t>Klímatisztítás</t>
  </si>
  <si>
    <t>Térkép és tulajdoni lap másolat díjai</t>
  </si>
  <si>
    <t>Szakmai tevékenységet segítő szolgáltatások</t>
  </si>
  <si>
    <t>Belső ellenőrzés: 867 eFt, kockázatkezelés:360 eFt, fogl.-eü-szolg:125 eFt, tárgyi eszk és vagyonkataszter vez:500 eFt</t>
  </si>
  <si>
    <t>Kötelező normatív hozzájárulás:592 eFt,  eseti képzések (adó,Ákr.,adatvédelem, Kbt,) 180 eFt,mérlegképes továbbképzés 85eFt, Csabdi képzés 500 eFt. Alcsútdobozi képzés: 59 eFt, Parkolási díj: 24 eFt,  egyéb eseti szolg: 40 eFt, bankköltség:338 eFt, biztosítási díj:136 eFt, e-matrica:34 eFt</t>
  </si>
  <si>
    <t>Működési célú előzetesen felsz. ÁFA</t>
  </si>
  <si>
    <t>MABIV tagdíj:12 eFt, ásványvíz:215 eFt</t>
  </si>
  <si>
    <t>DOLOGI KIADÁSOK</t>
  </si>
  <si>
    <t>1 db Notebook beszerzése</t>
  </si>
  <si>
    <t>BERUHÁZÁS</t>
  </si>
  <si>
    <t>5302: Adóigazgatás: 011220</t>
  </si>
  <si>
    <t>4 fő teljesmunkaidős álláshely illetménye</t>
  </si>
  <si>
    <t>Bérkompenzáció:8.400 Ft*12 hó, szemüveg ktg.tér 46.500 Ft</t>
  </si>
  <si>
    <t>Szoc.hó: 2.450 eFt, EHO:98 eFt, Kifiz.adó:105 eFt</t>
  </si>
  <si>
    <t xml:space="preserve">5309:Országgyűlési képviselő választás :016010 </t>
  </si>
  <si>
    <t>Jegyzőkönyvvez.díjazása</t>
  </si>
  <si>
    <t>SZSZB, HVI tagjainak díjazása, repi</t>
  </si>
  <si>
    <t xml:space="preserve">5310:Országgyűlési képviselő választás :016010 </t>
  </si>
  <si>
    <t>SZSZB tagjainak díjazása, repi</t>
  </si>
  <si>
    <t xml:space="preserve">5311:Országgyűlési képviselő választás :016010 </t>
  </si>
  <si>
    <t xml:space="preserve">5312:Országgyűlési képviselő választás :016010 </t>
  </si>
  <si>
    <t xml:space="preserve">5313:Országgyűlési képviselő választás :016010 </t>
  </si>
  <si>
    <t>KIADÁSOK MINDÖSSZESEN</t>
  </si>
  <si>
    <t>1302:  Jogalkotó és általános igazgatási tevékenység: 011130</t>
  </si>
  <si>
    <t>BEVÉTELEK</t>
  </si>
  <si>
    <t>Közvetített szolgáltatások ellenértéke</t>
  </si>
  <si>
    <t>B4082</t>
  </si>
  <si>
    <t>Egyéb kapott (járó) kamatok és kamatjellegű bevételek</t>
  </si>
  <si>
    <t>Biztosító által fizetett kártérítés</t>
  </si>
  <si>
    <t>B411</t>
  </si>
  <si>
    <t>Egyéb működési bevételek, önrész visszatér.</t>
  </si>
  <si>
    <t>MÚKÖDÉSI BEVÉTEL</t>
  </si>
  <si>
    <t>Szórólapok miatt átvett pénzeszköz</t>
  </si>
  <si>
    <t>MŰKÖDÉSI CÉLÚ ÁTVETT PÉNZESZKÖZ</t>
  </si>
  <si>
    <t xml:space="preserve">Országgyűlési képviselő választás :016010 </t>
  </si>
  <si>
    <t>Működési célra átvett pénzeszköz</t>
  </si>
  <si>
    <t>Finanszírozás:018030</t>
  </si>
  <si>
    <t>Előző év költségvetési maradvány igénybevétel</t>
  </si>
  <si>
    <t>Központi, irányító szervi támogatás össz.</t>
  </si>
  <si>
    <t>Beszámítással csökkentett állami</t>
  </si>
  <si>
    <t>78195 eFt-ból csökkentve</t>
  </si>
  <si>
    <t>Bérkompenzáció fedezete</t>
  </si>
  <si>
    <t>Felcsút által finanszírozott állami</t>
  </si>
  <si>
    <t xml:space="preserve">                                                    Alcsútdoboz </t>
  </si>
  <si>
    <t xml:space="preserve">                                          Csabdi</t>
  </si>
  <si>
    <t>Képzés</t>
  </si>
  <si>
    <t>lakosságszám, 2017.01.01-jei</t>
  </si>
  <si>
    <t>Illetményalap eltérítéséből adódó hozzájárulás</t>
  </si>
  <si>
    <t>2018.évi</t>
  </si>
  <si>
    <t>5303</t>
  </si>
  <si>
    <t>Felcsút</t>
  </si>
  <si>
    <t>Munkaadókat terhelő jár.szoc.hó</t>
  </si>
  <si>
    <t>5304</t>
  </si>
  <si>
    <t>Alcsútdoboz</t>
  </si>
  <si>
    <t>5305</t>
  </si>
  <si>
    <t xml:space="preserve">Csabdi </t>
  </si>
  <si>
    <t>5306</t>
  </si>
  <si>
    <t>Tabajd</t>
  </si>
  <si>
    <t>5307</t>
  </si>
  <si>
    <t>Vértesacsa</t>
  </si>
  <si>
    <t>Költségvetési mérleg közgazdasági tagolásban (Ft)   2018. évi</t>
  </si>
  <si>
    <t>2018. évi eredeti ei.</t>
  </si>
  <si>
    <t>2018.évi eredeti ei.</t>
  </si>
  <si>
    <t>2018. évi Előirányzat felhasználási terv (Ft)</t>
  </si>
  <si>
    <t xml:space="preserve"> 2018. évi Előirányzat felhasználási terv (Ft)</t>
  </si>
  <si>
    <t>Felcsút Községi Önkormányzat 2018. évi költségvetése</t>
  </si>
  <si>
    <t>Saját bevételek 2021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</si>
</sst>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00"/>
    <numFmt numFmtId="167" formatCode="#,##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_-* #,##0.00\ [$Ft-40E]_-;\-* #,##0.00\ [$Ft-40E]_-;_-* &quot;-&quot;??\ [$Ft-40E]_-;_-@_-"/>
    <numFmt numFmtId="176" formatCode="#,##0.00_ ;\-#,##0.00\ 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Calibri"/>
      <family val="2"/>
    </font>
    <font>
      <b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Calibri"/>
      <family val="0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Bookman Old Style"/>
      <family val="1"/>
    </font>
    <font>
      <sz val="9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9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66">
    <xf numFmtId="0" fontId="0" fillId="0" borderId="0" xfId="0" applyAlignment="1">
      <alignment/>
    </xf>
    <xf numFmtId="0" fontId="22" fillId="0" borderId="0" xfId="56" applyFont="1" applyFill="1">
      <alignment/>
      <protection/>
    </xf>
    <xf numFmtId="0" fontId="23" fillId="0" borderId="0" xfId="56" applyFont="1" applyFill="1">
      <alignment/>
      <protection/>
    </xf>
    <xf numFmtId="0" fontId="22" fillId="0" borderId="0" xfId="56" applyFont="1" applyFill="1" applyBorder="1">
      <alignment/>
      <protection/>
    </xf>
    <xf numFmtId="0" fontId="22" fillId="0" borderId="0" xfId="56" applyFont="1" applyFill="1" applyAlignment="1">
      <alignment horizontal="left"/>
      <protection/>
    </xf>
    <xf numFmtId="166" fontId="22" fillId="0" borderId="0" xfId="56" applyNumberFormat="1" applyFont="1" applyFill="1">
      <alignment/>
      <protection/>
    </xf>
    <xf numFmtId="0" fontId="30" fillId="0" borderId="0" xfId="64" applyFont="1">
      <alignment/>
      <protection/>
    </xf>
    <xf numFmtId="0" fontId="32" fillId="0" borderId="0" xfId="64" applyFont="1">
      <alignment/>
      <protection/>
    </xf>
    <xf numFmtId="0" fontId="33" fillId="0" borderId="10" xfId="64" applyFont="1" applyFill="1" applyBorder="1" applyAlignment="1">
      <alignment horizontal="center" vertical="center"/>
      <protection/>
    </xf>
    <xf numFmtId="0" fontId="33" fillId="0" borderId="10" xfId="64" applyFont="1" applyFill="1" applyBorder="1" applyAlignment="1">
      <alignment horizontal="center" vertical="center" wrapText="1"/>
      <protection/>
    </xf>
    <xf numFmtId="0" fontId="34" fillId="0" borderId="10" xfId="64" applyFont="1" applyBorder="1" applyAlignment="1">
      <alignment horizontal="center" wrapText="1"/>
      <protection/>
    </xf>
    <xf numFmtId="0" fontId="34" fillId="0" borderId="10" xfId="64" applyFont="1" applyFill="1" applyBorder="1" applyAlignment="1">
      <alignment vertical="center" wrapText="1"/>
      <protection/>
    </xf>
    <xf numFmtId="164" fontId="34" fillId="0" borderId="10" xfId="64" applyNumberFormat="1" applyFont="1" applyFill="1" applyBorder="1" applyAlignment="1">
      <alignment vertical="center"/>
      <protection/>
    </xf>
    <xf numFmtId="3" fontId="34" fillId="0" borderId="10" xfId="64" applyNumberFormat="1" applyFont="1" applyBorder="1" applyAlignment="1">
      <alignment horizontal="right" wrapText="1"/>
      <protection/>
    </xf>
    <xf numFmtId="0" fontId="34" fillId="0" borderId="10" xfId="64" applyFont="1" applyFill="1" applyBorder="1" applyAlignment="1">
      <alignment horizontal="left" vertical="center" wrapText="1"/>
      <protection/>
    </xf>
    <xf numFmtId="0" fontId="32" fillId="0" borderId="10" xfId="64" applyFont="1" applyFill="1" applyBorder="1" applyAlignment="1">
      <alignment vertical="center" wrapText="1"/>
      <protection/>
    </xf>
    <xf numFmtId="164" fontId="32" fillId="0" borderId="10" xfId="64" applyNumberFormat="1" applyFont="1" applyFill="1" applyBorder="1" applyAlignment="1">
      <alignment vertical="center"/>
      <protection/>
    </xf>
    <xf numFmtId="3" fontId="32" fillId="0" borderId="10" xfId="64" applyNumberFormat="1" applyFont="1" applyBorder="1">
      <alignment/>
      <protection/>
    </xf>
    <xf numFmtId="3" fontId="30" fillId="0" borderId="0" xfId="64" applyNumberFormat="1" applyFont="1">
      <alignment/>
      <protection/>
    </xf>
    <xf numFmtId="0" fontId="32" fillId="0" borderId="10" xfId="64" applyFont="1" applyFill="1" applyBorder="1" applyAlignment="1">
      <alignment horizontal="left" vertical="center" wrapText="1"/>
      <protection/>
    </xf>
    <xf numFmtId="3" fontId="30" fillId="0" borderId="10" xfId="64" applyNumberFormat="1" applyFont="1" applyBorder="1">
      <alignment/>
      <protection/>
    </xf>
    <xf numFmtId="0" fontId="35" fillId="0" borderId="10" xfId="64" applyFont="1" applyFill="1" applyBorder="1" applyAlignment="1">
      <alignment horizontal="left" vertical="center" wrapText="1"/>
      <protection/>
    </xf>
    <xf numFmtId="3" fontId="34" fillId="0" borderId="10" xfId="64" applyNumberFormat="1" applyFont="1" applyBorder="1">
      <alignment/>
      <protection/>
    </xf>
    <xf numFmtId="0" fontId="35" fillId="24" borderId="10" xfId="64" applyFont="1" applyFill="1" applyBorder="1" applyAlignment="1">
      <alignment horizontal="left" vertical="center" wrapText="1"/>
      <protection/>
    </xf>
    <xf numFmtId="0" fontId="36" fillId="0" borderId="10" xfId="64" applyFont="1" applyFill="1" applyBorder="1" applyAlignment="1">
      <alignment horizontal="left" vertical="center" wrapText="1"/>
      <protection/>
    </xf>
    <xf numFmtId="0" fontId="37" fillId="25" borderId="10" xfId="64" applyFont="1" applyFill="1" applyBorder="1">
      <alignment/>
      <protection/>
    </xf>
    <xf numFmtId="164" fontId="32" fillId="25" borderId="10" xfId="64" applyNumberFormat="1" applyFont="1" applyFill="1" applyBorder="1" applyAlignment="1">
      <alignment vertical="center"/>
      <protection/>
    </xf>
    <xf numFmtId="0" fontId="32" fillId="0" borderId="10" xfId="64" applyFont="1" applyFill="1" applyBorder="1" applyAlignment="1">
      <alignment horizontal="left" vertical="center"/>
      <protection/>
    </xf>
    <xf numFmtId="0" fontId="38" fillId="10" borderId="10" xfId="64" applyFont="1" applyFill="1" applyBorder="1" applyAlignment="1">
      <alignment horizontal="left" vertical="center"/>
      <protection/>
    </xf>
    <xf numFmtId="164" fontId="38" fillId="10" borderId="10" xfId="64" applyNumberFormat="1" applyFont="1" applyFill="1" applyBorder="1" applyAlignment="1">
      <alignment vertical="center"/>
      <protection/>
    </xf>
    <xf numFmtId="0" fontId="36" fillId="0" borderId="10" xfId="64" applyFont="1" applyFill="1" applyBorder="1" applyAlignment="1">
      <alignment horizontal="left" vertical="center"/>
      <protection/>
    </xf>
    <xf numFmtId="3" fontId="39" fillId="0" borderId="10" xfId="64" applyNumberFormat="1" applyFont="1" applyFill="1" applyBorder="1" applyAlignment="1">
      <alignment horizontal="right" vertical="center"/>
      <protection/>
    </xf>
    <xf numFmtId="3" fontId="39" fillId="0" borderId="10" xfId="64" applyNumberFormat="1" applyFont="1" applyFill="1" applyBorder="1" applyAlignment="1">
      <alignment horizontal="left" vertical="center"/>
      <protection/>
    </xf>
    <xf numFmtId="3" fontId="35" fillId="0" borderId="10" xfId="64" applyNumberFormat="1" applyFont="1" applyFill="1" applyBorder="1" applyAlignment="1">
      <alignment horizontal="left" vertical="center" wrapText="1"/>
      <protection/>
    </xf>
    <xf numFmtId="0" fontId="40" fillId="10" borderId="10" xfId="64" applyFont="1" applyFill="1" applyBorder="1" applyAlignment="1">
      <alignment horizontal="left" vertical="center"/>
      <protection/>
    </xf>
    <xf numFmtId="0" fontId="38" fillId="10" borderId="10" xfId="64" applyFont="1" applyFill="1" applyBorder="1" applyAlignment="1">
      <alignment horizontal="left" vertical="center" wrapText="1"/>
      <protection/>
    </xf>
    <xf numFmtId="0" fontId="38" fillId="11" borderId="10" xfId="64" applyFont="1" applyFill="1" applyBorder="1">
      <alignment/>
      <protection/>
    </xf>
    <xf numFmtId="0" fontId="41" fillId="11" borderId="10" xfId="64" applyFont="1" applyFill="1" applyBorder="1">
      <alignment/>
      <protection/>
    </xf>
    <xf numFmtId="3" fontId="38" fillId="11" borderId="10" xfId="64" applyNumberFormat="1" applyFont="1" applyFill="1" applyBorder="1">
      <alignment/>
      <protection/>
    </xf>
    <xf numFmtId="3" fontId="34" fillId="0" borderId="10" xfId="64" applyNumberFormat="1" applyFont="1" applyBorder="1" applyAlignment="1">
      <alignment horizontal="center" wrapText="1"/>
      <protection/>
    </xf>
    <xf numFmtId="0" fontId="33" fillId="0" borderId="10" xfId="64" applyFont="1" applyFill="1" applyBorder="1" applyAlignment="1">
      <alignment horizontal="left" vertical="center" wrapText="1"/>
      <protection/>
    </xf>
    <xf numFmtId="0" fontId="33" fillId="0" borderId="10" xfId="64" applyFont="1" applyFill="1" applyBorder="1" applyAlignment="1">
      <alignment horizontal="left" vertical="center"/>
      <protection/>
    </xf>
    <xf numFmtId="0" fontId="34" fillId="0" borderId="10" xfId="64" applyFont="1" applyFill="1" applyBorder="1" applyAlignment="1">
      <alignment horizontal="left" vertical="center"/>
      <protection/>
    </xf>
    <xf numFmtId="0" fontId="32" fillId="25" borderId="10" xfId="64" applyFont="1" applyFill="1" applyBorder="1" applyAlignment="1">
      <alignment horizontal="left" vertical="center"/>
      <protection/>
    </xf>
    <xf numFmtId="0" fontId="40" fillId="10" borderId="10" xfId="64" applyFont="1" applyFill="1" applyBorder="1" applyAlignment="1">
      <alignment horizontal="left" vertical="center" wrapText="1"/>
      <protection/>
    </xf>
    <xf numFmtId="0" fontId="38" fillId="5" borderId="10" xfId="64" applyFont="1" applyFill="1" applyBorder="1">
      <alignment/>
      <protection/>
    </xf>
    <xf numFmtId="0" fontId="38" fillId="5" borderId="10" xfId="64" applyFont="1" applyFill="1" applyBorder="1" applyAlignment="1">
      <alignment horizontal="left" vertical="center"/>
      <protection/>
    </xf>
    <xf numFmtId="0" fontId="39" fillId="0" borderId="10" xfId="64" applyFont="1" applyFill="1" applyBorder="1" applyAlignment="1">
      <alignment horizontal="left" vertical="center" wrapText="1"/>
      <protection/>
    </xf>
    <xf numFmtId="0" fontId="39" fillId="0" borderId="10" xfId="64" applyFont="1" applyFill="1" applyBorder="1" applyAlignment="1">
      <alignment horizontal="left" vertical="center"/>
      <protection/>
    </xf>
    <xf numFmtId="0" fontId="1" fillId="0" borderId="0" xfId="62">
      <alignment/>
      <protection/>
    </xf>
    <xf numFmtId="0" fontId="1" fillId="0" borderId="10" xfId="62" applyBorder="1">
      <alignment/>
      <protection/>
    </xf>
    <xf numFmtId="0" fontId="45" fillId="0" borderId="10" xfId="62" applyFont="1" applyBorder="1">
      <alignment/>
      <protection/>
    </xf>
    <xf numFmtId="175" fontId="15" fillId="0" borderId="10" xfId="68" applyNumberFormat="1" applyFont="1" applyBorder="1" applyAlignment="1">
      <alignment/>
    </xf>
    <xf numFmtId="44" fontId="15" fillId="0" borderId="10" xfId="68" applyFont="1" applyBorder="1" applyAlignment="1">
      <alignment/>
    </xf>
    <xf numFmtId="0" fontId="47" fillId="7" borderId="10" xfId="62" applyFont="1" applyFill="1" applyBorder="1">
      <alignment/>
      <protection/>
    </xf>
    <xf numFmtId="0" fontId="45" fillId="7" borderId="10" xfId="62" applyFont="1" applyFill="1" applyBorder="1">
      <alignment/>
      <protection/>
    </xf>
    <xf numFmtId="175" fontId="15" fillId="7" borderId="10" xfId="68" applyNumberFormat="1" applyFont="1" applyFill="1" applyBorder="1" applyAlignment="1">
      <alignment/>
    </xf>
    <xf numFmtId="44" fontId="15" fillId="7" borderId="10" xfId="68" applyFont="1" applyFill="1" applyBorder="1" applyAlignment="1">
      <alignment/>
    </xf>
    <xf numFmtId="3" fontId="45" fillId="0" borderId="10" xfId="62" applyNumberFormat="1" applyFont="1" applyBorder="1">
      <alignment/>
      <protection/>
    </xf>
    <xf numFmtId="0" fontId="47" fillId="0" borderId="10" xfId="62" applyFont="1" applyBorder="1">
      <alignment/>
      <protection/>
    </xf>
    <xf numFmtId="3" fontId="44" fillId="0" borderId="10" xfId="62" applyNumberFormat="1" applyFont="1" applyBorder="1">
      <alignment/>
      <protection/>
    </xf>
    <xf numFmtId="0" fontId="44" fillId="0" borderId="10" xfId="62" applyFont="1" applyBorder="1">
      <alignment/>
      <protection/>
    </xf>
    <xf numFmtId="3" fontId="44" fillId="0" borderId="10" xfId="62" applyNumberFormat="1" applyFont="1" applyBorder="1" applyAlignment="1">
      <alignment horizontal="right"/>
      <protection/>
    </xf>
    <xf numFmtId="0" fontId="44" fillId="0" borderId="11" xfId="62" applyFont="1" applyBorder="1">
      <alignment/>
      <protection/>
    </xf>
    <xf numFmtId="3" fontId="44" fillId="0" borderId="11" xfId="62" applyNumberFormat="1" applyFont="1" applyBorder="1" applyAlignment="1">
      <alignment horizontal="right"/>
      <protection/>
    </xf>
    <xf numFmtId="0" fontId="45" fillId="4" borderId="12" xfId="62" applyFont="1" applyFill="1" applyBorder="1">
      <alignment/>
      <protection/>
    </xf>
    <xf numFmtId="3" fontId="45" fillId="4" borderId="12" xfId="62" applyNumberFormat="1" applyFont="1" applyFill="1" applyBorder="1">
      <alignment/>
      <protection/>
    </xf>
    <xf numFmtId="0" fontId="44" fillId="0" borderId="13" xfId="62" applyFont="1" applyBorder="1">
      <alignment/>
      <protection/>
    </xf>
    <xf numFmtId="3" fontId="44" fillId="0" borderId="13" xfId="62" applyNumberFormat="1" applyFont="1" applyBorder="1">
      <alignment/>
      <protection/>
    </xf>
    <xf numFmtId="3" fontId="44" fillId="0" borderId="11" xfId="62" applyNumberFormat="1" applyFont="1" applyBorder="1">
      <alignment/>
      <protection/>
    </xf>
    <xf numFmtId="0" fontId="44" fillId="0" borderId="14" xfId="62" applyFont="1" applyBorder="1">
      <alignment/>
      <protection/>
    </xf>
    <xf numFmtId="3" fontId="44" fillId="0" borderId="14" xfId="62" applyNumberFormat="1" applyFont="1" applyBorder="1">
      <alignment/>
      <protection/>
    </xf>
    <xf numFmtId="0" fontId="45" fillId="23" borderId="12" xfId="62" applyFont="1" applyFill="1" applyBorder="1">
      <alignment/>
      <protection/>
    </xf>
    <xf numFmtId="3" fontId="45" fillId="23" borderId="12" xfId="62" applyNumberFormat="1" applyFont="1" applyFill="1" applyBorder="1">
      <alignment/>
      <protection/>
    </xf>
    <xf numFmtId="0" fontId="15" fillId="0" borderId="0" xfId="62" applyFont="1">
      <alignment/>
      <protection/>
    </xf>
    <xf numFmtId="0" fontId="47" fillId="7" borderId="13" xfId="62" applyFont="1" applyFill="1" applyBorder="1">
      <alignment/>
      <protection/>
    </xf>
    <xf numFmtId="3" fontId="44" fillId="7" borderId="13" xfId="62" applyNumberFormat="1" applyFont="1" applyFill="1" applyBorder="1">
      <alignment/>
      <protection/>
    </xf>
    <xf numFmtId="3" fontId="45" fillId="7" borderId="10" xfId="62" applyNumberFormat="1" applyFont="1" applyFill="1" applyBorder="1">
      <alignment/>
      <protection/>
    </xf>
    <xf numFmtId="0" fontId="45" fillId="0" borderId="11" xfId="62" applyFont="1" applyBorder="1">
      <alignment/>
      <protection/>
    </xf>
    <xf numFmtId="0" fontId="45" fillId="24" borderId="13" xfId="62" applyFont="1" applyFill="1" applyBorder="1">
      <alignment/>
      <protection/>
    </xf>
    <xf numFmtId="3" fontId="45" fillId="24" borderId="13" xfId="62" applyNumberFormat="1" applyFont="1" applyFill="1" applyBorder="1">
      <alignment/>
      <protection/>
    </xf>
    <xf numFmtId="3" fontId="45" fillId="7" borderId="13" xfId="62" applyNumberFormat="1" applyFont="1" applyFill="1" applyBorder="1">
      <alignment/>
      <protection/>
    </xf>
    <xf numFmtId="3" fontId="44" fillId="24" borderId="13" xfId="62" applyNumberFormat="1" applyFont="1" applyFill="1" applyBorder="1">
      <alignment/>
      <protection/>
    </xf>
    <xf numFmtId="0" fontId="44" fillId="24" borderId="13" xfId="62" applyFont="1" applyFill="1" applyBorder="1">
      <alignment/>
      <protection/>
    </xf>
    <xf numFmtId="3" fontId="45" fillId="0" borderId="15" xfId="62" applyNumberFormat="1" applyFont="1" applyFill="1" applyBorder="1">
      <alignment/>
      <protection/>
    </xf>
    <xf numFmtId="3" fontId="45" fillId="0" borderId="10" xfId="62" applyNumberFormat="1" applyFont="1" applyFill="1" applyBorder="1">
      <alignment/>
      <protection/>
    </xf>
    <xf numFmtId="3" fontId="44" fillId="0" borderId="10" xfId="62" applyNumberFormat="1" applyFont="1" applyFill="1" applyBorder="1">
      <alignment/>
      <protection/>
    </xf>
    <xf numFmtId="3" fontId="45" fillId="0" borderId="11" xfId="62" applyNumberFormat="1" applyFont="1" applyFill="1" applyBorder="1">
      <alignment/>
      <protection/>
    </xf>
    <xf numFmtId="0" fontId="45" fillId="24" borderId="14" xfId="62" applyFont="1" applyFill="1" applyBorder="1">
      <alignment/>
      <protection/>
    </xf>
    <xf numFmtId="3" fontId="45" fillId="24" borderId="14" xfId="62" applyNumberFormat="1" applyFont="1" applyFill="1" applyBorder="1">
      <alignment/>
      <protection/>
    </xf>
    <xf numFmtId="0" fontId="44" fillId="0" borderId="16" xfId="62" applyFont="1" applyBorder="1">
      <alignment/>
      <protection/>
    </xf>
    <xf numFmtId="3" fontId="44" fillId="0" borderId="16" xfId="62" applyNumberFormat="1" applyFont="1" applyBorder="1">
      <alignment/>
      <protection/>
    </xf>
    <xf numFmtId="0" fontId="45" fillId="0" borderId="15" xfId="62" applyFont="1" applyFill="1" applyBorder="1">
      <alignment/>
      <protection/>
    </xf>
    <xf numFmtId="0" fontId="45" fillId="0" borderId="0" xfId="62" applyFont="1">
      <alignment/>
      <protection/>
    </xf>
    <xf numFmtId="175" fontId="1" fillId="0" borderId="0" xfId="68" applyNumberFormat="1" applyFont="1" applyAlignment="1">
      <alignment/>
    </xf>
    <xf numFmtId="44" fontId="1" fillId="0" borderId="0" xfId="68" applyFont="1" applyAlignment="1">
      <alignment/>
    </xf>
    <xf numFmtId="0" fontId="44" fillId="0" borderId="0" xfId="62" applyFont="1">
      <alignment/>
      <protection/>
    </xf>
    <xf numFmtId="0" fontId="45" fillId="0" borderId="11" xfId="63" applyFont="1" applyBorder="1">
      <alignment/>
      <protection/>
    </xf>
    <xf numFmtId="0" fontId="1" fillId="0" borderId="10" xfId="63" applyBorder="1">
      <alignment/>
      <protection/>
    </xf>
    <xf numFmtId="0" fontId="1" fillId="0" borderId="0" xfId="63">
      <alignment/>
      <protection/>
    </xf>
    <xf numFmtId="0" fontId="45" fillId="0" borderId="10" xfId="63" applyFont="1" applyBorder="1" applyAlignment="1">
      <alignment horizontal="center"/>
      <protection/>
    </xf>
    <xf numFmtId="0" fontId="15" fillId="0" borderId="17" xfId="63" applyFont="1" applyBorder="1">
      <alignment/>
      <protection/>
    </xf>
    <xf numFmtId="0" fontId="15" fillId="0" borderId="10" xfId="63" applyFont="1" applyBorder="1">
      <alignment/>
      <protection/>
    </xf>
    <xf numFmtId="0" fontId="45" fillId="0" borderId="10" xfId="63" applyFont="1" applyBorder="1">
      <alignment/>
      <protection/>
    </xf>
    <xf numFmtId="3" fontId="45" fillId="0" borderId="10" xfId="63" applyNumberFormat="1" applyFont="1" applyBorder="1">
      <alignment/>
      <protection/>
    </xf>
    <xf numFmtId="3" fontId="44" fillId="0" borderId="10" xfId="63" applyNumberFormat="1" applyFont="1" applyBorder="1">
      <alignment/>
      <protection/>
    </xf>
    <xf numFmtId="0" fontId="44" fillId="0" borderId="10" xfId="63" applyFont="1" applyBorder="1">
      <alignment/>
      <protection/>
    </xf>
    <xf numFmtId="3" fontId="44" fillId="0" borderId="11" xfId="63" applyNumberFormat="1" applyFont="1" applyBorder="1">
      <alignment/>
      <protection/>
    </xf>
    <xf numFmtId="0" fontId="45" fillId="4" borderId="18" xfId="63" applyFont="1" applyFill="1" applyBorder="1">
      <alignment/>
      <protection/>
    </xf>
    <xf numFmtId="3" fontId="45" fillId="4" borderId="12" xfId="63" applyNumberFormat="1" applyFont="1" applyFill="1" applyBorder="1">
      <alignment/>
      <protection/>
    </xf>
    <xf numFmtId="0" fontId="44" fillId="0" borderId="13" xfId="63" applyFont="1" applyBorder="1">
      <alignment/>
      <protection/>
    </xf>
    <xf numFmtId="3" fontId="44" fillId="0" borderId="13" xfId="63" applyNumberFormat="1" applyFont="1" applyBorder="1">
      <alignment/>
      <protection/>
    </xf>
    <xf numFmtId="0" fontId="15" fillId="0" borderId="0" xfId="63" applyFont="1">
      <alignment/>
      <protection/>
    </xf>
    <xf numFmtId="0" fontId="44" fillId="0" borderId="11" xfId="63" applyFont="1" applyBorder="1">
      <alignment/>
      <protection/>
    </xf>
    <xf numFmtId="0" fontId="45" fillId="4" borderId="12" xfId="63" applyFont="1" applyFill="1" applyBorder="1">
      <alignment/>
      <protection/>
    </xf>
    <xf numFmtId="0" fontId="45" fillId="0" borderId="13" xfId="63" applyFont="1" applyBorder="1">
      <alignment/>
      <protection/>
    </xf>
    <xf numFmtId="0" fontId="45" fillId="4" borderId="13" xfId="63" applyFont="1" applyFill="1" applyBorder="1">
      <alignment/>
      <protection/>
    </xf>
    <xf numFmtId="3" fontId="44" fillId="4" borderId="13" xfId="63" applyNumberFormat="1" applyFont="1" applyFill="1" applyBorder="1">
      <alignment/>
      <protection/>
    </xf>
    <xf numFmtId="0" fontId="44" fillId="0" borderId="14" xfId="63" applyFont="1" applyBorder="1">
      <alignment/>
      <protection/>
    </xf>
    <xf numFmtId="3" fontId="44" fillId="0" borderId="14" xfId="63" applyNumberFormat="1" applyFont="1" applyBorder="1">
      <alignment/>
      <protection/>
    </xf>
    <xf numFmtId="0" fontId="45" fillId="23" borderId="12" xfId="63" applyFont="1" applyFill="1" applyBorder="1">
      <alignment/>
      <protection/>
    </xf>
    <xf numFmtId="3" fontId="45" fillId="23" borderId="12" xfId="63" applyNumberFormat="1" applyFont="1" applyFill="1" applyBorder="1">
      <alignment/>
      <protection/>
    </xf>
    <xf numFmtId="0" fontId="45" fillId="0" borderId="15" xfId="63" applyFont="1" applyFill="1" applyBorder="1">
      <alignment/>
      <protection/>
    </xf>
    <xf numFmtId="3" fontId="45" fillId="0" borderId="15" xfId="63" applyNumberFormat="1" applyFont="1" applyFill="1" applyBorder="1">
      <alignment/>
      <protection/>
    </xf>
    <xf numFmtId="0" fontId="47" fillId="7" borderId="10" xfId="63" applyFont="1" applyFill="1" applyBorder="1">
      <alignment/>
      <protection/>
    </xf>
    <xf numFmtId="3" fontId="45" fillId="7" borderId="10" xfId="63" applyNumberFormat="1" applyFont="1" applyFill="1" applyBorder="1">
      <alignment/>
      <protection/>
    </xf>
    <xf numFmtId="0" fontId="45" fillId="0" borderId="10" xfId="63" applyFont="1" applyFill="1" applyBorder="1">
      <alignment/>
      <protection/>
    </xf>
    <xf numFmtId="3" fontId="45" fillId="0" borderId="10" xfId="63" applyNumberFormat="1" applyFont="1" applyFill="1" applyBorder="1">
      <alignment/>
      <protection/>
    </xf>
    <xf numFmtId="3" fontId="45" fillId="0" borderId="13" xfId="63" applyNumberFormat="1" applyFont="1" applyBorder="1">
      <alignment/>
      <protection/>
    </xf>
    <xf numFmtId="3" fontId="44" fillId="7" borderId="10" xfId="63" applyNumberFormat="1" applyFont="1" applyFill="1" applyBorder="1">
      <alignment/>
      <protection/>
    </xf>
    <xf numFmtId="3" fontId="44" fillId="0" borderId="10" xfId="63" applyNumberFormat="1" applyFont="1" applyFill="1" applyBorder="1">
      <alignment/>
      <protection/>
    </xf>
    <xf numFmtId="0" fontId="45" fillId="0" borderId="11" xfId="63" applyFont="1" applyFill="1" applyBorder="1">
      <alignment/>
      <protection/>
    </xf>
    <xf numFmtId="3" fontId="45" fillId="0" borderId="11" xfId="63" applyNumberFormat="1" applyFont="1" applyFill="1" applyBorder="1">
      <alignment/>
      <protection/>
    </xf>
    <xf numFmtId="0" fontId="47" fillId="7" borderId="19" xfId="63" applyFont="1" applyFill="1" applyBorder="1">
      <alignment/>
      <protection/>
    </xf>
    <xf numFmtId="0" fontId="44" fillId="0" borderId="19" xfId="63" applyFont="1" applyBorder="1">
      <alignment/>
      <protection/>
    </xf>
    <xf numFmtId="0" fontId="45" fillId="0" borderId="19" xfId="63" applyFont="1" applyBorder="1">
      <alignment/>
      <protection/>
    </xf>
    <xf numFmtId="0" fontId="45" fillId="0" borderId="14" xfId="63" applyFont="1" applyBorder="1">
      <alignment/>
      <protection/>
    </xf>
    <xf numFmtId="3" fontId="45" fillId="0" borderId="14" xfId="63" applyNumberFormat="1" applyFont="1" applyBorder="1">
      <alignment/>
      <protection/>
    </xf>
    <xf numFmtId="0" fontId="45" fillId="0" borderId="15" xfId="63" applyFont="1" applyBorder="1">
      <alignment/>
      <protection/>
    </xf>
    <xf numFmtId="3" fontId="45" fillId="0" borderId="15" xfId="63" applyNumberFormat="1" applyFont="1" applyBorder="1">
      <alignment/>
      <protection/>
    </xf>
    <xf numFmtId="0" fontId="47" fillId="7" borderId="13" xfId="63" applyFont="1" applyFill="1" applyBorder="1">
      <alignment/>
      <protection/>
    </xf>
    <xf numFmtId="3" fontId="45" fillId="7" borderId="13" xfId="63" applyNumberFormat="1" applyFont="1" applyFill="1" applyBorder="1">
      <alignment/>
      <protection/>
    </xf>
    <xf numFmtId="0" fontId="45" fillId="0" borderId="14" xfId="63" applyFont="1" applyFill="1" applyBorder="1">
      <alignment/>
      <protection/>
    </xf>
    <xf numFmtId="3" fontId="45" fillId="0" borderId="14" xfId="63" applyNumberFormat="1" applyFont="1" applyFill="1" applyBorder="1">
      <alignment/>
      <protection/>
    </xf>
    <xf numFmtId="0" fontId="45" fillId="0" borderId="13" xfId="63" applyFont="1" applyFill="1" applyBorder="1">
      <alignment/>
      <protection/>
    </xf>
    <xf numFmtId="3" fontId="45" fillId="0" borderId="13" xfId="63" applyNumberFormat="1" applyFont="1" applyFill="1" applyBorder="1">
      <alignment/>
      <protection/>
    </xf>
    <xf numFmtId="3" fontId="44" fillId="0" borderId="13" xfId="63" applyNumberFormat="1" applyFont="1" applyFill="1" applyBorder="1">
      <alignment/>
      <protection/>
    </xf>
    <xf numFmtId="0" fontId="15" fillId="8" borderId="12" xfId="63" applyFont="1" applyFill="1" applyBorder="1">
      <alignment/>
      <protection/>
    </xf>
    <xf numFmtId="3" fontId="15" fillId="8" borderId="12" xfId="63" applyNumberFormat="1" applyFont="1" applyFill="1" applyBorder="1">
      <alignment/>
      <protection/>
    </xf>
    <xf numFmtId="0" fontId="15" fillId="0" borderId="0" xfId="63" applyFont="1">
      <alignment/>
      <protection/>
    </xf>
    <xf numFmtId="0" fontId="1" fillId="0" borderId="0" xfId="59">
      <alignment/>
      <protection/>
    </xf>
    <xf numFmtId="0" fontId="1" fillId="0" borderId="10" xfId="59" applyBorder="1">
      <alignment/>
      <protection/>
    </xf>
    <xf numFmtId="0" fontId="45" fillId="0" borderId="10" xfId="59" applyFont="1" applyBorder="1">
      <alignment/>
      <protection/>
    </xf>
    <xf numFmtId="0" fontId="47" fillId="7" borderId="10" xfId="59" applyFont="1" applyFill="1" applyBorder="1">
      <alignment/>
      <protection/>
    </xf>
    <xf numFmtId="0" fontId="45" fillId="7" borderId="10" xfId="59" applyFont="1" applyFill="1" applyBorder="1">
      <alignment/>
      <protection/>
    </xf>
    <xf numFmtId="3" fontId="45" fillId="0" borderId="10" xfId="59" applyNumberFormat="1" applyFont="1" applyBorder="1">
      <alignment/>
      <protection/>
    </xf>
    <xf numFmtId="3" fontId="44" fillId="0" borderId="10" xfId="59" applyNumberFormat="1" applyFont="1" applyBorder="1">
      <alignment/>
      <protection/>
    </xf>
    <xf numFmtId="0" fontId="44" fillId="0" borderId="11" xfId="59" applyFont="1" applyBorder="1">
      <alignment/>
      <protection/>
    </xf>
    <xf numFmtId="3" fontId="44" fillId="0" borderId="11" xfId="59" applyNumberFormat="1" applyFont="1" applyBorder="1">
      <alignment/>
      <protection/>
    </xf>
    <xf numFmtId="3" fontId="45" fillId="0" borderId="11" xfId="59" applyNumberFormat="1" applyFont="1" applyBorder="1">
      <alignment/>
      <protection/>
    </xf>
    <xf numFmtId="0" fontId="45" fillId="0" borderId="11" xfId="59" applyFont="1" applyBorder="1">
      <alignment/>
      <protection/>
    </xf>
    <xf numFmtId="0" fontId="45" fillId="4" borderId="12" xfId="59" applyFont="1" applyFill="1" applyBorder="1">
      <alignment/>
      <protection/>
    </xf>
    <xf numFmtId="3" fontId="45" fillId="4" borderId="12" xfId="59" applyNumberFormat="1" applyFont="1" applyFill="1" applyBorder="1">
      <alignment/>
      <protection/>
    </xf>
    <xf numFmtId="0" fontId="44" fillId="0" borderId="14" xfId="59" applyFont="1" applyBorder="1">
      <alignment/>
      <protection/>
    </xf>
    <xf numFmtId="3" fontId="44" fillId="0" borderId="14" xfId="59" applyNumberFormat="1" applyFont="1" applyBorder="1">
      <alignment/>
      <protection/>
    </xf>
    <xf numFmtId="0" fontId="45" fillId="23" borderId="12" xfId="59" applyFont="1" applyFill="1" applyBorder="1">
      <alignment/>
      <protection/>
    </xf>
    <xf numFmtId="3" fontId="45" fillId="23" borderId="12" xfId="59" applyNumberFormat="1" applyFont="1" applyFill="1" applyBorder="1">
      <alignment/>
      <protection/>
    </xf>
    <xf numFmtId="0" fontId="44" fillId="0" borderId="13" xfId="59" applyFont="1" applyBorder="1">
      <alignment/>
      <protection/>
    </xf>
    <xf numFmtId="3" fontId="44" fillId="0" borderId="13" xfId="59" applyNumberFormat="1" applyFont="1" applyBorder="1">
      <alignment/>
      <protection/>
    </xf>
    <xf numFmtId="3" fontId="45" fillId="7" borderId="10" xfId="59" applyNumberFormat="1" applyFont="1" applyFill="1" applyBorder="1">
      <alignment/>
      <protection/>
    </xf>
    <xf numFmtId="0" fontId="44" fillId="0" borderId="10" xfId="59" applyFont="1" applyBorder="1">
      <alignment/>
      <protection/>
    </xf>
    <xf numFmtId="3" fontId="48" fillId="0" borderId="10" xfId="59" applyNumberFormat="1" applyFont="1" applyBorder="1">
      <alignment/>
      <protection/>
    </xf>
    <xf numFmtId="0" fontId="44" fillId="0" borderId="16" xfId="59" applyFont="1" applyBorder="1">
      <alignment/>
      <protection/>
    </xf>
    <xf numFmtId="3" fontId="44" fillId="0" borderId="16" xfId="59" applyNumberFormat="1" applyFont="1" applyBorder="1">
      <alignment/>
      <protection/>
    </xf>
    <xf numFmtId="0" fontId="47" fillId="7" borderId="11" xfId="59" applyFont="1" applyFill="1" applyBorder="1">
      <alignment/>
      <protection/>
    </xf>
    <xf numFmtId="3" fontId="44" fillId="7" borderId="11" xfId="59" applyNumberFormat="1" applyFont="1" applyFill="1" applyBorder="1">
      <alignment/>
      <protection/>
    </xf>
    <xf numFmtId="0" fontId="45" fillId="0" borderId="15" xfId="59" applyFont="1" applyFill="1" applyBorder="1">
      <alignment/>
      <protection/>
    </xf>
    <xf numFmtId="3" fontId="45" fillId="0" borderId="15" xfId="59" applyNumberFormat="1" applyFont="1" applyFill="1" applyBorder="1">
      <alignment/>
      <protection/>
    </xf>
    <xf numFmtId="0" fontId="45" fillId="0" borderId="10" xfId="59" applyFont="1" applyFill="1" applyBorder="1">
      <alignment/>
      <protection/>
    </xf>
    <xf numFmtId="3" fontId="45" fillId="0" borderId="10" xfId="59" applyNumberFormat="1" applyFont="1" applyFill="1" applyBorder="1">
      <alignment/>
      <protection/>
    </xf>
    <xf numFmtId="3" fontId="44" fillId="0" borderId="10" xfId="59" applyNumberFormat="1" applyFont="1" applyFill="1" applyBorder="1">
      <alignment/>
      <protection/>
    </xf>
    <xf numFmtId="0" fontId="45" fillId="0" borderId="11" xfId="59" applyFont="1" applyFill="1" applyBorder="1">
      <alignment/>
      <protection/>
    </xf>
    <xf numFmtId="3" fontId="45" fillId="0" borderId="11" xfId="59" applyNumberFormat="1" applyFont="1" applyFill="1" applyBorder="1">
      <alignment/>
      <protection/>
    </xf>
    <xf numFmtId="0" fontId="45" fillId="4" borderId="20" xfId="59" applyFont="1" applyFill="1" applyBorder="1">
      <alignment/>
      <protection/>
    </xf>
    <xf numFmtId="3" fontId="45" fillId="4" borderId="20" xfId="59" applyNumberFormat="1" applyFont="1" applyFill="1" applyBorder="1">
      <alignment/>
      <protection/>
    </xf>
    <xf numFmtId="0" fontId="45" fillId="0" borderId="21" xfId="59" applyFont="1" applyFill="1" applyBorder="1">
      <alignment/>
      <protection/>
    </xf>
    <xf numFmtId="3" fontId="45" fillId="0" borderId="21" xfId="59" applyNumberFormat="1" applyFont="1" applyFill="1" applyBorder="1">
      <alignment/>
      <protection/>
    </xf>
    <xf numFmtId="0" fontId="45" fillId="0" borderId="14" xfId="59" applyFont="1" applyFill="1" applyBorder="1">
      <alignment/>
      <protection/>
    </xf>
    <xf numFmtId="3" fontId="45" fillId="0" borderId="14" xfId="59" applyNumberFormat="1" applyFont="1" applyFill="1" applyBorder="1">
      <alignment/>
      <protection/>
    </xf>
    <xf numFmtId="0" fontId="45" fillId="8" borderId="12" xfId="59" applyFont="1" applyFill="1" applyBorder="1">
      <alignment/>
      <protection/>
    </xf>
    <xf numFmtId="3" fontId="45" fillId="8" borderId="12" xfId="59" applyNumberFormat="1" applyFont="1" applyFill="1" applyBorder="1">
      <alignment/>
      <protection/>
    </xf>
    <xf numFmtId="0" fontId="45" fillId="0" borderId="0" xfId="59" applyFont="1">
      <alignment/>
      <protection/>
    </xf>
    <xf numFmtId="0" fontId="44" fillId="0" borderId="0" xfId="59" applyFont="1">
      <alignment/>
      <protection/>
    </xf>
    <xf numFmtId="0" fontId="45" fillId="0" borderId="11" xfId="60" applyFont="1" applyBorder="1">
      <alignment/>
      <protection/>
    </xf>
    <xf numFmtId="0" fontId="1" fillId="0" borderId="10" xfId="60" applyBorder="1">
      <alignment/>
      <protection/>
    </xf>
    <xf numFmtId="0" fontId="1" fillId="0" borderId="0" xfId="60">
      <alignment/>
      <protection/>
    </xf>
    <xf numFmtId="0" fontId="45" fillId="0" borderId="10" xfId="60" applyFont="1" applyBorder="1" applyAlignment="1">
      <alignment horizontal="center"/>
      <protection/>
    </xf>
    <xf numFmtId="0" fontId="15" fillId="0" borderId="17" xfId="60" applyFont="1" applyBorder="1">
      <alignment/>
      <protection/>
    </xf>
    <xf numFmtId="0" fontId="15" fillId="0" borderId="10" xfId="60" applyFont="1" applyBorder="1">
      <alignment/>
      <protection/>
    </xf>
    <xf numFmtId="0" fontId="47" fillId="26" borderId="10" xfId="60" applyFont="1" applyFill="1" applyBorder="1">
      <alignment/>
      <protection/>
    </xf>
    <xf numFmtId="0" fontId="45" fillId="7" borderId="10" xfId="60" applyFont="1" applyFill="1" applyBorder="1">
      <alignment/>
      <protection/>
    </xf>
    <xf numFmtId="0" fontId="45" fillId="0" borderId="10" xfId="60" applyFont="1" applyBorder="1">
      <alignment/>
      <protection/>
    </xf>
    <xf numFmtId="3" fontId="45" fillId="0" borderId="10" xfId="60" applyNumberFormat="1" applyFont="1" applyBorder="1">
      <alignment/>
      <protection/>
    </xf>
    <xf numFmtId="3" fontId="44" fillId="0" borderId="10" xfId="60" applyNumberFormat="1" applyFont="1" applyBorder="1">
      <alignment/>
      <protection/>
    </xf>
    <xf numFmtId="0" fontId="44" fillId="0" borderId="10" xfId="60" applyFont="1" applyBorder="1">
      <alignment/>
      <protection/>
    </xf>
    <xf numFmtId="3" fontId="44" fillId="0" borderId="11" xfId="60" applyNumberFormat="1" applyFont="1" applyBorder="1">
      <alignment/>
      <protection/>
    </xf>
    <xf numFmtId="0" fontId="45" fillId="4" borderId="18" xfId="60" applyFont="1" applyFill="1" applyBorder="1">
      <alignment/>
      <protection/>
    </xf>
    <xf numFmtId="3" fontId="45" fillId="4" borderId="12" xfId="60" applyNumberFormat="1" applyFont="1" applyFill="1" applyBorder="1">
      <alignment/>
      <protection/>
    </xf>
    <xf numFmtId="0" fontId="44" fillId="0" borderId="13" xfId="60" applyFont="1" applyBorder="1">
      <alignment/>
      <protection/>
    </xf>
    <xf numFmtId="3" fontId="44" fillId="0" borderId="13" xfId="60" applyNumberFormat="1" applyFont="1" applyBorder="1">
      <alignment/>
      <protection/>
    </xf>
    <xf numFmtId="0" fontId="15" fillId="0" borderId="0" xfId="60" applyFont="1">
      <alignment/>
      <protection/>
    </xf>
    <xf numFmtId="0" fontId="45" fillId="0" borderId="13" xfId="60" applyFont="1" applyBorder="1">
      <alignment/>
      <protection/>
    </xf>
    <xf numFmtId="0" fontId="44" fillId="0" borderId="11" xfId="60" applyFont="1" applyBorder="1">
      <alignment/>
      <protection/>
    </xf>
    <xf numFmtId="0" fontId="44" fillId="0" borderId="16" xfId="60" applyFont="1" applyBorder="1">
      <alignment/>
      <protection/>
    </xf>
    <xf numFmtId="3" fontId="44" fillId="0" borderId="16" xfId="60" applyNumberFormat="1" applyFont="1" applyBorder="1">
      <alignment/>
      <protection/>
    </xf>
    <xf numFmtId="0" fontId="45" fillId="4" borderId="12" xfId="60" applyFont="1" applyFill="1" applyBorder="1">
      <alignment/>
      <protection/>
    </xf>
    <xf numFmtId="0" fontId="45" fillId="0" borderId="15" xfId="60" applyFont="1" applyFill="1" applyBorder="1">
      <alignment/>
      <protection/>
    </xf>
    <xf numFmtId="3" fontId="45" fillId="0" borderId="15" xfId="60" applyNumberFormat="1" applyFont="1" applyFill="1" applyBorder="1">
      <alignment/>
      <protection/>
    </xf>
    <xf numFmtId="0" fontId="45" fillId="23" borderId="12" xfId="60" applyFont="1" applyFill="1" applyBorder="1">
      <alignment/>
      <protection/>
    </xf>
    <xf numFmtId="3" fontId="45" fillId="23" borderId="12" xfId="60" applyNumberFormat="1" applyFont="1" applyFill="1" applyBorder="1">
      <alignment/>
      <protection/>
    </xf>
    <xf numFmtId="0" fontId="47" fillId="7" borderId="10" xfId="60" applyFont="1" applyFill="1" applyBorder="1">
      <alignment/>
      <protection/>
    </xf>
    <xf numFmtId="3" fontId="44" fillId="7" borderId="10" xfId="60" applyNumberFormat="1" applyFont="1" applyFill="1" applyBorder="1">
      <alignment/>
      <protection/>
    </xf>
    <xf numFmtId="3" fontId="44" fillId="24" borderId="10" xfId="60" applyNumberFormat="1" applyFont="1" applyFill="1" applyBorder="1">
      <alignment/>
      <protection/>
    </xf>
    <xf numFmtId="0" fontId="45" fillId="0" borderId="14" xfId="60" applyFont="1" applyFill="1" applyBorder="1">
      <alignment/>
      <protection/>
    </xf>
    <xf numFmtId="3" fontId="45" fillId="0" borderId="14" xfId="60" applyNumberFormat="1" applyFont="1" applyFill="1" applyBorder="1">
      <alignment/>
      <protection/>
    </xf>
    <xf numFmtId="0" fontId="45" fillId="8" borderId="12" xfId="60" applyFont="1" applyFill="1" applyBorder="1">
      <alignment/>
      <protection/>
    </xf>
    <xf numFmtId="3" fontId="45" fillId="8" borderId="12" xfId="60" applyNumberFormat="1" applyFont="1" applyFill="1" applyBorder="1">
      <alignment/>
      <protection/>
    </xf>
    <xf numFmtId="0" fontId="45" fillId="0" borderId="10" xfId="60" applyFont="1" applyBorder="1" applyAlignment="1">
      <alignment shrinkToFit="1"/>
      <protection/>
    </xf>
    <xf numFmtId="0" fontId="45" fillId="0" borderId="13" xfId="60" applyFont="1" applyFill="1" applyBorder="1">
      <alignment/>
      <protection/>
    </xf>
    <xf numFmtId="3" fontId="44" fillId="0" borderId="13" xfId="60" applyNumberFormat="1" applyFont="1" applyFill="1" applyBorder="1">
      <alignment/>
      <protection/>
    </xf>
    <xf numFmtId="0" fontId="44" fillId="0" borderId="13" xfId="60" applyFont="1" applyFill="1" applyBorder="1">
      <alignment/>
      <protection/>
    </xf>
    <xf numFmtId="0" fontId="45" fillId="0" borderId="10" xfId="62" applyFont="1" applyFill="1" applyBorder="1">
      <alignment/>
      <protection/>
    </xf>
    <xf numFmtId="0" fontId="45" fillId="0" borderId="21" xfId="62" applyFont="1" applyFill="1" applyBorder="1">
      <alignment/>
      <protection/>
    </xf>
    <xf numFmtId="3" fontId="45" fillId="0" borderId="21" xfId="62" applyNumberFormat="1" applyFont="1" applyFill="1" applyBorder="1">
      <alignment/>
      <protection/>
    </xf>
    <xf numFmtId="3" fontId="44" fillId="7" borderId="10" xfId="62" applyNumberFormat="1" applyFont="1" applyFill="1" applyBorder="1">
      <alignment/>
      <protection/>
    </xf>
    <xf numFmtId="0" fontId="45" fillId="0" borderId="14" xfId="62" applyFont="1" applyBorder="1">
      <alignment/>
      <protection/>
    </xf>
    <xf numFmtId="0" fontId="45" fillId="0" borderId="10" xfId="63" applyFont="1" applyBorder="1" applyAlignment="1">
      <alignment shrinkToFit="1"/>
      <protection/>
    </xf>
    <xf numFmtId="0" fontId="45" fillId="0" borderId="13" xfId="63" applyFont="1" applyBorder="1" applyAlignment="1">
      <alignment shrinkToFit="1"/>
      <protection/>
    </xf>
    <xf numFmtId="0" fontId="44" fillId="0" borderId="10" xfId="62" applyFont="1" applyFill="1" applyBorder="1">
      <alignment/>
      <protection/>
    </xf>
    <xf numFmtId="0" fontId="45" fillId="0" borderId="11" xfId="62" applyFont="1" applyFill="1" applyBorder="1">
      <alignment/>
      <protection/>
    </xf>
    <xf numFmtId="0" fontId="47" fillId="0" borderId="11" xfId="59" applyFont="1" applyFill="1" applyBorder="1">
      <alignment/>
      <protection/>
    </xf>
    <xf numFmtId="3" fontId="44" fillId="0" borderId="11" xfId="59" applyNumberFormat="1" applyFont="1" applyFill="1" applyBorder="1">
      <alignment/>
      <protection/>
    </xf>
    <xf numFmtId="0" fontId="47" fillId="0" borderId="10" xfId="63" applyFont="1" applyFill="1" applyBorder="1">
      <alignment/>
      <protection/>
    </xf>
    <xf numFmtId="0" fontId="45" fillId="0" borderId="10" xfId="63" applyFont="1" applyFill="1" applyBorder="1" applyAlignment="1">
      <alignment shrinkToFit="1"/>
      <protection/>
    </xf>
    <xf numFmtId="0" fontId="44" fillId="0" borderId="11" xfId="63" applyFont="1" applyFill="1" applyBorder="1">
      <alignment/>
      <protection/>
    </xf>
    <xf numFmtId="3" fontId="44" fillId="0" borderId="14" xfId="60" applyNumberFormat="1" applyFont="1" applyFill="1" applyBorder="1">
      <alignment/>
      <protection/>
    </xf>
    <xf numFmtId="0" fontId="44" fillId="0" borderId="14" xfId="60" applyFont="1" applyBorder="1">
      <alignment/>
      <protection/>
    </xf>
    <xf numFmtId="3" fontId="44" fillId="0" borderId="14" xfId="60" applyNumberFormat="1" applyFont="1" applyBorder="1">
      <alignment/>
      <protection/>
    </xf>
    <xf numFmtId="0" fontId="44" fillId="0" borderId="11" xfId="63" applyFont="1" applyFill="1" applyBorder="1" applyAlignment="1">
      <alignment shrinkToFit="1"/>
      <protection/>
    </xf>
    <xf numFmtId="0" fontId="45" fillId="24" borderId="15" xfId="62" applyFont="1" applyFill="1" applyBorder="1">
      <alignment/>
      <protection/>
    </xf>
    <xf numFmtId="3" fontId="45" fillId="24" borderId="15" xfId="62" applyNumberFormat="1" applyFont="1" applyFill="1" applyBorder="1">
      <alignment/>
      <protection/>
    </xf>
    <xf numFmtId="3" fontId="44" fillId="24" borderId="11" xfId="62" applyNumberFormat="1" applyFont="1" applyFill="1" applyBorder="1">
      <alignment/>
      <protection/>
    </xf>
    <xf numFmtId="0" fontId="45" fillId="0" borderId="11" xfId="62" applyFont="1" applyBorder="1" applyAlignment="1">
      <alignment shrinkToFit="1"/>
      <protection/>
    </xf>
    <xf numFmtId="0" fontId="45" fillId="0" borderId="10" xfId="62" applyFont="1" applyBorder="1" applyAlignment="1">
      <alignment shrinkToFit="1"/>
      <protection/>
    </xf>
    <xf numFmtId="3" fontId="44" fillId="0" borderId="11" xfId="63" applyNumberFormat="1" applyFont="1" applyFill="1" applyBorder="1">
      <alignment/>
      <protection/>
    </xf>
    <xf numFmtId="0" fontId="32" fillId="0" borderId="0" xfId="64" applyFont="1" applyFill="1">
      <alignment/>
      <protection/>
    </xf>
    <xf numFmtId="0" fontId="1" fillId="0" borderId="0" xfId="64" applyFill="1">
      <alignment/>
      <protection/>
    </xf>
    <xf numFmtId="3" fontId="34" fillId="0" borderId="0" xfId="64" applyNumberFormat="1" applyFont="1" applyFill="1">
      <alignment/>
      <protection/>
    </xf>
    <xf numFmtId="3" fontId="38" fillId="0" borderId="0" xfId="64" applyNumberFormat="1" applyFont="1" applyFill="1" applyAlignment="1">
      <alignment horizontal="right"/>
      <protection/>
    </xf>
    <xf numFmtId="0" fontId="1" fillId="0" borderId="0" xfId="64">
      <alignment/>
      <protection/>
    </xf>
    <xf numFmtId="3" fontId="34" fillId="0" borderId="0" xfId="64" applyNumberFormat="1" applyFont="1">
      <alignment/>
      <protection/>
    </xf>
    <xf numFmtId="3" fontId="33" fillId="0" borderId="10" xfId="64" applyNumberFormat="1" applyFont="1" applyBorder="1">
      <alignment/>
      <protection/>
    </xf>
    <xf numFmtId="0" fontId="34" fillId="0" borderId="10" xfId="64" applyFont="1" applyFill="1" applyBorder="1" applyAlignment="1">
      <alignment vertical="center"/>
      <protection/>
    </xf>
    <xf numFmtId="0" fontId="34" fillId="0" borderId="10" xfId="64" applyNumberFormat="1" applyFont="1" applyFill="1" applyBorder="1" applyAlignment="1">
      <alignment vertical="center"/>
      <protection/>
    </xf>
    <xf numFmtId="0" fontId="33" fillId="0" borderId="10" xfId="64" applyFont="1" applyFill="1" applyBorder="1" applyAlignment="1">
      <alignment vertical="center" wrapText="1"/>
      <protection/>
    </xf>
    <xf numFmtId="164" fontId="33" fillId="0" borderId="10" xfId="64" applyNumberFormat="1" applyFont="1" applyFill="1" applyBorder="1" applyAlignment="1">
      <alignment vertical="center"/>
      <protection/>
    </xf>
    <xf numFmtId="0" fontId="34" fillId="24" borderId="10" xfId="64" applyFont="1" applyFill="1" applyBorder="1" applyAlignment="1">
      <alignment horizontal="left" vertical="center" wrapText="1"/>
      <protection/>
    </xf>
    <xf numFmtId="0" fontId="35" fillId="0" borderId="10" xfId="64" applyFont="1" applyFill="1" applyBorder="1" applyAlignment="1">
      <alignment vertical="center" wrapText="1"/>
      <protection/>
    </xf>
    <xf numFmtId="0" fontId="35" fillId="0" borderId="10" xfId="64" applyFont="1" applyFill="1" applyBorder="1" applyAlignment="1">
      <alignment vertical="center"/>
      <protection/>
    </xf>
    <xf numFmtId="3" fontId="38" fillId="0" borderId="10" xfId="64" applyNumberFormat="1" applyFont="1" applyBorder="1">
      <alignment/>
      <protection/>
    </xf>
    <xf numFmtId="0" fontId="35" fillId="0" borderId="10" xfId="64" applyFont="1" applyFill="1" applyBorder="1" applyAlignment="1">
      <alignment horizontal="left" vertical="center"/>
      <protection/>
    </xf>
    <xf numFmtId="0" fontId="1" fillId="0" borderId="10" xfId="64" applyBorder="1" applyAlignment="1">
      <alignment horizontal="center"/>
      <protection/>
    </xf>
    <xf numFmtId="0" fontId="30" fillId="0" borderId="10" xfId="64" applyFont="1" applyBorder="1">
      <alignment/>
      <protection/>
    </xf>
    <xf numFmtId="0" fontId="1" fillId="0" borderId="0" xfId="61">
      <alignment/>
      <protection/>
    </xf>
    <xf numFmtId="0" fontId="49" fillId="0" borderId="0" xfId="61" applyFont="1" applyAlignment="1">
      <alignment horizontal="center" wrapText="1"/>
      <protection/>
    </xf>
    <xf numFmtId="0" fontId="38" fillId="0" borderId="0" xfId="61" applyFont="1" applyAlignment="1">
      <alignment horizontal="center" wrapText="1"/>
      <protection/>
    </xf>
    <xf numFmtId="0" fontId="32" fillId="0" borderId="0" xfId="61" applyFont="1">
      <alignment/>
      <protection/>
    </xf>
    <xf numFmtId="0" fontId="33" fillId="0" borderId="10" xfId="61" applyFont="1" applyFill="1" applyBorder="1" applyAlignment="1">
      <alignment horizontal="center" vertical="center"/>
      <protection/>
    </xf>
    <xf numFmtId="0" fontId="33" fillId="0" borderId="10" xfId="61" applyFont="1" applyFill="1" applyBorder="1" applyAlignment="1">
      <alignment horizontal="center" vertical="center" wrapText="1"/>
      <protection/>
    </xf>
    <xf numFmtId="0" fontId="34" fillId="0" borderId="10" xfId="61" applyFont="1" applyBorder="1" applyAlignment="1">
      <alignment wrapText="1"/>
      <protection/>
    </xf>
    <xf numFmtId="0" fontId="35" fillId="0" borderId="10" xfId="61" applyFont="1" applyFill="1" applyBorder="1" applyAlignment="1">
      <alignment vertical="center"/>
      <protection/>
    </xf>
    <xf numFmtId="0" fontId="34" fillId="0" borderId="10" xfId="61" applyFont="1" applyFill="1" applyBorder="1" applyAlignment="1">
      <alignment horizontal="left" vertical="center" wrapText="1"/>
      <protection/>
    </xf>
    <xf numFmtId="0" fontId="30" fillId="0" borderId="10" xfId="61" applyFont="1" applyBorder="1">
      <alignment/>
      <protection/>
    </xf>
    <xf numFmtId="0" fontId="50" fillId="0" borderId="10" xfId="61" applyFont="1" applyBorder="1">
      <alignment/>
      <protection/>
    </xf>
    <xf numFmtId="0" fontId="51" fillId="0" borderId="10" xfId="61" applyFont="1" applyFill="1" applyBorder="1" applyAlignment="1">
      <alignment horizontal="left" vertical="center" wrapText="1"/>
      <protection/>
    </xf>
    <xf numFmtId="0" fontId="35" fillId="0" borderId="10" xfId="61" applyFont="1" applyFill="1" applyBorder="1" applyAlignment="1">
      <alignment vertical="center" wrapText="1"/>
      <protection/>
    </xf>
    <xf numFmtId="0" fontId="39" fillId="0" borderId="10" xfId="61" applyFont="1" applyFill="1" applyBorder="1" applyAlignment="1">
      <alignment vertical="center" wrapText="1"/>
      <protection/>
    </xf>
    <xf numFmtId="0" fontId="33" fillId="0" borderId="10" xfId="61" applyFont="1" applyFill="1" applyBorder="1" applyAlignment="1">
      <alignment horizontal="left" vertical="center" wrapText="1"/>
      <protection/>
    </xf>
    <xf numFmtId="0" fontId="35" fillId="0" borderId="10" xfId="61" applyFont="1" applyFill="1" applyBorder="1" applyAlignment="1">
      <alignment horizontal="left" vertical="center" wrapText="1"/>
      <protection/>
    </xf>
    <xf numFmtId="0" fontId="1" fillId="0" borderId="10" xfId="61" applyBorder="1">
      <alignment/>
      <protection/>
    </xf>
    <xf numFmtId="0" fontId="39" fillId="0" borderId="10" xfId="61" applyFont="1" applyFill="1" applyBorder="1" applyAlignment="1">
      <alignment vertical="center"/>
      <protection/>
    </xf>
    <xf numFmtId="0" fontId="52" fillId="0" borderId="10" xfId="61" applyFont="1" applyFill="1" applyBorder="1" applyAlignment="1">
      <alignment horizontal="left" vertical="center" wrapText="1"/>
      <protection/>
    </xf>
    <xf numFmtId="0" fontId="36" fillId="0" borderId="10" xfId="61" applyFont="1" applyFill="1" applyBorder="1" applyAlignment="1">
      <alignment vertical="center"/>
      <protection/>
    </xf>
    <xf numFmtId="0" fontId="32" fillId="0" borderId="10" xfId="61" applyFont="1" applyFill="1" applyBorder="1" applyAlignment="1">
      <alignment horizontal="left" vertical="center" wrapText="1"/>
      <protection/>
    </xf>
    <xf numFmtId="0" fontId="36" fillId="0" borderId="0" xfId="61" applyFont="1" applyFill="1" applyBorder="1" applyAlignment="1">
      <alignment vertical="center"/>
      <protection/>
    </xf>
    <xf numFmtId="0" fontId="32" fillId="0" borderId="0" xfId="61" applyFont="1" applyFill="1" applyBorder="1" applyAlignment="1">
      <alignment horizontal="left" vertical="center" wrapText="1"/>
      <protection/>
    </xf>
    <xf numFmtId="0" fontId="33" fillId="0" borderId="10" xfId="61" applyFont="1" applyBorder="1" applyAlignment="1">
      <alignment wrapText="1"/>
      <protection/>
    </xf>
    <xf numFmtId="0" fontId="44" fillId="0" borderId="10" xfId="61" applyFont="1" applyBorder="1" applyAlignment="1">
      <alignment wrapText="1"/>
      <protection/>
    </xf>
    <xf numFmtId="3" fontId="1" fillId="0" borderId="10" xfId="61" applyNumberFormat="1" applyBorder="1">
      <alignment/>
      <protection/>
    </xf>
    <xf numFmtId="3" fontId="15" fillId="0" borderId="10" xfId="61" applyNumberFormat="1" applyFont="1" applyBorder="1">
      <alignment/>
      <protection/>
    </xf>
    <xf numFmtId="0" fontId="30" fillId="0" borderId="0" xfId="61" applyFont="1">
      <alignment/>
      <protection/>
    </xf>
    <xf numFmtId="0" fontId="53" fillId="0" borderId="0" xfId="43" applyFont="1" applyAlignment="1" applyProtection="1">
      <alignment/>
      <protection/>
    </xf>
    <xf numFmtId="0" fontId="54" fillId="0" borderId="0" xfId="61" applyFont="1">
      <alignment/>
      <protection/>
    </xf>
    <xf numFmtId="0" fontId="38" fillId="0" borderId="0" xfId="61" applyFont="1">
      <alignment/>
      <protection/>
    </xf>
    <xf numFmtId="0" fontId="45" fillId="0" borderId="0" xfId="61" applyFont="1">
      <alignment/>
      <protection/>
    </xf>
    <xf numFmtId="0" fontId="44" fillId="0" borderId="0" xfId="61" applyFont="1">
      <alignment/>
      <protection/>
    </xf>
    <xf numFmtId="3" fontId="1" fillId="0" borderId="10" xfId="61" applyNumberFormat="1" applyFont="1" applyBorder="1">
      <alignment/>
      <protection/>
    </xf>
    <xf numFmtId="0" fontId="1" fillId="0" borderId="10" xfId="61" applyFont="1" applyBorder="1" applyAlignment="1">
      <alignment shrinkToFit="1"/>
      <protection/>
    </xf>
    <xf numFmtId="0" fontId="1" fillId="0" borderId="10" xfId="61" applyFont="1" applyBorder="1">
      <alignment/>
      <protection/>
    </xf>
    <xf numFmtId="0" fontId="44" fillId="0" borderId="10" xfId="62" applyFont="1" applyBorder="1" applyAlignment="1">
      <alignment shrinkToFit="1"/>
      <protection/>
    </xf>
    <xf numFmtId="0" fontId="44" fillId="24" borderId="11" xfId="62" applyFont="1" applyFill="1" applyBorder="1">
      <alignment/>
      <protection/>
    </xf>
    <xf numFmtId="0" fontId="44" fillId="24" borderId="16" xfId="62" applyFont="1" applyFill="1" applyBorder="1">
      <alignment/>
      <protection/>
    </xf>
    <xf numFmtId="3" fontId="44" fillId="24" borderId="16" xfId="62" applyNumberFormat="1" applyFont="1" applyFill="1" applyBorder="1">
      <alignment/>
      <protection/>
    </xf>
    <xf numFmtId="3" fontId="44" fillId="24" borderId="14" xfId="62" applyNumberFormat="1" applyFont="1" applyFill="1" applyBorder="1">
      <alignment/>
      <protection/>
    </xf>
    <xf numFmtId="0" fontId="44" fillId="0" borderId="10" xfId="63" applyFont="1" applyFill="1" applyBorder="1" applyAlignment="1">
      <alignment shrinkToFit="1"/>
      <protection/>
    </xf>
    <xf numFmtId="0" fontId="44" fillId="0" borderId="13" xfId="63" applyFont="1" applyBorder="1" applyAlignment="1">
      <alignment shrinkToFit="1"/>
      <protection/>
    </xf>
    <xf numFmtId="3" fontId="45" fillId="4" borderId="13" xfId="63" applyNumberFormat="1" applyFont="1" applyFill="1" applyBorder="1">
      <alignment/>
      <protection/>
    </xf>
    <xf numFmtId="0" fontId="1" fillId="0" borderId="0" xfId="63" applyFill="1">
      <alignment/>
      <protection/>
    </xf>
    <xf numFmtId="0" fontId="44" fillId="0" borderId="13" xfId="63" applyFont="1" applyFill="1" applyBorder="1">
      <alignment/>
      <protection/>
    </xf>
    <xf numFmtId="0" fontId="44" fillId="0" borderId="14" xfId="63" applyFont="1" applyFill="1" applyBorder="1">
      <alignment/>
      <protection/>
    </xf>
    <xf numFmtId="0" fontId="1" fillId="0" borderId="0" xfId="60" applyFill="1">
      <alignment/>
      <protection/>
    </xf>
    <xf numFmtId="0" fontId="45" fillId="0" borderId="10" xfId="60" applyFont="1" applyFill="1" applyBorder="1">
      <alignment/>
      <protection/>
    </xf>
    <xf numFmtId="3" fontId="44" fillId="0" borderId="10" xfId="60" applyNumberFormat="1" applyFont="1" applyFill="1" applyBorder="1">
      <alignment/>
      <protection/>
    </xf>
    <xf numFmtId="0" fontId="45" fillId="0" borderId="11" xfId="60" applyFont="1" applyFill="1" applyBorder="1">
      <alignment/>
      <protection/>
    </xf>
    <xf numFmtId="3" fontId="44" fillId="0" borderId="11" xfId="60" applyNumberFormat="1" applyFont="1" applyFill="1" applyBorder="1">
      <alignment/>
      <protection/>
    </xf>
    <xf numFmtId="0" fontId="30" fillId="0" borderId="0" xfId="66" applyFont="1">
      <alignment/>
      <protection/>
    </xf>
    <xf numFmtId="0" fontId="32" fillId="0" borderId="0" xfId="66" applyFont="1">
      <alignment/>
      <protection/>
    </xf>
    <xf numFmtId="0" fontId="33" fillId="0" borderId="10" xfId="66" applyFont="1" applyFill="1" applyBorder="1" applyAlignment="1">
      <alignment horizontal="center" vertical="center"/>
      <protection/>
    </xf>
    <xf numFmtId="0" fontId="33" fillId="0" borderId="10" xfId="66" applyFont="1" applyFill="1" applyBorder="1" applyAlignment="1">
      <alignment horizontal="center" vertical="center" wrapText="1"/>
      <protection/>
    </xf>
    <xf numFmtId="0" fontId="34" fillId="0" borderId="10" xfId="66" applyFont="1" applyBorder="1" applyAlignment="1">
      <alignment horizontal="center" wrapText="1"/>
      <protection/>
    </xf>
    <xf numFmtId="0" fontId="34" fillId="0" borderId="10" xfId="66" applyFont="1" applyFill="1" applyBorder="1" applyAlignment="1">
      <alignment vertical="center" wrapText="1"/>
      <protection/>
    </xf>
    <xf numFmtId="164" fontId="34" fillId="0" borderId="10" xfId="66" applyNumberFormat="1" applyFont="1" applyFill="1" applyBorder="1" applyAlignment="1">
      <alignment vertical="center"/>
      <protection/>
    </xf>
    <xf numFmtId="3" fontId="34" fillId="0" borderId="10" xfId="66" applyNumberFormat="1" applyFont="1" applyBorder="1" applyAlignment="1">
      <alignment horizontal="right" wrapText="1"/>
      <protection/>
    </xf>
    <xf numFmtId="0" fontId="34" fillId="0" borderId="10" xfId="66" applyFont="1" applyFill="1" applyBorder="1" applyAlignment="1">
      <alignment horizontal="left" vertical="center" wrapText="1"/>
      <protection/>
    </xf>
    <xf numFmtId="0" fontId="32" fillId="0" borderId="10" xfId="66" applyFont="1" applyFill="1" applyBorder="1" applyAlignment="1">
      <alignment vertical="center" wrapText="1"/>
      <protection/>
    </xf>
    <xf numFmtId="164" fontId="32" fillId="0" borderId="10" xfId="66" applyNumberFormat="1" applyFont="1" applyFill="1" applyBorder="1" applyAlignment="1">
      <alignment vertical="center"/>
      <protection/>
    </xf>
    <xf numFmtId="3" fontId="32" fillId="0" borderId="10" xfId="66" applyNumberFormat="1" applyFont="1" applyBorder="1">
      <alignment/>
      <protection/>
    </xf>
    <xf numFmtId="3" fontId="30" fillId="0" borderId="0" xfId="66" applyNumberFormat="1" applyFont="1">
      <alignment/>
      <protection/>
    </xf>
    <xf numFmtId="0" fontId="32" fillId="0" borderId="10" xfId="66" applyFont="1" applyFill="1" applyBorder="1" applyAlignment="1">
      <alignment horizontal="left" vertical="center" wrapText="1"/>
      <protection/>
    </xf>
    <xf numFmtId="3" fontId="30" fillId="0" borderId="10" xfId="66" applyNumberFormat="1" applyFont="1" applyBorder="1">
      <alignment/>
      <protection/>
    </xf>
    <xf numFmtId="0" fontId="35" fillId="0" borderId="10" xfId="66" applyFont="1" applyFill="1" applyBorder="1" applyAlignment="1">
      <alignment horizontal="left" vertical="center" wrapText="1"/>
      <protection/>
    </xf>
    <xf numFmtId="3" fontId="34" fillId="0" borderId="10" xfId="66" applyNumberFormat="1" applyFont="1" applyBorder="1">
      <alignment/>
      <protection/>
    </xf>
    <xf numFmtId="0" fontId="35" fillId="24" borderId="10" xfId="66" applyFont="1" applyFill="1" applyBorder="1" applyAlignment="1">
      <alignment horizontal="left" vertical="center" wrapText="1"/>
      <protection/>
    </xf>
    <xf numFmtId="0" fontId="36" fillId="0" borderId="10" xfId="66" applyFont="1" applyFill="1" applyBorder="1" applyAlignment="1">
      <alignment horizontal="left" vertical="center" wrapText="1"/>
      <protection/>
    </xf>
    <xf numFmtId="0" fontId="37" fillId="25" borderId="10" xfId="66" applyFont="1" applyFill="1" applyBorder="1">
      <alignment/>
      <protection/>
    </xf>
    <xf numFmtId="164" fontId="32" fillId="25" borderId="10" xfId="66" applyNumberFormat="1" applyFont="1" applyFill="1" applyBorder="1" applyAlignment="1">
      <alignment vertical="center"/>
      <protection/>
    </xf>
    <xf numFmtId="0" fontId="32" fillId="0" borderId="10" xfId="66" applyFont="1" applyFill="1" applyBorder="1" applyAlignment="1">
      <alignment horizontal="left" vertical="center"/>
      <protection/>
    </xf>
    <xf numFmtId="0" fontId="38" fillId="10" borderId="10" xfId="66" applyFont="1" applyFill="1" applyBorder="1" applyAlignment="1">
      <alignment horizontal="left" vertical="center"/>
      <protection/>
    </xf>
    <xf numFmtId="164" fontId="38" fillId="10" borderId="10" xfId="66" applyNumberFormat="1" applyFont="1" applyFill="1" applyBorder="1" applyAlignment="1">
      <alignment vertical="center"/>
      <protection/>
    </xf>
    <xf numFmtId="0" fontId="36" fillId="0" borderId="10" xfId="66" applyFont="1" applyFill="1" applyBorder="1" applyAlignment="1">
      <alignment horizontal="left" vertical="center"/>
      <protection/>
    </xf>
    <xf numFmtId="3" fontId="39" fillId="0" borderId="10" xfId="66" applyNumberFormat="1" applyFont="1" applyFill="1" applyBorder="1" applyAlignment="1">
      <alignment horizontal="right" vertical="center"/>
      <protection/>
    </xf>
    <xf numFmtId="3" fontId="39" fillId="0" borderId="10" xfId="66" applyNumberFormat="1" applyFont="1" applyFill="1" applyBorder="1" applyAlignment="1">
      <alignment horizontal="left" vertical="center"/>
      <protection/>
    </xf>
    <xf numFmtId="3" fontId="35" fillId="0" borderId="10" xfId="66" applyNumberFormat="1" applyFont="1" applyFill="1" applyBorder="1" applyAlignment="1">
      <alignment horizontal="left" vertical="center" wrapText="1"/>
      <protection/>
    </xf>
    <xf numFmtId="0" fontId="40" fillId="10" borderId="10" xfId="66" applyFont="1" applyFill="1" applyBorder="1" applyAlignment="1">
      <alignment horizontal="left" vertical="center"/>
      <protection/>
    </xf>
    <xf numFmtId="0" fontId="38" fillId="10" borderId="10" xfId="66" applyFont="1" applyFill="1" applyBorder="1" applyAlignment="1">
      <alignment horizontal="left" vertical="center" wrapText="1"/>
      <protection/>
    </xf>
    <xf numFmtId="0" fontId="38" fillId="11" borderId="10" xfId="66" applyFont="1" applyFill="1" applyBorder="1">
      <alignment/>
      <protection/>
    </xf>
    <xf numFmtId="0" fontId="41" fillId="11" borderId="10" xfId="66" applyFont="1" applyFill="1" applyBorder="1">
      <alignment/>
      <protection/>
    </xf>
    <xf numFmtId="3" fontId="38" fillId="11" borderId="10" xfId="66" applyNumberFormat="1" applyFont="1" applyFill="1" applyBorder="1">
      <alignment/>
      <protection/>
    </xf>
    <xf numFmtId="3" fontId="34" fillId="0" borderId="10" xfId="66" applyNumberFormat="1" applyFont="1" applyBorder="1" applyAlignment="1">
      <alignment horizontal="center" wrapText="1"/>
      <protection/>
    </xf>
    <xf numFmtId="0" fontId="33" fillId="0" borderId="10" xfId="66" applyFont="1" applyFill="1" applyBorder="1" applyAlignment="1">
      <alignment horizontal="left" vertical="center" wrapText="1"/>
      <protection/>
    </xf>
    <xf numFmtId="0" fontId="33" fillId="0" borderId="10" xfId="66" applyFont="1" applyFill="1" applyBorder="1" applyAlignment="1">
      <alignment horizontal="left" vertical="center"/>
      <protection/>
    </xf>
    <xf numFmtId="0" fontId="34" fillId="0" borderId="10" xfId="66" applyFont="1" applyFill="1" applyBorder="1" applyAlignment="1">
      <alignment horizontal="left" vertical="center"/>
      <protection/>
    </xf>
    <xf numFmtId="0" fontId="32" fillId="25" borderId="10" xfId="66" applyFont="1" applyFill="1" applyBorder="1" applyAlignment="1">
      <alignment horizontal="left" vertical="center"/>
      <protection/>
    </xf>
    <xf numFmtId="0" fontId="40" fillId="10" borderId="10" xfId="66" applyFont="1" applyFill="1" applyBorder="1" applyAlignment="1">
      <alignment horizontal="left" vertical="center" wrapText="1"/>
      <protection/>
    </xf>
    <xf numFmtId="0" fontId="38" fillId="5" borderId="10" xfId="66" applyFont="1" applyFill="1" applyBorder="1">
      <alignment/>
      <protection/>
    </xf>
    <xf numFmtId="0" fontId="38" fillId="5" borderId="10" xfId="66" applyFont="1" applyFill="1" applyBorder="1" applyAlignment="1">
      <alignment horizontal="left" vertical="center"/>
      <protection/>
    </xf>
    <xf numFmtId="0" fontId="39" fillId="0" borderId="10" xfId="66" applyFont="1" applyFill="1" applyBorder="1" applyAlignment="1">
      <alignment horizontal="left" vertical="center" wrapText="1"/>
      <protection/>
    </xf>
    <xf numFmtId="0" fontId="39" fillId="0" borderId="10" xfId="66" applyFont="1" applyFill="1" applyBorder="1" applyAlignment="1">
      <alignment horizontal="left" vertical="center"/>
      <protection/>
    </xf>
    <xf numFmtId="0" fontId="32" fillId="0" borderId="0" xfId="66" applyFont="1" applyFill="1">
      <alignment/>
      <protection/>
    </xf>
    <xf numFmtId="0" fontId="1" fillId="0" borderId="0" xfId="66" applyFill="1">
      <alignment/>
      <protection/>
    </xf>
    <xf numFmtId="3" fontId="34" fillId="0" borderId="0" xfId="66" applyNumberFormat="1" applyFont="1" applyFill="1">
      <alignment/>
      <protection/>
    </xf>
    <xf numFmtId="3" fontId="38" fillId="0" borderId="0" xfId="66" applyNumberFormat="1" applyFont="1" applyFill="1" applyAlignment="1">
      <alignment horizontal="right"/>
      <protection/>
    </xf>
    <xf numFmtId="0" fontId="1" fillId="0" borderId="0" xfId="66">
      <alignment/>
      <protection/>
    </xf>
    <xf numFmtId="3" fontId="34" fillId="0" borderId="0" xfId="66" applyNumberFormat="1" applyFont="1">
      <alignment/>
      <protection/>
    </xf>
    <xf numFmtId="3" fontId="33" fillId="0" borderId="10" xfId="66" applyNumberFormat="1" applyFont="1" applyBorder="1">
      <alignment/>
      <protection/>
    </xf>
    <xf numFmtId="0" fontId="34" fillId="0" borderId="10" xfId="66" applyFont="1" applyFill="1" applyBorder="1" applyAlignment="1">
      <alignment vertical="center"/>
      <protection/>
    </xf>
    <xf numFmtId="0" fontId="34" fillId="0" borderId="10" xfId="66" applyNumberFormat="1" applyFont="1" applyFill="1" applyBorder="1" applyAlignment="1">
      <alignment vertical="center"/>
      <protection/>
    </xf>
    <xf numFmtId="0" fontId="33" fillId="0" borderId="10" xfId="66" applyFont="1" applyFill="1" applyBorder="1" applyAlignment="1">
      <alignment vertical="center" wrapText="1"/>
      <protection/>
    </xf>
    <xf numFmtId="164" fontId="33" fillId="0" borderId="10" xfId="66" applyNumberFormat="1" applyFont="1" applyFill="1" applyBorder="1" applyAlignment="1">
      <alignment vertical="center"/>
      <protection/>
    </xf>
    <xf numFmtId="0" fontId="34" fillId="24" borderId="10" xfId="66" applyFont="1" applyFill="1" applyBorder="1" applyAlignment="1">
      <alignment horizontal="left" vertical="center" wrapText="1"/>
      <protection/>
    </xf>
    <xf numFmtId="0" fontId="35" fillId="0" borderId="10" xfId="66" applyFont="1" applyFill="1" applyBorder="1" applyAlignment="1">
      <alignment vertical="center" wrapText="1"/>
      <protection/>
    </xf>
    <xf numFmtId="0" fontId="35" fillId="0" borderId="10" xfId="66" applyFont="1" applyFill="1" applyBorder="1" applyAlignment="1">
      <alignment vertical="center"/>
      <protection/>
    </xf>
    <xf numFmtId="3" fontId="38" fillId="0" borderId="10" xfId="66" applyNumberFormat="1" applyFont="1" applyBorder="1">
      <alignment/>
      <protection/>
    </xf>
    <xf numFmtId="0" fontId="35" fillId="0" borderId="10" xfId="66" applyFont="1" applyFill="1" applyBorder="1" applyAlignment="1">
      <alignment horizontal="left" vertical="center"/>
      <protection/>
    </xf>
    <xf numFmtId="0" fontId="1" fillId="0" borderId="10" xfId="66" applyBorder="1" applyAlignment="1">
      <alignment horizontal="center"/>
      <protection/>
    </xf>
    <xf numFmtId="0" fontId="30" fillId="0" borderId="10" xfId="66" applyFont="1" applyBorder="1">
      <alignment/>
      <protection/>
    </xf>
    <xf numFmtId="0" fontId="1" fillId="0" borderId="0" xfId="62" applyFill="1">
      <alignment/>
      <protection/>
    </xf>
    <xf numFmtId="0" fontId="44" fillId="0" borderId="11" xfId="59" applyFont="1" applyBorder="1" applyAlignment="1">
      <alignment shrinkToFit="1"/>
      <protection/>
    </xf>
    <xf numFmtId="0" fontId="45" fillId="0" borderId="14" xfId="62" applyFont="1" applyFill="1" applyBorder="1">
      <alignment/>
      <protection/>
    </xf>
    <xf numFmtId="3" fontId="45" fillId="0" borderId="14" xfId="62" applyNumberFormat="1" applyFont="1" applyFill="1" applyBorder="1">
      <alignment/>
      <protection/>
    </xf>
    <xf numFmtId="0" fontId="45" fillId="8" borderId="12" xfId="62" applyFont="1" applyFill="1" applyBorder="1">
      <alignment/>
      <protection/>
    </xf>
    <xf numFmtId="3" fontId="45" fillId="8" borderId="12" xfId="62" applyNumberFormat="1" applyFont="1" applyFill="1" applyBorder="1">
      <alignment/>
      <protection/>
    </xf>
    <xf numFmtId="0" fontId="44" fillId="0" borderId="10" xfId="63" applyFont="1" applyBorder="1" applyAlignment="1">
      <alignment shrinkToFit="1"/>
      <protection/>
    </xf>
    <xf numFmtId="0" fontId="45" fillId="0" borderId="13" xfId="63" applyFont="1" applyBorder="1" applyAlignment="1">
      <alignment/>
      <protection/>
    </xf>
    <xf numFmtId="0" fontId="44" fillId="0" borderId="10" xfId="63" applyFont="1" applyFill="1" applyBorder="1">
      <alignment/>
      <protection/>
    </xf>
    <xf numFmtId="0" fontId="38" fillId="0" borderId="10" xfId="66" applyFont="1" applyFill="1" applyBorder="1">
      <alignment/>
      <protection/>
    </xf>
    <xf numFmtId="0" fontId="38" fillId="0" borderId="10" xfId="66" applyFont="1" applyFill="1" applyBorder="1" applyAlignment="1">
      <alignment horizontal="left" vertical="center"/>
      <protection/>
    </xf>
    <xf numFmtId="3" fontId="45" fillId="27" borderId="12" xfId="63" applyNumberFormat="1" applyFont="1" applyFill="1" applyBorder="1">
      <alignment/>
      <protection/>
    </xf>
    <xf numFmtId="0" fontId="45" fillId="27" borderId="12" xfId="63" applyFont="1" applyFill="1" applyBorder="1">
      <alignment/>
      <protection/>
    </xf>
    <xf numFmtId="0" fontId="45" fillId="24" borderId="13" xfId="62" applyFont="1" applyFill="1" applyBorder="1" applyAlignment="1">
      <alignment shrinkToFit="1"/>
      <protection/>
    </xf>
    <xf numFmtId="0" fontId="45" fillId="0" borderId="13" xfId="62" applyFont="1" applyFill="1" applyBorder="1">
      <alignment/>
      <protection/>
    </xf>
    <xf numFmtId="3" fontId="45" fillId="0" borderId="13" xfId="62" applyNumberFormat="1" applyFont="1" applyFill="1" applyBorder="1">
      <alignment/>
      <protection/>
    </xf>
    <xf numFmtId="0" fontId="44" fillId="0" borderId="13" xfId="62" applyFont="1" applyFill="1" applyBorder="1">
      <alignment/>
      <protection/>
    </xf>
    <xf numFmtId="3" fontId="44" fillId="0" borderId="13" xfId="62" applyNumberFormat="1" applyFont="1" applyFill="1" applyBorder="1">
      <alignment/>
      <protection/>
    </xf>
    <xf numFmtId="0" fontId="45" fillId="27" borderId="12" xfId="62" applyFont="1" applyFill="1" applyBorder="1" applyAlignment="1">
      <alignment shrinkToFit="1"/>
      <protection/>
    </xf>
    <xf numFmtId="3" fontId="45" fillId="27" borderId="12" xfId="62" applyNumberFormat="1" applyFont="1" applyFill="1" applyBorder="1">
      <alignment/>
      <protection/>
    </xf>
    <xf numFmtId="0" fontId="44" fillId="0" borderId="10" xfId="60" applyFont="1" applyFill="1" applyBorder="1">
      <alignment/>
      <protection/>
    </xf>
    <xf numFmtId="0" fontId="0" fillId="0" borderId="0" xfId="57" applyFont="1">
      <alignment/>
      <protection/>
    </xf>
    <xf numFmtId="3" fontId="0" fillId="0" borderId="0" xfId="57" applyNumberFormat="1" applyFont="1">
      <alignment/>
      <protection/>
    </xf>
    <xf numFmtId="3" fontId="24" fillId="0" borderId="0" xfId="57" applyNumberFormat="1" applyFont="1">
      <alignment/>
      <protection/>
    </xf>
    <xf numFmtId="3" fontId="24" fillId="0" borderId="12" xfId="57" applyNumberFormat="1" applyFont="1" applyBorder="1">
      <alignment/>
      <protection/>
    </xf>
    <xf numFmtId="3" fontId="0" fillId="0" borderId="20" xfId="57" applyNumberFormat="1" applyFont="1" applyBorder="1">
      <alignment/>
      <protection/>
    </xf>
    <xf numFmtId="3" fontId="0" fillId="0" borderId="20" xfId="57" applyNumberFormat="1" applyBorder="1">
      <alignment/>
      <protection/>
    </xf>
    <xf numFmtId="0" fontId="55" fillId="0" borderId="22" xfId="57" applyFont="1" applyBorder="1">
      <alignment/>
      <protection/>
    </xf>
    <xf numFmtId="0" fontId="0" fillId="0" borderId="23" xfId="57" applyFont="1" applyBorder="1">
      <alignment/>
      <protection/>
    </xf>
    <xf numFmtId="3" fontId="0" fillId="0" borderId="24" xfId="57" applyNumberFormat="1" applyBorder="1">
      <alignment/>
      <protection/>
    </xf>
    <xf numFmtId="0" fontId="0" fillId="0" borderId="25" xfId="57" applyFont="1" applyBorder="1">
      <alignment/>
      <protection/>
    </xf>
    <xf numFmtId="0" fontId="0" fillId="0" borderId="10" xfId="57" applyFont="1" applyBorder="1">
      <alignment/>
      <protection/>
    </xf>
    <xf numFmtId="3" fontId="0" fillId="0" borderId="10" xfId="57" applyNumberFormat="1" applyFont="1" applyBorder="1">
      <alignment/>
      <protection/>
    </xf>
    <xf numFmtId="3" fontId="0" fillId="0" borderId="26" xfId="57" applyNumberFormat="1" applyBorder="1" applyAlignment="1">
      <alignment wrapText="1"/>
      <protection/>
    </xf>
    <xf numFmtId="3" fontId="0" fillId="0" borderId="26" xfId="57" applyNumberFormat="1" applyBorder="1">
      <alignment/>
      <protection/>
    </xf>
    <xf numFmtId="9" fontId="0" fillId="0" borderId="0" xfId="57" applyNumberFormat="1" applyFont="1">
      <alignment/>
      <protection/>
    </xf>
    <xf numFmtId="3" fontId="0" fillId="0" borderId="26" xfId="57" applyNumberFormat="1" applyFont="1" applyBorder="1">
      <alignment/>
      <protection/>
    </xf>
    <xf numFmtId="3" fontId="0" fillId="0" borderId="10" xfId="57" applyNumberFormat="1" applyBorder="1" applyAlignment="1">
      <alignment wrapText="1"/>
      <protection/>
    </xf>
    <xf numFmtId="0" fontId="24" fillId="28" borderId="10" xfId="57" applyFont="1" applyFill="1" applyBorder="1">
      <alignment/>
      <protection/>
    </xf>
    <xf numFmtId="3" fontId="24" fillId="28" borderId="10" xfId="57" applyNumberFormat="1" applyFont="1" applyFill="1" applyBorder="1">
      <alignment/>
      <protection/>
    </xf>
    <xf numFmtId="3" fontId="24" fillId="28" borderId="26" xfId="57" applyNumberFormat="1" applyFont="1" applyFill="1" applyBorder="1">
      <alignment/>
      <protection/>
    </xf>
    <xf numFmtId="3" fontId="24" fillId="28" borderId="10" xfId="57" applyNumberFormat="1" applyFont="1" applyFill="1" applyBorder="1" applyAlignment="1">
      <alignment wrapText="1"/>
      <protection/>
    </xf>
    <xf numFmtId="3" fontId="0" fillId="28" borderId="26" xfId="57" applyNumberFormat="1" applyFont="1" applyFill="1" applyBorder="1">
      <alignment/>
      <protection/>
    </xf>
    <xf numFmtId="0" fontId="0" fillId="0" borderId="10" xfId="57" applyFont="1" applyBorder="1" applyAlignment="1">
      <alignment vertical="center"/>
      <protection/>
    </xf>
    <xf numFmtId="3" fontId="0" fillId="0" borderId="10" xfId="57" applyNumberFormat="1" applyFont="1" applyBorder="1" applyAlignment="1">
      <alignment vertical="center"/>
      <protection/>
    </xf>
    <xf numFmtId="0" fontId="0" fillId="0" borderId="10" xfId="57" applyBorder="1">
      <alignment/>
      <protection/>
    </xf>
    <xf numFmtId="3" fontId="0" fillId="28" borderId="10" xfId="57" applyNumberFormat="1" applyFont="1" applyFill="1" applyBorder="1">
      <alignment/>
      <protection/>
    </xf>
    <xf numFmtId="3" fontId="0" fillId="28" borderId="26" xfId="57" applyNumberFormat="1" applyFill="1" applyBorder="1">
      <alignment/>
      <protection/>
    </xf>
    <xf numFmtId="0" fontId="0" fillId="0" borderId="27" xfId="57" applyFont="1" applyBorder="1">
      <alignment/>
      <protection/>
    </xf>
    <xf numFmtId="0" fontId="0" fillId="0" borderId="28" xfId="57" applyFont="1" applyBorder="1">
      <alignment/>
      <protection/>
    </xf>
    <xf numFmtId="0" fontId="24" fillId="28" borderId="28" xfId="57" applyFont="1" applyFill="1" applyBorder="1">
      <alignment/>
      <protection/>
    </xf>
    <xf numFmtId="3" fontId="24" fillId="28" borderId="28" xfId="57" applyNumberFormat="1" applyFont="1" applyFill="1" applyBorder="1">
      <alignment/>
      <protection/>
    </xf>
    <xf numFmtId="3" fontId="0" fillId="28" borderId="29" xfId="57" applyNumberFormat="1" applyFont="1" applyFill="1" applyBorder="1">
      <alignment/>
      <protection/>
    </xf>
    <xf numFmtId="0" fontId="25" fillId="0" borderId="22" xfId="57" applyFont="1" applyBorder="1">
      <alignment/>
      <protection/>
    </xf>
    <xf numFmtId="0" fontId="25" fillId="0" borderId="23" xfId="57" applyFont="1" applyBorder="1">
      <alignment/>
      <protection/>
    </xf>
    <xf numFmtId="0" fontId="25" fillId="0" borderId="23" xfId="57" applyFont="1" applyFill="1" applyBorder="1">
      <alignment/>
      <protection/>
    </xf>
    <xf numFmtId="0" fontId="24" fillId="0" borderId="23" xfId="57" applyFont="1" applyFill="1" applyBorder="1">
      <alignment/>
      <protection/>
    </xf>
    <xf numFmtId="3" fontId="24" fillId="0" borderId="23" xfId="57" applyNumberFormat="1" applyFont="1" applyFill="1" applyBorder="1">
      <alignment/>
      <protection/>
    </xf>
    <xf numFmtId="3" fontId="0" fillId="0" borderId="24" xfId="57" applyNumberFormat="1" applyFont="1" applyFill="1" applyBorder="1">
      <alignment/>
      <protection/>
    </xf>
    <xf numFmtId="3" fontId="0" fillId="28" borderId="28" xfId="57" applyNumberFormat="1" applyFont="1" applyFill="1" applyBorder="1">
      <alignment/>
      <protection/>
    </xf>
    <xf numFmtId="3" fontId="0" fillId="0" borderId="29" xfId="57" applyNumberFormat="1" applyFont="1" applyBorder="1">
      <alignment/>
      <protection/>
    </xf>
    <xf numFmtId="0" fontId="24" fillId="0" borderId="0" xfId="57" applyFont="1" applyFill="1">
      <alignment/>
      <protection/>
    </xf>
    <xf numFmtId="3" fontId="0" fillId="0" borderId="0" xfId="57" applyNumberFormat="1" applyFont="1" applyFill="1">
      <alignment/>
      <protection/>
    </xf>
    <xf numFmtId="0" fontId="24" fillId="0" borderId="22" xfId="57" applyFont="1" applyBorder="1">
      <alignment/>
      <protection/>
    </xf>
    <xf numFmtId="0" fontId="24" fillId="0" borderId="23" xfId="57" applyFont="1" applyBorder="1">
      <alignment/>
      <protection/>
    </xf>
    <xf numFmtId="3" fontId="0" fillId="0" borderId="23" xfId="57" applyNumberFormat="1" applyFont="1" applyFill="1" applyBorder="1">
      <alignment/>
      <protection/>
    </xf>
    <xf numFmtId="3" fontId="0" fillId="0" borderId="24" xfId="57" applyNumberFormat="1" applyFont="1" applyBorder="1">
      <alignment/>
      <protection/>
    </xf>
    <xf numFmtId="3" fontId="0" fillId="0" borderId="10" xfId="57" applyNumberFormat="1" applyFont="1" applyFill="1" applyBorder="1">
      <alignment/>
      <protection/>
    </xf>
    <xf numFmtId="0" fontId="0" fillId="0" borderId="0" xfId="57" applyFont="1" applyBorder="1">
      <alignment/>
      <protection/>
    </xf>
    <xf numFmtId="0" fontId="24" fillId="0" borderId="0" xfId="57" applyFont="1" applyFill="1" applyBorder="1">
      <alignment/>
      <protection/>
    </xf>
    <xf numFmtId="3" fontId="0" fillId="0" borderId="0" xfId="57" applyNumberFormat="1" applyFont="1" applyFill="1" applyBorder="1">
      <alignment/>
      <protection/>
    </xf>
    <xf numFmtId="3" fontId="24" fillId="0" borderId="0" xfId="57" applyNumberFormat="1" applyFont="1" applyFill="1" applyBorder="1">
      <alignment/>
      <protection/>
    </xf>
    <xf numFmtId="0" fontId="24" fillId="0" borderId="30" xfId="57" applyFont="1" applyFill="1" applyBorder="1">
      <alignment/>
      <protection/>
    </xf>
    <xf numFmtId="3" fontId="0" fillId="0" borderId="30" xfId="57" applyNumberFormat="1" applyFont="1" applyFill="1" applyBorder="1">
      <alignment/>
      <protection/>
    </xf>
    <xf numFmtId="3" fontId="24" fillId="0" borderId="30" xfId="57" applyNumberFormat="1" applyFont="1" applyFill="1" applyBorder="1">
      <alignment/>
      <protection/>
    </xf>
    <xf numFmtId="0" fontId="0" fillId="0" borderId="0" xfId="57" applyFont="1" applyFill="1">
      <alignment/>
      <protection/>
    </xf>
    <xf numFmtId="3" fontId="24" fillId="0" borderId="0" xfId="57" applyNumberFormat="1" applyFont="1" applyFill="1">
      <alignment/>
      <protection/>
    </xf>
    <xf numFmtId="3" fontId="0" fillId="0" borderId="23" xfId="57" applyNumberFormat="1" applyFont="1" applyBorder="1">
      <alignment/>
      <protection/>
    </xf>
    <xf numFmtId="0" fontId="24" fillId="0" borderId="10" xfId="57" applyFont="1" applyBorder="1">
      <alignment/>
      <protection/>
    </xf>
    <xf numFmtId="3" fontId="24" fillId="0" borderId="10" xfId="57" applyNumberFormat="1" applyFont="1" applyBorder="1">
      <alignment/>
      <protection/>
    </xf>
    <xf numFmtId="0" fontId="26" fillId="0" borderId="10" xfId="57" applyFont="1" applyFill="1" applyBorder="1">
      <alignment/>
      <protection/>
    </xf>
    <xf numFmtId="3" fontId="26" fillId="0" borderId="10" xfId="57" applyNumberFormat="1" applyFont="1" applyBorder="1">
      <alignment/>
      <protection/>
    </xf>
    <xf numFmtId="0" fontId="0" fillId="0" borderId="25" xfId="57" applyBorder="1">
      <alignment/>
      <protection/>
    </xf>
    <xf numFmtId="0" fontId="27" fillId="0" borderId="10" xfId="57" applyFont="1" applyBorder="1">
      <alignment/>
      <protection/>
    </xf>
    <xf numFmtId="3" fontId="27" fillId="0" borderId="10" xfId="57" applyNumberFormat="1" applyFont="1" applyBorder="1">
      <alignment/>
      <protection/>
    </xf>
    <xf numFmtId="0" fontId="27" fillId="0" borderId="10" xfId="57" applyFont="1" applyBorder="1" applyAlignment="1">
      <alignment horizontal="right"/>
      <protection/>
    </xf>
    <xf numFmtId="0" fontId="27" fillId="0" borderId="28" xfId="57" applyFont="1" applyBorder="1" applyAlignment="1">
      <alignment horizontal="right"/>
      <protection/>
    </xf>
    <xf numFmtId="3" fontId="26" fillId="0" borderId="28" xfId="57" applyNumberFormat="1" applyFont="1" applyBorder="1">
      <alignment/>
      <protection/>
    </xf>
    <xf numFmtId="0" fontId="24" fillId="0" borderId="31" xfId="57" applyFont="1" applyBorder="1">
      <alignment/>
      <protection/>
    </xf>
    <xf numFmtId="3" fontId="0" fillId="0" borderId="32" xfId="57" applyNumberFormat="1" applyBorder="1">
      <alignment/>
      <protection/>
    </xf>
    <xf numFmtId="3" fontId="0" fillId="0" borderId="33" xfId="57" applyNumberFormat="1" applyBorder="1">
      <alignment/>
      <protection/>
    </xf>
    <xf numFmtId="0" fontId="0" fillId="0" borderId="0" xfId="57">
      <alignment/>
      <protection/>
    </xf>
    <xf numFmtId="0" fontId="0" fillId="0" borderId="34" xfId="57" applyBorder="1">
      <alignment/>
      <protection/>
    </xf>
    <xf numFmtId="3" fontId="0" fillId="0" borderId="0" xfId="57" applyNumberFormat="1" applyBorder="1">
      <alignment/>
      <protection/>
    </xf>
    <xf numFmtId="3" fontId="0" fillId="0" borderId="35" xfId="57" applyNumberFormat="1" applyBorder="1">
      <alignment/>
      <protection/>
    </xf>
    <xf numFmtId="3" fontId="0" fillId="0" borderId="0" xfId="57" applyNumberFormat="1">
      <alignment/>
      <protection/>
    </xf>
    <xf numFmtId="0" fontId="0" fillId="0" borderId="34" xfId="57" applyFont="1" applyBorder="1">
      <alignment/>
      <protection/>
    </xf>
    <xf numFmtId="0" fontId="24" fillId="0" borderId="36" xfId="57" applyFont="1" applyBorder="1">
      <alignment/>
      <protection/>
    </xf>
    <xf numFmtId="3" fontId="24" fillId="0" borderId="30" xfId="57" applyNumberFormat="1" applyFont="1" applyBorder="1">
      <alignment/>
      <protection/>
    </xf>
    <xf numFmtId="3" fontId="24" fillId="0" borderId="37" xfId="57" applyNumberFormat="1" applyFont="1" applyBorder="1">
      <alignment/>
      <protection/>
    </xf>
    <xf numFmtId="0" fontId="24" fillId="0" borderId="30" xfId="57" applyFont="1" applyBorder="1">
      <alignment/>
      <protection/>
    </xf>
    <xf numFmtId="3" fontId="0" fillId="0" borderId="30" xfId="57" applyNumberFormat="1" applyBorder="1">
      <alignment/>
      <protection/>
    </xf>
    <xf numFmtId="3" fontId="0" fillId="0" borderId="0" xfId="57" applyNumberFormat="1" applyAlignment="1">
      <alignment horizontal="center" wrapText="1"/>
      <protection/>
    </xf>
    <xf numFmtId="3" fontId="0" fillId="0" borderId="0" xfId="57" applyNumberFormat="1" applyFont="1" applyAlignment="1">
      <alignment horizontal="center" wrapText="1"/>
      <protection/>
    </xf>
    <xf numFmtId="3" fontId="0" fillId="0" borderId="0" xfId="57" applyNumberFormat="1" applyFont="1" applyAlignment="1">
      <alignment horizontal="left" wrapText="1"/>
      <protection/>
    </xf>
    <xf numFmtId="3" fontId="0" fillId="0" borderId="0" xfId="57" applyNumberFormat="1" applyAlignment="1">
      <alignment horizontal="center" vertical="center"/>
      <protection/>
    </xf>
    <xf numFmtId="167" fontId="0" fillId="0" borderId="0" xfId="57" applyNumberFormat="1">
      <alignment/>
      <protection/>
    </xf>
    <xf numFmtId="167" fontId="0" fillId="0" borderId="0" xfId="57" applyNumberFormat="1" applyAlignment="1">
      <alignment horizontal="center"/>
      <protection/>
    </xf>
    <xf numFmtId="167" fontId="0" fillId="0" borderId="0" xfId="57" applyNumberFormat="1" applyAlignment="1">
      <alignment horizontal="left"/>
      <protection/>
    </xf>
    <xf numFmtId="0" fontId="19" fillId="0" borderId="0" xfId="57" applyFont="1">
      <alignment/>
      <protection/>
    </xf>
    <xf numFmtId="166" fontId="20" fillId="0" borderId="31" xfId="56" applyNumberFormat="1" applyFont="1" applyFill="1" applyBorder="1" applyAlignment="1">
      <alignment horizontal="center" vertical="center"/>
      <protection/>
    </xf>
    <xf numFmtId="0" fontId="21" fillId="0" borderId="32" xfId="56" applyFont="1" applyBorder="1" applyAlignment="1">
      <alignment/>
      <protection/>
    </xf>
    <xf numFmtId="0" fontId="21" fillId="0" borderId="33" xfId="56" applyFont="1" applyBorder="1" applyAlignment="1">
      <alignment/>
      <protection/>
    </xf>
    <xf numFmtId="0" fontId="23" fillId="0" borderId="38" xfId="56" applyFont="1" applyFill="1" applyBorder="1" applyAlignment="1">
      <alignment horizontal="right"/>
      <protection/>
    </xf>
    <xf numFmtId="0" fontId="0" fillId="0" borderId="38" xfId="56" applyFont="1" applyBorder="1" applyAlignment="1">
      <alignment/>
      <protection/>
    </xf>
    <xf numFmtId="166" fontId="23" fillId="0" borderId="10" xfId="56" applyNumberFormat="1" applyFont="1" applyFill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center"/>
      <protection/>
    </xf>
    <xf numFmtId="0" fontId="24" fillId="0" borderId="10" xfId="56" applyFont="1" applyBorder="1" applyAlignment="1">
      <alignment horizontal="center" vertical="center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0" fillId="0" borderId="38" xfId="56" applyFont="1" applyBorder="1" applyAlignment="1">
      <alignment horizontal="center" vertical="center"/>
      <protection/>
    </xf>
    <xf numFmtId="0" fontId="0" fillId="0" borderId="17" xfId="56" applyFont="1" applyBorder="1" applyAlignment="1">
      <alignment horizontal="center" vertical="center"/>
      <protection/>
    </xf>
    <xf numFmtId="0" fontId="22" fillId="0" borderId="19" xfId="56" applyFont="1" applyFill="1" applyBorder="1" applyAlignment="1" quotePrefix="1">
      <alignment horizontal="center" vertical="center"/>
      <protection/>
    </xf>
    <xf numFmtId="0" fontId="22" fillId="0" borderId="17" xfId="56" applyFont="1" applyFill="1" applyBorder="1" applyAlignment="1">
      <alignment horizontal="center" vertical="center"/>
      <protection/>
    </xf>
    <xf numFmtId="0" fontId="22" fillId="0" borderId="19" xfId="56" applyFont="1" applyFill="1" applyBorder="1" applyAlignment="1">
      <alignment horizontal="left" vertical="center" wrapText="1"/>
      <protection/>
    </xf>
    <xf numFmtId="0" fontId="22" fillId="0" borderId="38" xfId="56" applyFont="1" applyFill="1" applyBorder="1" applyAlignment="1">
      <alignment horizontal="left" vertical="center" wrapText="1"/>
      <protection/>
    </xf>
    <xf numFmtId="0" fontId="22" fillId="0" borderId="17" xfId="56" applyFont="1" applyFill="1" applyBorder="1" applyAlignment="1">
      <alignment horizontal="left" vertical="center" wrapText="1"/>
      <protection/>
    </xf>
    <xf numFmtId="0" fontId="22" fillId="0" borderId="19" xfId="56" applyFont="1" applyFill="1" applyBorder="1" applyAlignment="1">
      <alignment horizontal="left" vertical="center"/>
      <protection/>
    </xf>
    <xf numFmtId="0" fontId="22" fillId="0" borderId="38" xfId="56" applyFont="1" applyFill="1" applyBorder="1" applyAlignment="1">
      <alignment horizontal="left" vertical="center"/>
      <protection/>
    </xf>
    <xf numFmtId="0" fontId="22" fillId="0" borderId="17" xfId="56" applyFont="1" applyFill="1" applyBorder="1" applyAlignment="1">
      <alignment horizontal="left" vertical="center"/>
      <protection/>
    </xf>
    <xf numFmtId="3" fontId="22" fillId="0" borderId="19" xfId="56" applyNumberFormat="1" applyFont="1" applyFill="1" applyBorder="1" applyAlignment="1">
      <alignment horizontal="center" vertical="center"/>
      <protection/>
    </xf>
    <xf numFmtId="3" fontId="22" fillId="0" borderId="38" xfId="56" applyNumberFormat="1" applyFont="1" applyFill="1" applyBorder="1" applyAlignment="1">
      <alignment horizontal="center" vertical="center"/>
      <protection/>
    </xf>
    <xf numFmtId="3" fontId="22" fillId="0" borderId="17" xfId="56" applyNumberFormat="1" applyFont="1" applyFill="1" applyBorder="1" applyAlignment="1">
      <alignment horizontal="center" vertical="center"/>
      <protection/>
    </xf>
    <xf numFmtId="1" fontId="22" fillId="0" borderId="19" xfId="56" applyNumberFormat="1" applyFont="1" applyFill="1" applyBorder="1" applyAlignment="1">
      <alignment horizontal="center" vertical="center"/>
      <protection/>
    </xf>
    <xf numFmtId="1" fontId="22" fillId="0" borderId="17" xfId="56" applyNumberFormat="1" applyFont="1" applyFill="1" applyBorder="1" applyAlignment="1">
      <alignment horizontal="center" vertical="center"/>
      <protection/>
    </xf>
    <xf numFmtId="0" fontId="22" fillId="0" borderId="19" xfId="56" applyFont="1" applyFill="1" applyBorder="1" applyAlignment="1">
      <alignment horizontal="center" vertical="center"/>
      <protection/>
    </xf>
    <xf numFmtId="0" fontId="22" fillId="0" borderId="38" xfId="56" applyFont="1" applyFill="1" applyBorder="1" applyAlignment="1">
      <alignment horizontal="center" vertical="center"/>
      <protection/>
    </xf>
    <xf numFmtId="0" fontId="22" fillId="0" borderId="19" xfId="56" applyFont="1" applyFill="1" applyBorder="1" applyAlignment="1">
      <alignment vertical="center" wrapText="1"/>
      <protection/>
    </xf>
    <xf numFmtId="0" fontId="22" fillId="0" borderId="38" xfId="56" applyFont="1" applyFill="1" applyBorder="1" applyAlignment="1">
      <alignment vertical="center" wrapText="1"/>
      <protection/>
    </xf>
    <xf numFmtId="0" fontId="22" fillId="0" borderId="17" xfId="56" applyFont="1" applyFill="1" applyBorder="1" applyAlignment="1">
      <alignment vertical="center" wrapText="1"/>
      <protection/>
    </xf>
    <xf numFmtId="0" fontId="23" fillId="0" borderId="19" xfId="56" applyFont="1" applyFill="1" applyBorder="1" applyAlignment="1" quotePrefix="1">
      <alignment horizontal="center" vertical="center"/>
      <protection/>
    </xf>
    <xf numFmtId="0" fontId="23" fillId="0" borderId="17" xfId="56" applyFont="1" applyFill="1" applyBorder="1" applyAlignment="1">
      <alignment horizontal="center" vertical="center"/>
      <protection/>
    </xf>
    <xf numFmtId="0" fontId="23" fillId="0" borderId="19" xfId="56" applyFont="1" applyFill="1" applyBorder="1" applyAlignment="1">
      <alignment horizontal="left" vertical="center" wrapText="1"/>
      <protection/>
    </xf>
    <xf numFmtId="0" fontId="23" fillId="0" borderId="38" xfId="56" applyFont="1" applyFill="1" applyBorder="1" applyAlignment="1">
      <alignment horizontal="left" vertical="center" wrapText="1"/>
      <protection/>
    </xf>
    <xf numFmtId="0" fontId="23" fillId="0" borderId="17" xfId="56" applyFont="1" applyFill="1" applyBorder="1" applyAlignment="1">
      <alignment horizontal="left" vertical="center" wrapText="1"/>
      <protection/>
    </xf>
    <xf numFmtId="0" fontId="23" fillId="0" borderId="19" xfId="56" applyFont="1" applyFill="1" applyBorder="1" applyAlignment="1">
      <alignment horizontal="left" vertical="center"/>
      <protection/>
    </xf>
    <xf numFmtId="0" fontId="23" fillId="0" borderId="38" xfId="56" applyFont="1" applyFill="1" applyBorder="1" applyAlignment="1">
      <alignment horizontal="left" vertical="center"/>
      <protection/>
    </xf>
    <xf numFmtId="0" fontId="23" fillId="0" borderId="17" xfId="56" applyFont="1" applyFill="1" applyBorder="1" applyAlignment="1">
      <alignment horizontal="left" vertical="center"/>
      <protection/>
    </xf>
    <xf numFmtId="3" fontId="23" fillId="0" borderId="19" xfId="56" applyNumberFormat="1" applyFont="1" applyFill="1" applyBorder="1" applyAlignment="1">
      <alignment horizontal="center" vertical="center"/>
      <protection/>
    </xf>
    <xf numFmtId="3" fontId="23" fillId="0" borderId="38" xfId="56" applyNumberFormat="1" applyFont="1" applyFill="1" applyBorder="1" applyAlignment="1">
      <alignment horizontal="center" vertical="center"/>
      <protection/>
    </xf>
    <xf numFmtId="3" fontId="23" fillId="0" borderId="17" xfId="56" applyNumberFormat="1" applyFont="1" applyFill="1" applyBorder="1" applyAlignment="1">
      <alignment horizontal="center" vertical="center"/>
      <protection/>
    </xf>
    <xf numFmtId="0" fontId="0" fillId="0" borderId="19" xfId="56" applyFont="1" applyFill="1" applyBorder="1" applyAlignment="1">
      <alignment horizontal="left" vertical="center" wrapText="1"/>
      <protection/>
    </xf>
    <xf numFmtId="0" fontId="0" fillId="0" borderId="38" xfId="56" applyFont="1" applyFill="1" applyBorder="1" applyAlignment="1">
      <alignment horizontal="left" vertical="center" wrapText="1"/>
      <protection/>
    </xf>
    <xf numFmtId="0" fontId="0" fillId="0" borderId="17" xfId="56" applyFont="1" applyFill="1" applyBorder="1" applyAlignment="1">
      <alignment horizontal="left" vertical="center" wrapText="1"/>
      <protection/>
    </xf>
    <xf numFmtId="0" fontId="22" fillId="0" borderId="17" xfId="56" applyFont="1" applyFill="1" applyBorder="1" applyAlignment="1" quotePrefix="1">
      <alignment horizontal="center" vertical="center"/>
      <protection/>
    </xf>
    <xf numFmtId="0" fontId="24" fillId="0" borderId="19" xfId="56" applyFont="1" applyFill="1" applyBorder="1" applyAlignment="1">
      <alignment horizontal="left" vertical="center" wrapText="1"/>
      <protection/>
    </xf>
    <xf numFmtId="0" fontId="24" fillId="0" borderId="38" xfId="56" applyFont="1" applyFill="1" applyBorder="1" applyAlignment="1">
      <alignment horizontal="left" vertical="center" wrapText="1"/>
      <protection/>
    </xf>
    <xf numFmtId="0" fontId="24" fillId="0" borderId="17" xfId="56" applyFont="1" applyFill="1" applyBorder="1" applyAlignment="1">
      <alignment horizontal="left" vertical="center" wrapText="1"/>
      <protection/>
    </xf>
    <xf numFmtId="0" fontId="23" fillId="0" borderId="17" xfId="56" applyFont="1" applyFill="1" applyBorder="1" applyAlignment="1" quotePrefix="1">
      <alignment horizontal="center" vertical="center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 vertical="center" wrapText="1"/>
    </xf>
    <xf numFmtId="3" fontId="23" fillId="10" borderId="19" xfId="56" applyNumberFormat="1" applyFont="1" applyFill="1" applyBorder="1" applyAlignment="1">
      <alignment horizontal="center" vertical="center"/>
      <protection/>
    </xf>
    <xf numFmtId="3" fontId="23" fillId="10" borderId="38" xfId="56" applyNumberFormat="1" applyFont="1" applyFill="1" applyBorder="1" applyAlignment="1">
      <alignment horizontal="center" vertical="center"/>
      <protection/>
    </xf>
    <xf numFmtId="3" fontId="23" fillId="10" borderId="17" xfId="56" applyNumberFormat="1" applyFont="1" applyFill="1" applyBorder="1" applyAlignment="1">
      <alignment horizontal="center" vertical="center"/>
      <protection/>
    </xf>
    <xf numFmtId="0" fontId="22" fillId="0" borderId="17" xfId="0" applyFont="1" applyFill="1" applyBorder="1" applyAlignment="1">
      <alignment horizontal="left" vertical="center" wrapText="1"/>
    </xf>
    <xf numFmtId="0" fontId="23" fillId="10" borderId="19" xfId="56" applyFont="1" applyFill="1" applyBorder="1" applyAlignment="1">
      <alignment horizontal="left" vertical="center"/>
      <protection/>
    </xf>
    <xf numFmtId="0" fontId="23" fillId="10" borderId="38" xfId="56" applyFont="1" applyFill="1" applyBorder="1" applyAlignment="1">
      <alignment horizontal="left" vertical="center"/>
      <protection/>
    </xf>
    <xf numFmtId="0" fontId="23" fillId="10" borderId="17" xfId="56" applyFont="1" applyFill="1" applyBorder="1" applyAlignment="1">
      <alignment horizontal="left" vertical="center"/>
      <protection/>
    </xf>
    <xf numFmtId="0" fontId="24" fillId="10" borderId="19" xfId="56" applyFont="1" applyFill="1" applyBorder="1" applyAlignment="1">
      <alignment horizontal="left" vertical="center" wrapText="1"/>
      <protection/>
    </xf>
    <xf numFmtId="0" fontId="24" fillId="10" borderId="38" xfId="56" applyFont="1" applyFill="1" applyBorder="1" applyAlignment="1">
      <alignment horizontal="left" vertical="center" wrapText="1"/>
      <protection/>
    </xf>
    <xf numFmtId="0" fontId="24" fillId="10" borderId="17" xfId="56" applyFont="1" applyFill="1" applyBorder="1" applyAlignment="1">
      <alignment horizontal="left" vertical="center" wrapText="1"/>
      <protection/>
    </xf>
    <xf numFmtId="0" fontId="23" fillId="10" borderId="19" xfId="56" applyFont="1" applyFill="1" applyBorder="1" applyAlignment="1" quotePrefix="1">
      <alignment horizontal="center" vertical="center"/>
      <protection/>
    </xf>
    <xf numFmtId="0" fontId="23" fillId="10" borderId="17" xfId="56" applyFont="1" applyFill="1" applyBorder="1" applyAlignment="1" quotePrefix="1">
      <alignment horizontal="center" vertical="center"/>
      <protection/>
    </xf>
    <xf numFmtId="0" fontId="23" fillId="0" borderId="19" xfId="0" applyFont="1" applyFill="1" applyBorder="1" applyAlignment="1">
      <alignment horizontal="left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3" fontId="23" fillId="7" borderId="19" xfId="56" applyNumberFormat="1" applyFont="1" applyFill="1" applyBorder="1" applyAlignment="1">
      <alignment horizontal="center" vertical="center"/>
      <protection/>
    </xf>
    <xf numFmtId="3" fontId="23" fillId="7" borderId="38" xfId="56" applyNumberFormat="1" applyFont="1" applyFill="1" applyBorder="1" applyAlignment="1">
      <alignment horizontal="center" vertical="center"/>
      <protection/>
    </xf>
    <xf numFmtId="3" fontId="23" fillId="7" borderId="17" xfId="56" applyNumberFormat="1" applyFont="1" applyFill="1" applyBorder="1" applyAlignment="1">
      <alignment horizontal="center" vertical="center"/>
      <protection/>
    </xf>
    <xf numFmtId="0" fontId="24" fillId="10" borderId="19" xfId="0" applyFont="1" applyFill="1" applyBorder="1" applyAlignment="1">
      <alignment horizontal="left" vertical="center" wrapText="1"/>
    </xf>
    <xf numFmtId="0" fontId="24" fillId="10" borderId="38" xfId="0" applyFont="1" applyFill="1" applyBorder="1" applyAlignment="1">
      <alignment horizontal="left" vertical="center" wrapText="1"/>
    </xf>
    <xf numFmtId="0" fontId="24" fillId="10" borderId="17" xfId="0" applyFont="1" applyFill="1" applyBorder="1" applyAlignment="1">
      <alignment horizontal="left" vertical="center" wrapText="1"/>
    </xf>
    <xf numFmtId="0" fontId="23" fillId="10" borderId="19" xfId="0" applyFont="1" applyFill="1" applyBorder="1" applyAlignment="1">
      <alignment horizontal="left" vertical="center" wrapText="1"/>
    </xf>
    <xf numFmtId="0" fontId="23" fillId="10" borderId="38" xfId="0" applyFont="1" applyFill="1" applyBorder="1" applyAlignment="1">
      <alignment horizontal="left" vertical="center" wrapText="1"/>
    </xf>
    <xf numFmtId="0" fontId="23" fillId="7" borderId="19" xfId="56" applyFont="1" applyFill="1" applyBorder="1" applyAlignment="1" quotePrefix="1">
      <alignment horizontal="center" vertical="center"/>
      <protection/>
    </xf>
    <xf numFmtId="0" fontId="23" fillId="7" borderId="17" xfId="56" applyFont="1" applyFill="1" applyBorder="1" applyAlignment="1" quotePrefix="1">
      <alignment horizontal="center" vertical="center"/>
      <protection/>
    </xf>
    <xf numFmtId="0" fontId="24" fillId="7" borderId="19" xfId="0" applyFont="1" applyFill="1" applyBorder="1" applyAlignment="1">
      <alignment horizontal="center" vertical="center" wrapText="1"/>
    </xf>
    <xf numFmtId="0" fontId="24" fillId="7" borderId="38" xfId="0" applyFont="1" applyFill="1" applyBorder="1" applyAlignment="1">
      <alignment horizontal="center" vertical="center" wrapText="1"/>
    </xf>
    <xf numFmtId="0" fontId="24" fillId="7" borderId="17" xfId="0" applyFont="1" applyFill="1" applyBorder="1" applyAlignment="1">
      <alignment horizontal="center" vertical="center" wrapText="1"/>
    </xf>
    <xf numFmtId="0" fontId="23" fillId="7" borderId="19" xfId="0" applyFont="1" applyFill="1" applyBorder="1" applyAlignment="1">
      <alignment horizontal="left" vertical="center" wrapText="1"/>
    </xf>
    <xf numFmtId="0" fontId="23" fillId="7" borderId="38" xfId="0" applyFont="1" applyFill="1" applyBorder="1" applyAlignment="1">
      <alignment horizontal="left" vertical="center" wrapText="1"/>
    </xf>
    <xf numFmtId="0" fontId="46" fillId="0" borderId="10" xfId="62" applyFont="1" applyBorder="1" applyAlignment="1">
      <alignment horizontal="center"/>
      <protection/>
    </xf>
    <xf numFmtId="0" fontId="1" fillId="0" borderId="10" xfId="62" applyBorder="1" applyAlignment="1">
      <alignment horizontal="center"/>
      <protection/>
    </xf>
    <xf numFmtId="0" fontId="47" fillId="7" borderId="19" xfId="62" applyFont="1" applyFill="1" applyBorder="1" applyAlignment="1">
      <alignment/>
      <protection/>
    </xf>
    <xf numFmtId="0" fontId="0" fillId="0" borderId="38" xfId="0" applyBorder="1" applyAlignment="1">
      <alignment/>
    </xf>
    <xf numFmtId="0" fontId="0" fillId="0" borderId="17" xfId="0" applyBorder="1" applyAlignment="1">
      <alignment/>
    </xf>
    <xf numFmtId="0" fontId="46" fillId="0" borderId="10" xfId="59" applyFont="1" applyBorder="1" applyAlignment="1">
      <alignment horizontal="center"/>
      <protection/>
    </xf>
    <xf numFmtId="0" fontId="1" fillId="0" borderId="10" xfId="59" applyBorder="1" applyAlignment="1">
      <alignment horizontal="center"/>
      <protection/>
    </xf>
    <xf numFmtId="166" fontId="22" fillId="0" borderId="19" xfId="56" applyNumberFormat="1" applyFont="1" applyFill="1" applyBorder="1" applyAlignment="1" quotePrefix="1">
      <alignment horizontal="center" vertical="center"/>
      <protection/>
    </xf>
    <xf numFmtId="166" fontId="22" fillId="0" borderId="17" xfId="56" applyNumberFormat="1" applyFont="1" applyFill="1" applyBorder="1" applyAlignment="1" quotePrefix="1">
      <alignment horizontal="center" vertical="center"/>
      <protection/>
    </xf>
    <xf numFmtId="0" fontId="22" fillId="0" borderId="19" xfId="56" applyFont="1" applyFill="1" applyBorder="1" applyAlignment="1">
      <alignment vertical="center"/>
      <protection/>
    </xf>
    <xf numFmtId="0" fontId="22" fillId="0" borderId="38" xfId="56" applyFont="1" applyFill="1" applyBorder="1" applyAlignment="1">
      <alignment vertical="center"/>
      <protection/>
    </xf>
    <xf numFmtId="164" fontId="22" fillId="0" borderId="10" xfId="56" applyNumberFormat="1" applyFont="1" applyFill="1" applyBorder="1" applyAlignment="1">
      <alignment vertical="center"/>
      <protection/>
    </xf>
    <xf numFmtId="3" fontId="22" fillId="0" borderId="19" xfId="56" applyNumberFormat="1" applyFont="1" applyFill="1" applyBorder="1" applyAlignment="1">
      <alignment horizontal="right" vertical="center"/>
      <protection/>
    </xf>
    <xf numFmtId="3" fontId="22" fillId="0" borderId="38" xfId="56" applyNumberFormat="1" applyFont="1" applyFill="1" applyBorder="1" applyAlignment="1">
      <alignment horizontal="right" vertical="center"/>
      <protection/>
    </xf>
    <xf numFmtId="3" fontId="22" fillId="0" borderId="17" xfId="56" applyNumberFormat="1" applyFont="1" applyFill="1" applyBorder="1" applyAlignment="1">
      <alignment horizontal="right" vertical="center"/>
      <protection/>
    </xf>
    <xf numFmtId="0" fontId="22" fillId="0" borderId="19" xfId="56" applyNumberFormat="1" applyFont="1" applyFill="1" applyBorder="1" applyAlignment="1">
      <alignment vertical="center"/>
      <protection/>
    </xf>
    <xf numFmtId="0" fontId="22" fillId="0" borderId="38" xfId="56" applyNumberFormat="1" applyFont="1" applyFill="1" applyBorder="1" applyAlignment="1">
      <alignment vertical="center"/>
      <protection/>
    </xf>
    <xf numFmtId="0" fontId="22" fillId="0" borderId="17" xfId="56" applyNumberFormat="1" applyFont="1" applyFill="1" applyBorder="1" applyAlignment="1">
      <alignment vertical="center"/>
      <protection/>
    </xf>
    <xf numFmtId="164" fontId="22" fillId="0" borderId="19" xfId="56" applyNumberFormat="1" applyFont="1" applyFill="1" applyBorder="1" applyAlignment="1">
      <alignment vertical="center"/>
      <protection/>
    </xf>
    <xf numFmtId="164" fontId="22" fillId="0" borderId="38" xfId="56" applyNumberFormat="1" applyFont="1" applyFill="1" applyBorder="1" applyAlignment="1">
      <alignment vertical="center"/>
      <protection/>
    </xf>
    <xf numFmtId="164" fontId="22" fillId="0" borderId="17" xfId="56" applyNumberFormat="1" applyFont="1" applyFill="1" applyBorder="1" applyAlignment="1">
      <alignment vertical="center"/>
      <protection/>
    </xf>
    <xf numFmtId="166" fontId="23" fillId="0" borderId="19" xfId="56" applyNumberFormat="1" applyFont="1" applyFill="1" applyBorder="1" applyAlignment="1" quotePrefix="1">
      <alignment horizontal="center" vertical="center"/>
      <protection/>
    </xf>
    <xf numFmtId="166" fontId="23" fillId="0" borderId="17" xfId="56" applyNumberFormat="1" applyFont="1" applyFill="1" applyBorder="1" applyAlignment="1" quotePrefix="1">
      <alignment horizontal="center" vertical="center"/>
      <protection/>
    </xf>
    <xf numFmtId="0" fontId="23" fillId="0" borderId="19" xfId="56" applyFont="1" applyFill="1" applyBorder="1" applyAlignment="1">
      <alignment vertical="center" wrapText="1"/>
      <protection/>
    </xf>
    <xf numFmtId="0" fontId="23" fillId="0" borderId="38" xfId="56" applyFont="1" applyFill="1" applyBorder="1" applyAlignment="1">
      <alignment vertical="center" wrapText="1"/>
      <protection/>
    </xf>
    <xf numFmtId="164" fontId="23" fillId="0" borderId="10" xfId="56" applyNumberFormat="1" applyFont="1" applyFill="1" applyBorder="1" applyAlignment="1">
      <alignment vertical="center"/>
      <protection/>
    </xf>
    <xf numFmtId="3" fontId="23" fillId="0" borderId="19" xfId="56" applyNumberFormat="1" applyFont="1" applyFill="1" applyBorder="1" applyAlignment="1">
      <alignment horizontal="right" vertical="center"/>
      <protection/>
    </xf>
    <xf numFmtId="3" fontId="23" fillId="0" borderId="38" xfId="56" applyNumberFormat="1" applyFont="1" applyFill="1" applyBorder="1" applyAlignment="1">
      <alignment horizontal="right" vertical="center"/>
      <protection/>
    </xf>
    <xf numFmtId="3" fontId="23" fillId="0" borderId="17" xfId="56" applyNumberFormat="1" applyFont="1" applyFill="1" applyBorder="1" applyAlignment="1">
      <alignment horizontal="right" vertical="center"/>
      <protection/>
    </xf>
    <xf numFmtId="0" fontId="22" fillId="24" borderId="19" xfId="56" applyFont="1" applyFill="1" applyBorder="1" applyAlignment="1">
      <alignment horizontal="left" vertical="center" wrapText="1"/>
      <protection/>
    </xf>
    <xf numFmtId="0" fontId="22" fillId="24" borderId="38" xfId="56" applyFont="1" applyFill="1" applyBorder="1" applyAlignment="1">
      <alignment horizontal="left" vertical="center" wrapText="1"/>
      <protection/>
    </xf>
    <xf numFmtId="0" fontId="0" fillId="24" borderId="19" xfId="56" applyFont="1" applyFill="1" applyBorder="1" applyAlignment="1">
      <alignment horizontal="left" vertical="center" wrapText="1"/>
      <protection/>
    </xf>
    <xf numFmtId="0" fontId="0" fillId="24" borderId="38" xfId="56" applyFont="1" applyFill="1" applyBorder="1" applyAlignment="1">
      <alignment horizontal="left" vertical="center" wrapText="1"/>
      <protection/>
    </xf>
    <xf numFmtId="0" fontId="0" fillId="0" borderId="19" xfId="56" applyFont="1" applyFill="1" applyBorder="1" applyAlignment="1">
      <alignment vertical="center" wrapText="1"/>
      <protection/>
    </xf>
    <xf numFmtId="0" fontId="0" fillId="0" borderId="38" xfId="56" applyFont="1" applyFill="1" applyBorder="1" applyAlignment="1">
      <alignment vertical="center" wrapText="1"/>
      <protection/>
    </xf>
    <xf numFmtId="0" fontId="0" fillId="0" borderId="19" xfId="56" applyFont="1" applyFill="1" applyBorder="1" applyAlignment="1">
      <alignment vertical="center"/>
      <protection/>
    </xf>
    <xf numFmtId="0" fontId="0" fillId="0" borderId="38" xfId="56" applyFont="1" applyFill="1" applyBorder="1" applyAlignment="1">
      <alignment vertical="center"/>
      <protection/>
    </xf>
    <xf numFmtId="165" fontId="22" fillId="0" borderId="19" xfId="56" applyNumberFormat="1" applyFont="1" applyFill="1" applyBorder="1" applyAlignment="1">
      <alignment horizontal="left" vertical="center"/>
      <protection/>
    </xf>
    <xf numFmtId="165" fontId="22" fillId="0" borderId="38" xfId="56" applyNumberFormat="1" applyFont="1" applyFill="1" applyBorder="1" applyAlignment="1">
      <alignment horizontal="left" vertical="center"/>
      <protection/>
    </xf>
    <xf numFmtId="3" fontId="23" fillId="10" borderId="19" xfId="56" applyNumberFormat="1" applyFont="1" applyFill="1" applyBorder="1" applyAlignment="1">
      <alignment horizontal="right" vertical="center"/>
      <protection/>
    </xf>
    <xf numFmtId="3" fontId="23" fillId="10" borderId="38" xfId="56" applyNumberFormat="1" applyFont="1" applyFill="1" applyBorder="1" applyAlignment="1">
      <alignment horizontal="right" vertical="center"/>
      <protection/>
    </xf>
    <xf numFmtId="3" fontId="23" fillId="10" borderId="17" xfId="56" applyNumberFormat="1" applyFont="1" applyFill="1" applyBorder="1" applyAlignment="1">
      <alignment horizontal="right" vertical="center"/>
      <protection/>
    </xf>
    <xf numFmtId="166" fontId="23" fillId="10" borderId="19" xfId="56" applyNumberFormat="1" applyFont="1" applyFill="1" applyBorder="1" applyAlignment="1" quotePrefix="1">
      <alignment horizontal="center" vertical="center"/>
      <protection/>
    </xf>
    <xf numFmtId="166" fontId="23" fillId="10" borderId="17" xfId="56" applyNumberFormat="1" applyFont="1" applyFill="1" applyBorder="1" applyAlignment="1" quotePrefix="1">
      <alignment horizontal="center" vertical="center"/>
      <protection/>
    </xf>
    <xf numFmtId="164" fontId="23" fillId="10" borderId="19" xfId="56" applyNumberFormat="1" applyFont="1" applyFill="1" applyBorder="1" applyAlignment="1">
      <alignment vertical="center"/>
      <protection/>
    </xf>
    <xf numFmtId="164" fontId="23" fillId="10" borderId="38" xfId="56" applyNumberFormat="1" applyFont="1" applyFill="1" applyBorder="1" applyAlignment="1">
      <alignment vertical="center"/>
      <protection/>
    </xf>
    <xf numFmtId="164" fontId="23" fillId="10" borderId="17" xfId="56" applyNumberFormat="1" applyFont="1" applyFill="1" applyBorder="1" applyAlignment="1">
      <alignment vertical="center"/>
      <protection/>
    </xf>
    <xf numFmtId="3" fontId="23" fillId="7" borderId="19" xfId="56" applyNumberFormat="1" applyFont="1" applyFill="1" applyBorder="1" applyAlignment="1">
      <alignment horizontal="right" vertical="center"/>
      <protection/>
    </xf>
    <xf numFmtId="3" fontId="23" fillId="7" borderId="38" xfId="56" applyNumberFormat="1" applyFont="1" applyFill="1" applyBorder="1" applyAlignment="1">
      <alignment horizontal="right" vertical="center"/>
      <protection/>
    </xf>
    <xf numFmtId="3" fontId="23" fillId="7" borderId="17" xfId="56" applyNumberFormat="1" applyFont="1" applyFill="1" applyBorder="1" applyAlignment="1">
      <alignment horizontal="right" vertical="center"/>
      <protection/>
    </xf>
    <xf numFmtId="166" fontId="23" fillId="7" borderId="19" xfId="56" applyNumberFormat="1" applyFont="1" applyFill="1" applyBorder="1" applyAlignment="1" quotePrefix="1">
      <alignment horizontal="center" vertical="center"/>
      <protection/>
    </xf>
    <xf numFmtId="166" fontId="23" fillId="7" borderId="17" xfId="56" applyNumberFormat="1" applyFont="1" applyFill="1" applyBorder="1" applyAlignment="1" quotePrefix="1">
      <alignment horizontal="center" vertical="center"/>
      <protection/>
    </xf>
    <xf numFmtId="0" fontId="24" fillId="7" borderId="19" xfId="0" applyFont="1" applyFill="1" applyBorder="1" applyAlignment="1">
      <alignment horizontal="center" vertical="center"/>
    </xf>
    <xf numFmtId="0" fontId="24" fillId="7" borderId="38" xfId="0" applyFont="1" applyFill="1" applyBorder="1" applyAlignment="1">
      <alignment horizontal="center" vertical="center"/>
    </xf>
    <xf numFmtId="0" fontId="24" fillId="7" borderId="17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left" vertical="center" wrapText="1"/>
    </xf>
    <xf numFmtId="0" fontId="22" fillId="7" borderId="38" xfId="0" applyFont="1" applyFill="1" applyBorder="1" applyAlignment="1">
      <alignment horizontal="left" vertical="center" wrapText="1"/>
    </xf>
    <xf numFmtId="0" fontId="24" fillId="10" borderId="19" xfId="0" applyFont="1" applyFill="1" applyBorder="1" applyAlignment="1">
      <alignment horizontal="left" vertical="center"/>
    </xf>
    <xf numFmtId="0" fontId="24" fillId="10" borderId="38" xfId="0" applyFont="1" applyFill="1" applyBorder="1" applyAlignment="1">
      <alignment horizontal="left" vertical="center"/>
    </xf>
    <xf numFmtId="0" fontId="24" fillId="10" borderId="17" xfId="0" applyFont="1" applyFill="1" applyBorder="1" applyAlignment="1">
      <alignment horizontal="left" vertical="center"/>
    </xf>
    <xf numFmtId="0" fontId="47" fillId="26" borderId="19" xfId="63" applyFont="1" applyFill="1" applyBorder="1" applyAlignment="1">
      <alignment/>
      <protection/>
    </xf>
    <xf numFmtId="3" fontId="24" fillId="0" borderId="23" xfId="57" applyNumberFormat="1" applyFont="1" applyBorder="1" applyAlignment="1">
      <alignment horizontal="center"/>
      <protection/>
    </xf>
    <xf numFmtId="0" fontId="56" fillId="0" borderId="0" xfId="57" applyFont="1" applyAlignment="1">
      <alignment horizontal="center" wrapText="1"/>
      <protection/>
    </xf>
    <xf numFmtId="0" fontId="0" fillId="0" borderId="0" xfId="57" applyAlignment="1">
      <alignment horizontal="center" wrapText="1"/>
      <protection/>
    </xf>
    <xf numFmtId="0" fontId="24" fillId="0" borderId="0" xfId="57" applyFont="1" applyAlignment="1">
      <alignment horizontal="center" vertical="center" wrapText="1"/>
      <protection/>
    </xf>
    <xf numFmtId="0" fontId="0" fillId="0" borderId="12" xfId="57" applyBorder="1" applyAlignment="1">
      <alignment vertical="center"/>
      <protection/>
    </xf>
    <xf numFmtId="0" fontId="0" fillId="0" borderId="20" xfId="57" applyFont="1" applyBorder="1" applyAlignment="1">
      <alignment vertical="center"/>
      <protection/>
    </xf>
    <xf numFmtId="0" fontId="0" fillId="0" borderId="12" xfId="57" applyFont="1" applyBorder="1" applyAlignment="1">
      <alignment vertical="center"/>
      <protection/>
    </xf>
    <xf numFmtId="3" fontId="0" fillId="0" borderId="12" xfId="57" applyNumberFormat="1" applyBorder="1" applyAlignment="1">
      <alignment horizontal="center"/>
      <protection/>
    </xf>
    <xf numFmtId="3" fontId="0" fillId="0" borderId="12" xfId="57" applyNumberFormat="1" applyFont="1" applyBorder="1" applyAlignment="1">
      <alignment horizontal="center"/>
      <protection/>
    </xf>
    <xf numFmtId="0" fontId="29" fillId="0" borderId="0" xfId="64" applyFont="1" applyAlignment="1">
      <alignment horizontal="right" wrapText="1"/>
      <protection/>
    </xf>
    <xf numFmtId="0" fontId="30" fillId="0" borderId="0" xfId="64" applyFont="1" applyAlignment="1">
      <alignment horizontal="right" wrapText="1"/>
      <protection/>
    </xf>
    <xf numFmtId="0" fontId="31" fillId="0" borderId="0" xfId="64" applyFont="1" applyAlignment="1">
      <alignment horizontal="center" wrapText="1"/>
      <protection/>
    </xf>
    <xf numFmtId="0" fontId="30" fillId="0" borderId="0" xfId="64" applyFont="1" applyAlignment="1">
      <alignment horizontal="center" wrapText="1"/>
      <protection/>
    </xf>
    <xf numFmtId="0" fontId="29" fillId="0" borderId="0" xfId="66" applyFont="1" applyAlignment="1">
      <alignment horizontal="right" wrapText="1"/>
      <protection/>
    </xf>
    <xf numFmtId="0" fontId="30" fillId="0" borderId="0" xfId="66" applyFont="1" applyAlignment="1">
      <alignment horizontal="right" wrapText="1"/>
      <protection/>
    </xf>
    <xf numFmtId="0" fontId="31" fillId="0" borderId="0" xfId="66" applyFont="1" applyAlignment="1">
      <alignment horizontal="center" wrapText="1"/>
      <protection/>
    </xf>
    <xf numFmtId="0" fontId="30" fillId="0" borderId="0" xfId="66" applyFont="1" applyAlignment="1">
      <alignment horizontal="center" wrapText="1"/>
      <protection/>
    </xf>
    <xf numFmtId="0" fontId="1" fillId="0" borderId="0" xfId="64" applyAlignment="1">
      <alignment horizontal="center" wrapText="1"/>
      <protection/>
    </xf>
    <xf numFmtId="0" fontId="1" fillId="0" borderId="0" xfId="66" applyAlignment="1">
      <alignment horizontal="center" wrapText="1"/>
      <protection/>
    </xf>
    <xf numFmtId="0" fontId="31" fillId="0" borderId="0" xfId="61" applyFont="1" applyAlignment="1">
      <alignment horizontal="center" wrapText="1"/>
      <protection/>
    </xf>
    <xf numFmtId="0" fontId="38" fillId="0" borderId="0" xfId="61" applyFont="1" applyAlignment="1">
      <alignment wrapText="1"/>
      <protection/>
    </xf>
    <xf numFmtId="0" fontId="32" fillId="0" borderId="0" xfId="61" applyFont="1" applyAlignment="1">
      <alignment wrapText="1"/>
      <protection/>
    </xf>
    <xf numFmtId="0" fontId="29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 wrapText="1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_17.a) melléklet- Óvodai bevételek" xfId="59"/>
    <cellStyle name="Normál_17.b)  melléklet- Óvodai kiadások" xfId="60"/>
    <cellStyle name="Normál_2014.évi ktgvetési rendelet 21 melléklete" xfId="61"/>
    <cellStyle name="Normál_Előterjesztés 1. melléklete- Önk-i bevétel" xfId="62"/>
    <cellStyle name="Normál_Előterjesztés 2. melléklete- Önk-i kiadások" xfId="63"/>
    <cellStyle name="Normál_Előterjesztés 3-4. függelék" xfId="64"/>
    <cellStyle name="Normal_KTRSZJ" xfId="65"/>
    <cellStyle name="Normál_Xl0000193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ntes1\Documents%20and%20Settings\PC01\Dokumentumok\Kata\2014.%20&#233;vi%20k&#246;lts&#233;gvet&#233;s\K&#246;z&#246;s%20Hivatal%20ktgvet&#233;s\Sz&#246;veges%20indokl&#225;s%201%20b2b%20f&#252;ggel&#233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&#225;s\AppData\Local\Microsoft\Windows\INetCache\Content.Outlook\89YYYOJ2\2014.%20&#201;VI%20K&#214;Z&#214;S%20HIVATAL%20%20RENDELET%20MELL&#201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b Bevételek"/>
      <sheetName val="1.b bevételek részletes"/>
      <sheetName val="2b Kiadások"/>
      <sheetName val="2.b kiadások részletes"/>
    </sheetNames>
    <sheetDataSet>
      <sheetData sheetId="3">
        <row r="116">
          <cell r="F116">
            <v>0</v>
          </cell>
        </row>
        <row r="155">
          <cell r="F15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melléklet Közös Hiv"/>
      <sheetName val="7.melléklet Közös Hiv"/>
      <sheetName val="10. létszám Közös Hiv"/>
      <sheetName val="11.Beruházás"/>
    </sheetNames>
    <sheetDataSet>
      <sheetData sheetId="1">
        <row r="13">
          <cell r="F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9"/>
  <sheetViews>
    <sheetView tabSelected="1" zoomScaleSheetLayoutView="100" workbookViewId="0" topLeftCell="A1">
      <selection activeCell="A1" sqref="A1:AJ1"/>
    </sheetView>
  </sheetViews>
  <sheetFormatPr defaultColWidth="9.140625" defaultRowHeight="12.75"/>
  <cols>
    <col min="1" max="28" width="2.7109375" style="1" customWidth="1"/>
    <col min="29" max="29" width="2.7109375" style="4" customWidth="1"/>
    <col min="30" max="35" width="2.7109375" style="1" customWidth="1"/>
    <col min="36" max="36" width="7.8515625" style="1" customWidth="1"/>
    <col min="37" max="46" width="2.7109375" style="1" customWidth="1"/>
    <col min="47" max="16384" width="9.140625" style="1" customWidth="1"/>
  </cols>
  <sheetData>
    <row r="1" spans="1:36" ht="25.5" customHeight="1">
      <c r="A1" s="496" t="s">
        <v>785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8"/>
    </row>
    <row r="2" spans="1:36" ht="15.75" customHeight="1">
      <c r="A2" s="499" t="s">
        <v>274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</row>
    <row r="3" spans="1:36" ht="34.5" customHeight="1">
      <c r="A3" s="501" t="s">
        <v>754</v>
      </c>
      <c r="B3" s="502"/>
      <c r="C3" s="503" t="s">
        <v>755</v>
      </c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5" t="s">
        <v>756</v>
      </c>
      <c r="AD3" s="504"/>
      <c r="AE3" s="504"/>
      <c r="AF3" s="504"/>
      <c r="AG3" s="506" t="s">
        <v>790</v>
      </c>
      <c r="AH3" s="507"/>
      <c r="AI3" s="507"/>
      <c r="AJ3" s="508"/>
    </row>
    <row r="4" spans="1:36" ht="12.75">
      <c r="A4" s="520" t="s">
        <v>757</v>
      </c>
      <c r="B4" s="521"/>
      <c r="C4" s="522" t="s">
        <v>758</v>
      </c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2" t="s">
        <v>759</v>
      </c>
      <c r="AD4" s="507"/>
      <c r="AE4" s="507"/>
      <c r="AF4" s="508"/>
      <c r="AG4" s="522" t="s">
        <v>760</v>
      </c>
      <c r="AH4" s="523"/>
      <c r="AI4" s="523"/>
      <c r="AJ4" s="510"/>
    </row>
    <row r="5" spans="1:37" s="2" customFormat="1" ht="19.5" customHeight="1">
      <c r="A5" s="509" t="s">
        <v>761</v>
      </c>
      <c r="B5" s="510"/>
      <c r="C5" s="524" t="s">
        <v>762</v>
      </c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5"/>
      <c r="AB5" s="526"/>
      <c r="AC5" s="514" t="s">
        <v>763</v>
      </c>
      <c r="AD5" s="515"/>
      <c r="AE5" s="515"/>
      <c r="AF5" s="516"/>
      <c r="AG5" s="517">
        <v>34604326</v>
      </c>
      <c r="AH5" s="518"/>
      <c r="AI5" s="518"/>
      <c r="AJ5" s="519"/>
      <c r="AK5" s="1"/>
    </row>
    <row r="6" spans="1:37" s="2" customFormat="1" ht="19.5" customHeight="1">
      <c r="A6" s="509" t="s">
        <v>764</v>
      </c>
      <c r="B6" s="510"/>
      <c r="C6" s="511" t="s">
        <v>765</v>
      </c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3"/>
      <c r="AC6" s="514" t="s">
        <v>766</v>
      </c>
      <c r="AD6" s="515"/>
      <c r="AE6" s="515"/>
      <c r="AF6" s="516"/>
      <c r="AG6" s="517">
        <v>57814533</v>
      </c>
      <c r="AH6" s="518"/>
      <c r="AI6" s="518"/>
      <c r="AJ6" s="519"/>
      <c r="AK6" s="1"/>
    </row>
    <row r="7" spans="1:37" s="2" customFormat="1" ht="19.5" customHeight="1">
      <c r="A7" s="509" t="s">
        <v>767</v>
      </c>
      <c r="B7" s="510"/>
      <c r="C7" s="511" t="s">
        <v>768</v>
      </c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3"/>
      <c r="AC7" s="514" t="s">
        <v>769</v>
      </c>
      <c r="AD7" s="515"/>
      <c r="AE7" s="515"/>
      <c r="AF7" s="516"/>
      <c r="AG7" s="517">
        <v>25969831</v>
      </c>
      <c r="AH7" s="518"/>
      <c r="AI7" s="518"/>
      <c r="AJ7" s="519"/>
      <c r="AK7" s="1"/>
    </row>
    <row r="8" spans="1:36" ht="19.5" customHeight="1">
      <c r="A8" s="509" t="s">
        <v>770</v>
      </c>
      <c r="B8" s="510"/>
      <c r="C8" s="511" t="s">
        <v>771</v>
      </c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3"/>
      <c r="AC8" s="514" t="s">
        <v>772</v>
      </c>
      <c r="AD8" s="515"/>
      <c r="AE8" s="515"/>
      <c r="AF8" s="516"/>
      <c r="AG8" s="517">
        <v>2253020</v>
      </c>
      <c r="AH8" s="518"/>
      <c r="AI8" s="518"/>
      <c r="AJ8" s="519"/>
    </row>
    <row r="9" spans="1:37" s="3" customFormat="1" ht="19.5" customHeight="1">
      <c r="A9" s="509" t="s">
        <v>773</v>
      </c>
      <c r="B9" s="510"/>
      <c r="C9" s="511" t="s">
        <v>774</v>
      </c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3"/>
      <c r="AC9" s="514" t="s">
        <v>775</v>
      </c>
      <c r="AD9" s="515"/>
      <c r="AE9" s="515"/>
      <c r="AF9" s="516"/>
      <c r="AG9" s="517"/>
      <c r="AH9" s="518"/>
      <c r="AI9" s="518"/>
      <c r="AJ9" s="519"/>
      <c r="AK9" s="1"/>
    </row>
    <row r="10" spans="1:37" s="3" customFormat="1" ht="19.5" customHeight="1">
      <c r="A10" s="509" t="s">
        <v>776</v>
      </c>
      <c r="B10" s="510"/>
      <c r="C10" s="511" t="s">
        <v>798</v>
      </c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2"/>
      <c r="U10" s="512"/>
      <c r="V10" s="512"/>
      <c r="W10" s="512"/>
      <c r="X10" s="512"/>
      <c r="Y10" s="512"/>
      <c r="Z10" s="512"/>
      <c r="AA10" s="512"/>
      <c r="AB10" s="513"/>
      <c r="AC10" s="514" t="s">
        <v>799</v>
      </c>
      <c r="AD10" s="515"/>
      <c r="AE10" s="515"/>
      <c r="AF10" s="516"/>
      <c r="AG10" s="517"/>
      <c r="AH10" s="518"/>
      <c r="AI10" s="518"/>
      <c r="AJ10" s="519"/>
      <c r="AK10" s="1"/>
    </row>
    <row r="11" spans="1:36" ht="19.5" customHeight="1">
      <c r="A11" s="527" t="s">
        <v>800</v>
      </c>
      <c r="B11" s="528"/>
      <c r="C11" s="529" t="s">
        <v>801</v>
      </c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1"/>
      <c r="AC11" s="532" t="s">
        <v>802</v>
      </c>
      <c r="AD11" s="533"/>
      <c r="AE11" s="533"/>
      <c r="AF11" s="534"/>
      <c r="AG11" s="535">
        <f>SUM(AG5:AJ10)</f>
        <v>120641710</v>
      </c>
      <c r="AH11" s="536"/>
      <c r="AI11" s="536"/>
      <c r="AJ11" s="537"/>
    </row>
    <row r="12" spans="1:36" ht="19.5" customHeight="1">
      <c r="A12" s="509" t="s">
        <v>803</v>
      </c>
      <c r="B12" s="510"/>
      <c r="C12" s="511" t="s">
        <v>804</v>
      </c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3"/>
      <c r="AC12" s="514" t="s">
        <v>805</v>
      </c>
      <c r="AD12" s="515"/>
      <c r="AE12" s="515"/>
      <c r="AF12" s="516"/>
      <c r="AG12" s="517"/>
      <c r="AH12" s="518"/>
      <c r="AI12" s="518"/>
      <c r="AJ12" s="519"/>
    </row>
    <row r="13" spans="1:36" ht="29.25" customHeight="1">
      <c r="A13" s="509" t="s">
        <v>806</v>
      </c>
      <c r="B13" s="510"/>
      <c r="C13" s="511" t="s">
        <v>807</v>
      </c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2"/>
      <c r="W13" s="512"/>
      <c r="X13" s="512"/>
      <c r="Y13" s="512"/>
      <c r="Z13" s="512"/>
      <c r="AA13" s="512"/>
      <c r="AB13" s="513"/>
      <c r="AC13" s="514" t="s">
        <v>808</v>
      </c>
      <c r="AD13" s="515"/>
      <c r="AE13" s="515"/>
      <c r="AF13" s="516"/>
      <c r="AG13" s="517"/>
      <c r="AH13" s="518"/>
      <c r="AI13" s="518"/>
      <c r="AJ13" s="519"/>
    </row>
    <row r="14" spans="1:36" ht="29.25" customHeight="1">
      <c r="A14" s="509" t="s">
        <v>809</v>
      </c>
      <c r="B14" s="510"/>
      <c r="C14" s="511" t="s">
        <v>810</v>
      </c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3"/>
      <c r="AC14" s="514" t="s">
        <v>811</v>
      </c>
      <c r="AD14" s="515"/>
      <c r="AE14" s="515"/>
      <c r="AF14" s="516"/>
      <c r="AG14" s="517"/>
      <c r="AH14" s="518"/>
      <c r="AI14" s="518"/>
      <c r="AJ14" s="519"/>
    </row>
    <row r="15" spans="1:36" ht="29.25" customHeight="1">
      <c r="A15" s="509" t="s">
        <v>812</v>
      </c>
      <c r="B15" s="510"/>
      <c r="C15" s="511" t="s">
        <v>813</v>
      </c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3"/>
      <c r="AC15" s="514" t="s">
        <v>814</v>
      </c>
      <c r="AD15" s="515"/>
      <c r="AE15" s="515"/>
      <c r="AF15" s="516"/>
      <c r="AG15" s="517"/>
      <c r="AH15" s="518"/>
      <c r="AI15" s="518"/>
      <c r="AJ15" s="519"/>
    </row>
    <row r="16" spans="1:36" ht="19.5" customHeight="1">
      <c r="A16" s="509" t="s">
        <v>815</v>
      </c>
      <c r="B16" s="510"/>
      <c r="C16" s="511" t="s">
        <v>816</v>
      </c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2"/>
      <c r="AA16" s="512"/>
      <c r="AB16" s="513"/>
      <c r="AC16" s="514" t="s">
        <v>817</v>
      </c>
      <c r="AD16" s="515"/>
      <c r="AE16" s="515"/>
      <c r="AF16" s="516"/>
      <c r="AG16" s="517">
        <v>76825358</v>
      </c>
      <c r="AH16" s="518"/>
      <c r="AI16" s="518"/>
      <c r="AJ16" s="519"/>
    </row>
    <row r="17" spans="1:36" ht="19.5" customHeight="1">
      <c r="A17" s="527" t="s">
        <v>818</v>
      </c>
      <c r="B17" s="528"/>
      <c r="C17" s="529" t="s">
        <v>819</v>
      </c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1"/>
      <c r="AC17" s="532" t="s">
        <v>820</v>
      </c>
      <c r="AD17" s="533"/>
      <c r="AE17" s="533"/>
      <c r="AF17" s="534"/>
      <c r="AG17" s="535">
        <f>SUM(AG11:AJ16)</f>
        <v>197467068</v>
      </c>
      <c r="AH17" s="536"/>
      <c r="AI17" s="536"/>
      <c r="AJ17" s="537"/>
    </row>
    <row r="18" spans="1:37" ht="19.5" customHeight="1">
      <c r="A18" s="509" t="s">
        <v>821</v>
      </c>
      <c r="B18" s="510"/>
      <c r="C18" s="511" t="s">
        <v>822</v>
      </c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2"/>
      <c r="AB18" s="513"/>
      <c r="AC18" s="514" t="s">
        <v>823</v>
      </c>
      <c r="AD18" s="515"/>
      <c r="AE18" s="515"/>
      <c r="AF18" s="516"/>
      <c r="AG18" s="517">
        <v>170000000</v>
      </c>
      <c r="AH18" s="518"/>
      <c r="AI18" s="518"/>
      <c r="AJ18" s="519"/>
      <c r="AK18" s="3"/>
    </row>
    <row r="19" spans="1:37" ht="29.25" customHeight="1">
      <c r="A19" s="509" t="s">
        <v>824</v>
      </c>
      <c r="B19" s="510"/>
      <c r="C19" s="511" t="s">
        <v>825</v>
      </c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512"/>
      <c r="Z19" s="512"/>
      <c r="AA19" s="512"/>
      <c r="AB19" s="513"/>
      <c r="AC19" s="514" t="s">
        <v>826</v>
      </c>
      <c r="AD19" s="515"/>
      <c r="AE19" s="515"/>
      <c r="AF19" s="516"/>
      <c r="AG19" s="517"/>
      <c r="AH19" s="518"/>
      <c r="AI19" s="518"/>
      <c r="AJ19" s="519"/>
      <c r="AK19" s="3"/>
    </row>
    <row r="20" spans="1:36" ht="29.25" customHeight="1">
      <c r="A20" s="509" t="s">
        <v>827</v>
      </c>
      <c r="B20" s="510"/>
      <c r="C20" s="511" t="s">
        <v>828</v>
      </c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  <c r="AA20" s="512"/>
      <c r="AB20" s="513"/>
      <c r="AC20" s="514" t="s">
        <v>829</v>
      </c>
      <c r="AD20" s="515"/>
      <c r="AE20" s="515"/>
      <c r="AF20" s="516"/>
      <c r="AG20" s="517"/>
      <c r="AH20" s="518"/>
      <c r="AI20" s="518"/>
      <c r="AJ20" s="519"/>
    </row>
    <row r="21" spans="1:36" ht="29.25" customHeight="1">
      <c r="A21" s="509" t="s">
        <v>830</v>
      </c>
      <c r="B21" s="510"/>
      <c r="C21" s="511" t="s">
        <v>831</v>
      </c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3"/>
      <c r="AC21" s="514" t="s">
        <v>832</v>
      </c>
      <c r="AD21" s="515"/>
      <c r="AE21" s="515"/>
      <c r="AF21" s="516"/>
      <c r="AG21" s="517"/>
      <c r="AH21" s="518"/>
      <c r="AI21" s="518"/>
      <c r="AJ21" s="519"/>
    </row>
    <row r="22" spans="1:36" ht="19.5" customHeight="1">
      <c r="A22" s="509" t="s">
        <v>833</v>
      </c>
      <c r="B22" s="510"/>
      <c r="C22" s="511" t="s">
        <v>834</v>
      </c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2"/>
      <c r="U22" s="512"/>
      <c r="V22" s="512"/>
      <c r="W22" s="512"/>
      <c r="X22" s="512"/>
      <c r="Y22" s="512"/>
      <c r="Z22" s="512"/>
      <c r="AA22" s="512"/>
      <c r="AB22" s="513"/>
      <c r="AC22" s="514" t="s">
        <v>835</v>
      </c>
      <c r="AD22" s="515"/>
      <c r="AE22" s="515"/>
      <c r="AF22" s="516"/>
      <c r="AG22" s="517"/>
      <c r="AH22" s="518"/>
      <c r="AI22" s="518"/>
      <c r="AJ22" s="519"/>
    </row>
    <row r="23" spans="1:36" ht="19.5" customHeight="1">
      <c r="A23" s="527" t="s">
        <v>836</v>
      </c>
      <c r="B23" s="528"/>
      <c r="C23" s="529" t="s">
        <v>837</v>
      </c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1"/>
      <c r="AC23" s="532" t="s">
        <v>838</v>
      </c>
      <c r="AD23" s="533"/>
      <c r="AE23" s="533"/>
      <c r="AF23" s="534"/>
      <c r="AG23" s="535">
        <f>SUM(AG18:AJ22)</f>
        <v>170000000</v>
      </c>
      <c r="AH23" s="536"/>
      <c r="AI23" s="536"/>
      <c r="AJ23" s="537"/>
    </row>
    <row r="24" spans="1:37" ht="19.5" customHeight="1">
      <c r="A24" s="509" t="s">
        <v>839</v>
      </c>
      <c r="B24" s="510"/>
      <c r="C24" s="511" t="s">
        <v>840</v>
      </c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2"/>
      <c r="U24" s="512"/>
      <c r="V24" s="512"/>
      <c r="W24" s="512"/>
      <c r="X24" s="512"/>
      <c r="Y24" s="512"/>
      <c r="Z24" s="512"/>
      <c r="AA24" s="512"/>
      <c r="AB24" s="513"/>
      <c r="AC24" s="514" t="s">
        <v>841</v>
      </c>
      <c r="AD24" s="515"/>
      <c r="AE24" s="515"/>
      <c r="AF24" s="516"/>
      <c r="AG24" s="517"/>
      <c r="AH24" s="518"/>
      <c r="AI24" s="518"/>
      <c r="AJ24" s="519"/>
      <c r="AK24" s="2"/>
    </row>
    <row r="25" spans="1:36" ht="19.5" customHeight="1">
      <c r="A25" s="509" t="s">
        <v>5</v>
      </c>
      <c r="B25" s="510"/>
      <c r="C25" s="511" t="s">
        <v>6</v>
      </c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3"/>
      <c r="AC25" s="514" t="s">
        <v>7</v>
      </c>
      <c r="AD25" s="515"/>
      <c r="AE25" s="515"/>
      <c r="AF25" s="516"/>
      <c r="AG25" s="517"/>
      <c r="AH25" s="518"/>
      <c r="AI25" s="518"/>
      <c r="AJ25" s="519"/>
    </row>
    <row r="26" spans="1:37" s="4" customFormat="1" ht="19.5" customHeight="1">
      <c r="A26" s="527" t="s">
        <v>8</v>
      </c>
      <c r="B26" s="528"/>
      <c r="C26" s="529" t="s">
        <v>9</v>
      </c>
      <c r="D26" s="530"/>
      <c r="E26" s="530"/>
      <c r="F26" s="530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W26" s="530"/>
      <c r="X26" s="530"/>
      <c r="Y26" s="530"/>
      <c r="Z26" s="530"/>
      <c r="AA26" s="530"/>
      <c r="AB26" s="531"/>
      <c r="AC26" s="532" t="s">
        <v>10</v>
      </c>
      <c r="AD26" s="533"/>
      <c r="AE26" s="533"/>
      <c r="AF26" s="534"/>
      <c r="AG26" s="517">
        <f>SUM(AG24:AJ25)</f>
        <v>0</v>
      </c>
      <c r="AH26" s="518"/>
      <c r="AI26" s="518"/>
      <c r="AJ26" s="519"/>
      <c r="AK26" s="1"/>
    </row>
    <row r="27" spans="1:36" ht="19.5" customHeight="1">
      <c r="A27" s="509" t="s">
        <v>11</v>
      </c>
      <c r="B27" s="510"/>
      <c r="C27" s="511" t="s">
        <v>12</v>
      </c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2"/>
      <c r="T27" s="512"/>
      <c r="U27" s="512"/>
      <c r="V27" s="512"/>
      <c r="W27" s="512"/>
      <c r="X27" s="512"/>
      <c r="Y27" s="512"/>
      <c r="Z27" s="512"/>
      <c r="AA27" s="512"/>
      <c r="AB27" s="513"/>
      <c r="AC27" s="514" t="s">
        <v>13</v>
      </c>
      <c r="AD27" s="515"/>
      <c r="AE27" s="515"/>
      <c r="AF27" s="516"/>
      <c r="AG27" s="517"/>
      <c r="AH27" s="518"/>
      <c r="AI27" s="518"/>
      <c r="AJ27" s="519"/>
    </row>
    <row r="28" spans="1:36" ht="19.5" customHeight="1">
      <c r="A28" s="509" t="s">
        <v>14</v>
      </c>
      <c r="B28" s="510"/>
      <c r="C28" s="511" t="s">
        <v>15</v>
      </c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12"/>
      <c r="X28" s="512"/>
      <c r="Y28" s="512"/>
      <c r="Z28" s="512"/>
      <c r="AA28" s="512"/>
      <c r="AB28" s="513"/>
      <c r="AC28" s="514" t="s">
        <v>16</v>
      </c>
      <c r="AD28" s="515"/>
      <c r="AE28" s="515"/>
      <c r="AF28" s="516"/>
      <c r="AG28" s="517"/>
      <c r="AH28" s="518"/>
      <c r="AI28" s="518"/>
      <c r="AJ28" s="519"/>
    </row>
    <row r="29" spans="1:36" ht="19.5" customHeight="1">
      <c r="A29" s="509" t="s">
        <v>17</v>
      </c>
      <c r="B29" s="510"/>
      <c r="C29" s="511" t="s">
        <v>18</v>
      </c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3"/>
      <c r="AC29" s="514" t="s">
        <v>19</v>
      </c>
      <c r="AD29" s="515"/>
      <c r="AE29" s="515"/>
      <c r="AF29" s="516"/>
      <c r="AG29" s="517">
        <v>3400000</v>
      </c>
      <c r="AH29" s="518"/>
      <c r="AI29" s="518"/>
      <c r="AJ29" s="519"/>
    </row>
    <row r="30" spans="1:36" ht="19.5" customHeight="1">
      <c r="A30" s="509" t="s">
        <v>20</v>
      </c>
      <c r="B30" s="510"/>
      <c r="C30" s="511" t="s">
        <v>21</v>
      </c>
      <c r="D30" s="512"/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3"/>
      <c r="AC30" s="514" t="s">
        <v>22</v>
      </c>
      <c r="AD30" s="515"/>
      <c r="AE30" s="515"/>
      <c r="AF30" s="516"/>
      <c r="AG30" s="517">
        <v>350000000</v>
      </c>
      <c r="AH30" s="518"/>
      <c r="AI30" s="518"/>
      <c r="AJ30" s="519"/>
    </row>
    <row r="31" spans="1:36" ht="19.5" customHeight="1">
      <c r="A31" s="509" t="s">
        <v>23</v>
      </c>
      <c r="B31" s="510"/>
      <c r="C31" s="511" t="s">
        <v>24</v>
      </c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  <c r="V31" s="512"/>
      <c r="W31" s="512"/>
      <c r="X31" s="512"/>
      <c r="Y31" s="512"/>
      <c r="Z31" s="512"/>
      <c r="AA31" s="512"/>
      <c r="AB31" s="513"/>
      <c r="AC31" s="514" t="s">
        <v>25</v>
      </c>
      <c r="AD31" s="515"/>
      <c r="AE31" s="515"/>
      <c r="AF31" s="516"/>
      <c r="AG31" s="517"/>
      <c r="AH31" s="518"/>
      <c r="AI31" s="518"/>
      <c r="AJ31" s="519"/>
    </row>
    <row r="32" spans="1:36" ht="19.5" customHeight="1">
      <c r="A32" s="509" t="s">
        <v>26</v>
      </c>
      <c r="B32" s="510"/>
      <c r="C32" s="511" t="s">
        <v>27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3"/>
      <c r="AC32" s="514" t="s">
        <v>28</v>
      </c>
      <c r="AD32" s="515"/>
      <c r="AE32" s="515"/>
      <c r="AF32" s="516"/>
      <c r="AG32" s="517"/>
      <c r="AH32" s="518"/>
      <c r="AI32" s="518"/>
      <c r="AJ32" s="519"/>
    </row>
    <row r="33" spans="1:36" ht="19.5" customHeight="1">
      <c r="A33" s="509" t="s">
        <v>29</v>
      </c>
      <c r="B33" s="510"/>
      <c r="C33" s="511" t="s">
        <v>30</v>
      </c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2"/>
      <c r="AA33" s="512"/>
      <c r="AB33" s="513"/>
      <c r="AC33" s="514" t="s">
        <v>31</v>
      </c>
      <c r="AD33" s="515"/>
      <c r="AE33" s="515"/>
      <c r="AF33" s="516"/>
      <c r="AG33" s="517">
        <v>14000000</v>
      </c>
      <c r="AH33" s="518"/>
      <c r="AI33" s="518"/>
      <c r="AJ33" s="519"/>
    </row>
    <row r="34" spans="1:36" ht="19.5" customHeight="1">
      <c r="A34" s="509" t="s">
        <v>32</v>
      </c>
      <c r="B34" s="510"/>
      <c r="C34" s="511" t="s">
        <v>33</v>
      </c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3"/>
      <c r="AC34" s="514" t="s">
        <v>34</v>
      </c>
      <c r="AD34" s="515"/>
      <c r="AE34" s="515"/>
      <c r="AF34" s="516"/>
      <c r="AG34" s="517">
        <v>552000</v>
      </c>
      <c r="AH34" s="518"/>
      <c r="AI34" s="518"/>
      <c r="AJ34" s="519"/>
    </row>
    <row r="35" spans="1:37" ht="19.5" customHeight="1">
      <c r="A35" s="527" t="s">
        <v>35</v>
      </c>
      <c r="B35" s="528"/>
      <c r="C35" s="529" t="s">
        <v>36</v>
      </c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  <c r="AB35" s="531"/>
      <c r="AC35" s="532" t="s">
        <v>37</v>
      </c>
      <c r="AD35" s="533"/>
      <c r="AE35" s="533"/>
      <c r="AF35" s="534"/>
      <c r="AG35" s="535">
        <f>SUM(AG30:AJ34)</f>
        <v>364552000</v>
      </c>
      <c r="AH35" s="536"/>
      <c r="AI35" s="536"/>
      <c r="AJ35" s="537"/>
      <c r="AK35" s="4"/>
    </row>
    <row r="36" spans="1:36" ht="19.5" customHeight="1">
      <c r="A36" s="509" t="s">
        <v>38</v>
      </c>
      <c r="B36" s="510"/>
      <c r="C36" s="511" t="s">
        <v>39</v>
      </c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3"/>
      <c r="AC36" s="514" t="s">
        <v>40</v>
      </c>
      <c r="AD36" s="515"/>
      <c r="AE36" s="515"/>
      <c r="AF36" s="516"/>
      <c r="AG36" s="517">
        <v>500000</v>
      </c>
      <c r="AH36" s="518"/>
      <c r="AI36" s="518"/>
      <c r="AJ36" s="519"/>
    </row>
    <row r="37" spans="1:36" ht="19.5" customHeight="1">
      <c r="A37" s="527" t="s">
        <v>41</v>
      </c>
      <c r="B37" s="528"/>
      <c r="C37" s="529" t="s">
        <v>42</v>
      </c>
      <c r="D37" s="530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31"/>
      <c r="AC37" s="532" t="s">
        <v>43</v>
      </c>
      <c r="AD37" s="533"/>
      <c r="AE37" s="533"/>
      <c r="AF37" s="534"/>
      <c r="AG37" s="535">
        <f>AG26+AG27+AG28+AG29+AG35+AG36</f>
        <v>368452000</v>
      </c>
      <c r="AH37" s="536"/>
      <c r="AI37" s="536"/>
      <c r="AJ37" s="537"/>
    </row>
    <row r="38" spans="1:36" ht="19.5" customHeight="1">
      <c r="A38" s="509" t="s">
        <v>44</v>
      </c>
      <c r="B38" s="510"/>
      <c r="C38" s="538" t="s">
        <v>45</v>
      </c>
      <c r="D38" s="539"/>
      <c r="E38" s="539"/>
      <c r="F38" s="539"/>
      <c r="G38" s="539"/>
      <c r="H38" s="539"/>
      <c r="I38" s="539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40"/>
      <c r="AC38" s="514" t="s">
        <v>46</v>
      </c>
      <c r="AD38" s="515"/>
      <c r="AE38" s="515"/>
      <c r="AF38" s="516"/>
      <c r="AG38" s="517"/>
      <c r="AH38" s="518"/>
      <c r="AI38" s="518"/>
      <c r="AJ38" s="519"/>
    </row>
    <row r="39" spans="1:36" ht="19.5" customHeight="1">
      <c r="A39" s="509" t="s">
        <v>47</v>
      </c>
      <c r="B39" s="510"/>
      <c r="C39" s="538" t="s">
        <v>48</v>
      </c>
      <c r="D39" s="539"/>
      <c r="E39" s="539"/>
      <c r="F39" s="539"/>
      <c r="G39" s="539"/>
      <c r="H39" s="539"/>
      <c r="I39" s="539"/>
      <c r="J39" s="539"/>
      <c r="K39" s="539"/>
      <c r="L39" s="539"/>
      <c r="M39" s="539"/>
      <c r="N39" s="539"/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539"/>
      <c r="Z39" s="539"/>
      <c r="AA39" s="539"/>
      <c r="AB39" s="540"/>
      <c r="AC39" s="514" t="s">
        <v>49</v>
      </c>
      <c r="AD39" s="515"/>
      <c r="AE39" s="515"/>
      <c r="AF39" s="516"/>
      <c r="AG39" s="517">
        <v>18996000</v>
      </c>
      <c r="AH39" s="518"/>
      <c r="AI39" s="518"/>
      <c r="AJ39" s="519"/>
    </row>
    <row r="40" spans="1:36" ht="19.5" customHeight="1">
      <c r="A40" s="509" t="s">
        <v>50</v>
      </c>
      <c r="B40" s="510"/>
      <c r="C40" s="538" t="s">
        <v>51</v>
      </c>
      <c r="D40" s="539"/>
      <c r="E40" s="539"/>
      <c r="F40" s="539"/>
      <c r="G40" s="539"/>
      <c r="H40" s="539"/>
      <c r="I40" s="539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40"/>
      <c r="AC40" s="514" t="s">
        <v>52</v>
      </c>
      <c r="AD40" s="515"/>
      <c r="AE40" s="515"/>
      <c r="AF40" s="516"/>
      <c r="AG40" s="517">
        <v>1642000</v>
      </c>
      <c r="AH40" s="518"/>
      <c r="AI40" s="518"/>
      <c r="AJ40" s="519"/>
    </row>
    <row r="41" spans="1:36" ht="19.5" customHeight="1">
      <c r="A41" s="509" t="s">
        <v>53</v>
      </c>
      <c r="B41" s="510"/>
      <c r="C41" s="538" t="s">
        <v>54</v>
      </c>
      <c r="D41" s="539"/>
      <c r="E41" s="539"/>
      <c r="F41" s="539"/>
      <c r="G41" s="539"/>
      <c r="H41" s="539"/>
      <c r="I41" s="539"/>
      <c r="J41" s="539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539"/>
      <c r="V41" s="539"/>
      <c r="W41" s="539"/>
      <c r="X41" s="539"/>
      <c r="Y41" s="539"/>
      <c r="Z41" s="539"/>
      <c r="AA41" s="539"/>
      <c r="AB41" s="540"/>
      <c r="AC41" s="514" t="s">
        <v>55</v>
      </c>
      <c r="AD41" s="515"/>
      <c r="AE41" s="515"/>
      <c r="AF41" s="516"/>
      <c r="AG41" s="517"/>
      <c r="AH41" s="518"/>
      <c r="AI41" s="518"/>
      <c r="AJ41" s="519"/>
    </row>
    <row r="42" spans="1:36" ht="19.5" customHeight="1">
      <c r="A42" s="509" t="s">
        <v>56</v>
      </c>
      <c r="B42" s="510"/>
      <c r="C42" s="538" t="s">
        <v>57</v>
      </c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  <c r="U42" s="539"/>
      <c r="V42" s="539"/>
      <c r="W42" s="539"/>
      <c r="X42" s="539"/>
      <c r="Y42" s="539"/>
      <c r="Z42" s="539"/>
      <c r="AA42" s="539"/>
      <c r="AB42" s="540"/>
      <c r="AC42" s="514" t="s">
        <v>58</v>
      </c>
      <c r="AD42" s="515"/>
      <c r="AE42" s="515"/>
      <c r="AF42" s="516"/>
      <c r="AG42" s="517"/>
      <c r="AH42" s="518"/>
      <c r="AI42" s="518"/>
      <c r="AJ42" s="519"/>
    </row>
    <row r="43" spans="1:36" ht="19.5" customHeight="1">
      <c r="A43" s="509" t="s">
        <v>59</v>
      </c>
      <c r="B43" s="510"/>
      <c r="C43" s="538" t="s">
        <v>60</v>
      </c>
      <c r="D43" s="539"/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539"/>
      <c r="P43" s="539"/>
      <c r="Q43" s="539"/>
      <c r="R43" s="539"/>
      <c r="S43" s="539"/>
      <c r="T43" s="539"/>
      <c r="U43" s="539"/>
      <c r="V43" s="539"/>
      <c r="W43" s="539"/>
      <c r="X43" s="539"/>
      <c r="Y43" s="539"/>
      <c r="Z43" s="539"/>
      <c r="AA43" s="539"/>
      <c r="AB43" s="540"/>
      <c r="AC43" s="514" t="s">
        <v>61</v>
      </c>
      <c r="AD43" s="515"/>
      <c r="AE43" s="515"/>
      <c r="AF43" s="516"/>
      <c r="AG43" s="517">
        <v>4347640</v>
      </c>
      <c r="AH43" s="518"/>
      <c r="AI43" s="518"/>
      <c r="AJ43" s="519"/>
    </row>
    <row r="44" spans="1:36" ht="19.5" customHeight="1">
      <c r="A44" s="509" t="s">
        <v>62</v>
      </c>
      <c r="B44" s="510"/>
      <c r="C44" s="538" t="s">
        <v>63</v>
      </c>
      <c r="D44" s="539"/>
      <c r="E44" s="539"/>
      <c r="F44" s="539"/>
      <c r="G44" s="539"/>
      <c r="H44" s="539"/>
      <c r="I44" s="539"/>
      <c r="J44" s="539"/>
      <c r="K44" s="539"/>
      <c r="L44" s="539"/>
      <c r="M44" s="539"/>
      <c r="N44" s="539"/>
      <c r="O44" s="539"/>
      <c r="P44" s="539"/>
      <c r="Q44" s="539"/>
      <c r="R44" s="539"/>
      <c r="S44" s="539"/>
      <c r="T44" s="539"/>
      <c r="U44" s="539"/>
      <c r="V44" s="539"/>
      <c r="W44" s="539"/>
      <c r="X44" s="539"/>
      <c r="Y44" s="539"/>
      <c r="Z44" s="539"/>
      <c r="AA44" s="539"/>
      <c r="AB44" s="540"/>
      <c r="AC44" s="514" t="s">
        <v>64</v>
      </c>
      <c r="AD44" s="515"/>
      <c r="AE44" s="515"/>
      <c r="AF44" s="516"/>
      <c r="AG44" s="517"/>
      <c r="AH44" s="518"/>
      <c r="AI44" s="518"/>
      <c r="AJ44" s="519"/>
    </row>
    <row r="45" spans="1:36" ht="19.5" customHeight="1">
      <c r="A45" s="509" t="s">
        <v>65</v>
      </c>
      <c r="B45" s="510"/>
      <c r="C45" s="538" t="s">
        <v>66</v>
      </c>
      <c r="D45" s="539"/>
      <c r="E45" s="539"/>
      <c r="F45" s="539"/>
      <c r="G45" s="539"/>
      <c r="H45" s="539"/>
      <c r="I45" s="539"/>
      <c r="J45" s="539"/>
      <c r="K45" s="539"/>
      <c r="L45" s="539"/>
      <c r="M45" s="539"/>
      <c r="N45" s="539"/>
      <c r="O45" s="539"/>
      <c r="P45" s="539"/>
      <c r="Q45" s="539"/>
      <c r="R45" s="539"/>
      <c r="S45" s="539"/>
      <c r="T45" s="539"/>
      <c r="U45" s="539"/>
      <c r="V45" s="539"/>
      <c r="W45" s="539"/>
      <c r="X45" s="539"/>
      <c r="Y45" s="539"/>
      <c r="Z45" s="539"/>
      <c r="AA45" s="539"/>
      <c r="AB45" s="540"/>
      <c r="AC45" s="514" t="s">
        <v>67</v>
      </c>
      <c r="AD45" s="515"/>
      <c r="AE45" s="515"/>
      <c r="AF45" s="516"/>
      <c r="AG45" s="517"/>
      <c r="AH45" s="518"/>
      <c r="AI45" s="518"/>
      <c r="AJ45" s="519"/>
    </row>
    <row r="46" spans="1:36" ht="19.5" customHeight="1">
      <c r="A46" s="509" t="s">
        <v>68</v>
      </c>
      <c r="B46" s="510"/>
      <c r="C46" s="538" t="s">
        <v>69</v>
      </c>
      <c r="D46" s="539"/>
      <c r="E46" s="539"/>
      <c r="F46" s="539"/>
      <c r="G46" s="539"/>
      <c r="H46" s="539"/>
      <c r="I46" s="539"/>
      <c r="J46" s="539"/>
      <c r="K46" s="539"/>
      <c r="L46" s="539"/>
      <c r="M46" s="539"/>
      <c r="N46" s="539"/>
      <c r="O46" s="539"/>
      <c r="P46" s="539"/>
      <c r="Q46" s="539"/>
      <c r="R46" s="539"/>
      <c r="S46" s="539"/>
      <c r="T46" s="539"/>
      <c r="U46" s="539"/>
      <c r="V46" s="539"/>
      <c r="W46" s="539"/>
      <c r="X46" s="539"/>
      <c r="Y46" s="539"/>
      <c r="Z46" s="539"/>
      <c r="AA46" s="539"/>
      <c r="AB46" s="540"/>
      <c r="AC46" s="514" t="s">
        <v>70</v>
      </c>
      <c r="AD46" s="515"/>
      <c r="AE46" s="515"/>
      <c r="AF46" s="516"/>
      <c r="AG46" s="517"/>
      <c r="AH46" s="518"/>
      <c r="AI46" s="518"/>
      <c r="AJ46" s="519"/>
    </row>
    <row r="47" spans="1:36" ht="19.5" customHeight="1">
      <c r="A47" s="509" t="s">
        <v>71</v>
      </c>
      <c r="B47" s="510"/>
      <c r="C47" s="538" t="s">
        <v>72</v>
      </c>
      <c r="D47" s="539"/>
      <c r="E47" s="539"/>
      <c r="F47" s="539"/>
      <c r="G47" s="539"/>
      <c r="H47" s="539"/>
      <c r="I47" s="539"/>
      <c r="J47" s="539"/>
      <c r="K47" s="539"/>
      <c r="L47" s="539"/>
      <c r="M47" s="539"/>
      <c r="N47" s="539"/>
      <c r="O47" s="539"/>
      <c r="P47" s="539"/>
      <c r="Q47" s="539"/>
      <c r="R47" s="539"/>
      <c r="S47" s="539"/>
      <c r="T47" s="539"/>
      <c r="U47" s="539"/>
      <c r="V47" s="539"/>
      <c r="W47" s="539"/>
      <c r="X47" s="539"/>
      <c r="Y47" s="539"/>
      <c r="Z47" s="539"/>
      <c r="AA47" s="539"/>
      <c r="AB47" s="540"/>
      <c r="AC47" s="514" t="s">
        <v>73</v>
      </c>
      <c r="AD47" s="515"/>
      <c r="AE47" s="515"/>
      <c r="AF47" s="516"/>
      <c r="AG47" s="517"/>
      <c r="AH47" s="518"/>
      <c r="AI47" s="518"/>
      <c r="AJ47" s="519"/>
    </row>
    <row r="48" spans="1:36" ht="19.5" customHeight="1">
      <c r="A48" s="527" t="s">
        <v>74</v>
      </c>
      <c r="B48" s="528"/>
      <c r="C48" s="542" t="s">
        <v>75</v>
      </c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3"/>
      <c r="T48" s="543"/>
      <c r="U48" s="543"/>
      <c r="V48" s="543"/>
      <c r="W48" s="543"/>
      <c r="X48" s="543"/>
      <c r="Y48" s="543"/>
      <c r="Z48" s="543"/>
      <c r="AA48" s="543"/>
      <c r="AB48" s="544"/>
      <c r="AC48" s="532" t="s">
        <v>76</v>
      </c>
      <c r="AD48" s="533"/>
      <c r="AE48" s="533"/>
      <c r="AF48" s="534"/>
      <c r="AG48" s="535">
        <f>SUM(AG38:AJ47)</f>
        <v>24985640</v>
      </c>
      <c r="AH48" s="536"/>
      <c r="AI48" s="536"/>
      <c r="AJ48" s="537"/>
    </row>
    <row r="49" spans="1:36" ht="19.5" customHeight="1">
      <c r="A49" s="509">
        <v>45</v>
      </c>
      <c r="B49" s="541"/>
      <c r="C49" s="538" t="s">
        <v>77</v>
      </c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539"/>
      <c r="O49" s="539"/>
      <c r="P49" s="539"/>
      <c r="Q49" s="539"/>
      <c r="R49" s="539"/>
      <c r="S49" s="539"/>
      <c r="T49" s="539"/>
      <c r="U49" s="539"/>
      <c r="V49" s="539"/>
      <c r="W49" s="539"/>
      <c r="X49" s="539"/>
      <c r="Y49" s="539"/>
      <c r="Z49" s="539"/>
      <c r="AA49" s="539"/>
      <c r="AB49" s="540"/>
      <c r="AC49" s="514" t="s">
        <v>78</v>
      </c>
      <c r="AD49" s="515"/>
      <c r="AE49" s="515"/>
      <c r="AF49" s="516"/>
      <c r="AG49" s="517"/>
      <c r="AH49" s="518"/>
      <c r="AI49" s="518"/>
      <c r="AJ49" s="519"/>
    </row>
    <row r="50" spans="1:36" ht="19.5" customHeight="1">
      <c r="A50" s="509">
        <v>46</v>
      </c>
      <c r="B50" s="541"/>
      <c r="C50" s="538" t="s">
        <v>79</v>
      </c>
      <c r="D50" s="539"/>
      <c r="E50" s="539"/>
      <c r="F50" s="539"/>
      <c r="G50" s="539"/>
      <c r="H50" s="539"/>
      <c r="I50" s="539"/>
      <c r="J50" s="539"/>
      <c r="K50" s="539"/>
      <c r="L50" s="539"/>
      <c r="M50" s="539"/>
      <c r="N50" s="539"/>
      <c r="O50" s="539"/>
      <c r="P50" s="539"/>
      <c r="Q50" s="539"/>
      <c r="R50" s="539"/>
      <c r="S50" s="539"/>
      <c r="T50" s="539"/>
      <c r="U50" s="539"/>
      <c r="V50" s="539"/>
      <c r="W50" s="539"/>
      <c r="X50" s="539"/>
      <c r="Y50" s="539"/>
      <c r="Z50" s="539"/>
      <c r="AA50" s="539"/>
      <c r="AB50" s="540"/>
      <c r="AC50" s="514" t="s">
        <v>80</v>
      </c>
      <c r="AD50" s="515"/>
      <c r="AE50" s="515"/>
      <c r="AF50" s="516"/>
      <c r="AG50" s="517"/>
      <c r="AH50" s="518"/>
      <c r="AI50" s="518"/>
      <c r="AJ50" s="519"/>
    </row>
    <row r="51" spans="1:36" ht="19.5" customHeight="1">
      <c r="A51" s="509">
        <v>47</v>
      </c>
      <c r="B51" s="541"/>
      <c r="C51" s="538" t="s">
        <v>81</v>
      </c>
      <c r="D51" s="539"/>
      <c r="E51" s="539"/>
      <c r="F51" s="539"/>
      <c r="G51" s="539"/>
      <c r="H51" s="539"/>
      <c r="I51" s="539"/>
      <c r="J51" s="539"/>
      <c r="K51" s="539"/>
      <c r="L51" s="539"/>
      <c r="M51" s="539"/>
      <c r="N51" s="539"/>
      <c r="O51" s="539"/>
      <c r="P51" s="539"/>
      <c r="Q51" s="539"/>
      <c r="R51" s="539"/>
      <c r="S51" s="539"/>
      <c r="T51" s="539"/>
      <c r="U51" s="539"/>
      <c r="V51" s="539"/>
      <c r="W51" s="539"/>
      <c r="X51" s="539"/>
      <c r="Y51" s="539"/>
      <c r="Z51" s="539"/>
      <c r="AA51" s="539"/>
      <c r="AB51" s="540"/>
      <c r="AC51" s="514" t="s">
        <v>82</v>
      </c>
      <c r="AD51" s="515"/>
      <c r="AE51" s="515"/>
      <c r="AF51" s="516"/>
      <c r="AG51" s="517"/>
      <c r="AH51" s="518"/>
      <c r="AI51" s="518"/>
      <c r="AJ51" s="519"/>
    </row>
    <row r="52" spans="1:36" ht="19.5" customHeight="1">
      <c r="A52" s="509">
        <v>48</v>
      </c>
      <c r="B52" s="541"/>
      <c r="C52" s="538" t="s">
        <v>83</v>
      </c>
      <c r="D52" s="539"/>
      <c r="E52" s="539"/>
      <c r="F52" s="539"/>
      <c r="G52" s="539"/>
      <c r="H52" s="539"/>
      <c r="I52" s="539"/>
      <c r="J52" s="539"/>
      <c r="K52" s="539"/>
      <c r="L52" s="539"/>
      <c r="M52" s="539"/>
      <c r="N52" s="539"/>
      <c r="O52" s="539"/>
      <c r="P52" s="539"/>
      <c r="Q52" s="539"/>
      <c r="R52" s="539"/>
      <c r="S52" s="539"/>
      <c r="T52" s="539"/>
      <c r="U52" s="539"/>
      <c r="V52" s="539"/>
      <c r="W52" s="539"/>
      <c r="X52" s="539"/>
      <c r="Y52" s="539"/>
      <c r="Z52" s="539"/>
      <c r="AA52" s="539"/>
      <c r="AB52" s="540"/>
      <c r="AC52" s="514" t="s">
        <v>84</v>
      </c>
      <c r="AD52" s="515"/>
      <c r="AE52" s="515"/>
      <c r="AF52" s="516"/>
      <c r="AG52" s="517"/>
      <c r="AH52" s="518"/>
      <c r="AI52" s="518"/>
      <c r="AJ52" s="519"/>
    </row>
    <row r="53" spans="1:36" ht="19.5" customHeight="1">
      <c r="A53" s="509">
        <v>49</v>
      </c>
      <c r="B53" s="541"/>
      <c r="C53" s="538" t="s">
        <v>85</v>
      </c>
      <c r="D53" s="539"/>
      <c r="E53" s="539"/>
      <c r="F53" s="539"/>
      <c r="G53" s="539"/>
      <c r="H53" s="539"/>
      <c r="I53" s="539"/>
      <c r="J53" s="539"/>
      <c r="K53" s="539"/>
      <c r="L53" s="539"/>
      <c r="M53" s="539"/>
      <c r="N53" s="539"/>
      <c r="O53" s="539"/>
      <c r="P53" s="539"/>
      <c r="Q53" s="539"/>
      <c r="R53" s="539"/>
      <c r="S53" s="539"/>
      <c r="T53" s="539"/>
      <c r="U53" s="539"/>
      <c r="V53" s="539"/>
      <c r="W53" s="539"/>
      <c r="X53" s="539"/>
      <c r="Y53" s="539"/>
      <c r="Z53" s="539"/>
      <c r="AA53" s="539"/>
      <c r="AB53" s="540"/>
      <c r="AC53" s="514" t="s">
        <v>86</v>
      </c>
      <c r="AD53" s="515"/>
      <c r="AE53" s="515"/>
      <c r="AF53" s="516"/>
      <c r="AG53" s="517"/>
      <c r="AH53" s="518"/>
      <c r="AI53" s="518"/>
      <c r="AJ53" s="519"/>
    </row>
    <row r="54" spans="1:36" ht="19.5" customHeight="1">
      <c r="A54" s="527">
        <v>50</v>
      </c>
      <c r="B54" s="545"/>
      <c r="C54" s="529" t="s">
        <v>89</v>
      </c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530"/>
      <c r="Y54" s="530"/>
      <c r="Z54" s="530"/>
      <c r="AA54" s="530"/>
      <c r="AB54" s="531"/>
      <c r="AC54" s="532" t="s">
        <v>90</v>
      </c>
      <c r="AD54" s="533"/>
      <c r="AE54" s="533"/>
      <c r="AF54" s="534"/>
      <c r="AG54" s="535">
        <f>SUM(AG49:AJ53)</f>
        <v>0</v>
      </c>
      <c r="AH54" s="536"/>
      <c r="AI54" s="536"/>
      <c r="AJ54" s="537"/>
    </row>
    <row r="55" spans="1:36" ht="29.25" customHeight="1">
      <c r="A55" s="509">
        <v>51</v>
      </c>
      <c r="B55" s="541"/>
      <c r="C55" s="538" t="s">
        <v>91</v>
      </c>
      <c r="D55" s="539"/>
      <c r="E55" s="539"/>
      <c r="F55" s="539"/>
      <c r="G55" s="539"/>
      <c r="H55" s="539"/>
      <c r="I55" s="539"/>
      <c r="J55" s="539"/>
      <c r="K55" s="539"/>
      <c r="L55" s="539"/>
      <c r="M55" s="539"/>
      <c r="N55" s="539"/>
      <c r="O55" s="539"/>
      <c r="P55" s="539"/>
      <c r="Q55" s="539"/>
      <c r="R55" s="539"/>
      <c r="S55" s="539"/>
      <c r="T55" s="539"/>
      <c r="U55" s="539"/>
      <c r="V55" s="539"/>
      <c r="W55" s="539"/>
      <c r="X55" s="539"/>
      <c r="Y55" s="539"/>
      <c r="Z55" s="539"/>
      <c r="AA55" s="539"/>
      <c r="AB55" s="540"/>
      <c r="AC55" s="514" t="s">
        <v>92</v>
      </c>
      <c r="AD55" s="515"/>
      <c r="AE55" s="515"/>
      <c r="AF55" s="516"/>
      <c r="AG55" s="517"/>
      <c r="AH55" s="518"/>
      <c r="AI55" s="518"/>
      <c r="AJ55" s="519"/>
    </row>
    <row r="56" spans="1:36" ht="29.25" customHeight="1">
      <c r="A56" s="509">
        <v>52</v>
      </c>
      <c r="B56" s="541"/>
      <c r="C56" s="511" t="s">
        <v>93</v>
      </c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512"/>
      <c r="R56" s="512"/>
      <c r="S56" s="512"/>
      <c r="T56" s="512"/>
      <c r="U56" s="512"/>
      <c r="V56" s="512"/>
      <c r="W56" s="512"/>
      <c r="X56" s="512"/>
      <c r="Y56" s="512"/>
      <c r="Z56" s="512"/>
      <c r="AA56" s="512"/>
      <c r="AB56" s="513"/>
      <c r="AC56" s="514" t="s">
        <v>94</v>
      </c>
      <c r="AD56" s="515"/>
      <c r="AE56" s="515"/>
      <c r="AF56" s="516"/>
      <c r="AG56" s="517"/>
      <c r="AH56" s="518"/>
      <c r="AI56" s="518"/>
      <c r="AJ56" s="519"/>
    </row>
    <row r="57" spans="1:36" ht="19.5" customHeight="1">
      <c r="A57" s="509">
        <v>53</v>
      </c>
      <c r="B57" s="541"/>
      <c r="C57" s="538" t="s">
        <v>95</v>
      </c>
      <c r="D57" s="539"/>
      <c r="E57" s="539"/>
      <c r="F57" s="539"/>
      <c r="G57" s="539"/>
      <c r="H57" s="539"/>
      <c r="I57" s="539"/>
      <c r="J57" s="539"/>
      <c r="K57" s="539"/>
      <c r="L57" s="539"/>
      <c r="M57" s="539"/>
      <c r="N57" s="539"/>
      <c r="O57" s="539"/>
      <c r="P57" s="539"/>
      <c r="Q57" s="539"/>
      <c r="R57" s="539"/>
      <c r="S57" s="539"/>
      <c r="T57" s="539"/>
      <c r="U57" s="539"/>
      <c r="V57" s="539"/>
      <c r="W57" s="539"/>
      <c r="X57" s="539"/>
      <c r="Y57" s="539"/>
      <c r="Z57" s="539"/>
      <c r="AA57" s="539"/>
      <c r="AB57" s="540"/>
      <c r="AC57" s="514" t="s">
        <v>278</v>
      </c>
      <c r="AD57" s="515"/>
      <c r="AE57" s="515"/>
      <c r="AF57" s="516"/>
      <c r="AG57" s="517">
        <v>33479000</v>
      </c>
      <c r="AH57" s="518"/>
      <c r="AI57" s="518"/>
      <c r="AJ57" s="519"/>
    </row>
    <row r="58" spans="1:36" ht="19.5" customHeight="1">
      <c r="A58" s="527">
        <v>54</v>
      </c>
      <c r="B58" s="545"/>
      <c r="C58" s="529" t="s">
        <v>97</v>
      </c>
      <c r="D58" s="530"/>
      <c r="E58" s="530"/>
      <c r="F58" s="530"/>
      <c r="G58" s="530"/>
      <c r="H58" s="530"/>
      <c r="I58" s="530"/>
      <c r="J58" s="530"/>
      <c r="K58" s="530"/>
      <c r="L58" s="530"/>
      <c r="M58" s="530"/>
      <c r="N58" s="530"/>
      <c r="O58" s="530"/>
      <c r="P58" s="530"/>
      <c r="Q58" s="530"/>
      <c r="R58" s="530"/>
      <c r="S58" s="530"/>
      <c r="T58" s="530"/>
      <c r="U58" s="530"/>
      <c r="V58" s="530"/>
      <c r="W58" s="530"/>
      <c r="X58" s="530"/>
      <c r="Y58" s="530"/>
      <c r="Z58" s="530"/>
      <c r="AA58" s="530"/>
      <c r="AB58" s="531"/>
      <c r="AC58" s="532" t="s">
        <v>98</v>
      </c>
      <c r="AD58" s="533"/>
      <c r="AE58" s="533"/>
      <c r="AF58" s="534"/>
      <c r="AG58" s="535">
        <f>SUM(AG55:AJ57)</f>
        <v>33479000</v>
      </c>
      <c r="AH58" s="536"/>
      <c r="AI58" s="536"/>
      <c r="AJ58" s="537"/>
    </row>
    <row r="59" spans="1:36" ht="29.25" customHeight="1">
      <c r="A59" s="509">
        <v>55</v>
      </c>
      <c r="B59" s="541"/>
      <c r="C59" s="538" t="s">
        <v>99</v>
      </c>
      <c r="D59" s="539"/>
      <c r="E59" s="539"/>
      <c r="F59" s="539"/>
      <c r="G59" s="539"/>
      <c r="H59" s="539"/>
      <c r="I59" s="539"/>
      <c r="J59" s="539"/>
      <c r="K59" s="539"/>
      <c r="L59" s="539"/>
      <c r="M59" s="539"/>
      <c r="N59" s="539"/>
      <c r="O59" s="539"/>
      <c r="P59" s="539"/>
      <c r="Q59" s="539"/>
      <c r="R59" s="539"/>
      <c r="S59" s="539"/>
      <c r="T59" s="539"/>
      <c r="U59" s="539"/>
      <c r="V59" s="539"/>
      <c r="W59" s="539"/>
      <c r="X59" s="539"/>
      <c r="Y59" s="539"/>
      <c r="Z59" s="539"/>
      <c r="AA59" s="539"/>
      <c r="AB59" s="540"/>
      <c r="AC59" s="514" t="s">
        <v>100</v>
      </c>
      <c r="AD59" s="515"/>
      <c r="AE59" s="515"/>
      <c r="AF59" s="516"/>
      <c r="AG59" s="517"/>
      <c r="AH59" s="518"/>
      <c r="AI59" s="518"/>
      <c r="AJ59" s="519"/>
    </row>
    <row r="60" spans="1:36" ht="29.25" customHeight="1">
      <c r="A60" s="509">
        <v>56</v>
      </c>
      <c r="B60" s="541"/>
      <c r="C60" s="511" t="s">
        <v>101</v>
      </c>
      <c r="D60" s="512"/>
      <c r="E60" s="512"/>
      <c r="F60" s="512"/>
      <c r="G60" s="512"/>
      <c r="H60" s="512"/>
      <c r="I60" s="512"/>
      <c r="J60" s="512"/>
      <c r="K60" s="512"/>
      <c r="L60" s="512"/>
      <c r="M60" s="512"/>
      <c r="N60" s="512"/>
      <c r="O60" s="512"/>
      <c r="P60" s="512"/>
      <c r="Q60" s="512"/>
      <c r="R60" s="512"/>
      <c r="S60" s="512"/>
      <c r="T60" s="512"/>
      <c r="U60" s="512"/>
      <c r="V60" s="512"/>
      <c r="W60" s="512"/>
      <c r="X60" s="512"/>
      <c r="Y60" s="512"/>
      <c r="Z60" s="512"/>
      <c r="AA60" s="512"/>
      <c r="AB60" s="513"/>
      <c r="AC60" s="514" t="s">
        <v>102</v>
      </c>
      <c r="AD60" s="515"/>
      <c r="AE60" s="515"/>
      <c r="AF60" s="516"/>
      <c r="AG60" s="517"/>
      <c r="AH60" s="518"/>
      <c r="AI60" s="518"/>
      <c r="AJ60" s="519"/>
    </row>
    <row r="61" spans="1:36" ht="19.5" customHeight="1">
      <c r="A61" s="509">
        <v>57</v>
      </c>
      <c r="B61" s="541"/>
      <c r="C61" s="538" t="s">
        <v>103</v>
      </c>
      <c r="D61" s="539"/>
      <c r="E61" s="539"/>
      <c r="F61" s="539"/>
      <c r="G61" s="539"/>
      <c r="H61" s="539"/>
      <c r="I61" s="539"/>
      <c r="J61" s="539"/>
      <c r="K61" s="539"/>
      <c r="L61" s="539"/>
      <c r="M61" s="539"/>
      <c r="N61" s="539"/>
      <c r="O61" s="539"/>
      <c r="P61" s="539"/>
      <c r="Q61" s="539"/>
      <c r="R61" s="539"/>
      <c r="S61" s="539"/>
      <c r="T61" s="539"/>
      <c r="U61" s="539"/>
      <c r="V61" s="539"/>
      <c r="W61" s="539"/>
      <c r="X61" s="539"/>
      <c r="Y61" s="539"/>
      <c r="Z61" s="539"/>
      <c r="AA61" s="539"/>
      <c r="AB61" s="540"/>
      <c r="AC61" s="514" t="s">
        <v>104</v>
      </c>
      <c r="AD61" s="515"/>
      <c r="AE61" s="515"/>
      <c r="AF61" s="516"/>
      <c r="AG61" s="517"/>
      <c r="AH61" s="518"/>
      <c r="AI61" s="518"/>
      <c r="AJ61" s="519"/>
    </row>
    <row r="62" spans="1:36" ht="19.5" customHeight="1">
      <c r="A62" s="527">
        <v>58</v>
      </c>
      <c r="B62" s="545"/>
      <c r="C62" s="529" t="s">
        <v>105</v>
      </c>
      <c r="D62" s="530"/>
      <c r="E62" s="530"/>
      <c r="F62" s="530"/>
      <c r="G62" s="530"/>
      <c r="H62" s="530"/>
      <c r="I62" s="530"/>
      <c r="J62" s="530"/>
      <c r="K62" s="530"/>
      <c r="L62" s="530"/>
      <c r="M62" s="530"/>
      <c r="N62" s="530"/>
      <c r="O62" s="530"/>
      <c r="P62" s="530"/>
      <c r="Q62" s="530"/>
      <c r="R62" s="530"/>
      <c r="S62" s="530"/>
      <c r="T62" s="530"/>
      <c r="U62" s="530"/>
      <c r="V62" s="530"/>
      <c r="W62" s="530"/>
      <c r="X62" s="530"/>
      <c r="Y62" s="530"/>
      <c r="Z62" s="530"/>
      <c r="AA62" s="530"/>
      <c r="AB62" s="531"/>
      <c r="AC62" s="532" t="s">
        <v>106</v>
      </c>
      <c r="AD62" s="533"/>
      <c r="AE62" s="533"/>
      <c r="AF62" s="534"/>
      <c r="AG62" s="535">
        <f>SUM(AG59:AJ61)</f>
        <v>0</v>
      </c>
      <c r="AH62" s="536"/>
      <c r="AI62" s="536"/>
      <c r="AJ62" s="537"/>
    </row>
    <row r="63" spans="1:36" ht="19.5" customHeight="1">
      <c r="A63" s="561">
        <v>59</v>
      </c>
      <c r="B63" s="562"/>
      <c r="C63" s="558" t="s">
        <v>107</v>
      </c>
      <c r="D63" s="559"/>
      <c r="E63" s="559"/>
      <c r="F63" s="559"/>
      <c r="G63" s="559"/>
      <c r="H63" s="559"/>
      <c r="I63" s="559"/>
      <c r="J63" s="559"/>
      <c r="K63" s="559"/>
      <c r="L63" s="559"/>
      <c r="M63" s="559"/>
      <c r="N63" s="559"/>
      <c r="O63" s="559"/>
      <c r="P63" s="559"/>
      <c r="Q63" s="559"/>
      <c r="R63" s="559"/>
      <c r="S63" s="559"/>
      <c r="T63" s="559"/>
      <c r="U63" s="559"/>
      <c r="V63" s="559"/>
      <c r="W63" s="559"/>
      <c r="X63" s="559"/>
      <c r="Y63" s="559"/>
      <c r="Z63" s="559"/>
      <c r="AA63" s="559"/>
      <c r="AB63" s="560"/>
      <c r="AC63" s="555" t="s">
        <v>108</v>
      </c>
      <c r="AD63" s="556"/>
      <c r="AE63" s="556"/>
      <c r="AF63" s="557"/>
      <c r="AG63" s="551">
        <f>AG17+AG23+AG37+AG48+AG54+AG58+AG62</f>
        <v>794383708</v>
      </c>
      <c r="AH63" s="552"/>
      <c r="AI63" s="552"/>
      <c r="AJ63" s="553"/>
    </row>
    <row r="64" spans="1:36" ht="15" customHeight="1">
      <c r="A64" s="527">
        <v>60</v>
      </c>
      <c r="B64" s="545"/>
      <c r="C64" s="549" t="s">
        <v>109</v>
      </c>
      <c r="D64" s="550"/>
      <c r="E64" s="550"/>
      <c r="F64" s="550"/>
      <c r="G64" s="550"/>
      <c r="H64" s="550"/>
      <c r="I64" s="550"/>
      <c r="J64" s="550"/>
      <c r="K64" s="550"/>
      <c r="L64" s="550"/>
      <c r="M64" s="550"/>
      <c r="N64" s="550"/>
      <c r="O64" s="550"/>
      <c r="P64" s="550"/>
      <c r="Q64" s="550"/>
      <c r="R64" s="550"/>
      <c r="S64" s="550"/>
      <c r="T64" s="550"/>
      <c r="U64" s="550"/>
      <c r="V64" s="550"/>
      <c r="W64" s="550"/>
      <c r="X64" s="550"/>
      <c r="Y64" s="550"/>
      <c r="Z64" s="550"/>
      <c r="AA64" s="550"/>
      <c r="AB64" s="554"/>
      <c r="AC64" s="549" t="s">
        <v>110</v>
      </c>
      <c r="AD64" s="550"/>
      <c r="AE64" s="550"/>
      <c r="AF64" s="550"/>
      <c r="AG64" s="517">
        <v>427688542</v>
      </c>
      <c r="AH64" s="518"/>
      <c r="AI64" s="518"/>
      <c r="AJ64" s="519"/>
    </row>
    <row r="65" spans="1:36" ht="15" customHeight="1">
      <c r="A65" s="527">
        <v>61</v>
      </c>
      <c r="B65" s="545"/>
      <c r="C65" s="563" t="s">
        <v>111</v>
      </c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565"/>
      <c r="AC65" s="563" t="s">
        <v>112</v>
      </c>
      <c r="AD65" s="564"/>
      <c r="AE65" s="564"/>
      <c r="AF65" s="564"/>
      <c r="AG65" s="535">
        <f>SUM(AG64:AJ64)</f>
        <v>427688542</v>
      </c>
      <c r="AH65" s="536"/>
      <c r="AI65" s="536"/>
      <c r="AJ65" s="537"/>
    </row>
    <row r="66" spans="1:36" ht="15" customHeight="1">
      <c r="A66" s="527">
        <v>65</v>
      </c>
      <c r="B66" s="545"/>
      <c r="C66" s="546" t="s">
        <v>113</v>
      </c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8"/>
      <c r="AC66" s="549" t="s">
        <v>114</v>
      </c>
      <c r="AD66" s="550"/>
      <c r="AE66" s="550"/>
      <c r="AF66" s="550"/>
      <c r="AG66" s="517"/>
      <c r="AH66" s="518"/>
      <c r="AI66" s="518"/>
      <c r="AJ66" s="519"/>
    </row>
    <row r="67" spans="1:36" ht="15" customHeight="1">
      <c r="A67" s="527">
        <v>66</v>
      </c>
      <c r="B67" s="545"/>
      <c r="C67" s="546" t="s">
        <v>115</v>
      </c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8"/>
      <c r="AC67" s="549" t="s">
        <v>116</v>
      </c>
      <c r="AD67" s="550"/>
      <c r="AE67" s="550"/>
      <c r="AF67" s="550"/>
      <c r="AG67" s="517"/>
      <c r="AH67" s="518"/>
      <c r="AI67" s="518"/>
      <c r="AJ67" s="519"/>
    </row>
    <row r="68" spans="1:36" ht="15" customHeight="1">
      <c r="A68" s="561">
        <v>68</v>
      </c>
      <c r="B68" s="562"/>
      <c r="C68" s="569" t="s">
        <v>117</v>
      </c>
      <c r="D68" s="570"/>
      <c r="E68" s="570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1"/>
      <c r="AC68" s="572" t="s">
        <v>118</v>
      </c>
      <c r="AD68" s="573"/>
      <c r="AE68" s="573"/>
      <c r="AF68" s="573"/>
      <c r="AG68" s="551">
        <f>AG65+AG66+AG67</f>
        <v>427688542</v>
      </c>
      <c r="AH68" s="552"/>
      <c r="AI68" s="552"/>
      <c r="AJ68" s="553"/>
    </row>
    <row r="69" spans="1:36" ht="21.75" customHeight="1">
      <c r="A69" s="574">
        <v>69</v>
      </c>
      <c r="B69" s="575"/>
      <c r="C69" s="576" t="s">
        <v>119</v>
      </c>
      <c r="D69" s="577"/>
      <c r="E69" s="577"/>
      <c r="F69" s="577"/>
      <c r="G69" s="577"/>
      <c r="H69" s="577"/>
      <c r="I69" s="577"/>
      <c r="J69" s="577"/>
      <c r="K69" s="577"/>
      <c r="L69" s="577"/>
      <c r="M69" s="577"/>
      <c r="N69" s="577"/>
      <c r="O69" s="577"/>
      <c r="P69" s="577"/>
      <c r="Q69" s="577"/>
      <c r="R69" s="577"/>
      <c r="S69" s="577"/>
      <c r="T69" s="577"/>
      <c r="U69" s="577"/>
      <c r="V69" s="577"/>
      <c r="W69" s="577"/>
      <c r="X69" s="577"/>
      <c r="Y69" s="577"/>
      <c r="Z69" s="577"/>
      <c r="AA69" s="577"/>
      <c r="AB69" s="578"/>
      <c r="AC69" s="579"/>
      <c r="AD69" s="580"/>
      <c r="AE69" s="580"/>
      <c r="AF69" s="580"/>
      <c r="AG69" s="566">
        <f>AG63+AG68</f>
        <v>1222072250</v>
      </c>
      <c r="AH69" s="567"/>
      <c r="AI69" s="567"/>
      <c r="AJ69" s="568"/>
    </row>
  </sheetData>
  <sheetProtection/>
  <mergeCells count="270">
    <mergeCell ref="AG69:AJ69"/>
    <mergeCell ref="C68:AB68"/>
    <mergeCell ref="A67:B67"/>
    <mergeCell ref="AG67:AJ67"/>
    <mergeCell ref="AC68:AF68"/>
    <mergeCell ref="A69:B69"/>
    <mergeCell ref="C69:AB69"/>
    <mergeCell ref="AC69:AF69"/>
    <mergeCell ref="A68:B68"/>
    <mergeCell ref="AG68:AJ68"/>
    <mergeCell ref="AG61:AJ61"/>
    <mergeCell ref="AG62:AJ62"/>
    <mergeCell ref="A66:B66"/>
    <mergeCell ref="AG65:AJ65"/>
    <mergeCell ref="AG66:AJ66"/>
    <mergeCell ref="C66:AB66"/>
    <mergeCell ref="AC66:AF66"/>
    <mergeCell ref="AC65:AF65"/>
    <mergeCell ref="C65:AB65"/>
    <mergeCell ref="A65:B65"/>
    <mergeCell ref="A60:B60"/>
    <mergeCell ref="C60:AB60"/>
    <mergeCell ref="A63:B63"/>
    <mergeCell ref="A61:B61"/>
    <mergeCell ref="A62:B62"/>
    <mergeCell ref="AG64:AJ64"/>
    <mergeCell ref="AC62:AF62"/>
    <mergeCell ref="C62:AB62"/>
    <mergeCell ref="AC60:AF60"/>
    <mergeCell ref="AC61:AF61"/>
    <mergeCell ref="C67:AB67"/>
    <mergeCell ref="AC67:AF67"/>
    <mergeCell ref="AG63:AJ63"/>
    <mergeCell ref="A64:B64"/>
    <mergeCell ref="C64:AB64"/>
    <mergeCell ref="AC64:AF64"/>
    <mergeCell ref="AC63:AF63"/>
    <mergeCell ref="C63:AB63"/>
    <mergeCell ref="C61:AB61"/>
    <mergeCell ref="AG60:AJ60"/>
    <mergeCell ref="AC55:AF55"/>
    <mergeCell ref="AG58:AJ58"/>
    <mergeCell ref="A57:B57"/>
    <mergeCell ref="AC57:AF57"/>
    <mergeCell ref="AC56:AF56"/>
    <mergeCell ref="AG56:AJ56"/>
    <mergeCell ref="A58:B58"/>
    <mergeCell ref="AG57:AJ57"/>
    <mergeCell ref="AG59:AJ59"/>
    <mergeCell ref="AG50:AJ50"/>
    <mergeCell ref="A50:B50"/>
    <mergeCell ref="C50:AB50"/>
    <mergeCell ref="C56:AB56"/>
    <mergeCell ref="AG52:AJ52"/>
    <mergeCell ref="C58:AB58"/>
    <mergeCell ref="AC58:AF58"/>
    <mergeCell ref="A56:B56"/>
    <mergeCell ref="A59:B59"/>
    <mergeCell ref="C59:AB59"/>
    <mergeCell ref="AC59:AF59"/>
    <mergeCell ref="A55:B55"/>
    <mergeCell ref="C53:AB53"/>
    <mergeCell ref="AC53:AF53"/>
    <mergeCell ref="C57:AB57"/>
    <mergeCell ref="AG55:AJ55"/>
    <mergeCell ref="AG54:AJ54"/>
    <mergeCell ref="C55:AB55"/>
    <mergeCell ref="AC54:AF54"/>
    <mergeCell ref="AG53:AJ53"/>
    <mergeCell ref="A54:B54"/>
    <mergeCell ref="C54:AB54"/>
    <mergeCell ref="A53:B53"/>
    <mergeCell ref="A52:B52"/>
    <mergeCell ref="C52:AB52"/>
    <mergeCell ref="AC52:AF52"/>
    <mergeCell ref="A51:B51"/>
    <mergeCell ref="C51:AB51"/>
    <mergeCell ref="AC51:AF51"/>
    <mergeCell ref="A49:B49"/>
    <mergeCell ref="C49:AB49"/>
    <mergeCell ref="AC49:AF49"/>
    <mergeCell ref="AG49:AJ49"/>
    <mergeCell ref="A48:B48"/>
    <mergeCell ref="C48:AB48"/>
    <mergeCell ref="AC48:AF48"/>
    <mergeCell ref="AG45:AJ45"/>
    <mergeCell ref="A45:B45"/>
    <mergeCell ref="AG48:AJ48"/>
    <mergeCell ref="AC45:AF45"/>
    <mergeCell ref="AG47:AJ47"/>
    <mergeCell ref="C45:AB45"/>
    <mergeCell ref="A47:B47"/>
    <mergeCell ref="AC47:AF47"/>
    <mergeCell ref="A46:B46"/>
    <mergeCell ref="AG51:AJ51"/>
    <mergeCell ref="AC50:AF50"/>
    <mergeCell ref="C46:AB46"/>
    <mergeCell ref="AC46:AF46"/>
    <mergeCell ref="AG46:AJ46"/>
    <mergeCell ref="C47:AB47"/>
    <mergeCell ref="C42:AB42"/>
    <mergeCell ref="AC42:AF42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G40:AJ40"/>
    <mergeCell ref="A41:B41"/>
    <mergeCell ref="C41:AB41"/>
    <mergeCell ref="AC41:AF41"/>
    <mergeCell ref="AG41:AJ41"/>
    <mergeCell ref="AG42:AJ42"/>
    <mergeCell ref="A40:B40"/>
    <mergeCell ref="C40:AB40"/>
    <mergeCell ref="AC40:AF40"/>
    <mergeCell ref="A42:B42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4:B4"/>
    <mergeCell ref="C4:AB4"/>
    <mergeCell ref="AC4:AF4"/>
    <mergeCell ref="AG4:AJ4"/>
    <mergeCell ref="A5:B5"/>
    <mergeCell ref="C5:AB5"/>
    <mergeCell ref="AC5:AF5"/>
    <mergeCell ref="AG5:AJ5"/>
    <mergeCell ref="A6:B6"/>
    <mergeCell ref="C6:AB6"/>
    <mergeCell ref="AC6:AF6"/>
    <mergeCell ref="AG6:AJ6"/>
    <mergeCell ref="A7:B7"/>
    <mergeCell ref="C7:AB7"/>
    <mergeCell ref="AC7:AF7"/>
    <mergeCell ref="AG7:AJ7"/>
    <mergeCell ref="A1:AJ1"/>
    <mergeCell ref="A2:AJ2"/>
    <mergeCell ref="A3:B3"/>
    <mergeCell ref="C3:AB3"/>
    <mergeCell ref="AC3:AF3"/>
    <mergeCell ref="AG3:AJ3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600" verticalDpi="600" orientation="portrait" paperSize="9" scale="85" r:id="rId1"/>
  <headerFooter alignWithMargins="0">
    <oddHeader>&amp;R&amp;"Arial,Félkövér"&amp;11 1.a függelék</oddHeader>
    <oddFooter>&amp;C&amp;P</oddFooter>
  </headerFooter>
  <rowBreaks count="1" manualBreakCount="1">
    <brk id="35" max="3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J98"/>
  <sheetViews>
    <sheetView zoomScaleSheetLayoutView="100" zoomScalePageLayoutView="0" workbookViewId="0" topLeftCell="A1">
      <selection activeCell="A1" sqref="A1:AJ1"/>
    </sheetView>
  </sheetViews>
  <sheetFormatPr defaultColWidth="9.140625" defaultRowHeight="12.75"/>
  <cols>
    <col min="1" max="2" width="2.7109375" style="5" customWidth="1"/>
    <col min="3" max="45" width="2.7109375" style="1" customWidth="1"/>
    <col min="46" max="16384" width="9.140625" style="1" customWidth="1"/>
  </cols>
  <sheetData>
    <row r="1" spans="1:36" ht="25.5" customHeight="1">
      <c r="A1" s="496" t="s">
        <v>789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8"/>
    </row>
    <row r="2" spans="1:36" ht="15.75" customHeight="1">
      <c r="A2" s="499" t="s">
        <v>274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</row>
    <row r="3" spans="1:36" ht="34.5" customHeight="1">
      <c r="A3" s="501" t="s">
        <v>754</v>
      </c>
      <c r="B3" s="502"/>
      <c r="C3" s="503" t="s">
        <v>755</v>
      </c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5" t="s">
        <v>756</v>
      </c>
      <c r="AD3" s="504"/>
      <c r="AE3" s="504"/>
      <c r="AF3" s="504"/>
      <c r="AG3" s="502" t="s">
        <v>790</v>
      </c>
      <c r="AH3" s="504"/>
      <c r="AI3" s="504"/>
      <c r="AJ3" s="504"/>
    </row>
    <row r="4" spans="1:36" ht="12.75">
      <c r="A4" s="520" t="s">
        <v>757</v>
      </c>
      <c r="B4" s="521"/>
      <c r="C4" s="522" t="s">
        <v>758</v>
      </c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2" t="s">
        <v>759</v>
      </c>
      <c r="AD4" s="523"/>
      <c r="AE4" s="523"/>
      <c r="AF4" s="510"/>
      <c r="AG4" s="522" t="s">
        <v>760</v>
      </c>
      <c r="AH4" s="523"/>
      <c r="AI4" s="523"/>
      <c r="AJ4" s="510"/>
    </row>
    <row r="5" spans="1:36" ht="19.5" customHeight="1">
      <c r="A5" s="588" t="s">
        <v>761</v>
      </c>
      <c r="B5" s="589"/>
      <c r="C5" s="590" t="s">
        <v>127</v>
      </c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596" t="s">
        <v>128</v>
      </c>
      <c r="AD5" s="597"/>
      <c r="AE5" s="597"/>
      <c r="AF5" s="598"/>
      <c r="AG5" s="593">
        <v>59325400</v>
      </c>
      <c r="AH5" s="594"/>
      <c r="AI5" s="594"/>
      <c r="AJ5" s="595"/>
    </row>
    <row r="6" spans="1:36" ht="19.5" customHeight="1">
      <c r="A6" s="588" t="s">
        <v>764</v>
      </c>
      <c r="B6" s="589"/>
      <c r="C6" s="590" t="s">
        <v>129</v>
      </c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91"/>
      <c r="Q6" s="591"/>
      <c r="R6" s="591"/>
      <c r="S6" s="591"/>
      <c r="T6" s="591"/>
      <c r="U6" s="591"/>
      <c r="V6" s="591"/>
      <c r="W6" s="591"/>
      <c r="X6" s="591"/>
      <c r="Y6" s="591"/>
      <c r="Z6" s="591"/>
      <c r="AA6" s="591"/>
      <c r="AB6" s="591"/>
      <c r="AC6" s="592" t="s">
        <v>130</v>
      </c>
      <c r="AD6" s="592"/>
      <c r="AE6" s="592"/>
      <c r="AF6" s="592"/>
      <c r="AG6" s="593">
        <v>5219829</v>
      </c>
      <c r="AH6" s="594"/>
      <c r="AI6" s="594"/>
      <c r="AJ6" s="595"/>
    </row>
    <row r="7" spans="1:36" ht="19.5" customHeight="1">
      <c r="A7" s="588" t="s">
        <v>767</v>
      </c>
      <c r="B7" s="589"/>
      <c r="C7" s="590" t="s">
        <v>131</v>
      </c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591"/>
      <c r="AA7" s="591"/>
      <c r="AB7" s="591"/>
      <c r="AC7" s="592" t="s">
        <v>132</v>
      </c>
      <c r="AD7" s="592"/>
      <c r="AE7" s="592"/>
      <c r="AF7" s="592"/>
      <c r="AG7" s="593"/>
      <c r="AH7" s="594"/>
      <c r="AI7" s="594"/>
      <c r="AJ7" s="595"/>
    </row>
    <row r="8" spans="1:36" ht="19.5" customHeight="1">
      <c r="A8" s="588" t="s">
        <v>770</v>
      </c>
      <c r="B8" s="589"/>
      <c r="C8" s="524" t="s">
        <v>133</v>
      </c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5"/>
      <c r="W8" s="525"/>
      <c r="X8" s="525"/>
      <c r="Y8" s="525"/>
      <c r="Z8" s="525"/>
      <c r="AA8" s="525"/>
      <c r="AB8" s="525"/>
      <c r="AC8" s="592" t="s">
        <v>134</v>
      </c>
      <c r="AD8" s="592"/>
      <c r="AE8" s="592"/>
      <c r="AF8" s="592"/>
      <c r="AG8" s="593">
        <v>250000</v>
      </c>
      <c r="AH8" s="594"/>
      <c r="AI8" s="594"/>
      <c r="AJ8" s="595"/>
    </row>
    <row r="9" spans="1:36" ht="19.5" customHeight="1">
      <c r="A9" s="588" t="s">
        <v>773</v>
      </c>
      <c r="B9" s="589"/>
      <c r="C9" s="524" t="s">
        <v>135</v>
      </c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92" t="s">
        <v>136</v>
      </c>
      <c r="AD9" s="592"/>
      <c r="AE9" s="592"/>
      <c r="AF9" s="592"/>
      <c r="AG9" s="593"/>
      <c r="AH9" s="594"/>
      <c r="AI9" s="594"/>
      <c r="AJ9" s="595"/>
    </row>
    <row r="10" spans="1:36" ht="19.5" customHeight="1">
      <c r="A10" s="588" t="s">
        <v>776</v>
      </c>
      <c r="B10" s="589"/>
      <c r="C10" s="524" t="s">
        <v>137</v>
      </c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A10" s="525"/>
      <c r="AB10" s="525"/>
      <c r="AC10" s="592" t="s">
        <v>138</v>
      </c>
      <c r="AD10" s="592"/>
      <c r="AE10" s="592"/>
      <c r="AF10" s="592"/>
      <c r="AG10" s="593"/>
      <c r="AH10" s="594"/>
      <c r="AI10" s="594"/>
      <c r="AJ10" s="595"/>
    </row>
    <row r="11" spans="1:36" ht="19.5" customHeight="1">
      <c r="A11" s="588" t="s">
        <v>800</v>
      </c>
      <c r="B11" s="589"/>
      <c r="C11" s="524" t="s">
        <v>139</v>
      </c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92" t="s">
        <v>140</v>
      </c>
      <c r="AD11" s="592"/>
      <c r="AE11" s="592"/>
      <c r="AF11" s="592"/>
      <c r="AG11" s="593">
        <v>2980000</v>
      </c>
      <c r="AH11" s="594"/>
      <c r="AI11" s="594"/>
      <c r="AJ11" s="595"/>
    </row>
    <row r="12" spans="1:36" ht="19.5" customHeight="1">
      <c r="A12" s="588" t="s">
        <v>803</v>
      </c>
      <c r="B12" s="589"/>
      <c r="C12" s="524" t="s">
        <v>141</v>
      </c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5"/>
      <c r="V12" s="525"/>
      <c r="W12" s="525"/>
      <c r="X12" s="525"/>
      <c r="Y12" s="525"/>
      <c r="Z12" s="525"/>
      <c r="AA12" s="525"/>
      <c r="AB12" s="525"/>
      <c r="AC12" s="599" t="s">
        <v>142</v>
      </c>
      <c r="AD12" s="600"/>
      <c r="AE12" s="600"/>
      <c r="AF12" s="601"/>
      <c r="AG12" s="593"/>
      <c r="AH12" s="594"/>
      <c r="AI12" s="594"/>
      <c r="AJ12" s="595"/>
    </row>
    <row r="13" spans="1:36" ht="19.5" customHeight="1">
      <c r="A13" s="588" t="s">
        <v>806</v>
      </c>
      <c r="B13" s="589"/>
      <c r="C13" s="511" t="s">
        <v>143</v>
      </c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2"/>
      <c r="W13" s="512"/>
      <c r="X13" s="512"/>
      <c r="Y13" s="512"/>
      <c r="Z13" s="512"/>
      <c r="AA13" s="512"/>
      <c r="AB13" s="512"/>
      <c r="AC13" s="592" t="s">
        <v>144</v>
      </c>
      <c r="AD13" s="592"/>
      <c r="AE13" s="592"/>
      <c r="AF13" s="592"/>
      <c r="AG13" s="593">
        <v>308300</v>
      </c>
      <c r="AH13" s="594"/>
      <c r="AI13" s="594"/>
      <c r="AJ13" s="595"/>
    </row>
    <row r="14" spans="1:36" ht="19.5" customHeight="1">
      <c r="A14" s="588" t="s">
        <v>809</v>
      </c>
      <c r="B14" s="589"/>
      <c r="C14" s="511" t="s">
        <v>145</v>
      </c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92" t="s">
        <v>146</v>
      </c>
      <c r="AD14" s="592"/>
      <c r="AE14" s="592"/>
      <c r="AF14" s="592"/>
      <c r="AG14" s="593"/>
      <c r="AH14" s="594"/>
      <c r="AI14" s="594"/>
      <c r="AJ14" s="595"/>
    </row>
    <row r="15" spans="1:36" ht="19.5" customHeight="1">
      <c r="A15" s="588" t="s">
        <v>812</v>
      </c>
      <c r="B15" s="589"/>
      <c r="C15" s="511" t="s">
        <v>147</v>
      </c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92" t="s">
        <v>148</v>
      </c>
      <c r="AD15" s="592"/>
      <c r="AE15" s="592"/>
      <c r="AF15" s="592"/>
      <c r="AG15" s="593"/>
      <c r="AH15" s="594"/>
      <c r="AI15" s="594"/>
      <c r="AJ15" s="595"/>
    </row>
    <row r="16" spans="1:36" s="3" customFormat="1" ht="19.5" customHeight="1">
      <c r="A16" s="588" t="s">
        <v>815</v>
      </c>
      <c r="B16" s="589"/>
      <c r="C16" s="511" t="s">
        <v>149</v>
      </c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2"/>
      <c r="AA16" s="512"/>
      <c r="AB16" s="512"/>
      <c r="AC16" s="592" t="s">
        <v>150</v>
      </c>
      <c r="AD16" s="592"/>
      <c r="AE16" s="592"/>
      <c r="AF16" s="592"/>
      <c r="AG16" s="593"/>
      <c r="AH16" s="594"/>
      <c r="AI16" s="594"/>
      <c r="AJ16" s="595"/>
    </row>
    <row r="17" spans="1:36" s="3" customFormat="1" ht="19.5" customHeight="1">
      <c r="A17" s="588" t="s">
        <v>818</v>
      </c>
      <c r="B17" s="589"/>
      <c r="C17" s="511" t="s">
        <v>151</v>
      </c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/>
      <c r="X17" s="512"/>
      <c r="Y17" s="512"/>
      <c r="Z17" s="512"/>
      <c r="AA17" s="512"/>
      <c r="AB17" s="512"/>
      <c r="AC17" s="592" t="s">
        <v>152</v>
      </c>
      <c r="AD17" s="592"/>
      <c r="AE17" s="592"/>
      <c r="AF17" s="592"/>
      <c r="AG17" s="593"/>
      <c r="AH17" s="594"/>
      <c r="AI17" s="594"/>
      <c r="AJ17" s="595"/>
    </row>
    <row r="18" spans="1:36" s="3" customFormat="1" ht="19.5" customHeight="1">
      <c r="A18" s="602" t="s">
        <v>821</v>
      </c>
      <c r="B18" s="603"/>
      <c r="C18" s="604" t="s">
        <v>153</v>
      </c>
      <c r="D18" s="605"/>
      <c r="E18" s="605"/>
      <c r="F18" s="605"/>
      <c r="G18" s="605"/>
      <c r="H18" s="605"/>
      <c r="I18" s="605"/>
      <c r="J18" s="605"/>
      <c r="K18" s="605"/>
      <c r="L18" s="605"/>
      <c r="M18" s="605"/>
      <c r="N18" s="605"/>
      <c r="O18" s="605"/>
      <c r="P18" s="605"/>
      <c r="Q18" s="605"/>
      <c r="R18" s="605"/>
      <c r="S18" s="605"/>
      <c r="T18" s="605"/>
      <c r="U18" s="605"/>
      <c r="V18" s="605"/>
      <c r="W18" s="605"/>
      <c r="X18" s="605"/>
      <c r="Y18" s="605"/>
      <c r="Z18" s="605"/>
      <c r="AA18" s="605"/>
      <c r="AB18" s="605"/>
      <c r="AC18" s="606" t="s">
        <v>154</v>
      </c>
      <c r="AD18" s="606"/>
      <c r="AE18" s="606"/>
      <c r="AF18" s="606"/>
      <c r="AG18" s="607">
        <f>SUM(AG5:AJ17)</f>
        <v>68083529</v>
      </c>
      <c r="AH18" s="608"/>
      <c r="AI18" s="608"/>
      <c r="AJ18" s="609"/>
    </row>
    <row r="19" spans="1:36" ht="19.5" customHeight="1">
      <c r="A19" s="588" t="s">
        <v>824</v>
      </c>
      <c r="B19" s="589"/>
      <c r="C19" s="511" t="s">
        <v>155</v>
      </c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512"/>
      <c r="Z19" s="512"/>
      <c r="AA19" s="512"/>
      <c r="AB19" s="512"/>
      <c r="AC19" s="592" t="s">
        <v>156</v>
      </c>
      <c r="AD19" s="592"/>
      <c r="AE19" s="592"/>
      <c r="AF19" s="592"/>
      <c r="AG19" s="593"/>
      <c r="AH19" s="594"/>
      <c r="AI19" s="594"/>
      <c r="AJ19" s="595"/>
    </row>
    <row r="20" spans="1:36" ht="29.25" customHeight="1">
      <c r="A20" s="588" t="s">
        <v>827</v>
      </c>
      <c r="B20" s="589"/>
      <c r="C20" s="511" t="s">
        <v>157</v>
      </c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  <c r="AA20" s="512"/>
      <c r="AB20" s="512"/>
      <c r="AC20" s="592" t="s">
        <v>158</v>
      </c>
      <c r="AD20" s="592"/>
      <c r="AE20" s="592"/>
      <c r="AF20" s="592"/>
      <c r="AG20" s="593">
        <v>1177800</v>
      </c>
      <c r="AH20" s="594"/>
      <c r="AI20" s="594"/>
      <c r="AJ20" s="595"/>
    </row>
    <row r="21" spans="1:36" ht="19.5" customHeight="1">
      <c r="A21" s="588" t="s">
        <v>830</v>
      </c>
      <c r="B21" s="589"/>
      <c r="C21" s="514" t="s">
        <v>159</v>
      </c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92" t="s">
        <v>160</v>
      </c>
      <c r="AD21" s="592"/>
      <c r="AE21" s="592"/>
      <c r="AF21" s="592"/>
      <c r="AG21" s="593"/>
      <c r="AH21" s="594"/>
      <c r="AI21" s="594"/>
      <c r="AJ21" s="595"/>
    </row>
    <row r="22" spans="1:36" ht="19.5" customHeight="1">
      <c r="A22" s="602" t="s">
        <v>833</v>
      </c>
      <c r="B22" s="603"/>
      <c r="C22" s="529" t="s">
        <v>161</v>
      </c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606" t="s">
        <v>162</v>
      </c>
      <c r="AD22" s="606"/>
      <c r="AE22" s="606"/>
      <c r="AF22" s="606"/>
      <c r="AG22" s="607">
        <f>SUM(AG19:AJ21)</f>
        <v>1177800</v>
      </c>
      <c r="AH22" s="608"/>
      <c r="AI22" s="608"/>
      <c r="AJ22" s="609"/>
    </row>
    <row r="23" spans="1:36" ht="19.5" customHeight="1">
      <c r="A23" s="602" t="s">
        <v>836</v>
      </c>
      <c r="B23" s="603"/>
      <c r="C23" s="604" t="s">
        <v>163</v>
      </c>
      <c r="D23" s="605"/>
      <c r="E23" s="605"/>
      <c r="F23" s="605"/>
      <c r="G23" s="605"/>
      <c r="H23" s="605"/>
      <c r="I23" s="605"/>
      <c r="J23" s="605"/>
      <c r="K23" s="605"/>
      <c r="L23" s="605"/>
      <c r="M23" s="605"/>
      <c r="N23" s="605"/>
      <c r="O23" s="605"/>
      <c r="P23" s="605"/>
      <c r="Q23" s="605"/>
      <c r="R23" s="605"/>
      <c r="S23" s="605"/>
      <c r="T23" s="605"/>
      <c r="U23" s="605"/>
      <c r="V23" s="605"/>
      <c r="W23" s="605"/>
      <c r="X23" s="605"/>
      <c r="Y23" s="605"/>
      <c r="Z23" s="605"/>
      <c r="AA23" s="605"/>
      <c r="AB23" s="605"/>
      <c r="AC23" s="606" t="s">
        <v>164</v>
      </c>
      <c r="AD23" s="606"/>
      <c r="AE23" s="606"/>
      <c r="AF23" s="606"/>
      <c r="AG23" s="607">
        <f>AG18+AG22</f>
        <v>69261329</v>
      </c>
      <c r="AH23" s="608"/>
      <c r="AI23" s="608"/>
      <c r="AJ23" s="609"/>
    </row>
    <row r="24" spans="1:36" s="2" customFormat="1" ht="19.5" customHeight="1">
      <c r="A24" s="602" t="s">
        <v>839</v>
      </c>
      <c r="B24" s="603"/>
      <c r="C24" s="529" t="s">
        <v>165</v>
      </c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530"/>
      <c r="Y24" s="530"/>
      <c r="Z24" s="530"/>
      <c r="AA24" s="530"/>
      <c r="AB24" s="530"/>
      <c r="AC24" s="606" t="s">
        <v>166</v>
      </c>
      <c r="AD24" s="606"/>
      <c r="AE24" s="606"/>
      <c r="AF24" s="606"/>
      <c r="AG24" s="607">
        <v>13895537</v>
      </c>
      <c r="AH24" s="608"/>
      <c r="AI24" s="608"/>
      <c r="AJ24" s="609"/>
    </row>
    <row r="25" spans="1:36" ht="19.5" customHeight="1">
      <c r="A25" s="588" t="s">
        <v>5</v>
      </c>
      <c r="B25" s="589"/>
      <c r="C25" s="511" t="s">
        <v>167</v>
      </c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92" t="s">
        <v>168</v>
      </c>
      <c r="AD25" s="592"/>
      <c r="AE25" s="592"/>
      <c r="AF25" s="592"/>
      <c r="AG25" s="593">
        <v>800000</v>
      </c>
      <c r="AH25" s="594"/>
      <c r="AI25" s="594"/>
      <c r="AJ25" s="595"/>
    </row>
    <row r="26" spans="1:36" ht="19.5" customHeight="1">
      <c r="A26" s="588" t="s">
        <v>8</v>
      </c>
      <c r="B26" s="589"/>
      <c r="C26" s="511" t="s">
        <v>169</v>
      </c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12"/>
      <c r="T26" s="512"/>
      <c r="U26" s="512"/>
      <c r="V26" s="512"/>
      <c r="W26" s="512"/>
      <c r="X26" s="512"/>
      <c r="Y26" s="512"/>
      <c r="Z26" s="512"/>
      <c r="AA26" s="512"/>
      <c r="AB26" s="512"/>
      <c r="AC26" s="592" t="s">
        <v>170</v>
      </c>
      <c r="AD26" s="592"/>
      <c r="AE26" s="592"/>
      <c r="AF26" s="592"/>
      <c r="AG26" s="593">
        <v>11552000</v>
      </c>
      <c r="AH26" s="594"/>
      <c r="AI26" s="594"/>
      <c r="AJ26" s="595"/>
    </row>
    <row r="27" spans="1:36" ht="19.5" customHeight="1">
      <c r="A27" s="588" t="s">
        <v>11</v>
      </c>
      <c r="B27" s="589"/>
      <c r="C27" s="511" t="s">
        <v>171</v>
      </c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2"/>
      <c r="T27" s="512"/>
      <c r="U27" s="512"/>
      <c r="V27" s="512"/>
      <c r="W27" s="512"/>
      <c r="X27" s="512"/>
      <c r="Y27" s="512"/>
      <c r="Z27" s="512"/>
      <c r="AA27" s="512"/>
      <c r="AB27" s="512"/>
      <c r="AC27" s="592" t="s">
        <v>172</v>
      </c>
      <c r="AD27" s="592"/>
      <c r="AE27" s="592"/>
      <c r="AF27" s="592"/>
      <c r="AG27" s="593"/>
      <c r="AH27" s="594"/>
      <c r="AI27" s="594"/>
      <c r="AJ27" s="595"/>
    </row>
    <row r="28" spans="1:36" ht="19.5" customHeight="1">
      <c r="A28" s="602" t="s">
        <v>14</v>
      </c>
      <c r="B28" s="603"/>
      <c r="C28" s="529" t="s">
        <v>173</v>
      </c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0"/>
      <c r="AC28" s="606" t="s">
        <v>174</v>
      </c>
      <c r="AD28" s="606"/>
      <c r="AE28" s="606"/>
      <c r="AF28" s="606"/>
      <c r="AG28" s="607">
        <f>SUM(AG25:AJ27)</f>
        <v>12352000</v>
      </c>
      <c r="AH28" s="608"/>
      <c r="AI28" s="608"/>
      <c r="AJ28" s="609"/>
    </row>
    <row r="29" spans="1:36" ht="19.5" customHeight="1">
      <c r="A29" s="588" t="s">
        <v>17</v>
      </c>
      <c r="B29" s="589"/>
      <c r="C29" s="511" t="s">
        <v>175</v>
      </c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92" t="s">
        <v>176</v>
      </c>
      <c r="AD29" s="592"/>
      <c r="AE29" s="592"/>
      <c r="AF29" s="592"/>
      <c r="AG29" s="593">
        <v>150000</v>
      </c>
      <c r="AH29" s="594"/>
      <c r="AI29" s="594"/>
      <c r="AJ29" s="595"/>
    </row>
    <row r="30" spans="1:36" ht="19.5" customHeight="1">
      <c r="A30" s="588" t="s">
        <v>20</v>
      </c>
      <c r="B30" s="589"/>
      <c r="C30" s="511" t="s">
        <v>177</v>
      </c>
      <c r="D30" s="512"/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92" t="s">
        <v>178</v>
      </c>
      <c r="AD30" s="592"/>
      <c r="AE30" s="592"/>
      <c r="AF30" s="592"/>
      <c r="AG30" s="593">
        <v>170000</v>
      </c>
      <c r="AH30" s="594"/>
      <c r="AI30" s="594"/>
      <c r="AJ30" s="595"/>
    </row>
    <row r="31" spans="1:36" ht="19.5" customHeight="1">
      <c r="A31" s="602" t="s">
        <v>23</v>
      </c>
      <c r="B31" s="603"/>
      <c r="C31" s="529" t="s">
        <v>179</v>
      </c>
      <c r="D31" s="530"/>
      <c r="E31" s="530"/>
      <c r="F31" s="530"/>
      <c r="G31" s="530"/>
      <c r="H31" s="530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530"/>
      <c r="AC31" s="606" t="s">
        <v>180</v>
      </c>
      <c r="AD31" s="606"/>
      <c r="AE31" s="606"/>
      <c r="AF31" s="606"/>
      <c r="AG31" s="607">
        <f>SUM(AG29:AJ30)</f>
        <v>320000</v>
      </c>
      <c r="AH31" s="608"/>
      <c r="AI31" s="608"/>
      <c r="AJ31" s="609"/>
    </row>
    <row r="32" spans="1:36" ht="19.5" customHeight="1">
      <c r="A32" s="588" t="s">
        <v>26</v>
      </c>
      <c r="B32" s="589"/>
      <c r="C32" s="511" t="s">
        <v>181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92" t="s">
        <v>182</v>
      </c>
      <c r="AD32" s="592"/>
      <c r="AE32" s="592"/>
      <c r="AF32" s="592"/>
      <c r="AG32" s="593">
        <v>3640000</v>
      </c>
      <c r="AH32" s="594"/>
      <c r="AI32" s="594"/>
      <c r="AJ32" s="595"/>
    </row>
    <row r="33" spans="1:36" ht="19.5" customHeight="1">
      <c r="A33" s="588" t="s">
        <v>29</v>
      </c>
      <c r="B33" s="589"/>
      <c r="C33" s="511" t="s">
        <v>183</v>
      </c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2"/>
      <c r="AA33" s="512"/>
      <c r="AB33" s="512"/>
      <c r="AC33" s="592" t="s">
        <v>184</v>
      </c>
      <c r="AD33" s="592"/>
      <c r="AE33" s="592"/>
      <c r="AF33" s="592"/>
      <c r="AG33" s="593"/>
      <c r="AH33" s="594"/>
      <c r="AI33" s="594"/>
      <c r="AJ33" s="595"/>
    </row>
    <row r="34" spans="1:36" ht="19.5" customHeight="1">
      <c r="A34" s="588" t="s">
        <v>32</v>
      </c>
      <c r="B34" s="589"/>
      <c r="C34" s="511" t="s">
        <v>185</v>
      </c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92" t="s">
        <v>186</v>
      </c>
      <c r="AD34" s="592"/>
      <c r="AE34" s="592"/>
      <c r="AF34" s="592"/>
      <c r="AG34" s="593"/>
      <c r="AH34" s="594"/>
      <c r="AI34" s="594"/>
      <c r="AJ34" s="595"/>
    </row>
    <row r="35" spans="1:36" ht="19.5" customHeight="1">
      <c r="A35" s="588" t="s">
        <v>35</v>
      </c>
      <c r="B35" s="589"/>
      <c r="C35" s="511" t="s">
        <v>187</v>
      </c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/>
      <c r="R35" s="512"/>
      <c r="S35" s="512"/>
      <c r="T35" s="512"/>
      <c r="U35" s="512"/>
      <c r="V35" s="512"/>
      <c r="W35" s="512"/>
      <c r="X35" s="512"/>
      <c r="Y35" s="512"/>
      <c r="Z35" s="512"/>
      <c r="AA35" s="512"/>
      <c r="AB35" s="512"/>
      <c r="AC35" s="592" t="s">
        <v>188</v>
      </c>
      <c r="AD35" s="592"/>
      <c r="AE35" s="592"/>
      <c r="AF35" s="592"/>
      <c r="AG35" s="593">
        <v>1060000</v>
      </c>
      <c r="AH35" s="594"/>
      <c r="AI35" s="594"/>
      <c r="AJ35" s="595"/>
    </row>
    <row r="36" spans="1:36" ht="19.5" customHeight="1">
      <c r="A36" s="588" t="s">
        <v>38</v>
      </c>
      <c r="B36" s="589"/>
      <c r="C36" s="610" t="s">
        <v>120</v>
      </c>
      <c r="D36" s="611"/>
      <c r="E36" s="611"/>
      <c r="F36" s="611"/>
      <c r="G36" s="611"/>
      <c r="H36" s="611"/>
      <c r="I36" s="611"/>
      <c r="J36" s="611"/>
      <c r="K36" s="611"/>
      <c r="L36" s="611"/>
      <c r="M36" s="611"/>
      <c r="N36" s="611"/>
      <c r="O36" s="611"/>
      <c r="P36" s="611"/>
      <c r="Q36" s="611"/>
      <c r="R36" s="611"/>
      <c r="S36" s="611"/>
      <c r="T36" s="611"/>
      <c r="U36" s="611"/>
      <c r="V36" s="611"/>
      <c r="W36" s="611"/>
      <c r="X36" s="611"/>
      <c r="Y36" s="611"/>
      <c r="Z36" s="611"/>
      <c r="AA36" s="611"/>
      <c r="AB36" s="611"/>
      <c r="AC36" s="592" t="s">
        <v>189</v>
      </c>
      <c r="AD36" s="592"/>
      <c r="AE36" s="592"/>
      <c r="AF36" s="592"/>
      <c r="AG36" s="593"/>
      <c r="AH36" s="594"/>
      <c r="AI36" s="594"/>
      <c r="AJ36" s="595"/>
    </row>
    <row r="37" spans="1:36" ht="19.5" customHeight="1">
      <c r="A37" s="588" t="s">
        <v>41</v>
      </c>
      <c r="B37" s="589"/>
      <c r="C37" s="514" t="s">
        <v>190</v>
      </c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92" t="s">
        <v>191</v>
      </c>
      <c r="AD37" s="592"/>
      <c r="AE37" s="592"/>
      <c r="AF37" s="592"/>
      <c r="AG37" s="593">
        <v>140000</v>
      </c>
      <c r="AH37" s="594"/>
      <c r="AI37" s="594"/>
      <c r="AJ37" s="595"/>
    </row>
    <row r="38" spans="1:36" ht="19.5" customHeight="1">
      <c r="A38" s="588" t="s">
        <v>44</v>
      </c>
      <c r="B38" s="589"/>
      <c r="C38" s="511" t="s">
        <v>192</v>
      </c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92" t="s">
        <v>193</v>
      </c>
      <c r="AD38" s="592"/>
      <c r="AE38" s="592"/>
      <c r="AF38" s="592"/>
      <c r="AG38" s="593">
        <v>950000</v>
      </c>
      <c r="AH38" s="594"/>
      <c r="AI38" s="594"/>
      <c r="AJ38" s="595"/>
    </row>
    <row r="39" spans="1:36" ht="19.5" customHeight="1">
      <c r="A39" s="602" t="s">
        <v>47</v>
      </c>
      <c r="B39" s="603"/>
      <c r="C39" s="529" t="s">
        <v>194</v>
      </c>
      <c r="D39" s="530"/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606" t="s">
        <v>195</v>
      </c>
      <c r="AD39" s="606"/>
      <c r="AE39" s="606"/>
      <c r="AF39" s="606"/>
      <c r="AG39" s="607">
        <f>SUM(AG32:AJ38)</f>
        <v>5790000</v>
      </c>
      <c r="AH39" s="608"/>
      <c r="AI39" s="608"/>
      <c r="AJ39" s="609"/>
    </row>
    <row r="40" spans="1:36" ht="19.5" customHeight="1">
      <c r="A40" s="588" t="s">
        <v>50</v>
      </c>
      <c r="B40" s="589"/>
      <c r="C40" s="511" t="s">
        <v>196</v>
      </c>
      <c r="D40" s="512"/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512"/>
      <c r="T40" s="512"/>
      <c r="U40" s="512"/>
      <c r="V40" s="512"/>
      <c r="W40" s="512"/>
      <c r="X40" s="512"/>
      <c r="Y40" s="512"/>
      <c r="Z40" s="512"/>
      <c r="AA40" s="512"/>
      <c r="AB40" s="512"/>
      <c r="AC40" s="592" t="s">
        <v>197</v>
      </c>
      <c r="AD40" s="592"/>
      <c r="AE40" s="592"/>
      <c r="AF40" s="592"/>
      <c r="AG40" s="593"/>
      <c r="AH40" s="594"/>
      <c r="AI40" s="594"/>
      <c r="AJ40" s="595"/>
    </row>
    <row r="41" spans="1:36" ht="19.5" customHeight="1">
      <c r="A41" s="588" t="s">
        <v>53</v>
      </c>
      <c r="B41" s="589"/>
      <c r="C41" s="511" t="s">
        <v>198</v>
      </c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2"/>
      <c r="U41" s="512"/>
      <c r="V41" s="512"/>
      <c r="W41" s="512"/>
      <c r="X41" s="512"/>
      <c r="Y41" s="512"/>
      <c r="Z41" s="512"/>
      <c r="AA41" s="512"/>
      <c r="AB41" s="512"/>
      <c r="AC41" s="592" t="s">
        <v>199</v>
      </c>
      <c r="AD41" s="592"/>
      <c r="AE41" s="592"/>
      <c r="AF41" s="592"/>
      <c r="AG41" s="593"/>
      <c r="AH41" s="594"/>
      <c r="AI41" s="594"/>
      <c r="AJ41" s="595"/>
    </row>
    <row r="42" spans="1:36" ht="19.5" customHeight="1">
      <c r="A42" s="602" t="s">
        <v>56</v>
      </c>
      <c r="B42" s="603"/>
      <c r="C42" s="529" t="s">
        <v>200</v>
      </c>
      <c r="D42" s="530"/>
      <c r="E42" s="530"/>
      <c r="F42" s="530"/>
      <c r="G42" s="530"/>
      <c r="H42" s="530"/>
      <c r="I42" s="530"/>
      <c r="J42" s="530"/>
      <c r="K42" s="530"/>
      <c r="L42" s="530"/>
      <c r="M42" s="530"/>
      <c r="N42" s="530"/>
      <c r="O42" s="530"/>
      <c r="P42" s="530"/>
      <c r="Q42" s="530"/>
      <c r="R42" s="530"/>
      <c r="S42" s="530"/>
      <c r="T42" s="530"/>
      <c r="U42" s="530"/>
      <c r="V42" s="530"/>
      <c r="W42" s="530"/>
      <c r="X42" s="530"/>
      <c r="Y42" s="530"/>
      <c r="Z42" s="530"/>
      <c r="AA42" s="530"/>
      <c r="AB42" s="530"/>
      <c r="AC42" s="606" t="s">
        <v>201</v>
      </c>
      <c r="AD42" s="606"/>
      <c r="AE42" s="606"/>
      <c r="AF42" s="606"/>
      <c r="AG42" s="607">
        <f>SUM(AG40:AJ41)</f>
        <v>0</v>
      </c>
      <c r="AH42" s="608"/>
      <c r="AI42" s="608"/>
      <c r="AJ42" s="609"/>
    </row>
    <row r="43" spans="1:36" ht="19.5" customHeight="1">
      <c r="A43" s="588" t="s">
        <v>59</v>
      </c>
      <c r="B43" s="589"/>
      <c r="C43" s="511" t="s">
        <v>202</v>
      </c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2"/>
      <c r="T43" s="512"/>
      <c r="U43" s="512"/>
      <c r="V43" s="512"/>
      <c r="W43" s="512"/>
      <c r="X43" s="512"/>
      <c r="Y43" s="512"/>
      <c r="Z43" s="512"/>
      <c r="AA43" s="512"/>
      <c r="AB43" s="512"/>
      <c r="AC43" s="592" t="s">
        <v>203</v>
      </c>
      <c r="AD43" s="592"/>
      <c r="AE43" s="592"/>
      <c r="AF43" s="592"/>
      <c r="AG43" s="593">
        <v>4776840</v>
      </c>
      <c r="AH43" s="594"/>
      <c r="AI43" s="594"/>
      <c r="AJ43" s="595"/>
    </row>
    <row r="44" spans="1:36" ht="19.5" customHeight="1">
      <c r="A44" s="588" t="s">
        <v>62</v>
      </c>
      <c r="B44" s="589"/>
      <c r="C44" s="511" t="s">
        <v>204</v>
      </c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  <c r="Q44" s="512"/>
      <c r="R44" s="512"/>
      <c r="S44" s="512"/>
      <c r="T44" s="512"/>
      <c r="U44" s="512"/>
      <c r="V44" s="512"/>
      <c r="W44" s="512"/>
      <c r="X44" s="512"/>
      <c r="Y44" s="512"/>
      <c r="Z44" s="512"/>
      <c r="AA44" s="512"/>
      <c r="AB44" s="512"/>
      <c r="AC44" s="592" t="s">
        <v>205</v>
      </c>
      <c r="AD44" s="592"/>
      <c r="AE44" s="592"/>
      <c r="AF44" s="592"/>
      <c r="AG44" s="593">
        <v>100000</v>
      </c>
      <c r="AH44" s="594"/>
      <c r="AI44" s="594"/>
      <c r="AJ44" s="595"/>
    </row>
    <row r="45" spans="1:36" ht="19.5" customHeight="1">
      <c r="A45" s="588" t="s">
        <v>65</v>
      </c>
      <c r="B45" s="589"/>
      <c r="C45" s="511" t="s">
        <v>206</v>
      </c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/>
      <c r="X45" s="512"/>
      <c r="Y45" s="512"/>
      <c r="Z45" s="512"/>
      <c r="AA45" s="512"/>
      <c r="AB45" s="512"/>
      <c r="AC45" s="592" t="s">
        <v>207</v>
      </c>
      <c r="AD45" s="592"/>
      <c r="AE45" s="592"/>
      <c r="AF45" s="592"/>
      <c r="AG45" s="593"/>
      <c r="AH45" s="594"/>
      <c r="AI45" s="594"/>
      <c r="AJ45" s="595"/>
    </row>
    <row r="46" spans="1:36" ht="19.5" customHeight="1">
      <c r="A46" s="588" t="s">
        <v>68</v>
      </c>
      <c r="B46" s="589"/>
      <c r="C46" s="511" t="s">
        <v>208</v>
      </c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92" t="s">
        <v>209</v>
      </c>
      <c r="AD46" s="592"/>
      <c r="AE46" s="592"/>
      <c r="AF46" s="592"/>
      <c r="AG46" s="593"/>
      <c r="AH46" s="594"/>
      <c r="AI46" s="594"/>
      <c r="AJ46" s="595"/>
    </row>
    <row r="47" spans="1:36" ht="19.5" customHeight="1">
      <c r="A47" s="588" t="s">
        <v>71</v>
      </c>
      <c r="B47" s="589"/>
      <c r="C47" s="511" t="s">
        <v>210</v>
      </c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92" t="s">
        <v>211</v>
      </c>
      <c r="AD47" s="592"/>
      <c r="AE47" s="592"/>
      <c r="AF47" s="592"/>
      <c r="AG47" s="593">
        <v>963000</v>
      </c>
      <c r="AH47" s="594"/>
      <c r="AI47" s="594"/>
      <c r="AJ47" s="595"/>
    </row>
    <row r="48" spans="1:36" ht="19.5" customHeight="1">
      <c r="A48" s="602" t="s">
        <v>74</v>
      </c>
      <c r="B48" s="603"/>
      <c r="C48" s="529" t="s">
        <v>212</v>
      </c>
      <c r="D48" s="530"/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30"/>
      <c r="P48" s="530"/>
      <c r="Q48" s="530"/>
      <c r="R48" s="530"/>
      <c r="S48" s="530"/>
      <c r="T48" s="530"/>
      <c r="U48" s="530"/>
      <c r="V48" s="530"/>
      <c r="W48" s="530"/>
      <c r="X48" s="530"/>
      <c r="Y48" s="530"/>
      <c r="Z48" s="530"/>
      <c r="AA48" s="530"/>
      <c r="AB48" s="530"/>
      <c r="AC48" s="606" t="s">
        <v>213</v>
      </c>
      <c r="AD48" s="606"/>
      <c r="AE48" s="606"/>
      <c r="AF48" s="606"/>
      <c r="AG48" s="607">
        <f>SUM(AG43:AJ47)</f>
        <v>5839840</v>
      </c>
      <c r="AH48" s="608"/>
      <c r="AI48" s="608"/>
      <c r="AJ48" s="609"/>
    </row>
    <row r="49" spans="1:36" ht="19.5" customHeight="1">
      <c r="A49" s="602" t="s">
        <v>214</v>
      </c>
      <c r="B49" s="603"/>
      <c r="C49" s="529" t="s">
        <v>215</v>
      </c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530"/>
      <c r="V49" s="530"/>
      <c r="W49" s="530"/>
      <c r="X49" s="530"/>
      <c r="Y49" s="530"/>
      <c r="Z49" s="530"/>
      <c r="AA49" s="530"/>
      <c r="AB49" s="530"/>
      <c r="AC49" s="606" t="s">
        <v>216</v>
      </c>
      <c r="AD49" s="606"/>
      <c r="AE49" s="606"/>
      <c r="AF49" s="606"/>
      <c r="AG49" s="607">
        <f>AG28+AG31+AG39+AG42+AG48</f>
        <v>24301840</v>
      </c>
      <c r="AH49" s="608"/>
      <c r="AI49" s="608"/>
      <c r="AJ49" s="609"/>
    </row>
    <row r="50" spans="1:36" ht="19.5" customHeight="1">
      <c r="A50" s="588" t="s">
        <v>217</v>
      </c>
      <c r="B50" s="589"/>
      <c r="C50" s="538" t="s">
        <v>218</v>
      </c>
      <c r="D50" s="539"/>
      <c r="E50" s="539"/>
      <c r="F50" s="539"/>
      <c r="G50" s="539"/>
      <c r="H50" s="539"/>
      <c r="I50" s="539"/>
      <c r="J50" s="539"/>
      <c r="K50" s="539"/>
      <c r="L50" s="539"/>
      <c r="M50" s="539"/>
      <c r="N50" s="539"/>
      <c r="O50" s="539"/>
      <c r="P50" s="539"/>
      <c r="Q50" s="539"/>
      <c r="R50" s="539"/>
      <c r="S50" s="539"/>
      <c r="T50" s="539"/>
      <c r="U50" s="539"/>
      <c r="V50" s="539"/>
      <c r="W50" s="539"/>
      <c r="X50" s="539"/>
      <c r="Y50" s="539"/>
      <c r="Z50" s="539"/>
      <c r="AA50" s="539"/>
      <c r="AB50" s="539"/>
      <c r="AC50" s="592" t="s">
        <v>219</v>
      </c>
      <c r="AD50" s="592"/>
      <c r="AE50" s="592"/>
      <c r="AF50" s="592"/>
      <c r="AG50" s="593"/>
      <c r="AH50" s="594"/>
      <c r="AI50" s="594"/>
      <c r="AJ50" s="595"/>
    </row>
    <row r="51" spans="1:36" ht="19.5" customHeight="1">
      <c r="A51" s="588" t="s">
        <v>220</v>
      </c>
      <c r="B51" s="589"/>
      <c r="C51" s="538" t="s">
        <v>221</v>
      </c>
      <c r="D51" s="539"/>
      <c r="E51" s="539"/>
      <c r="F51" s="539"/>
      <c r="G51" s="539"/>
      <c r="H51" s="539"/>
      <c r="I51" s="539"/>
      <c r="J51" s="539"/>
      <c r="K51" s="539"/>
      <c r="L51" s="539"/>
      <c r="M51" s="539"/>
      <c r="N51" s="539"/>
      <c r="O51" s="539"/>
      <c r="P51" s="539"/>
      <c r="Q51" s="539"/>
      <c r="R51" s="539"/>
      <c r="S51" s="539"/>
      <c r="T51" s="539"/>
      <c r="U51" s="539"/>
      <c r="V51" s="539"/>
      <c r="W51" s="539"/>
      <c r="X51" s="539"/>
      <c r="Y51" s="539"/>
      <c r="Z51" s="539"/>
      <c r="AA51" s="539"/>
      <c r="AB51" s="539"/>
      <c r="AC51" s="592" t="s">
        <v>222</v>
      </c>
      <c r="AD51" s="592"/>
      <c r="AE51" s="592"/>
      <c r="AF51" s="592"/>
      <c r="AG51" s="593"/>
      <c r="AH51" s="594"/>
      <c r="AI51" s="594"/>
      <c r="AJ51" s="595"/>
    </row>
    <row r="52" spans="1:36" ht="19.5" customHeight="1">
      <c r="A52" s="588" t="s">
        <v>223</v>
      </c>
      <c r="B52" s="589"/>
      <c r="C52" s="612" t="s">
        <v>224</v>
      </c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592" t="s">
        <v>225</v>
      </c>
      <c r="AD52" s="592"/>
      <c r="AE52" s="592"/>
      <c r="AF52" s="592"/>
      <c r="AG52" s="593"/>
      <c r="AH52" s="594"/>
      <c r="AI52" s="594"/>
      <c r="AJ52" s="595"/>
    </row>
    <row r="53" spans="1:36" ht="19.5" customHeight="1">
      <c r="A53" s="588" t="s">
        <v>226</v>
      </c>
      <c r="B53" s="589"/>
      <c r="C53" s="612" t="s">
        <v>227</v>
      </c>
      <c r="D53" s="613"/>
      <c r="E53" s="613"/>
      <c r="F53" s="613"/>
      <c r="G53" s="613"/>
      <c r="H53" s="613"/>
      <c r="I53" s="613"/>
      <c r="J53" s="613"/>
      <c r="K53" s="613"/>
      <c r="L53" s="613"/>
      <c r="M53" s="613"/>
      <c r="N53" s="613"/>
      <c r="O53" s="613"/>
      <c r="P53" s="613"/>
      <c r="Q53" s="613"/>
      <c r="R53" s="613"/>
      <c r="S53" s="613"/>
      <c r="T53" s="613"/>
      <c r="U53" s="613"/>
      <c r="V53" s="613"/>
      <c r="W53" s="613"/>
      <c r="X53" s="613"/>
      <c r="Y53" s="613"/>
      <c r="Z53" s="613"/>
      <c r="AA53" s="613"/>
      <c r="AB53" s="613"/>
      <c r="AC53" s="592" t="s">
        <v>228</v>
      </c>
      <c r="AD53" s="592"/>
      <c r="AE53" s="592"/>
      <c r="AF53" s="592"/>
      <c r="AG53" s="593"/>
      <c r="AH53" s="594"/>
      <c r="AI53" s="594"/>
      <c r="AJ53" s="595"/>
    </row>
    <row r="54" spans="1:36" ht="19.5" customHeight="1">
      <c r="A54" s="588" t="s">
        <v>229</v>
      </c>
      <c r="B54" s="589"/>
      <c r="C54" s="612" t="s">
        <v>230</v>
      </c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592" t="s">
        <v>231</v>
      </c>
      <c r="AD54" s="592"/>
      <c r="AE54" s="592"/>
      <c r="AF54" s="592"/>
      <c r="AG54" s="593"/>
      <c r="AH54" s="594"/>
      <c r="AI54" s="594"/>
      <c r="AJ54" s="595"/>
    </row>
    <row r="55" spans="1:36" ht="19.5" customHeight="1">
      <c r="A55" s="588" t="s">
        <v>232</v>
      </c>
      <c r="B55" s="589"/>
      <c r="C55" s="538" t="s">
        <v>233</v>
      </c>
      <c r="D55" s="539"/>
      <c r="E55" s="539"/>
      <c r="F55" s="539"/>
      <c r="G55" s="539"/>
      <c r="H55" s="539"/>
      <c r="I55" s="539"/>
      <c r="J55" s="539"/>
      <c r="K55" s="539"/>
      <c r="L55" s="539"/>
      <c r="M55" s="539"/>
      <c r="N55" s="539"/>
      <c r="O55" s="539"/>
      <c r="P55" s="539"/>
      <c r="Q55" s="539"/>
      <c r="R55" s="539"/>
      <c r="S55" s="539"/>
      <c r="T55" s="539"/>
      <c r="U55" s="539"/>
      <c r="V55" s="539"/>
      <c r="W55" s="539"/>
      <c r="X55" s="539"/>
      <c r="Y55" s="539"/>
      <c r="Z55" s="539"/>
      <c r="AA55" s="539"/>
      <c r="AB55" s="539"/>
      <c r="AC55" s="592" t="s">
        <v>234</v>
      </c>
      <c r="AD55" s="592"/>
      <c r="AE55" s="592"/>
      <c r="AF55" s="592"/>
      <c r="AG55" s="593"/>
      <c r="AH55" s="594"/>
      <c r="AI55" s="594"/>
      <c r="AJ55" s="595"/>
    </row>
    <row r="56" spans="1:36" ht="19.5" customHeight="1">
      <c r="A56" s="588" t="s">
        <v>235</v>
      </c>
      <c r="B56" s="589"/>
      <c r="C56" s="538" t="s">
        <v>236</v>
      </c>
      <c r="D56" s="539"/>
      <c r="E56" s="539"/>
      <c r="F56" s="539"/>
      <c r="G56" s="539"/>
      <c r="H56" s="539"/>
      <c r="I56" s="539"/>
      <c r="J56" s="539"/>
      <c r="K56" s="539"/>
      <c r="L56" s="539"/>
      <c r="M56" s="539"/>
      <c r="N56" s="539"/>
      <c r="O56" s="539"/>
      <c r="P56" s="539"/>
      <c r="Q56" s="539"/>
      <c r="R56" s="539"/>
      <c r="S56" s="539"/>
      <c r="T56" s="539"/>
      <c r="U56" s="539"/>
      <c r="V56" s="539"/>
      <c r="W56" s="539"/>
      <c r="X56" s="539"/>
      <c r="Y56" s="539"/>
      <c r="Z56" s="539"/>
      <c r="AA56" s="539"/>
      <c r="AB56" s="539"/>
      <c r="AC56" s="592" t="s">
        <v>237</v>
      </c>
      <c r="AD56" s="592"/>
      <c r="AE56" s="592"/>
      <c r="AF56" s="592"/>
      <c r="AG56" s="593"/>
      <c r="AH56" s="594"/>
      <c r="AI56" s="594"/>
      <c r="AJ56" s="595"/>
    </row>
    <row r="57" spans="1:36" ht="19.5" customHeight="1">
      <c r="A57" s="588" t="s">
        <v>238</v>
      </c>
      <c r="B57" s="589"/>
      <c r="C57" s="538" t="s">
        <v>275</v>
      </c>
      <c r="D57" s="539"/>
      <c r="E57" s="539"/>
      <c r="F57" s="539"/>
      <c r="G57" s="539"/>
      <c r="H57" s="539"/>
      <c r="I57" s="539"/>
      <c r="J57" s="539"/>
      <c r="K57" s="539"/>
      <c r="L57" s="539"/>
      <c r="M57" s="539"/>
      <c r="N57" s="539"/>
      <c r="O57" s="539"/>
      <c r="P57" s="539"/>
      <c r="Q57" s="539"/>
      <c r="R57" s="539"/>
      <c r="S57" s="539"/>
      <c r="T57" s="539"/>
      <c r="U57" s="539"/>
      <c r="V57" s="539"/>
      <c r="W57" s="539"/>
      <c r="X57" s="539"/>
      <c r="Y57" s="539"/>
      <c r="Z57" s="539"/>
      <c r="AA57" s="539"/>
      <c r="AB57" s="539"/>
      <c r="AC57" s="592" t="s">
        <v>276</v>
      </c>
      <c r="AD57" s="592"/>
      <c r="AE57" s="592"/>
      <c r="AF57" s="592"/>
      <c r="AG57" s="593"/>
      <c r="AH57" s="594"/>
      <c r="AI57" s="594"/>
      <c r="AJ57" s="595"/>
    </row>
    <row r="58" spans="1:36" ht="19.5" customHeight="1">
      <c r="A58" s="602" t="s">
        <v>277</v>
      </c>
      <c r="B58" s="603"/>
      <c r="C58" s="542" t="s">
        <v>279</v>
      </c>
      <c r="D58" s="543"/>
      <c r="E58" s="543"/>
      <c r="F58" s="543"/>
      <c r="G58" s="543"/>
      <c r="H58" s="543"/>
      <c r="I58" s="543"/>
      <c r="J58" s="543"/>
      <c r="K58" s="543"/>
      <c r="L58" s="543"/>
      <c r="M58" s="543"/>
      <c r="N58" s="543"/>
      <c r="O58" s="543"/>
      <c r="P58" s="543"/>
      <c r="Q58" s="543"/>
      <c r="R58" s="543"/>
      <c r="S58" s="543"/>
      <c r="T58" s="543"/>
      <c r="U58" s="543"/>
      <c r="V58" s="543"/>
      <c r="W58" s="543"/>
      <c r="X58" s="543"/>
      <c r="Y58" s="543"/>
      <c r="Z58" s="543"/>
      <c r="AA58" s="543"/>
      <c r="AB58" s="543"/>
      <c r="AC58" s="606" t="s">
        <v>280</v>
      </c>
      <c r="AD58" s="606"/>
      <c r="AE58" s="606"/>
      <c r="AF58" s="606"/>
      <c r="AG58" s="607">
        <f>SUM(AG50:AJ57)</f>
        <v>0</v>
      </c>
      <c r="AH58" s="608"/>
      <c r="AI58" s="608"/>
      <c r="AJ58" s="609"/>
    </row>
    <row r="59" spans="1:36" ht="19.5" customHeight="1">
      <c r="A59" s="588" t="s">
        <v>281</v>
      </c>
      <c r="B59" s="589"/>
      <c r="C59" s="614" t="s">
        <v>282</v>
      </c>
      <c r="D59" s="615"/>
      <c r="E59" s="615"/>
      <c r="F59" s="615"/>
      <c r="G59" s="615"/>
      <c r="H59" s="615"/>
      <c r="I59" s="615"/>
      <c r="J59" s="615"/>
      <c r="K59" s="615"/>
      <c r="L59" s="615"/>
      <c r="M59" s="615"/>
      <c r="N59" s="615"/>
      <c r="O59" s="615"/>
      <c r="P59" s="615"/>
      <c r="Q59" s="615"/>
      <c r="R59" s="615"/>
      <c r="S59" s="615"/>
      <c r="T59" s="615"/>
      <c r="U59" s="615"/>
      <c r="V59" s="615"/>
      <c r="W59" s="615"/>
      <c r="X59" s="615"/>
      <c r="Y59" s="615"/>
      <c r="Z59" s="615"/>
      <c r="AA59" s="615"/>
      <c r="AB59" s="615"/>
      <c r="AC59" s="592" t="s">
        <v>283</v>
      </c>
      <c r="AD59" s="592"/>
      <c r="AE59" s="592"/>
      <c r="AF59" s="592"/>
      <c r="AG59" s="593"/>
      <c r="AH59" s="594"/>
      <c r="AI59" s="594"/>
      <c r="AJ59" s="595"/>
    </row>
    <row r="60" spans="1:36" ht="19.5" customHeight="1">
      <c r="A60" s="588" t="s">
        <v>284</v>
      </c>
      <c r="B60" s="589"/>
      <c r="C60" s="614" t="s">
        <v>285</v>
      </c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5"/>
      <c r="O60" s="615"/>
      <c r="P60" s="615"/>
      <c r="Q60" s="615"/>
      <c r="R60" s="615"/>
      <c r="S60" s="615"/>
      <c r="T60" s="615"/>
      <c r="U60" s="615"/>
      <c r="V60" s="615"/>
      <c r="W60" s="615"/>
      <c r="X60" s="615"/>
      <c r="Y60" s="615"/>
      <c r="Z60" s="615"/>
      <c r="AA60" s="615"/>
      <c r="AB60" s="615"/>
      <c r="AC60" s="592" t="s">
        <v>286</v>
      </c>
      <c r="AD60" s="592"/>
      <c r="AE60" s="592"/>
      <c r="AF60" s="592"/>
      <c r="AG60" s="593"/>
      <c r="AH60" s="594"/>
      <c r="AI60" s="594"/>
      <c r="AJ60" s="595"/>
    </row>
    <row r="61" spans="1:36" ht="29.25" customHeight="1">
      <c r="A61" s="588" t="s">
        <v>287</v>
      </c>
      <c r="B61" s="589"/>
      <c r="C61" s="614" t="s">
        <v>288</v>
      </c>
      <c r="D61" s="615"/>
      <c r="E61" s="615"/>
      <c r="F61" s="615"/>
      <c r="G61" s="615"/>
      <c r="H61" s="615"/>
      <c r="I61" s="615"/>
      <c r="J61" s="615"/>
      <c r="K61" s="615"/>
      <c r="L61" s="615"/>
      <c r="M61" s="615"/>
      <c r="N61" s="615"/>
      <c r="O61" s="615"/>
      <c r="P61" s="615"/>
      <c r="Q61" s="615"/>
      <c r="R61" s="615"/>
      <c r="S61" s="615"/>
      <c r="T61" s="615"/>
      <c r="U61" s="615"/>
      <c r="V61" s="615"/>
      <c r="W61" s="615"/>
      <c r="X61" s="615"/>
      <c r="Y61" s="615"/>
      <c r="Z61" s="615"/>
      <c r="AA61" s="615"/>
      <c r="AB61" s="615"/>
      <c r="AC61" s="592" t="s">
        <v>289</v>
      </c>
      <c r="AD61" s="592"/>
      <c r="AE61" s="592"/>
      <c r="AF61" s="592"/>
      <c r="AG61" s="593"/>
      <c r="AH61" s="594"/>
      <c r="AI61" s="594"/>
      <c r="AJ61" s="595"/>
    </row>
    <row r="62" spans="1:36" ht="29.25" customHeight="1">
      <c r="A62" s="588" t="s">
        <v>290</v>
      </c>
      <c r="B62" s="589"/>
      <c r="C62" s="614" t="s">
        <v>291</v>
      </c>
      <c r="D62" s="615"/>
      <c r="E62" s="615"/>
      <c r="F62" s="615"/>
      <c r="G62" s="615"/>
      <c r="H62" s="615"/>
      <c r="I62" s="615"/>
      <c r="J62" s="615"/>
      <c r="K62" s="615"/>
      <c r="L62" s="615"/>
      <c r="M62" s="615"/>
      <c r="N62" s="615"/>
      <c r="O62" s="615"/>
      <c r="P62" s="615"/>
      <c r="Q62" s="615"/>
      <c r="R62" s="615"/>
      <c r="S62" s="615"/>
      <c r="T62" s="615"/>
      <c r="U62" s="615"/>
      <c r="V62" s="615"/>
      <c r="W62" s="615"/>
      <c r="X62" s="615"/>
      <c r="Y62" s="615"/>
      <c r="Z62" s="615"/>
      <c r="AA62" s="615"/>
      <c r="AB62" s="615"/>
      <c r="AC62" s="592" t="s">
        <v>292</v>
      </c>
      <c r="AD62" s="592"/>
      <c r="AE62" s="592"/>
      <c r="AF62" s="592"/>
      <c r="AG62" s="593"/>
      <c r="AH62" s="594"/>
      <c r="AI62" s="594"/>
      <c r="AJ62" s="595"/>
    </row>
    <row r="63" spans="1:36" ht="29.25" customHeight="1">
      <c r="A63" s="588" t="s">
        <v>293</v>
      </c>
      <c r="B63" s="589"/>
      <c r="C63" s="614" t="s">
        <v>294</v>
      </c>
      <c r="D63" s="615"/>
      <c r="E63" s="615"/>
      <c r="F63" s="615"/>
      <c r="G63" s="615"/>
      <c r="H63" s="615"/>
      <c r="I63" s="615"/>
      <c r="J63" s="615"/>
      <c r="K63" s="615"/>
      <c r="L63" s="615"/>
      <c r="M63" s="615"/>
      <c r="N63" s="615"/>
      <c r="O63" s="615"/>
      <c r="P63" s="615"/>
      <c r="Q63" s="615"/>
      <c r="R63" s="615"/>
      <c r="S63" s="615"/>
      <c r="T63" s="615"/>
      <c r="U63" s="615"/>
      <c r="V63" s="615"/>
      <c r="W63" s="615"/>
      <c r="X63" s="615"/>
      <c r="Y63" s="615"/>
      <c r="Z63" s="615"/>
      <c r="AA63" s="615"/>
      <c r="AB63" s="615"/>
      <c r="AC63" s="592" t="s">
        <v>295</v>
      </c>
      <c r="AD63" s="592"/>
      <c r="AE63" s="592"/>
      <c r="AF63" s="592"/>
      <c r="AG63" s="593"/>
      <c r="AH63" s="594"/>
      <c r="AI63" s="594"/>
      <c r="AJ63" s="595"/>
    </row>
    <row r="64" spans="1:36" ht="19.5" customHeight="1">
      <c r="A64" s="588" t="s">
        <v>296</v>
      </c>
      <c r="B64" s="589"/>
      <c r="C64" s="614" t="s">
        <v>297</v>
      </c>
      <c r="D64" s="615"/>
      <c r="E64" s="615"/>
      <c r="F64" s="615"/>
      <c r="G64" s="615"/>
      <c r="H64" s="615"/>
      <c r="I64" s="615"/>
      <c r="J64" s="615"/>
      <c r="K64" s="615"/>
      <c r="L64" s="615"/>
      <c r="M64" s="615"/>
      <c r="N64" s="615"/>
      <c r="O64" s="615"/>
      <c r="P64" s="615"/>
      <c r="Q64" s="615"/>
      <c r="R64" s="615"/>
      <c r="S64" s="615"/>
      <c r="T64" s="615"/>
      <c r="U64" s="615"/>
      <c r="V64" s="615"/>
      <c r="W64" s="615"/>
      <c r="X64" s="615"/>
      <c r="Y64" s="615"/>
      <c r="Z64" s="615"/>
      <c r="AA64" s="615"/>
      <c r="AB64" s="615"/>
      <c r="AC64" s="592" t="s">
        <v>298</v>
      </c>
      <c r="AD64" s="592"/>
      <c r="AE64" s="592"/>
      <c r="AF64" s="592"/>
      <c r="AG64" s="593">
        <v>18000</v>
      </c>
      <c r="AH64" s="594"/>
      <c r="AI64" s="594"/>
      <c r="AJ64" s="595"/>
    </row>
    <row r="65" spans="1:36" ht="29.25" customHeight="1">
      <c r="A65" s="588" t="s">
        <v>299</v>
      </c>
      <c r="B65" s="589"/>
      <c r="C65" s="614" t="s">
        <v>310</v>
      </c>
      <c r="D65" s="615"/>
      <c r="E65" s="615"/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592" t="s">
        <v>311</v>
      </c>
      <c r="AD65" s="592"/>
      <c r="AE65" s="592"/>
      <c r="AF65" s="592"/>
      <c r="AG65" s="593"/>
      <c r="AH65" s="594"/>
      <c r="AI65" s="594"/>
      <c r="AJ65" s="595"/>
    </row>
    <row r="66" spans="1:36" ht="29.25" customHeight="1">
      <c r="A66" s="588" t="s">
        <v>337</v>
      </c>
      <c r="B66" s="589"/>
      <c r="C66" s="614" t="s">
        <v>338</v>
      </c>
      <c r="D66" s="615"/>
      <c r="E66" s="615"/>
      <c r="F66" s="615"/>
      <c r="G66" s="615"/>
      <c r="H66" s="615"/>
      <c r="I66" s="615"/>
      <c r="J66" s="615"/>
      <c r="K66" s="615"/>
      <c r="L66" s="615"/>
      <c r="M66" s="615"/>
      <c r="N66" s="615"/>
      <c r="O66" s="615"/>
      <c r="P66" s="615"/>
      <c r="Q66" s="615"/>
      <c r="R66" s="615"/>
      <c r="S66" s="615"/>
      <c r="T66" s="615"/>
      <c r="U66" s="615"/>
      <c r="V66" s="615"/>
      <c r="W66" s="615"/>
      <c r="X66" s="615"/>
      <c r="Y66" s="615"/>
      <c r="Z66" s="615"/>
      <c r="AA66" s="615"/>
      <c r="AB66" s="615"/>
      <c r="AC66" s="592" t="s">
        <v>339</v>
      </c>
      <c r="AD66" s="592"/>
      <c r="AE66" s="592"/>
      <c r="AF66" s="592"/>
      <c r="AG66" s="593"/>
      <c r="AH66" s="594"/>
      <c r="AI66" s="594"/>
      <c r="AJ66" s="595"/>
    </row>
    <row r="67" spans="1:36" ht="19.5" customHeight="1">
      <c r="A67" s="588" t="s">
        <v>340</v>
      </c>
      <c r="B67" s="589"/>
      <c r="C67" s="614" t="s">
        <v>341</v>
      </c>
      <c r="D67" s="615"/>
      <c r="E67" s="615"/>
      <c r="F67" s="615"/>
      <c r="G67" s="615"/>
      <c r="H67" s="615"/>
      <c r="I67" s="615"/>
      <c r="J67" s="615"/>
      <c r="K67" s="615"/>
      <c r="L67" s="615"/>
      <c r="M67" s="615"/>
      <c r="N67" s="615"/>
      <c r="O67" s="615"/>
      <c r="P67" s="615"/>
      <c r="Q67" s="615"/>
      <c r="R67" s="615"/>
      <c r="S67" s="615"/>
      <c r="T67" s="615"/>
      <c r="U67" s="615"/>
      <c r="V67" s="615"/>
      <c r="W67" s="615"/>
      <c r="X67" s="615"/>
      <c r="Y67" s="615"/>
      <c r="Z67" s="615"/>
      <c r="AA67" s="615"/>
      <c r="AB67" s="615"/>
      <c r="AC67" s="592" t="s">
        <v>342</v>
      </c>
      <c r="AD67" s="592"/>
      <c r="AE67" s="592"/>
      <c r="AF67" s="592"/>
      <c r="AG67" s="593"/>
      <c r="AH67" s="594"/>
      <c r="AI67" s="594"/>
      <c r="AJ67" s="595"/>
    </row>
    <row r="68" spans="1:36" ht="19.5" customHeight="1">
      <c r="A68" s="588" t="s">
        <v>343</v>
      </c>
      <c r="B68" s="589"/>
      <c r="C68" s="616" t="s">
        <v>344</v>
      </c>
      <c r="D68" s="617"/>
      <c r="E68" s="617"/>
      <c r="F68" s="617"/>
      <c r="G68" s="617"/>
      <c r="H68" s="617"/>
      <c r="I68" s="617"/>
      <c r="J68" s="617"/>
      <c r="K68" s="617"/>
      <c r="L68" s="617"/>
      <c r="M68" s="617"/>
      <c r="N68" s="617"/>
      <c r="O68" s="617"/>
      <c r="P68" s="617"/>
      <c r="Q68" s="617"/>
      <c r="R68" s="617"/>
      <c r="S68" s="617"/>
      <c r="T68" s="617"/>
      <c r="U68" s="617"/>
      <c r="V68" s="617"/>
      <c r="W68" s="617"/>
      <c r="X68" s="617"/>
      <c r="Y68" s="617"/>
      <c r="Z68" s="617"/>
      <c r="AA68" s="617"/>
      <c r="AB68" s="617"/>
      <c r="AC68" s="592" t="s">
        <v>345</v>
      </c>
      <c r="AD68" s="592"/>
      <c r="AE68" s="592"/>
      <c r="AF68" s="592"/>
      <c r="AG68" s="593"/>
      <c r="AH68" s="594"/>
      <c r="AI68" s="594"/>
      <c r="AJ68" s="595"/>
    </row>
    <row r="69" spans="1:36" ht="19.5" customHeight="1">
      <c r="A69" s="588" t="s">
        <v>346</v>
      </c>
      <c r="B69" s="589"/>
      <c r="C69" s="614" t="s">
        <v>347</v>
      </c>
      <c r="D69" s="615"/>
      <c r="E69" s="615"/>
      <c r="F69" s="615"/>
      <c r="G69" s="615"/>
      <c r="H69" s="615"/>
      <c r="I69" s="615"/>
      <c r="J69" s="615"/>
      <c r="K69" s="615"/>
      <c r="L69" s="615"/>
      <c r="M69" s="615"/>
      <c r="N69" s="615"/>
      <c r="O69" s="615"/>
      <c r="P69" s="615"/>
      <c r="Q69" s="615"/>
      <c r="R69" s="615"/>
      <c r="S69" s="615"/>
      <c r="T69" s="615"/>
      <c r="U69" s="615"/>
      <c r="V69" s="615"/>
      <c r="W69" s="615"/>
      <c r="X69" s="615"/>
      <c r="Y69" s="615"/>
      <c r="Z69" s="615"/>
      <c r="AA69" s="615"/>
      <c r="AB69" s="615"/>
      <c r="AC69" s="592" t="s">
        <v>351</v>
      </c>
      <c r="AD69" s="592"/>
      <c r="AE69" s="592"/>
      <c r="AF69" s="592"/>
      <c r="AG69" s="593"/>
      <c r="AH69" s="594"/>
      <c r="AI69" s="594"/>
      <c r="AJ69" s="595"/>
    </row>
    <row r="70" spans="1:36" ht="19.5" customHeight="1">
      <c r="A70" s="588" t="s">
        <v>349</v>
      </c>
      <c r="B70" s="589"/>
      <c r="C70" s="616" t="s">
        <v>350</v>
      </c>
      <c r="D70" s="617"/>
      <c r="E70" s="617"/>
      <c r="F70" s="617"/>
      <c r="G70" s="617"/>
      <c r="H70" s="617"/>
      <c r="I70" s="617"/>
      <c r="J70" s="617"/>
      <c r="K70" s="617"/>
      <c r="L70" s="617"/>
      <c r="M70" s="617"/>
      <c r="N70" s="617"/>
      <c r="O70" s="617"/>
      <c r="P70" s="617"/>
      <c r="Q70" s="617"/>
      <c r="R70" s="617"/>
      <c r="S70" s="617"/>
      <c r="T70" s="617"/>
      <c r="U70" s="617"/>
      <c r="V70" s="617"/>
      <c r="W70" s="617"/>
      <c r="X70" s="617"/>
      <c r="Y70" s="617"/>
      <c r="Z70" s="617"/>
      <c r="AA70" s="617"/>
      <c r="AB70" s="617"/>
      <c r="AC70" s="592" t="s">
        <v>459</v>
      </c>
      <c r="AD70" s="592"/>
      <c r="AE70" s="592"/>
      <c r="AF70" s="592"/>
      <c r="AG70" s="593"/>
      <c r="AH70" s="594"/>
      <c r="AI70" s="594"/>
      <c r="AJ70" s="595"/>
    </row>
    <row r="71" spans="1:36" ht="19.5" customHeight="1">
      <c r="A71" s="602" t="s">
        <v>352</v>
      </c>
      <c r="B71" s="603"/>
      <c r="C71" s="542" t="s">
        <v>353</v>
      </c>
      <c r="D71" s="543"/>
      <c r="E71" s="543"/>
      <c r="F71" s="543"/>
      <c r="G71" s="543"/>
      <c r="H71" s="543"/>
      <c r="I71" s="543"/>
      <c r="J71" s="543"/>
      <c r="K71" s="543"/>
      <c r="L71" s="543"/>
      <c r="M71" s="543"/>
      <c r="N71" s="543"/>
      <c r="O71" s="543"/>
      <c r="P71" s="543"/>
      <c r="Q71" s="543"/>
      <c r="R71" s="543"/>
      <c r="S71" s="543"/>
      <c r="T71" s="543"/>
      <c r="U71" s="543"/>
      <c r="V71" s="543"/>
      <c r="W71" s="543"/>
      <c r="X71" s="543"/>
      <c r="Y71" s="543"/>
      <c r="Z71" s="543"/>
      <c r="AA71" s="543"/>
      <c r="AB71" s="543"/>
      <c r="AC71" s="606" t="s">
        <v>354</v>
      </c>
      <c r="AD71" s="606"/>
      <c r="AE71" s="606"/>
      <c r="AF71" s="606"/>
      <c r="AG71" s="607">
        <f>SUM(AG59:AJ70)</f>
        <v>18000</v>
      </c>
      <c r="AH71" s="608"/>
      <c r="AI71" s="608"/>
      <c r="AJ71" s="609"/>
    </row>
    <row r="72" spans="1:36" ht="19.5" customHeight="1">
      <c r="A72" s="588" t="s">
        <v>355</v>
      </c>
      <c r="B72" s="589"/>
      <c r="C72" s="618" t="s">
        <v>356</v>
      </c>
      <c r="D72" s="619"/>
      <c r="E72" s="619"/>
      <c r="F72" s="619"/>
      <c r="G72" s="619"/>
      <c r="H72" s="619"/>
      <c r="I72" s="619"/>
      <c r="J72" s="619"/>
      <c r="K72" s="619"/>
      <c r="L72" s="619"/>
      <c r="M72" s="619"/>
      <c r="N72" s="619"/>
      <c r="O72" s="619"/>
      <c r="P72" s="619"/>
      <c r="Q72" s="619"/>
      <c r="R72" s="619"/>
      <c r="S72" s="619"/>
      <c r="T72" s="619"/>
      <c r="U72" s="619"/>
      <c r="V72" s="619"/>
      <c r="W72" s="619"/>
      <c r="X72" s="619"/>
      <c r="Y72" s="619"/>
      <c r="Z72" s="619"/>
      <c r="AA72" s="619"/>
      <c r="AB72" s="619"/>
      <c r="AC72" s="592" t="s">
        <v>357</v>
      </c>
      <c r="AD72" s="592"/>
      <c r="AE72" s="592"/>
      <c r="AF72" s="592"/>
      <c r="AG72" s="593"/>
      <c r="AH72" s="594"/>
      <c r="AI72" s="594"/>
      <c r="AJ72" s="595"/>
    </row>
    <row r="73" spans="1:36" ht="19.5" customHeight="1">
      <c r="A73" s="588" t="s">
        <v>358</v>
      </c>
      <c r="B73" s="589"/>
      <c r="C73" s="618" t="s">
        <v>359</v>
      </c>
      <c r="D73" s="619"/>
      <c r="E73" s="619"/>
      <c r="F73" s="619"/>
      <c r="G73" s="619"/>
      <c r="H73" s="619"/>
      <c r="I73" s="619"/>
      <c r="J73" s="619"/>
      <c r="K73" s="619"/>
      <c r="L73" s="619"/>
      <c r="M73" s="619"/>
      <c r="N73" s="619"/>
      <c r="O73" s="619"/>
      <c r="P73" s="619"/>
      <c r="Q73" s="619"/>
      <c r="R73" s="619"/>
      <c r="S73" s="619"/>
      <c r="T73" s="619"/>
      <c r="U73" s="619"/>
      <c r="V73" s="619"/>
      <c r="W73" s="619"/>
      <c r="X73" s="619"/>
      <c r="Y73" s="619"/>
      <c r="Z73" s="619"/>
      <c r="AA73" s="619"/>
      <c r="AB73" s="619"/>
      <c r="AC73" s="592" t="s">
        <v>360</v>
      </c>
      <c r="AD73" s="592"/>
      <c r="AE73" s="592"/>
      <c r="AF73" s="592"/>
      <c r="AG73" s="593"/>
      <c r="AH73" s="594"/>
      <c r="AI73" s="594"/>
      <c r="AJ73" s="595"/>
    </row>
    <row r="74" spans="1:36" ht="19.5" customHeight="1">
      <c r="A74" s="588" t="s">
        <v>361</v>
      </c>
      <c r="B74" s="589"/>
      <c r="C74" s="618" t="s">
        <v>362</v>
      </c>
      <c r="D74" s="619"/>
      <c r="E74" s="619"/>
      <c r="F74" s="619"/>
      <c r="G74" s="619"/>
      <c r="H74" s="619"/>
      <c r="I74" s="619"/>
      <c r="J74" s="619"/>
      <c r="K74" s="619"/>
      <c r="L74" s="619"/>
      <c r="M74" s="619"/>
      <c r="N74" s="619"/>
      <c r="O74" s="619"/>
      <c r="P74" s="619"/>
      <c r="Q74" s="619"/>
      <c r="R74" s="619"/>
      <c r="S74" s="619"/>
      <c r="T74" s="619"/>
      <c r="U74" s="619"/>
      <c r="V74" s="619"/>
      <c r="W74" s="619"/>
      <c r="X74" s="619"/>
      <c r="Y74" s="619"/>
      <c r="Z74" s="619"/>
      <c r="AA74" s="619"/>
      <c r="AB74" s="619"/>
      <c r="AC74" s="592" t="s">
        <v>363</v>
      </c>
      <c r="AD74" s="592"/>
      <c r="AE74" s="592"/>
      <c r="AF74" s="592"/>
      <c r="AG74" s="593"/>
      <c r="AH74" s="594"/>
      <c r="AI74" s="594"/>
      <c r="AJ74" s="595"/>
    </row>
    <row r="75" spans="1:36" ht="19.5" customHeight="1">
      <c r="A75" s="588" t="s">
        <v>364</v>
      </c>
      <c r="B75" s="589"/>
      <c r="C75" s="618" t="s">
        <v>365</v>
      </c>
      <c r="D75" s="619"/>
      <c r="E75" s="619"/>
      <c r="F75" s="619"/>
      <c r="G75" s="619"/>
      <c r="H75" s="619"/>
      <c r="I75" s="619"/>
      <c r="J75" s="619"/>
      <c r="K75" s="619"/>
      <c r="L75" s="619"/>
      <c r="M75" s="619"/>
      <c r="N75" s="619"/>
      <c r="O75" s="619"/>
      <c r="P75" s="619"/>
      <c r="Q75" s="619"/>
      <c r="R75" s="619"/>
      <c r="S75" s="619"/>
      <c r="T75" s="619"/>
      <c r="U75" s="619"/>
      <c r="V75" s="619"/>
      <c r="W75" s="619"/>
      <c r="X75" s="619"/>
      <c r="Y75" s="619"/>
      <c r="Z75" s="619"/>
      <c r="AA75" s="619"/>
      <c r="AB75" s="619"/>
      <c r="AC75" s="592" t="s">
        <v>366</v>
      </c>
      <c r="AD75" s="592"/>
      <c r="AE75" s="592"/>
      <c r="AF75" s="592"/>
      <c r="AG75" s="593">
        <v>5471897</v>
      </c>
      <c r="AH75" s="594"/>
      <c r="AI75" s="594"/>
      <c r="AJ75" s="595"/>
    </row>
    <row r="76" spans="1:36" ht="19.5" customHeight="1">
      <c r="A76" s="588" t="s">
        <v>367</v>
      </c>
      <c r="B76" s="589"/>
      <c r="C76" s="514" t="s">
        <v>368</v>
      </c>
      <c r="D76" s="515"/>
      <c r="E76" s="515"/>
      <c r="F76" s="515"/>
      <c r="G76" s="515"/>
      <c r="H76" s="515"/>
      <c r="I76" s="515"/>
      <c r="J76" s="515"/>
      <c r="K76" s="515"/>
      <c r="L76" s="515"/>
      <c r="M76" s="515"/>
      <c r="N76" s="515"/>
      <c r="O76" s="515"/>
      <c r="P76" s="515"/>
      <c r="Q76" s="515"/>
      <c r="R76" s="515"/>
      <c r="S76" s="515"/>
      <c r="T76" s="515"/>
      <c r="U76" s="515"/>
      <c r="V76" s="515"/>
      <c r="W76" s="515"/>
      <c r="X76" s="515"/>
      <c r="Y76" s="515"/>
      <c r="Z76" s="515"/>
      <c r="AA76" s="515"/>
      <c r="AB76" s="515"/>
      <c r="AC76" s="592" t="s">
        <v>369</v>
      </c>
      <c r="AD76" s="592"/>
      <c r="AE76" s="592"/>
      <c r="AF76" s="592"/>
      <c r="AG76" s="593"/>
      <c r="AH76" s="594"/>
      <c r="AI76" s="594"/>
      <c r="AJ76" s="595"/>
    </row>
    <row r="77" spans="1:36" ht="19.5" customHeight="1">
      <c r="A77" s="588" t="s">
        <v>370</v>
      </c>
      <c r="B77" s="589"/>
      <c r="C77" s="514" t="s">
        <v>371</v>
      </c>
      <c r="D77" s="515"/>
      <c r="E77" s="515"/>
      <c r="F77" s="515"/>
      <c r="G77" s="515"/>
      <c r="H77" s="515"/>
      <c r="I77" s="515"/>
      <c r="J77" s="515"/>
      <c r="K77" s="515"/>
      <c r="L77" s="515"/>
      <c r="M77" s="515"/>
      <c r="N77" s="515"/>
      <c r="O77" s="515"/>
      <c r="P77" s="515"/>
      <c r="Q77" s="515"/>
      <c r="R77" s="515"/>
      <c r="S77" s="515"/>
      <c r="T77" s="515"/>
      <c r="U77" s="515"/>
      <c r="V77" s="515"/>
      <c r="W77" s="515"/>
      <c r="X77" s="515"/>
      <c r="Y77" s="515"/>
      <c r="Z77" s="515"/>
      <c r="AA77" s="515"/>
      <c r="AB77" s="515"/>
      <c r="AC77" s="592" t="s">
        <v>372</v>
      </c>
      <c r="AD77" s="592"/>
      <c r="AE77" s="592"/>
      <c r="AF77" s="592"/>
      <c r="AG77" s="593"/>
      <c r="AH77" s="594"/>
      <c r="AI77" s="594"/>
      <c r="AJ77" s="595"/>
    </row>
    <row r="78" spans="1:36" ht="19.5" customHeight="1">
      <c r="A78" s="588" t="s">
        <v>373</v>
      </c>
      <c r="B78" s="589"/>
      <c r="C78" s="514" t="s">
        <v>374</v>
      </c>
      <c r="D78" s="515"/>
      <c r="E78" s="515"/>
      <c r="F78" s="515"/>
      <c r="G78" s="515"/>
      <c r="H78" s="515"/>
      <c r="I78" s="515"/>
      <c r="J78" s="515"/>
      <c r="K78" s="515"/>
      <c r="L78" s="515"/>
      <c r="M78" s="515"/>
      <c r="N78" s="515"/>
      <c r="O78" s="515"/>
      <c r="P78" s="515"/>
      <c r="Q78" s="515"/>
      <c r="R78" s="515"/>
      <c r="S78" s="515"/>
      <c r="T78" s="515"/>
      <c r="U78" s="515"/>
      <c r="V78" s="515"/>
      <c r="W78" s="515"/>
      <c r="X78" s="515"/>
      <c r="Y78" s="515"/>
      <c r="Z78" s="515"/>
      <c r="AA78" s="515"/>
      <c r="AB78" s="515"/>
      <c r="AC78" s="592" t="s">
        <v>375</v>
      </c>
      <c r="AD78" s="592"/>
      <c r="AE78" s="592"/>
      <c r="AF78" s="592"/>
      <c r="AG78" s="593">
        <v>1477412</v>
      </c>
      <c r="AH78" s="594"/>
      <c r="AI78" s="594"/>
      <c r="AJ78" s="595"/>
    </row>
    <row r="79" spans="1:36" s="2" customFormat="1" ht="19.5" customHeight="1">
      <c r="A79" s="602" t="s">
        <v>376</v>
      </c>
      <c r="B79" s="603"/>
      <c r="C79" s="532" t="s">
        <v>377</v>
      </c>
      <c r="D79" s="533"/>
      <c r="E79" s="533"/>
      <c r="F79" s="533"/>
      <c r="G79" s="533"/>
      <c r="H79" s="533"/>
      <c r="I79" s="533"/>
      <c r="J79" s="533"/>
      <c r="K79" s="533"/>
      <c r="L79" s="533"/>
      <c r="M79" s="533"/>
      <c r="N79" s="533"/>
      <c r="O79" s="533"/>
      <c r="P79" s="533"/>
      <c r="Q79" s="533"/>
      <c r="R79" s="533"/>
      <c r="S79" s="533"/>
      <c r="T79" s="533"/>
      <c r="U79" s="533"/>
      <c r="V79" s="533"/>
      <c r="W79" s="533"/>
      <c r="X79" s="533"/>
      <c r="Y79" s="533"/>
      <c r="Z79" s="533"/>
      <c r="AA79" s="533"/>
      <c r="AB79" s="533"/>
      <c r="AC79" s="606" t="s">
        <v>378</v>
      </c>
      <c r="AD79" s="606"/>
      <c r="AE79" s="606"/>
      <c r="AF79" s="606"/>
      <c r="AG79" s="607">
        <f>SUM(AG72:AJ78)</f>
        <v>6949309</v>
      </c>
      <c r="AH79" s="608"/>
      <c r="AI79" s="608"/>
      <c r="AJ79" s="609"/>
    </row>
    <row r="80" spans="1:36" ht="19.5" customHeight="1">
      <c r="A80" s="588" t="s">
        <v>379</v>
      </c>
      <c r="B80" s="589"/>
      <c r="C80" s="538" t="s">
        <v>380</v>
      </c>
      <c r="D80" s="539"/>
      <c r="E80" s="539"/>
      <c r="F80" s="539"/>
      <c r="G80" s="539"/>
      <c r="H80" s="539"/>
      <c r="I80" s="539"/>
      <c r="J80" s="539"/>
      <c r="K80" s="539"/>
      <c r="L80" s="539"/>
      <c r="M80" s="539"/>
      <c r="N80" s="539"/>
      <c r="O80" s="539"/>
      <c r="P80" s="539"/>
      <c r="Q80" s="539"/>
      <c r="R80" s="539"/>
      <c r="S80" s="539"/>
      <c r="T80" s="539"/>
      <c r="U80" s="539"/>
      <c r="V80" s="539"/>
      <c r="W80" s="539"/>
      <c r="X80" s="539"/>
      <c r="Y80" s="539"/>
      <c r="Z80" s="539"/>
      <c r="AA80" s="539"/>
      <c r="AB80" s="539"/>
      <c r="AC80" s="592" t="s">
        <v>381</v>
      </c>
      <c r="AD80" s="592"/>
      <c r="AE80" s="592"/>
      <c r="AF80" s="592"/>
      <c r="AG80" s="593">
        <v>0</v>
      </c>
      <c r="AH80" s="594"/>
      <c r="AI80" s="594"/>
      <c r="AJ80" s="595"/>
    </row>
    <row r="81" spans="1:36" ht="19.5" customHeight="1">
      <c r="A81" s="588" t="s">
        <v>382</v>
      </c>
      <c r="B81" s="589"/>
      <c r="C81" s="538" t="s">
        <v>383</v>
      </c>
      <c r="D81" s="539"/>
      <c r="E81" s="539"/>
      <c r="F81" s="539"/>
      <c r="G81" s="539"/>
      <c r="H81" s="539"/>
      <c r="I81" s="539"/>
      <c r="J81" s="539"/>
      <c r="K81" s="539"/>
      <c r="L81" s="539"/>
      <c r="M81" s="539"/>
      <c r="N81" s="539"/>
      <c r="O81" s="539"/>
      <c r="P81" s="539"/>
      <c r="Q81" s="539"/>
      <c r="R81" s="539"/>
      <c r="S81" s="539"/>
      <c r="T81" s="539"/>
      <c r="U81" s="539"/>
      <c r="V81" s="539"/>
      <c r="W81" s="539"/>
      <c r="X81" s="539"/>
      <c r="Y81" s="539"/>
      <c r="Z81" s="539"/>
      <c r="AA81" s="539"/>
      <c r="AB81" s="539"/>
      <c r="AC81" s="592" t="s">
        <v>384</v>
      </c>
      <c r="AD81" s="592"/>
      <c r="AE81" s="592"/>
      <c r="AF81" s="592"/>
      <c r="AG81" s="593"/>
      <c r="AH81" s="594"/>
      <c r="AI81" s="594"/>
      <c r="AJ81" s="595"/>
    </row>
    <row r="82" spans="1:36" ht="19.5" customHeight="1">
      <c r="A82" s="588" t="s">
        <v>385</v>
      </c>
      <c r="B82" s="589"/>
      <c r="C82" s="538" t="s">
        <v>386</v>
      </c>
      <c r="D82" s="539"/>
      <c r="E82" s="539"/>
      <c r="F82" s="539"/>
      <c r="G82" s="539"/>
      <c r="H82" s="539"/>
      <c r="I82" s="539"/>
      <c r="J82" s="539"/>
      <c r="K82" s="539"/>
      <c r="L82" s="539"/>
      <c r="M82" s="539"/>
      <c r="N82" s="539"/>
      <c r="O82" s="539"/>
      <c r="P82" s="539"/>
      <c r="Q82" s="539"/>
      <c r="R82" s="539"/>
      <c r="S82" s="539"/>
      <c r="T82" s="539"/>
      <c r="U82" s="539"/>
      <c r="V82" s="539"/>
      <c r="W82" s="539"/>
      <c r="X82" s="539"/>
      <c r="Y82" s="539"/>
      <c r="Z82" s="539"/>
      <c r="AA82" s="539"/>
      <c r="AB82" s="539"/>
      <c r="AC82" s="592" t="s">
        <v>387</v>
      </c>
      <c r="AD82" s="592"/>
      <c r="AE82" s="592"/>
      <c r="AF82" s="592"/>
      <c r="AG82" s="593"/>
      <c r="AH82" s="594"/>
      <c r="AI82" s="594"/>
      <c r="AJ82" s="595"/>
    </row>
    <row r="83" spans="1:36" ht="19.5" customHeight="1">
      <c r="A83" s="588" t="s">
        <v>388</v>
      </c>
      <c r="B83" s="589"/>
      <c r="C83" s="538" t="s">
        <v>389</v>
      </c>
      <c r="D83" s="539"/>
      <c r="E83" s="539"/>
      <c r="F83" s="539"/>
      <c r="G83" s="539"/>
      <c r="H83" s="539"/>
      <c r="I83" s="539"/>
      <c r="J83" s="539"/>
      <c r="K83" s="539"/>
      <c r="L83" s="539"/>
      <c r="M83" s="539"/>
      <c r="N83" s="539"/>
      <c r="O83" s="539"/>
      <c r="P83" s="539"/>
      <c r="Q83" s="539"/>
      <c r="R83" s="539"/>
      <c r="S83" s="539"/>
      <c r="T83" s="539"/>
      <c r="U83" s="539"/>
      <c r="V83" s="539"/>
      <c r="W83" s="539"/>
      <c r="X83" s="539"/>
      <c r="Y83" s="539"/>
      <c r="Z83" s="539"/>
      <c r="AA83" s="539"/>
      <c r="AB83" s="539"/>
      <c r="AC83" s="592" t="s">
        <v>390</v>
      </c>
      <c r="AD83" s="592"/>
      <c r="AE83" s="592"/>
      <c r="AF83" s="592"/>
      <c r="AG83" s="593">
        <v>0</v>
      </c>
      <c r="AH83" s="594"/>
      <c r="AI83" s="594"/>
      <c r="AJ83" s="595"/>
    </row>
    <row r="84" spans="1:36" s="2" customFormat="1" ht="19.5" customHeight="1">
      <c r="A84" s="602" t="s">
        <v>391</v>
      </c>
      <c r="B84" s="603"/>
      <c r="C84" s="542" t="s">
        <v>392</v>
      </c>
      <c r="D84" s="543"/>
      <c r="E84" s="543"/>
      <c r="F84" s="543"/>
      <c r="G84" s="543"/>
      <c r="H84" s="543"/>
      <c r="I84" s="543"/>
      <c r="J84" s="543"/>
      <c r="K84" s="543"/>
      <c r="L84" s="543"/>
      <c r="M84" s="543"/>
      <c r="N84" s="543"/>
      <c r="O84" s="543"/>
      <c r="P84" s="543"/>
      <c r="Q84" s="543"/>
      <c r="R84" s="543"/>
      <c r="S84" s="543"/>
      <c r="T84" s="543"/>
      <c r="U84" s="543"/>
      <c r="V84" s="543"/>
      <c r="W84" s="543"/>
      <c r="X84" s="543"/>
      <c r="Y84" s="543"/>
      <c r="Z84" s="543"/>
      <c r="AA84" s="543"/>
      <c r="AB84" s="543"/>
      <c r="AC84" s="606" t="s">
        <v>393</v>
      </c>
      <c r="AD84" s="606"/>
      <c r="AE84" s="606"/>
      <c r="AF84" s="606"/>
      <c r="AG84" s="607">
        <f>SUM(AG80:AJ83)</f>
        <v>0</v>
      </c>
      <c r="AH84" s="608"/>
      <c r="AI84" s="608"/>
      <c r="AJ84" s="609"/>
    </row>
    <row r="85" spans="1:36" ht="29.25" customHeight="1">
      <c r="A85" s="588" t="s">
        <v>394</v>
      </c>
      <c r="B85" s="589"/>
      <c r="C85" s="538" t="s">
        <v>395</v>
      </c>
      <c r="D85" s="539"/>
      <c r="E85" s="539"/>
      <c r="F85" s="539"/>
      <c r="G85" s="539"/>
      <c r="H85" s="539"/>
      <c r="I85" s="539"/>
      <c r="J85" s="539"/>
      <c r="K85" s="539"/>
      <c r="L85" s="539"/>
      <c r="M85" s="539"/>
      <c r="N85" s="539"/>
      <c r="O85" s="539"/>
      <c r="P85" s="539"/>
      <c r="Q85" s="539"/>
      <c r="R85" s="539"/>
      <c r="S85" s="539"/>
      <c r="T85" s="539"/>
      <c r="U85" s="539"/>
      <c r="V85" s="539"/>
      <c r="W85" s="539"/>
      <c r="X85" s="539"/>
      <c r="Y85" s="539"/>
      <c r="Z85" s="539"/>
      <c r="AA85" s="539"/>
      <c r="AB85" s="539"/>
      <c r="AC85" s="592" t="s">
        <v>396</v>
      </c>
      <c r="AD85" s="592"/>
      <c r="AE85" s="592"/>
      <c r="AF85" s="592"/>
      <c r="AG85" s="593"/>
      <c r="AH85" s="594"/>
      <c r="AI85" s="594"/>
      <c r="AJ85" s="595"/>
    </row>
    <row r="86" spans="1:36" ht="29.25" customHeight="1">
      <c r="A86" s="588" t="s">
        <v>397</v>
      </c>
      <c r="B86" s="589"/>
      <c r="C86" s="538" t="s">
        <v>398</v>
      </c>
      <c r="D86" s="539"/>
      <c r="E86" s="539"/>
      <c r="F86" s="539"/>
      <c r="G86" s="539"/>
      <c r="H86" s="539"/>
      <c r="I86" s="539"/>
      <c r="J86" s="539"/>
      <c r="K86" s="539"/>
      <c r="L86" s="539"/>
      <c r="M86" s="539"/>
      <c r="N86" s="539"/>
      <c r="O86" s="539"/>
      <c r="P86" s="539"/>
      <c r="Q86" s="539"/>
      <c r="R86" s="539"/>
      <c r="S86" s="539"/>
      <c r="T86" s="539"/>
      <c r="U86" s="539"/>
      <c r="V86" s="539"/>
      <c r="W86" s="539"/>
      <c r="X86" s="539"/>
      <c r="Y86" s="539"/>
      <c r="Z86" s="539"/>
      <c r="AA86" s="539"/>
      <c r="AB86" s="539"/>
      <c r="AC86" s="592" t="s">
        <v>399</v>
      </c>
      <c r="AD86" s="592"/>
      <c r="AE86" s="592"/>
      <c r="AF86" s="592"/>
      <c r="AG86" s="593"/>
      <c r="AH86" s="594"/>
      <c r="AI86" s="594"/>
      <c r="AJ86" s="595"/>
    </row>
    <row r="87" spans="1:36" ht="29.25" customHeight="1">
      <c r="A87" s="588" t="s">
        <v>400</v>
      </c>
      <c r="B87" s="589"/>
      <c r="C87" s="538" t="s">
        <v>401</v>
      </c>
      <c r="D87" s="539"/>
      <c r="E87" s="539"/>
      <c r="F87" s="539"/>
      <c r="G87" s="539"/>
      <c r="H87" s="539"/>
      <c r="I87" s="539"/>
      <c r="J87" s="539"/>
      <c r="K87" s="539"/>
      <c r="L87" s="539"/>
      <c r="M87" s="539"/>
      <c r="N87" s="539"/>
      <c r="O87" s="539"/>
      <c r="P87" s="539"/>
      <c r="Q87" s="539"/>
      <c r="R87" s="539"/>
      <c r="S87" s="539"/>
      <c r="T87" s="539"/>
      <c r="U87" s="539"/>
      <c r="V87" s="539"/>
      <c r="W87" s="539"/>
      <c r="X87" s="539"/>
      <c r="Y87" s="539"/>
      <c r="Z87" s="539"/>
      <c r="AA87" s="539"/>
      <c r="AB87" s="539"/>
      <c r="AC87" s="592" t="s">
        <v>402</v>
      </c>
      <c r="AD87" s="592"/>
      <c r="AE87" s="592"/>
      <c r="AF87" s="592"/>
      <c r="AG87" s="593"/>
      <c r="AH87" s="594"/>
      <c r="AI87" s="594"/>
      <c r="AJ87" s="595"/>
    </row>
    <row r="88" spans="1:36" ht="19.5" customHeight="1">
      <c r="A88" s="588" t="s">
        <v>403</v>
      </c>
      <c r="B88" s="589"/>
      <c r="C88" s="538" t="s">
        <v>404</v>
      </c>
      <c r="D88" s="539"/>
      <c r="E88" s="539"/>
      <c r="F88" s="539"/>
      <c r="G88" s="539"/>
      <c r="H88" s="539"/>
      <c r="I88" s="539"/>
      <c r="J88" s="539"/>
      <c r="K88" s="539"/>
      <c r="L88" s="539"/>
      <c r="M88" s="539"/>
      <c r="N88" s="539"/>
      <c r="O88" s="539"/>
      <c r="P88" s="539"/>
      <c r="Q88" s="539"/>
      <c r="R88" s="539"/>
      <c r="S88" s="539"/>
      <c r="T88" s="539"/>
      <c r="U88" s="539"/>
      <c r="V88" s="539"/>
      <c r="W88" s="539"/>
      <c r="X88" s="539"/>
      <c r="Y88" s="539"/>
      <c r="Z88" s="539"/>
      <c r="AA88" s="539"/>
      <c r="AB88" s="539"/>
      <c r="AC88" s="592" t="s">
        <v>405</v>
      </c>
      <c r="AD88" s="592"/>
      <c r="AE88" s="592"/>
      <c r="AF88" s="592"/>
      <c r="AG88" s="593"/>
      <c r="AH88" s="594"/>
      <c r="AI88" s="594"/>
      <c r="AJ88" s="595"/>
    </row>
    <row r="89" spans="1:36" ht="29.25" customHeight="1">
      <c r="A89" s="588" t="s">
        <v>406</v>
      </c>
      <c r="B89" s="589"/>
      <c r="C89" s="538" t="s">
        <v>407</v>
      </c>
      <c r="D89" s="539"/>
      <c r="E89" s="539"/>
      <c r="F89" s="539"/>
      <c r="G89" s="539"/>
      <c r="H89" s="539"/>
      <c r="I89" s="539"/>
      <c r="J89" s="539"/>
      <c r="K89" s="539"/>
      <c r="L89" s="539"/>
      <c r="M89" s="539"/>
      <c r="N89" s="539"/>
      <c r="O89" s="539"/>
      <c r="P89" s="539"/>
      <c r="Q89" s="539"/>
      <c r="R89" s="539"/>
      <c r="S89" s="539"/>
      <c r="T89" s="539"/>
      <c r="U89" s="539"/>
      <c r="V89" s="539"/>
      <c r="W89" s="539"/>
      <c r="X89" s="539"/>
      <c r="Y89" s="539"/>
      <c r="Z89" s="539"/>
      <c r="AA89" s="539"/>
      <c r="AB89" s="539"/>
      <c r="AC89" s="592" t="s">
        <v>408</v>
      </c>
      <c r="AD89" s="592"/>
      <c r="AE89" s="592"/>
      <c r="AF89" s="592"/>
      <c r="AG89" s="593"/>
      <c r="AH89" s="594"/>
      <c r="AI89" s="594"/>
      <c r="AJ89" s="595"/>
    </row>
    <row r="90" spans="1:36" ht="29.25" customHeight="1">
      <c r="A90" s="588" t="s">
        <v>409</v>
      </c>
      <c r="B90" s="589"/>
      <c r="C90" s="538" t="s">
        <v>434</v>
      </c>
      <c r="D90" s="539"/>
      <c r="E90" s="539"/>
      <c r="F90" s="539"/>
      <c r="G90" s="539"/>
      <c r="H90" s="539"/>
      <c r="I90" s="539"/>
      <c r="J90" s="539"/>
      <c r="K90" s="539"/>
      <c r="L90" s="539"/>
      <c r="M90" s="539"/>
      <c r="N90" s="539"/>
      <c r="O90" s="539"/>
      <c r="P90" s="539"/>
      <c r="Q90" s="539"/>
      <c r="R90" s="539"/>
      <c r="S90" s="539"/>
      <c r="T90" s="539"/>
      <c r="U90" s="539"/>
      <c r="V90" s="539"/>
      <c r="W90" s="539"/>
      <c r="X90" s="539"/>
      <c r="Y90" s="539"/>
      <c r="Z90" s="539"/>
      <c r="AA90" s="539"/>
      <c r="AB90" s="539"/>
      <c r="AC90" s="592" t="s">
        <v>435</v>
      </c>
      <c r="AD90" s="592"/>
      <c r="AE90" s="592"/>
      <c r="AF90" s="592"/>
      <c r="AG90" s="593"/>
      <c r="AH90" s="594"/>
      <c r="AI90" s="594"/>
      <c r="AJ90" s="595"/>
    </row>
    <row r="91" spans="1:36" ht="19.5" customHeight="1">
      <c r="A91" s="588" t="s">
        <v>436</v>
      </c>
      <c r="B91" s="589"/>
      <c r="C91" s="538" t="s">
        <v>437</v>
      </c>
      <c r="D91" s="539"/>
      <c r="E91" s="539"/>
      <c r="F91" s="539"/>
      <c r="G91" s="539"/>
      <c r="H91" s="539"/>
      <c r="I91" s="539"/>
      <c r="J91" s="539"/>
      <c r="K91" s="539"/>
      <c r="L91" s="539"/>
      <c r="M91" s="539"/>
      <c r="N91" s="539"/>
      <c r="O91" s="539"/>
      <c r="P91" s="539"/>
      <c r="Q91" s="539"/>
      <c r="R91" s="539"/>
      <c r="S91" s="539"/>
      <c r="T91" s="539"/>
      <c r="U91" s="539"/>
      <c r="V91" s="539"/>
      <c r="W91" s="539"/>
      <c r="X91" s="539"/>
      <c r="Y91" s="539"/>
      <c r="Z91" s="539"/>
      <c r="AA91" s="539"/>
      <c r="AB91" s="539"/>
      <c r="AC91" s="592" t="s">
        <v>438</v>
      </c>
      <c r="AD91" s="592"/>
      <c r="AE91" s="592"/>
      <c r="AF91" s="592"/>
      <c r="AG91" s="593"/>
      <c r="AH91" s="594"/>
      <c r="AI91" s="594"/>
      <c r="AJ91" s="595"/>
    </row>
    <row r="92" spans="1:36" ht="19.5" customHeight="1">
      <c r="A92" s="588" t="s">
        <v>439</v>
      </c>
      <c r="B92" s="589"/>
      <c r="C92" s="538" t="s">
        <v>440</v>
      </c>
      <c r="D92" s="539"/>
      <c r="E92" s="539"/>
      <c r="F92" s="539"/>
      <c r="G92" s="539"/>
      <c r="H92" s="539"/>
      <c r="I92" s="539"/>
      <c r="J92" s="539"/>
      <c r="K92" s="539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39"/>
      <c r="AA92" s="539"/>
      <c r="AB92" s="539"/>
      <c r="AC92" s="592" t="s">
        <v>441</v>
      </c>
      <c r="AD92" s="592"/>
      <c r="AE92" s="592"/>
      <c r="AF92" s="592"/>
      <c r="AG92" s="593"/>
      <c r="AH92" s="594"/>
      <c r="AI92" s="594"/>
      <c r="AJ92" s="595"/>
    </row>
    <row r="93" spans="1:36" ht="19.5" customHeight="1">
      <c r="A93" s="602" t="s">
        <v>442</v>
      </c>
      <c r="B93" s="603"/>
      <c r="C93" s="542" t="s">
        <v>443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3"/>
      <c r="O93" s="543"/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606" t="s">
        <v>444</v>
      </c>
      <c r="AD93" s="606"/>
      <c r="AE93" s="606"/>
      <c r="AF93" s="606"/>
      <c r="AG93" s="607">
        <f>SUM(AG85:AJ92)</f>
        <v>0</v>
      </c>
      <c r="AH93" s="608"/>
      <c r="AI93" s="608"/>
      <c r="AJ93" s="609"/>
    </row>
    <row r="94" spans="1:36" s="2" customFormat="1" ht="19.5" customHeight="1">
      <c r="A94" s="623" t="s">
        <v>445</v>
      </c>
      <c r="B94" s="624"/>
      <c r="C94" s="555" t="s">
        <v>446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  <c r="W94" s="556"/>
      <c r="X94" s="556"/>
      <c r="Y94" s="556"/>
      <c r="Z94" s="556"/>
      <c r="AA94" s="556"/>
      <c r="AB94" s="556"/>
      <c r="AC94" s="625" t="s">
        <v>447</v>
      </c>
      <c r="AD94" s="626"/>
      <c r="AE94" s="626"/>
      <c r="AF94" s="627"/>
      <c r="AG94" s="620">
        <f>AG23+AG24+AG49+AG58+AG71+AG79+AG84+AG93</f>
        <v>114426015</v>
      </c>
      <c r="AH94" s="621"/>
      <c r="AI94" s="621"/>
      <c r="AJ94" s="622"/>
    </row>
    <row r="95" spans="1:36" ht="17.25" customHeight="1">
      <c r="A95" s="602" t="s">
        <v>448</v>
      </c>
      <c r="B95" s="603"/>
      <c r="C95" s="546" t="s">
        <v>449</v>
      </c>
      <c r="D95" s="547"/>
      <c r="E95" s="547"/>
      <c r="F95" s="547"/>
      <c r="G95" s="547"/>
      <c r="H95" s="547"/>
      <c r="I95" s="547"/>
      <c r="J95" s="547"/>
      <c r="K95" s="547"/>
      <c r="L95" s="547"/>
      <c r="M95" s="547"/>
      <c r="N95" s="547"/>
      <c r="O95" s="547"/>
      <c r="P95" s="547"/>
      <c r="Q95" s="547"/>
      <c r="R95" s="547"/>
      <c r="S95" s="547"/>
      <c r="T95" s="547"/>
      <c r="U95" s="547"/>
      <c r="V95" s="547"/>
      <c r="W95" s="547"/>
      <c r="X95" s="547"/>
      <c r="Y95" s="547"/>
      <c r="Z95" s="547"/>
      <c r="AA95" s="547"/>
      <c r="AB95" s="548"/>
      <c r="AC95" s="549" t="s">
        <v>450</v>
      </c>
      <c r="AD95" s="550"/>
      <c r="AE95" s="550"/>
      <c r="AF95" s="550"/>
      <c r="AG95" s="607"/>
      <c r="AH95" s="608"/>
      <c r="AI95" s="608"/>
      <c r="AJ95" s="609"/>
    </row>
    <row r="96" spans="1:36" ht="17.25" customHeight="1">
      <c r="A96" s="602" t="s">
        <v>451</v>
      </c>
      <c r="B96" s="603"/>
      <c r="C96" s="546" t="s">
        <v>452</v>
      </c>
      <c r="D96" s="547"/>
      <c r="E96" s="547"/>
      <c r="F96" s="547"/>
      <c r="G96" s="547"/>
      <c r="H96" s="547"/>
      <c r="I96" s="547"/>
      <c r="J96" s="547"/>
      <c r="K96" s="547"/>
      <c r="L96" s="547"/>
      <c r="M96" s="547"/>
      <c r="N96" s="547"/>
      <c r="O96" s="547"/>
      <c r="P96" s="547"/>
      <c r="Q96" s="547"/>
      <c r="R96" s="547"/>
      <c r="S96" s="547"/>
      <c r="T96" s="547"/>
      <c r="U96" s="547"/>
      <c r="V96" s="547"/>
      <c r="W96" s="547"/>
      <c r="X96" s="547"/>
      <c r="Y96" s="547"/>
      <c r="Z96" s="547"/>
      <c r="AA96" s="547"/>
      <c r="AB96" s="548"/>
      <c r="AC96" s="549" t="s">
        <v>453</v>
      </c>
      <c r="AD96" s="550"/>
      <c r="AE96" s="550"/>
      <c r="AF96" s="550"/>
      <c r="AG96" s="607"/>
      <c r="AH96" s="608"/>
      <c r="AI96" s="608"/>
      <c r="AJ96" s="609"/>
    </row>
    <row r="97" spans="1:36" ht="19.5" customHeight="1">
      <c r="A97" s="623" t="s">
        <v>454</v>
      </c>
      <c r="B97" s="624"/>
      <c r="C97" s="638" t="s">
        <v>455</v>
      </c>
      <c r="D97" s="639"/>
      <c r="E97" s="639"/>
      <c r="F97" s="639"/>
      <c r="G97" s="639"/>
      <c r="H97" s="639"/>
      <c r="I97" s="639"/>
      <c r="J97" s="639"/>
      <c r="K97" s="639"/>
      <c r="L97" s="639"/>
      <c r="M97" s="639"/>
      <c r="N97" s="639"/>
      <c r="O97" s="639"/>
      <c r="P97" s="639"/>
      <c r="Q97" s="639"/>
      <c r="R97" s="639"/>
      <c r="S97" s="639"/>
      <c r="T97" s="639"/>
      <c r="U97" s="639"/>
      <c r="V97" s="639"/>
      <c r="W97" s="639"/>
      <c r="X97" s="639"/>
      <c r="Y97" s="639"/>
      <c r="Z97" s="639"/>
      <c r="AA97" s="639"/>
      <c r="AB97" s="640"/>
      <c r="AC97" s="572" t="s">
        <v>456</v>
      </c>
      <c r="AD97" s="573"/>
      <c r="AE97" s="573"/>
      <c r="AF97" s="573"/>
      <c r="AG97" s="620">
        <f>SUM(AG95:AJ96)</f>
        <v>0</v>
      </c>
      <c r="AH97" s="621"/>
      <c r="AI97" s="621"/>
      <c r="AJ97" s="622"/>
    </row>
    <row r="98" spans="1:36" ht="26.25" customHeight="1">
      <c r="A98" s="631" t="s">
        <v>457</v>
      </c>
      <c r="B98" s="632"/>
      <c r="C98" s="633" t="s">
        <v>458</v>
      </c>
      <c r="D98" s="634"/>
      <c r="E98" s="634"/>
      <c r="F98" s="634"/>
      <c r="G98" s="634"/>
      <c r="H98" s="634"/>
      <c r="I98" s="634"/>
      <c r="J98" s="634"/>
      <c r="K98" s="634"/>
      <c r="L98" s="634"/>
      <c r="M98" s="634"/>
      <c r="N98" s="634"/>
      <c r="O98" s="634"/>
      <c r="P98" s="634"/>
      <c r="Q98" s="634"/>
      <c r="R98" s="634"/>
      <c r="S98" s="634"/>
      <c r="T98" s="634"/>
      <c r="U98" s="634"/>
      <c r="V98" s="634"/>
      <c r="W98" s="634"/>
      <c r="X98" s="634"/>
      <c r="Y98" s="634"/>
      <c r="Z98" s="634"/>
      <c r="AA98" s="634"/>
      <c r="AB98" s="635"/>
      <c r="AC98" s="636"/>
      <c r="AD98" s="637"/>
      <c r="AE98" s="637"/>
      <c r="AF98" s="637"/>
      <c r="AG98" s="628">
        <f>AG97+AG94</f>
        <v>114426015</v>
      </c>
      <c r="AH98" s="629"/>
      <c r="AI98" s="629"/>
      <c r="AJ98" s="630"/>
    </row>
  </sheetData>
  <sheetProtection/>
  <mergeCells count="386">
    <mergeCell ref="A1:AJ1"/>
    <mergeCell ref="A2:AJ2"/>
    <mergeCell ref="A3:B3"/>
    <mergeCell ref="C3:AB3"/>
    <mergeCell ref="AC3:AF3"/>
    <mergeCell ref="AG3:AJ3"/>
    <mergeCell ref="A7:B7"/>
    <mergeCell ref="C7:AB7"/>
    <mergeCell ref="AC7:AF7"/>
    <mergeCell ref="AG7:AJ7"/>
    <mergeCell ref="A6:B6"/>
    <mergeCell ref="C6:AB6"/>
    <mergeCell ref="AC6:AF6"/>
    <mergeCell ref="AG6:AJ6"/>
    <mergeCell ref="A5:B5"/>
    <mergeCell ref="C5:AB5"/>
    <mergeCell ref="AC5:AF5"/>
    <mergeCell ref="AG5:AJ5"/>
    <mergeCell ref="A4:B4"/>
    <mergeCell ref="C4:AB4"/>
    <mergeCell ref="AC4:AF4"/>
    <mergeCell ref="AG4:AJ4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9:B9"/>
    <mergeCell ref="C9:AB9"/>
    <mergeCell ref="AC9:AF9"/>
    <mergeCell ref="AG9:AJ9"/>
    <mergeCell ref="A8:B8"/>
    <mergeCell ref="C8:AB8"/>
    <mergeCell ref="AC8:AF8"/>
    <mergeCell ref="AG8:AJ8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63:B63"/>
    <mergeCell ref="C63:AB63"/>
    <mergeCell ref="AC63:AF63"/>
    <mergeCell ref="AG63:AJ63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67:B67"/>
    <mergeCell ref="C67:AB67"/>
    <mergeCell ref="AC67:AF67"/>
    <mergeCell ref="AG67:AJ67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71:B71"/>
    <mergeCell ref="C71:AB71"/>
    <mergeCell ref="AC71:AF71"/>
    <mergeCell ref="AG71:AJ71"/>
    <mergeCell ref="A70:B70"/>
    <mergeCell ref="C70:AB70"/>
    <mergeCell ref="AC70:AF70"/>
    <mergeCell ref="AG70:AJ70"/>
    <mergeCell ref="A69:B69"/>
    <mergeCell ref="C69:AB69"/>
    <mergeCell ref="AC69:AF69"/>
    <mergeCell ref="AG69:AJ69"/>
    <mergeCell ref="A68:B68"/>
    <mergeCell ref="C68:AB68"/>
    <mergeCell ref="AC68:AF68"/>
    <mergeCell ref="AG68:AJ68"/>
    <mergeCell ref="A75:B75"/>
    <mergeCell ref="C75:AB75"/>
    <mergeCell ref="AC75:AF75"/>
    <mergeCell ref="AG75:AJ75"/>
    <mergeCell ref="A74:B74"/>
    <mergeCell ref="C74:AB74"/>
    <mergeCell ref="AC74:AF74"/>
    <mergeCell ref="AG74:AJ74"/>
    <mergeCell ref="A73:B73"/>
    <mergeCell ref="C73:AB73"/>
    <mergeCell ref="AC73:AF73"/>
    <mergeCell ref="AG73:AJ73"/>
    <mergeCell ref="A72:B72"/>
    <mergeCell ref="C72:AB72"/>
    <mergeCell ref="AC72:AF72"/>
    <mergeCell ref="AG72:AJ72"/>
    <mergeCell ref="A79:B79"/>
    <mergeCell ref="C79:AB79"/>
    <mergeCell ref="AC79:AF79"/>
    <mergeCell ref="AG79:AJ79"/>
    <mergeCell ref="A78:B78"/>
    <mergeCell ref="C78:AB78"/>
    <mergeCell ref="AC78:AF78"/>
    <mergeCell ref="AG78:AJ78"/>
    <mergeCell ref="A77:B77"/>
    <mergeCell ref="C77:AB77"/>
    <mergeCell ref="AC77:AF77"/>
    <mergeCell ref="AG77:AJ77"/>
    <mergeCell ref="A76:B76"/>
    <mergeCell ref="C76:AB76"/>
    <mergeCell ref="AC76:AF76"/>
    <mergeCell ref="AG76:AJ76"/>
    <mergeCell ref="A83:B83"/>
    <mergeCell ref="C83:AB83"/>
    <mergeCell ref="AC83:AF83"/>
    <mergeCell ref="AG83:AJ83"/>
    <mergeCell ref="A82:B82"/>
    <mergeCell ref="C82:AB82"/>
    <mergeCell ref="AC82:AF82"/>
    <mergeCell ref="AG82:AJ82"/>
    <mergeCell ref="A81:B81"/>
    <mergeCell ref="C81:AB81"/>
    <mergeCell ref="AC81:AF81"/>
    <mergeCell ref="AG81:AJ81"/>
    <mergeCell ref="A80:B80"/>
    <mergeCell ref="C80:AB80"/>
    <mergeCell ref="AC80:AF80"/>
    <mergeCell ref="AG80:AJ80"/>
    <mergeCell ref="A86:B86"/>
    <mergeCell ref="C86:AB86"/>
    <mergeCell ref="AC86:AF86"/>
    <mergeCell ref="AG86:AJ86"/>
    <mergeCell ref="A87:B87"/>
    <mergeCell ref="C87:AB87"/>
    <mergeCell ref="AC87:AF87"/>
    <mergeCell ref="AG89:AJ89"/>
    <mergeCell ref="AG85:AJ85"/>
    <mergeCell ref="A84:B84"/>
    <mergeCell ref="C84:AB84"/>
    <mergeCell ref="AC84:AF84"/>
    <mergeCell ref="AG84:AJ84"/>
    <mergeCell ref="A85:B85"/>
    <mergeCell ref="C85:AB85"/>
    <mergeCell ref="AC85:AF85"/>
    <mergeCell ref="AG87:AJ87"/>
    <mergeCell ref="AG94:AJ94"/>
    <mergeCell ref="AG92:AJ92"/>
    <mergeCell ref="C93:AB93"/>
    <mergeCell ref="AC93:AF93"/>
    <mergeCell ref="AG93:AJ93"/>
    <mergeCell ref="AG88:AJ88"/>
    <mergeCell ref="C90:AB90"/>
    <mergeCell ref="AC90:AF90"/>
    <mergeCell ref="AG90:AJ90"/>
    <mergeCell ref="C89:AB89"/>
    <mergeCell ref="A88:B88"/>
    <mergeCell ref="C88:AB88"/>
    <mergeCell ref="AC88:AF88"/>
    <mergeCell ref="A89:B89"/>
    <mergeCell ref="A90:B90"/>
    <mergeCell ref="AC89:AF89"/>
    <mergeCell ref="A91:B91"/>
    <mergeCell ref="C91:AB91"/>
    <mergeCell ref="AC91:AF91"/>
    <mergeCell ref="A94:B94"/>
    <mergeCell ref="C94:AB94"/>
    <mergeCell ref="AC94:AF94"/>
    <mergeCell ref="A93:B93"/>
    <mergeCell ref="A97:B97"/>
    <mergeCell ref="C97:AB97"/>
    <mergeCell ref="AG96:AJ96"/>
    <mergeCell ref="AG97:AJ97"/>
    <mergeCell ref="AG91:AJ91"/>
    <mergeCell ref="A92:B92"/>
    <mergeCell ref="C92:AB92"/>
    <mergeCell ref="AC92:AF92"/>
    <mergeCell ref="AG95:AJ95"/>
    <mergeCell ref="AC95:AF95"/>
    <mergeCell ref="AC97:AF97"/>
    <mergeCell ref="A96:B96"/>
    <mergeCell ref="C96:AB96"/>
    <mergeCell ref="AC96:AF96"/>
    <mergeCell ref="A95:B95"/>
    <mergeCell ref="AG98:AJ98"/>
    <mergeCell ref="C95:AB95"/>
    <mergeCell ref="A98:B98"/>
    <mergeCell ref="C98:AB98"/>
    <mergeCell ref="AC98:AF98"/>
  </mergeCells>
  <printOptions horizontalCentered="1"/>
  <pageMargins left="0.1968503937007874" right="0.1968503937007874" top="0.5905511811023623" bottom="0.5905511811023623" header="0.32447916666666665" footer="0.5118110236220472"/>
  <pageSetup fitToHeight="0" horizontalDpi="600" verticalDpi="600" orientation="portrait" paperSize="9" scale="89" r:id="rId1"/>
  <headerFooter alignWithMargins="0">
    <oddHeader>&amp;R&amp;"Arial,Félkövér"2.c függelék</oddHeader>
    <oddFooter>&amp;C&amp;P</oddFooter>
  </headerFooter>
  <rowBreaks count="1" manualBreakCount="1">
    <brk id="39" max="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0"/>
  <sheetViews>
    <sheetView workbookViewId="0" topLeftCell="A1">
      <selection activeCell="E4" sqref="E4"/>
    </sheetView>
  </sheetViews>
  <sheetFormatPr defaultColWidth="9.140625" defaultRowHeight="12.75"/>
  <cols>
    <col min="1" max="1" width="76.421875" style="195" customWidth="1"/>
    <col min="2" max="4" width="13.28125" style="195" customWidth="1"/>
    <col min="5" max="16384" width="9.140625" style="195" customWidth="1"/>
  </cols>
  <sheetData>
    <row r="1" spans="1:4" ht="15.75">
      <c r="A1" s="193" t="s">
        <v>640</v>
      </c>
      <c r="B1" s="193"/>
      <c r="C1" s="194"/>
      <c r="D1" s="194"/>
    </row>
    <row r="2" spans="1:4" ht="15.75">
      <c r="A2" s="196"/>
      <c r="B2" s="196" t="s">
        <v>629</v>
      </c>
      <c r="C2" s="197" t="s">
        <v>630</v>
      </c>
      <c r="D2" s="198" t="s">
        <v>637</v>
      </c>
    </row>
    <row r="3" spans="1:4" ht="15.75">
      <c r="A3" s="199" t="s">
        <v>300</v>
      </c>
      <c r="B3" s="200"/>
      <c r="C3" s="200"/>
      <c r="D3" s="200"/>
    </row>
    <row r="4" spans="1:4" ht="15.75">
      <c r="A4" s="201"/>
      <c r="B4" s="202"/>
      <c r="C4" s="202"/>
      <c r="D4" s="202"/>
    </row>
    <row r="5" spans="1:4" ht="15.75">
      <c r="A5" s="201" t="s">
        <v>462</v>
      </c>
      <c r="B5" s="203">
        <v>45315240</v>
      </c>
      <c r="C5" s="203"/>
      <c r="D5" s="203"/>
    </row>
    <row r="6" spans="1:4" ht="15.75">
      <c r="A6" s="204"/>
      <c r="B6" s="203"/>
      <c r="C6" s="203"/>
      <c r="D6" s="203"/>
    </row>
    <row r="7" spans="1:4" ht="15.75">
      <c r="A7" s="201" t="s">
        <v>668</v>
      </c>
      <c r="B7" s="203">
        <v>1315440</v>
      </c>
      <c r="C7" s="203"/>
      <c r="D7" s="203"/>
    </row>
    <row r="8" spans="1:4" ht="15.75">
      <c r="A8" s="204" t="s">
        <v>948</v>
      </c>
      <c r="B8" s="203"/>
      <c r="C8" s="203"/>
      <c r="D8" s="203"/>
    </row>
    <row r="9" spans="1:4" ht="15.75">
      <c r="A9" s="204" t="s">
        <v>947</v>
      </c>
      <c r="B9" s="203"/>
      <c r="C9" s="203"/>
      <c r="D9" s="203"/>
    </row>
    <row r="10" spans="1:4" ht="15.75">
      <c r="A10" s="204"/>
      <c r="B10" s="203"/>
      <c r="C10" s="203"/>
      <c r="D10" s="203"/>
    </row>
    <row r="11" spans="1:4" ht="15.75">
      <c r="A11" s="201" t="s">
        <v>669</v>
      </c>
      <c r="B11" s="203">
        <v>3625219</v>
      </c>
      <c r="C11" s="203"/>
      <c r="D11" s="203"/>
    </row>
    <row r="12" spans="1:4" ht="15.75">
      <c r="A12" s="204"/>
      <c r="B12" s="203"/>
      <c r="C12" s="203"/>
      <c r="D12" s="203"/>
    </row>
    <row r="13" spans="1:4" ht="15.75">
      <c r="A13" s="201" t="s">
        <v>670</v>
      </c>
      <c r="B13" s="203">
        <v>100000</v>
      </c>
      <c r="C13" s="203"/>
      <c r="D13" s="203"/>
    </row>
    <row r="14" spans="1:4" ht="15.75">
      <c r="A14" s="201"/>
      <c r="B14" s="203"/>
      <c r="C14" s="203"/>
      <c r="D14" s="203"/>
    </row>
    <row r="15" spans="1:4" ht="15.75">
      <c r="A15" s="201" t="s">
        <v>416</v>
      </c>
      <c r="B15" s="203">
        <v>2086000</v>
      </c>
      <c r="C15" s="203"/>
      <c r="D15" s="203"/>
    </row>
    <row r="16" spans="1:4" ht="15.75">
      <c r="A16" s="201"/>
      <c r="B16" s="203"/>
      <c r="C16" s="203"/>
      <c r="D16" s="203"/>
    </row>
    <row r="17" spans="1:4" ht="15.75">
      <c r="A17" s="201" t="s">
        <v>671</v>
      </c>
      <c r="B17" s="203">
        <v>262800</v>
      </c>
      <c r="C17" s="203"/>
      <c r="D17" s="203"/>
    </row>
    <row r="18" spans="1:4" ht="15.75">
      <c r="A18" s="204" t="s">
        <v>950</v>
      </c>
      <c r="B18" s="203"/>
      <c r="C18" s="203"/>
      <c r="D18" s="203"/>
    </row>
    <row r="19" spans="1:4" ht="15.75">
      <c r="A19" s="204" t="s">
        <v>951</v>
      </c>
      <c r="B19" s="203"/>
      <c r="C19" s="203"/>
      <c r="D19" s="203"/>
    </row>
    <row r="20" spans="1:4" ht="15.75">
      <c r="A20" s="204" t="s">
        <v>949</v>
      </c>
      <c r="B20" s="203"/>
      <c r="C20" s="203"/>
      <c r="D20" s="203"/>
    </row>
    <row r="21" spans="1:4" ht="15.75">
      <c r="A21" s="204"/>
      <c r="B21" s="203"/>
      <c r="C21" s="203"/>
      <c r="D21" s="203"/>
    </row>
    <row r="22" spans="1:4" ht="15.75">
      <c r="A22" s="201" t="s">
        <v>672</v>
      </c>
      <c r="B22" s="203">
        <v>768000</v>
      </c>
      <c r="C22" s="203"/>
      <c r="D22" s="203"/>
    </row>
    <row r="23" spans="1:4" ht="15.75">
      <c r="A23" s="212" t="s">
        <v>463</v>
      </c>
      <c r="B23" s="205"/>
      <c r="C23" s="205"/>
      <c r="D23" s="205"/>
    </row>
    <row r="24" spans="1:4" ht="15.75">
      <c r="A24" s="193"/>
      <c r="B24" s="205"/>
      <c r="C24" s="205"/>
      <c r="D24" s="205"/>
    </row>
    <row r="25" spans="1:4" ht="15.75">
      <c r="A25" s="193" t="s">
        <v>672</v>
      </c>
      <c r="B25" s="205">
        <v>75000</v>
      </c>
      <c r="C25" s="205"/>
      <c r="D25" s="205"/>
    </row>
    <row r="26" spans="1:4" ht="15.75">
      <c r="A26" s="212" t="s">
        <v>417</v>
      </c>
      <c r="B26" s="205"/>
      <c r="C26" s="205"/>
      <c r="D26" s="205"/>
    </row>
    <row r="27" spans="1:4" ht="16.5" thickBot="1">
      <c r="A27" s="193"/>
      <c r="B27" s="205"/>
      <c r="C27" s="205"/>
      <c r="D27" s="205"/>
    </row>
    <row r="28" spans="1:4" ht="16.5" thickBot="1">
      <c r="A28" s="206" t="s">
        <v>673</v>
      </c>
      <c r="B28" s="207">
        <f>SUM(B5:B27)</f>
        <v>53547699</v>
      </c>
      <c r="C28" s="207">
        <f>SUM(C5:C27)</f>
        <v>0</v>
      </c>
      <c r="D28" s="207">
        <f>SUM(D5:D27)</f>
        <v>0</v>
      </c>
    </row>
    <row r="29" spans="1:4" ht="15.75">
      <c r="A29" s="208"/>
      <c r="B29" s="209"/>
      <c r="C29" s="209"/>
      <c r="D29" s="209"/>
    </row>
    <row r="30" spans="1:4" ht="15.75">
      <c r="A30" s="201" t="s">
        <v>930</v>
      </c>
      <c r="B30" s="203">
        <v>9969161</v>
      </c>
      <c r="C30" s="203"/>
      <c r="D30" s="203"/>
    </row>
    <row r="31" spans="1:4" ht="15.75">
      <c r="A31" s="201"/>
      <c r="B31" s="203"/>
      <c r="C31" s="203"/>
      <c r="D31" s="203"/>
    </row>
    <row r="32" spans="1:4" ht="15.75">
      <c r="A32" s="201" t="s">
        <v>464</v>
      </c>
      <c r="B32" s="203">
        <v>356997</v>
      </c>
      <c r="C32" s="203"/>
      <c r="D32" s="203"/>
    </row>
    <row r="33" spans="1:4" ht="15.75">
      <c r="A33" s="201"/>
      <c r="B33" s="203"/>
      <c r="C33" s="203"/>
      <c r="D33" s="203"/>
    </row>
    <row r="34" spans="1:4" ht="15.75">
      <c r="A34" s="201" t="s">
        <v>410</v>
      </c>
      <c r="B34" s="203">
        <v>382497</v>
      </c>
      <c r="C34" s="203"/>
      <c r="D34" s="203"/>
    </row>
    <row r="35" spans="1:4" ht="16.5" thickBot="1">
      <c r="A35" s="204"/>
      <c r="B35" s="203"/>
      <c r="C35" s="203"/>
      <c r="D35" s="203"/>
    </row>
    <row r="36" spans="1:4" s="210" customFormat="1" ht="16.5" thickBot="1">
      <c r="A36" s="206" t="s">
        <v>674</v>
      </c>
      <c r="B36" s="207">
        <f>SUM(B30:B35)</f>
        <v>10708655</v>
      </c>
      <c r="C36" s="207">
        <f>SUM(C30:C35)</f>
        <v>0</v>
      </c>
      <c r="D36" s="207">
        <f>SUM(D30:D35)</f>
        <v>0</v>
      </c>
    </row>
    <row r="37" spans="1:4" ht="15.75">
      <c r="A37" s="208"/>
      <c r="B37" s="209"/>
      <c r="C37" s="209"/>
      <c r="D37" s="209"/>
    </row>
    <row r="38" spans="1:4" ht="15.75">
      <c r="A38" s="211" t="s">
        <v>675</v>
      </c>
      <c r="B38" s="209">
        <v>50000</v>
      </c>
      <c r="C38" s="209"/>
      <c r="D38" s="209"/>
    </row>
    <row r="39" spans="1:4" ht="15.75">
      <c r="A39" s="211"/>
      <c r="B39" s="209"/>
      <c r="C39" s="209"/>
      <c r="D39" s="209"/>
    </row>
    <row r="40" spans="1:4" ht="15.75">
      <c r="A40" s="211" t="s">
        <v>619</v>
      </c>
      <c r="B40" s="209">
        <v>50000</v>
      </c>
      <c r="C40" s="209"/>
      <c r="D40" s="209"/>
    </row>
    <row r="41" spans="1:4" ht="15.75">
      <c r="A41" s="208"/>
      <c r="B41" s="209"/>
      <c r="C41" s="209"/>
      <c r="D41" s="209"/>
    </row>
    <row r="42" spans="1:4" ht="15.75">
      <c r="A42" s="201" t="s">
        <v>676</v>
      </c>
      <c r="B42" s="203">
        <v>150000</v>
      </c>
      <c r="C42" s="203"/>
      <c r="D42" s="203"/>
    </row>
    <row r="43" spans="1:4" ht="15.75">
      <c r="A43" s="201"/>
      <c r="B43" s="203"/>
      <c r="C43" s="203"/>
      <c r="D43" s="203"/>
    </row>
    <row r="44" spans="1:4" ht="15.75">
      <c r="A44" s="227" t="s">
        <v>418</v>
      </c>
      <c r="B44" s="203">
        <v>100000</v>
      </c>
      <c r="C44" s="203"/>
      <c r="D44" s="203"/>
    </row>
    <row r="45" spans="1:4" ht="15.75">
      <c r="A45" s="201"/>
      <c r="B45" s="203"/>
      <c r="C45" s="203"/>
      <c r="D45" s="203"/>
    </row>
    <row r="46" spans="1:4" ht="15.75">
      <c r="A46" s="201" t="s">
        <v>677</v>
      </c>
      <c r="B46" s="203">
        <v>450000</v>
      </c>
      <c r="C46" s="203"/>
      <c r="D46" s="203"/>
    </row>
    <row r="47" spans="1:4" ht="15.75">
      <c r="A47" s="204" t="s">
        <v>419</v>
      </c>
      <c r="B47" s="203"/>
      <c r="C47" s="203"/>
      <c r="D47" s="203"/>
    </row>
    <row r="48" spans="1:4" ht="15.75">
      <c r="A48" s="204"/>
      <c r="B48" s="203"/>
      <c r="C48" s="203"/>
      <c r="D48" s="203"/>
    </row>
    <row r="49" spans="1:4" ht="15.75">
      <c r="A49" s="201" t="s">
        <v>678</v>
      </c>
      <c r="B49" s="203">
        <v>200000</v>
      </c>
      <c r="C49" s="203"/>
      <c r="D49" s="203"/>
    </row>
    <row r="50" spans="1:4" ht="15.75">
      <c r="A50" s="201"/>
      <c r="B50" s="203"/>
      <c r="C50" s="203"/>
      <c r="D50" s="203"/>
    </row>
    <row r="51" spans="1:4" ht="15.75">
      <c r="A51" s="201" t="s">
        <v>680</v>
      </c>
      <c r="B51" s="203">
        <v>50000</v>
      </c>
      <c r="C51" s="203"/>
      <c r="D51" s="203"/>
    </row>
    <row r="52" spans="1:4" ht="15.75">
      <c r="A52" s="204"/>
      <c r="B52" s="203"/>
      <c r="C52" s="203"/>
      <c r="D52" s="203"/>
    </row>
    <row r="53" spans="1:4" ht="15.75">
      <c r="A53" s="201" t="s">
        <v>691</v>
      </c>
      <c r="B53" s="203">
        <v>700000</v>
      </c>
      <c r="C53" s="203"/>
      <c r="D53" s="203"/>
    </row>
    <row r="54" spans="1:4" ht="15.75">
      <c r="A54" s="201"/>
      <c r="B54" s="203"/>
      <c r="C54" s="203"/>
      <c r="D54" s="203"/>
    </row>
    <row r="55" spans="1:4" ht="15.75">
      <c r="A55" s="201" t="s">
        <v>842</v>
      </c>
      <c r="B55" s="203">
        <v>150000</v>
      </c>
      <c r="C55" s="203"/>
      <c r="D55" s="203"/>
    </row>
    <row r="56" spans="1:4" ht="15.75">
      <c r="A56" s="201"/>
      <c r="B56" s="203"/>
      <c r="C56" s="203"/>
      <c r="D56" s="203"/>
    </row>
    <row r="57" spans="1:4" ht="15.75">
      <c r="A57" s="201" t="s">
        <v>690</v>
      </c>
      <c r="B57" s="203">
        <v>51000</v>
      </c>
      <c r="C57" s="203"/>
      <c r="D57" s="203"/>
    </row>
    <row r="58" spans="1:4" ht="15.75">
      <c r="A58" s="204"/>
      <c r="B58" s="203"/>
      <c r="C58" s="203"/>
      <c r="D58" s="203"/>
    </row>
    <row r="59" spans="1:4" ht="15.75">
      <c r="A59" s="201" t="s">
        <v>681</v>
      </c>
      <c r="B59" s="203">
        <v>900000</v>
      </c>
      <c r="C59" s="203"/>
      <c r="D59" s="203"/>
    </row>
    <row r="60" spans="1:4" ht="15.75">
      <c r="A60" s="204"/>
      <c r="B60" s="203"/>
      <c r="C60" s="203"/>
      <c r="D60" s="203"/>
    </row>
    <row r="61" spans="1:4" ht="15.75">
      <c r="A61" s="201" t="s">
        <v>682</v>
      </c>
      <c r="B61" s="203">
        <v>500000</v>
      </c>
      <c r="C61" s="203"/>
      <c r="D61" s="203"/>
    </row>
    <row r="62" spans="1:4" ht="15.75">
      <c r="A62" s="204"/>
      <c r="B62" s="203"/>
      <c r="C62" s="203"/>
      <c r="D62" s="203"/>
    </row>
    <row r="63" spans="1:4" ht="15.75">
      <c r="A63" s="201" t="s">
        <v>683</v>
      </c>
      <c r="B63" s="203">
        <v>336000</v>
      </c>
      <c r="C63" s="203"/>
      <c r="D63" s="203"/>
    </row>
    <row r="64" spans="1:4" ht="15.75">
      <c r="A64" s="204"/>
      <c r="B64" s="203"/>
      <c r="C64" s="203"/>
      <c r="D64" s="203"/>
    </row>
    <row r="65" spans="1:4" ht="15.75">
      <c r="A65" s="201" t="s">
        <v>843</v>
      </c>
      <c r="B65" s="203">
        <v>1060000</v>
      </c>
      <c r="C65" s="203"/>
      <c r="D65" s="203"/>
    </row>
    <row r="66" spans="1:4" ht="15.75">
      <c r="A66" s="201"/>
      <c r="B66" s="203"/>
      <c r="C66" s="203"/>
      <c r="D66" s="203"/>
    </row>
    <row r="67" spans="1:4" ht="15.75">
      <c r="A67" s="201" t="s">
        <v>692</v>
      </c>
      <c r="B67" s="203">
        <v>140000</v>
      </c>
      <c r="C67" s="203"/>
      <c r="D67" s="203"/>
    </row>
    <row r="68" spans="1:4" ht="15.75">
      <c r="A68" s="204"/>
      <c r="B68" s="203"/>
      <c r="C68" s="203"/>
      <c r="D68" s="203"/>
    </row>
    <row r="69" spans="1:4" ht="15.75">
      <c r="A69" s="201" t="s">
        <v>693</v>
      </c>
      <c r="B69" s="203">
        <v>350000</v>
      </c>
      <c r="C69" s="203"/>
      <c r="D69" s="203"/>
    </row>
    <row r="70" spans="1:4" ht="15.75">
      <c r="A70" s="204" t="s">
        <v>952</v>
      </c>
      <c r="B70" s="203"/>
      <c r="C70" s="203"/>
      <c r="D70" s="203"/>
    </row>
    <row r="71" spans="1:4" ht="15.75">
      <c r="A71" s="204" t="s">
        <v>953</v>
      </c>
      <c r="B71" s="203"/>
      <c r="C71" s="203"/>
      <c r="D71" s="203"/>
    </row>
    <row r="72" spans="1:4" ht="15.75">
      <c r="A72" s="204"/>
      <c r="B72" s="203"/>
      <c r="C72" s="203"/>
      <c r="D72" s="203"/>
    </row>
    <row r="73" spans="1:4" ht="15.75">
      <c r="A73" s="201" t="s">
        <v>706</v>
      </c>
      <c r="B73" s="203">
        <v>600000</v>
      </c>
      <c r="C73" s="203"/>
      <c r="D73" s="203"/>
    </row>
    <row r="74" spans="1:4" ht="15.75">
      <c r="A74" s="201"/>
      <c r="B74" s="203"/>
      <c r="C74" s="203"/>
      <c r="D74" s="203"/>
    </row>
    <row r="75" spans="1:4" ht="15.75">
      <c r="A75" s="201" t="s">
        <v>721</v>
      </c>
      <c r="B75" s="203">
        <v>1368090</v>
      </c>
      <c r="C75" s="203"/>
      <c r="D75" s="203"/>
    </row>
    <row r="76" spans="1:4" ht="15.75">
      <c r="A76" s="201"/>
      <c r="B76" s="203"/>
      <c r="C76" s="203"/>
      <c r="D76" s="203"/>
    </row>
    <row r="77" spans="1:4" ht="15.75">
      <c r="A77" s="201" t="s">
        <v>0</v>
      </c>
      <c r="B77" s="203">
        <v>100000</v>
      </c>
      <c r="C77" s="203"/>
      <c r="D77" s="203"/>
    </row>
    <row r="78" spans="1:4" ht="15.75">
      <c r="A78" s="204"/>
      <c r="B78" s="203"/>
      <c r="C78" s="203"/>
      <c r="D78" s="203"/>
    </row>
    <row r="79" spans="1:4" ht="15.75">
      <c r="A79" s="201" t="s">
        <v>954</v>
      </c>
      <c r="B79" s="203">
        <v>557000</v>
      </c>
      <c r="C79" s="203"/>
      <c r="D79" s="203"/>
    </row>
    <row r="80" spans="1:4" ht="15.75">
      <c r="A80" s="212" t="s">
        <v>955</v>
      </c>
      <c r="B80" s="205"/>
      <c r="C80" s="205"/>
      <c r="D80" s="205"/>
    </row>
    <row r="81" spans="1:4" ht="16.5" thickBot="1">
      <c r="A81" s="213"/>
      <c r="B81" s="214"/>
      <c r="C81" s="214"/>
      <c r="D81" s="214"/>
    </row>
    <row r="82" spans="1:4" s="210" customFormat="1" ht="16.5" thickBot="1">
      <c r="A82" s="215" t="s">
        <v>707</v>
      </c>
      <c r="B82" s="207">
        <f>SUM(B37:B81)</f>
        <v>7862090</v>
      </c>
      <c r="C82" s="207">
        <f>SUM(C37:C81)</f>
        <v>0</v>
      </c>
      <c r="D82" s="207">
        <f>SUM(D37:D81)</f>
        <v>0</v>
      </c>
    </row>
    <row r="83" spans="1:4" s="210" customFormat="1" ht="15.75">
      <c r="A83" s="216"/>
      <c r="B83" s="217"/>
      <c r="C83" s="217"/>
      <c r="D83" s="217"/>
    </row>
    <row r="84" spans="1:4" s="210" customFormat="1" ht="15.75">
      <c r="A84" s="227" t="s">
        <v>708</v>
      </c>
      <c r="B84" s="203">
        <v>18000</v>
      </c>
      <c r="C84" s="203"/>
      <c r="D84" s="203"/>
    </row>
    <row r="85" spans="1:4" ht="16.5" thickBot="1">
      <c r="A85" s="212"/>
      <c r="B85" s="205"/>
      <c r="C85" s="205"/>
      <c r="D85" s="205"/>
    </row>
    <row r="86" spans="1:4" ht="16.5" thickBot="1">
      <c r="A86" s="215" t="s">
        <v>709</v>
      </c>
      <c r="B86" s="207">
        <f>SUM(B84:B85)</f>
        <v>18000</v>
      </c>
      <c r="C86" s="207">
        <f>SUM(C84:C85)</f>
        <v>0</v>
      </c>
      <c r="D86" s="207">
        <f>SUM(D84:D85)</f>
        <v>0</v>
      </c>
    </row>
    <row r="87" spans="1:4" s="320" customFormat="1" ht="15.75">
      <c r="A87" s="216"/>
      <c r="B87" s="217"/>
      <c r="C87" s="217"/>
      <c r="D87" s="217"/>
    </row>
    <row r="88" spans="1:4" s="320" customFormat="1" ht="15.75">
      <c r="A88" s="321" t="s">
        <v>956</v>
      </c>
      <c r="B88" s="322">
        <v>5171897</v>
      </c>
      <c r="C88" s="322"/>
      <c r="D88" s="322"/>
    </row>
    <row r="89" spans="1:4" s="320" customFormat="1" ht="15.75">
      <c r="A89" s="406" t="s">
        <v>957</v>
      </c>
      <c r="B89" s="322"/>
      <c r="C89" s="322"/>
      <c r="D89" s="322"/>
    </row>
    <row r="90" spans="1:4" s="320" customFormat="1" ht="15.75">
      <c r="A90" s="321"/>
      <c r="B90" s="322"/>
      <c r="C90" s="322"/>
      <c r="D90" s="322"/>
    </row>
    <row r="91" spans="1:4" s="320" customFormat="1" ht="15.75">
      <c r="A91" s="321" t="s">
        <v>411</v>
      </c>
      <c r="B91" s="322">
        <v>1396412</v>
      </c>
      <c r="C91" s="322"/>
      <c r="D91" s="322"/>
    </row>
    <row r="92" spans="1:4" s="320" customFormat="1" ht="16.5" thickBot="1">
      <c r="A92" s="323"/>
      <c r="B92" s="324"/>
      <c r="C92" s="324"/>
      <c r="D92" s="324"/>
    </row>
    <row r="93" spans="1:4" s="320" customFormat="1" ht="16.5" thickBot="1">
      <c r="A93" s="215" t="s">
        <v>712</v>
      </c>
      <c r="B93" s="207">
        <f>SUM(B88:B92)</f>
        <v>6568309</v>
      </c>
      <c r="C93" s="207">
        <f>SUM(C88:C92)</f>
        <v>0</v>
      </c>
      <c r="D93" s="207">
        <f>SUM(D88:D92)</f>
        <v>0</v>
      </c>
    </row>
    <row r="94" spans="1:4" ht="16.5" thickBot="1">
      <c r="A94" s="216"/>
      <c r="B94" s="217"/>
      <c r="C94" s="217"/>
      <c r="D94" s="217"/>
    </row>
    <row r="95" spans="1:4" ht="16.5" thickBot="1">
      <c r="A95" s="218" t="s">
        <v>667</v>
      </c>
      <c r="B95" s="219">
        <f>SUM(B28+B36+B82+B86+B93)</f>
        <v>78704753</v>
      </c>
      <c r="C95" s="219">
        <f>SUM(C28+C36+C82+C86)</f>
        <v>0</v>
      </c>
      <c r="D95" s="219">
        <f>SUM(D28+D36+D82+D86)</f>
        <v>0</v>
      </c>
    </row>
    <row r="96" spans="1:4" ht="15.75">
      <c r="A96" s="204"/>
      <c r="B96" s="203"/>
      <c r="C96" s="203"/>
      <c r="D96" s="203"/>
    </row>
    <row r="97" spans="1:4" ht="15.75">
      <c r="A97" s="220" t="s">
        <v>301</v>
      </c>
      <c r="B97" s="221"/>
      <c r="C97" s="221"/>
      <c r="D97" s="221"/>
    </row>
    <row r="98" spans="1:4" ht="15.75">
      <c r="A98" s="204"/>
      <c r="B98" s="203"/>
      <c r="C98" s="203"/>
      <c r="D98" s="203"/>
    </row>
    <row r="99" spans="1:4" ht="15.75">
      <c r="A99" s="201" t="s">
        <v>672</v>
      </c>
      <c r="B99" s="203">
        <v>334800</v>
      </c>
      <c r="C99" s="203"/>
      <c r="D99" s="203"/>
    </row>
    <row r="100" spans="1:4" ht="15.75">
      <c r="A100" s="204" t="s">
        <v>1</v>
      </c>
      <c r="B100" s="203"/>
      <c r="C100" s="203"/>
      <c r="D100" s="203"/>
    </row>
    <row r="101" spans="1:4" ht="16.5" thickBot="1">
      <c r="A101" s="212"/>
      <c r="B101" s="205"/>
      <c r="C101" s="205"/>
      <c r="D101" s="205"/>
    </row>
    <row r="102" spans="1:4" ht="16.5" thickBot="1">
      <c r="A102" s="215" t="s">
        <v>673</v>
      </c>
      <c r="B102" s="207">
        <f>SUM(B99:B101)</f>
        <v>334800</v>
      </c>
      <c r="C102" s="207">
        <f>SUM(C99:C101)</f>
        <v>0</v>
      </c>
      <c r="D102" s="207">
        <f>SUM(D99:D101)</f>
        <v>0</v>
      </c>
    </row>
    <row r="103" spans="1:4" ht="15.75">
      <c r="A103" s="208"/>
      <c r="B103" s="209"/>
      <c r="C103" s="209"/>
      <c r="D103" s="209"/>
    </row>
    <row r="104" spans="1:4" ht="15.75">
      <c r="A104" s="201" t="s">
        <v>958</v>
      </c>
      <c r="B104" s="203">
        <v>65286</v>
      </c>
      <c r="C104" s="203"/>
      <c r="D104" s="203"/>
    </row>
    <row r="105" spans="1:4" ht="16.5" thickBot="1">
      <c r="A105" s="212"/>
      <c r="B105" s="205"/>
      <c r="C105" s="205"/>
      <c r="D105" s="205"/>
    </row>
    <row r="106" spans="1:4" ht="16.5" thickBot="1">
      <c r="A106" s="215" t="s">
        <v>674</v>
      </c>
      <c r="B106" s="207">
        <f>SUM(B104:B105)</f>
        <v>65286</v>
      </c>
      <c r="C106" s="207">
        <f>SUM(C104:C105)</f>
        <v>0</v>
      </c>
      <c r="D106" s="207">
        <f>SUM(D104:D105)</f>
        <v>0</v>
      </c>
    </row>
    <row r="107" spans="1:4" s="320" customFormat="1" ht="15.75">
      <c r="A107" s="216"/>
      <c r="B107" s="217"/>
      <c r="C107" s="217"/>
      <c r="D107" s="217"/>
    </row>
    <row r="108" spans="1:4" s="320" customFormat="1" ht="15.75">
      <c r="A108" s="321" t="s">
        <v>959</v>
      </c>
      <c r="B108" s="322">
        <v>406000</v>
      </c>
      <c r="C108" s="322"/>
      <c r="D108" s="322"/>
    </row>
    <row r="109" spans="1:4" s="320" customFormat="1" ht="16.5" thickBot="1">
      <c r="A109" s="323"/>
      <c r="B109" s="324"/>
      <c r="C109" s="324"/>
      <c r="D109" s="324"/>
    </row>
    <row r="110" spans="1:4" s="320" customFormat="1" ht="16.5" thickBot="1">
      <c r="A110" s="215" t="s">
        <v>707</v>
      </c>
      <c r="B110" s="207">
        <f>SUM(B108:B109)</f>
        <v>406000</v>
      </c>
      <c r="C110" s="207">
        <f>SUM(C108:C109)</f>
        <v>0</v>
      </c>
      <c r="D110" s="207">
        <f>SUM(D108:D109)</f>
        <v>0</v>
      </c>
    </row>
    <row r="111" spans="1:4" ht="16.5" thickBot="1">
      <c r="A111" s="246"/>
      <c r="B111" s="247"/>
      <c r="C111" s="247"/>
      <c r="D111" s="247"/>
    </row>
    <row r="112" spans="1:4" ht="16.5" thickBot="1">
      <c r="A112" s="218" t="s">
        <v>667</v>
      </c>
      <c r="B112" s="219">
        <f>SUM(B102+B106+B110)</f>
        <v>806086</v>
      </c>
      <c r="C112" s="219">
        <f>SUM(C102+C106+C110)</f>
        <v>0</v>
      </c>
      <c r="D112" s="219">
        <f>SUM(D102+D106+D110)</f>
        <v>0</v>
      </c>
    </row>
    <row r="113" spans="1:4" ht="15.75">
      <c r="A113" s="208"/>
      <c r="B113" s="209"/>
      <c r="C113" s="209"/>
      <c r="D113" s="209"/>
    </row>
    <row r="114" spans="1:4" ht="15.75">
      <c r="A114" s="220" t="s">
        <v>460</v>
      </c>
      <c r="B114" s="221"/>
      <c r="C114" s="221"/>
      <c r="D114" s="221"/>
    </row>
    <row r="115" spans="1:4" ht="15.75">
      <c r="A115" s="204"/>
      <c r="B115" s="203"/>
      <c r="C115" s="203"/>
      <c r="D115" s="203"/>
    </row>
    <row r="116" spans="1:4" ht="15.75">
      <c r="A116" s="201" t="s">
        <v>2</v>
      </c>
      <c r="B116" s="203">
        <v>12487000</v>
      </c>
      <c r="C116" s="203"/>
      <c r="D116" s="203"/>
    </row>
    <row r="117" spans="1:4" ht="15.75">
      <c r="A117" s="204"/>
      <c r="B117" s="203"/>
      <c r="C117" s="203"/>
      <c r="D117" s="203"/>
    </row>
    <row r="118" spans="1:4" ht="15.75">
      <c r="A118" s="193" t="s">
        <v>715</v>
      </c>
      <c r="B118" s="205">
        <v>207720</v>
      </c>
      <c r="C118" s="205"/>
      <c r="D118" s="205"/>
    </row>
    <row r="119" spans="1:4" ht="15.75">
      <c r="A119" s="204" t="s">
        <v>960</v>
      </c>
      <c r="B119" s="205"/>
      <c r="C119" s="205"/>
      <c r="D119" s="205"/>
    </row>
    <row r="120" spans="1:4" ht="15.75">
      <c r="A120" s="212"/>
      <c r="B120" s="205"/>
      <c r="C120" s="205"/>
      <c r="D120" s="205"/>
    </row>
    <row r="121" spans="1:4" ht="15.75">
      <c r="A121" s="212" t="s">
        <v>962</v>
      </c>
      <c r="B121" s="205">
        <v>595650</v>
      </c>
      <c r="C121" s="205"/>
      <c r="D121" s="205"/>
    </row>
    <row r="122" spans="1:4" ht="15.75">
      <c r="A122" s="193"/>
      <c r="B122" s="205"/>
      <c r="C122" s="205"/>
      <c r="D122" s="205"/>
    </row>
    <row r="123" spans="1:4" ht="15.75">
      <c r="A123" s="193" t="s">
        <v>961</v>
      </c>
      <c r="B123" s="205">
        <v>998960</v>
      </c>
      <c r="C123" s="205"/>
      <c r="D123" s="205"/>
    </row>
    <row r="124" spans="1:4" ht="15.75">
      <c r="A124" s="212"/>
      <c r="B124" s="205"/>
      <c r="C124" s="205"/>
      <c r="D124" s="205"/>
    </row>
    <row r="125" spans="1:4" ht="15.75">
      <c r="A125" s="193" t="s">
        <v>716</v>
      </c>
      <c r="B125" s="205">
        <v>150000</v>
      </c>
      <c r="C125" s="205"/>
      <c r="D125" s="205"/>
    </row>
    <row r="126" spans="1:4" ht="15.75">
      <c r="A126" s="193"/>
      <c r="B126" s="205"/>
      <c r="C126" s="205"/>
      <c r="D126" s="205"/>
    </row>
    <row r="127" spans="1:4" ht="15.75">
      <c r="A127" s="193" t="s">
        <v>3</v>
      </c>
      <c r="B127" s="205">
        <v>894000</v>
      </c>
      <c r="C127" s="205"/>
      <c r="D127" s="205"/>
    </row>
    <row r="128" spans="1:4" ht="15.75">
      <c r="A128" s="212"/>
      <c r="B128" s="205"/>
      <c r="C128" s="205"/>
      <c r="D128" s="205"/>
    </row>
    <row r="129" spans="1:4" ht="15.75">
      <c r="A129" s="193" t="s">
        <v>671</v>
      </c>
      <c r="B129" s="205">
        <v>45500</v>
      </c>
      <c r="C129" s="205"/>
      <c r="D129" s="205"/>
    </row>
    <row r="130" spans="1:4" ht="15.75">
      <c r="A130" s="212" t="s">
        <v>963</v>
      </c>
      <c r="B130" s="205"/>
      <c r="C130" s="205"/>
      <c r="D130" s="205"/>
    </row>
    <row r="131" spans="1:4" ht="16.5" thickBot="1">
      <c r="A131" s="204"/>
      <c r="B131" s="205"/>
      <c r="C131" s="205"/>
      <c r="D131" s="205"/>
    </row>
    <row r="132" spans="1:4" ht="16.5" thickBot="1">
      <c r="A132" s="215" t="s">
        <v>714</v>
      </c>
      <c r="B132" s="207">
        <f>SUM(B116:B131)</f>
        <v>15378830</v>
      </c>
      <c r="C132" s="207">
        <f>SUM(C116:C131)</f>
        <v>0</v>
      </c>
      <c r="D132" s="207">
        <f>SUM(D116:D131)</f>
        <v>0</v>
      </c>
    </row>
    <row r="133" spans="1:4" ht="15.75">
      <c r="A133" s="208"/>
      <c r="B133" s="209"/>
      <c r="C133" s="209"/>
      <c r="D133" s="209"/>
    </row>
    <row r="134" spans="1:4" ht="15.75">
      <c r="A134" s="201" t="s">
        <v>930</v>
      </c>
      <c r="B134" s="203">
        <v>2815669</v>
      </c>
      <c r="C134" s="203"/>
      <c r="D134" s="203"/>
    </row>
    <row r="135" spans="1:4" ht="15.75">
      <c r="A135" s="201"/>
      <c r="B135" s="203"/>
      <c r="C135" s="203"/>
      <c r="D135" s="203"/>
    </row>
    <row r="136" spans="1:4" ht="15.75">
      <c r="A136" s="201" t="s">
        <v>465</v>
      </c>
      <c r="B136" s="203">
        <v>147689</v>
      </c>
      <c r="C136" s="203"/>
      <c r="D136" s="203"/>
    </row>
    <row r="137" spans="1:4" ht="15.75">
      <c r="A137" s="201"/>
      <c r="B137" s="203"/>
      <c r="C137" s="203"/>
      <c r="D137" s="203"/>
    </row>
    <row r="138" spans="1:4" ht="15.75">
      <c r="A138" s="201" t="s">
        <v>412</v>
      </c>
      <c r="B138" s="203">
        <v>158238</v>
      </c>
      <c r="C138" s="203"/>
      <c r="D138" s="203"/>
    </row>
    <row r="139" spans="1:4" ht="16.5" thickBot="1">
      <c r="A139" s="204"/>
      <c r="B139" s="203"/>
      <c r="C139" s="203"/>
      <c r="D139" s="203"/>
    </row>
    <row r="140" spans="1:4" ht="16.5" thickBot="1">
      <c r="A140" s="206" t="s">
        <v>674</v>
      </c>
      <c r="B140" s="207">
        <f>SUM(B134:B139)</f>
        <v>3121596</v>
      </c>
      <c r="C140" s="207">
        <f>SUM(C134:C139)</f>
        <v>0</v>
      </c>
      <c r="D140" s="207">
        <f>SUM(D134:D139)</f>
        <v>0</v>
      </c>
    </row>
    <row r="141" spans="1:4" ht="15.75">
      <c r="A141" s="208"/>
      <c r="B141" s="209"/>
      <c r="C141" s="209"/>
      <c r="D141" s="209"/>
    </row>
    <row r="142" spans="1:4" ht="15.75">
      <c r="A142" s="211" t="s">
        <v>717</v>
      </c>
      <c r="B142" s="209">
        <v>9807000</v>
      </c>
      <c r="C142" s="209"/>
      <c r="D142" s="209"/>
    </row>
    <row r="143" spans="1:4" ht="15.75">
      <c r="A143" s="211"/>
      <c r="B143" s="209"/>
      <c r="C143" s="209"/>
      <c r="D143" s="209"/>
    </row>
    <row r="144" spans="1:4" ht="15.75">
      <c r="A144" s="211" t="s">
        <v>718</v>
      </c>
      <c r="B144" s="209">
        <v>95000</v>
      </c>
      <c r="C144" s="209"/>
      <c r="D144" s="209"/>
    </row>
    <row r="145" spans="1:4" ht="15.75">
      <c r="A145" s="208" t="s">
        <v>4</v>
      </c>
      <c r="B145" s="209"/>
      <c r="C145" s="209"/>
      <c r="D145" s="209"/>
    </row>
    <row r="146" spans="1:4" ht="15.75">
      <c r="A146" s="208"/>
      <c r="B146" s="209"/>
      <c r="C146" s="209"/>
      <c r="D146" s="209"/>
    </row>
    <row r="147" spans="1:4" ht="15.75">
      <c r="A147" s="201" t="s">
        <v>691</v>
      </c>
      <c r="B147" s="209">
        <v>700000</v>
      </c>
      <c r="C147" s="209"/>
      <c r="D147" s="209"/>
    </row>
    <row r="148" spans="1:4" ht="15.75">
      <c r="A148" s="204"/>
      <c r="B148" s="209"/>
      <c r="C148" s="209"/>
      <c r="D148" s="209"/>
    </row>
    <row r="149" spans="1:4" ht="15.75">
      <c r="A149" s="201" t="s">
        <v>690</v>
      </c>
      <c r="B149" s="222">
        <v>119000</v>
      </c>
      <c r="C149" s="222"/>
      <c r="D149" s="222"/>
    </row>
    <row r="150" spans="1:4" ht="15.75">
      <c r="A150" s="204"/>
      <c r="B150" s="202"/>
      <c r="C150" s="202"/>
      <c r="D150" s="202"/>
    </row>
    <row r="151" spans="1:4" ht="15.75">
      <c r="A151" s="201" t="s">
        <v>719</v>
      </c>
      <c r="B151" s="203">
        <v>900000</v>
      </c>
      <c r="C151" s="203"/>
      <c r="D151" s="203"/>
    </row>
    <row r="152" spans="1:4" ht="15.75">
      <c r="A152" s="204"/>
      <c r="B152" s="203"/>
      <c r="C152" s="203"/>
      <c r="D152" s="203"/>
    </row>
    <row r="153" spans="1:4" ht="15.75">
      <c r="A153" s="201" t="s">
        <v>720</v>
      </c>
      <c r="B153" s="203">
        <v>500000</v>
      </c>
      <c r="C153" s="203"/>
      <c r="D153" s="203"/>
    </row>
    <row r="154" spans="1:4" ht="15.75">
      <c r="A154" s="204"/>
      <c r="B154" s="203"/>
      <c r="C154" s="203"/>
      <c r="D154" s="203"/>
    </row>
    <row r="155" spans="1:4" ht="15.75">
      <c r="A155" s="201" t="s">
        <v>683</v>
      </c>
      <c r="B155" s="203">
        <v>504000</v>
      </c>
      <c r="C155" s="203"/>
      <c r="D155" s="203"/>
    </row>
    <row r="156" spans="1:4" ht="15.75">
      <c r="A156" s="201"/>
      <c r="B156" s="203"/>
      <c r="C156" s="203"/>
      <c r="D156" s="203"/>
    </row>
    <row r="157" spans="1:4" ht="15.75">
      <c r="A157" s="201" t="s">
        <v>721</v>
      </c>
      <c r="B157" s="203">
        <v>3408750</v>
      </c>
      <c r="C157" s="203"/>
      <c r="D157" s="203"/>
    </row>
    <row r="158" spans="1:4" ht="16.5" thickBot="1">
      <c r="A158" s="201"/>
      <c r="B158" s="203"/>
      <c r="C158" s="203"/>
      <c r="D158" s="203"/>
    </row>
    <row r="159" spans="1:4" ht="16.5" thickBot="1">
      <c r="A159" s="215" t="s">
        <v>707</v>
      </c>
      <c r="B159" s="207">
        <f>SUM(B142:B158)</f>
        <v>16033750</v>
      </c>
      <c r="C159" s="207">
        <f>SUM(C142:C158)</f>
        <v>0</v>
      </c>
      <c r="D159" s="207">
        <f>SUM(D142:D158)</f>
        <v>0</v>
      </c>
    </row>
    <row r="160" spans="1:4" ht="15.75">
      <c r="A160" s="216"/>
      <c r="B160" s="217"/>
      <c r="C160" s="217"/>
      <c r="D160" s="217"/>
    </row>
    <row r="161" spans="1:4" ht="15.75">
      <c r="A161" s="228" t="s">
        <v>710</v>
      </c>
      <c r="B161" s="229">
        <v>300000</v>
      </c>
      <c r="C161" s="229"/>
      <c r="D161" s="229"/>
    </row>
    <row r="162" spans="1:4" ht="15.75">
      <c r="A162" s="230" t="s">
        <v>413</v>
      </c>
      <c r="B162" s="229"/>
      <c r="C162" s="229"/>
      <c r="D162" s="229"/>
    </row>
    <row r="163" spans="1:4" ht="15.75">
      <c r="A163" s="230"/>
      <c r="B163" s="229"/>
      <c r="C163" s="229"/>
      <c r="D163" s="229"/>
    </row>
    <row r="164" spans="1:4" ht="15.75">
      <c r="A164" s="228" t="s">
        <v>711</v>
      </c>
      <c r="B164" s="229">
        <v>81000</v>
      </c>
      <c r="C164" s="229"/>
      <c r="D164" s="229"/>
    </row>
    <row r="165" spans="1:4" ht="16.5" thickBot="1">
      <c r="A165" s="223"/>
      <c r="B165" s="224"/>
      <c r="C165" s="245"/>
      <c r="D165" s="245"/>
    </row>
    <row r="166" spans="1:4" ht="16.5" thickBot="1">
      <c r="A166" s="215" t="s">
        <v>712</v>
      </c>
      <c r="B166" s="207">
        <f>SUM(B161:B165)</f>
        <v>381000</v>
      </c>
      <c r="C166" s="207">
        <f>SUM(C161:C165)</f>
        <v>0</v>
      </c>
      <c r="D166" s="207">
        <f>SUM(D161:D165)</f>
        <v>0</v>
      </c>
    </row>
    <row r="167" spans="1:4" ht="16.5" thickBot="1">
      <c r="A167" s="216"/>
      <c r="B167" s="217"/>
      <c r="C167" s="217"/>
      <c r="D167" s="217"/>
    </row>
    <row r="168" spans="1:4" ht="16.5" thickBot="1">
      <c r="A168" s="218" t="s">
        <v>667</v>
      </c>
      <c r="B168" s="219">
        <f>SUM(B132+B140+B159+B166)</f>
        <v>34915176</v>
      </c>
      <c r="C168" s="219">
        <f>SUM(C132+C140+C159+C166)</f>
        <v>0</v>
      </c>
      <c r="D168" s="219">
        <f>SUM(D132+D140+D159+D166)</f>
        <v>0</v>
      </c>
    </row>
    <row r="169" spans="1:4" ht="16.5" thickBot="1">
      <c r="A169" s="216"/>
      <c r="B169" s="217"/>
      <c r="C169" s="217"/>
      <c r="D169" s="217"/>
    </row>
    <row r="170" spans="1:4" ht="16.5" thickBot="1">
      <c r="A170" s="225" t="s">
        <v>752</v>
      </c>
      <c r="B170" s="226">
        <f>SUM(B95+B112+B168)</f>
        <v>114426015</v>
      </c>
      <c r="C170" s="226">
        <f>SUM(C95+C112+C168)</f>
        <v>0</v>
      </c>
      <c r="D170" s="226">
        <f>SUM(D95+D112+D168)</f>
        <v>0</v>
      </c>
    </row>
  </sheetData>
  <sheetProtection/>
  <printOptions/>
  <pageMargins left="0.5118110236220472" right="0.5118110236220472" top="0.9448818897637796" bottom="0.9448818897637796" header="0.31496062992125984" footer="0.31496062992125984"/>
  <pageSetup horizontalDpi="600" verticalDpi="600" orientation="landscape" paperSize="9" r:id="rId1"/>
  <headerFooter alignWithMargins="0">
    <oddHeader>&amp;C&amp;"Calibri,Félkövér"&amp;U2018. évi költségvetés kiadásai  kormányzati funkciók szerint
Óvoda &amp;U (Forintban)&amp;R&amp;"Calibri,Félkövér"Előterjesztés
2. c függeléke részletes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101.28125" style="6" customWidth="1"/>
    <col min="2" max="2" width="10.7109375" style="6" customWidth="1"/>
    <col min="3" max="3" width="22.00390625" style="6" customWidth="1"/>
    <col min="4" max="16384" width="9.140625" style="6" customWidth="1"/>
  </cols>
  <sheetData>
    <row r="1" spans="1:3" ht="26.25" customHeight="1">
      <c r="A1" s="651" t="s">
        <v>633</v>
      </c>
      <c r="B1" s="652"/>
      <c r="C1" s="652"/>
    </row>
    <row r="2" spans="1:3" ht="30.75" customHeight="1">
      <c r="A2" s="653" t="s">
        <v>695</v>
      </c>
      <c r="B2" s="654"/>
      <c r="C2" s="654"/>
    </row>
    <row r="4" ht="15">
      <c r="A4" s="7" t="s">
        <v>634</v>
      </c>
    </row>
    <row r="5" spans="1:3" ht="48.75" customHeight="1">
      <c r="A5" s="8" t="s">
        <v>755</v>
      </c>
      <c r="B5" s="9" t="s">
        <v>467</v>
      </c>
      <c r="C5" s="10" t="s">
        <v>1051</v>
      </c>
    </row>
    <row r="6" spans="1:3" ht="15" customHeight="1">
      <c r="A6" s="11" t="s">
        <v>468</v>
      </c>
      <c r="B6" s="12" t="s">
        <v>154</v>
      </c>
      <c r="C6" s="13">
        <v>23909440</v>
      </c>
    </row>
    <row r="7" spans="1:3" ht="15" customHeight="1">
      <c r="A7" s="14" t="s">
        <v>469</v>
      </c>
      <c r="B7" s="12" t="s">
        <v>162</v>
      </c>
      <c r="C7" s="13">
        <v>7966000</v>
      </c>
    </row>
    <row r="8" spans="1:4" ht="15">
      <c r="A8" s="15" t="s">
        <v>470</v>
      </c>
      <c r="B8" s="16" t="s">
        <v>164</v>
      </c>
      <c r="C8" s="17">
        <f>SUM(C6:C7)</f>
        <v>31875440</v>
      </c>
      <c r="D8" s="18"/>
    </row>
    <row r="9" spans="1:3" ht="15">
      <c r="A9" s="19" t="s">
        <v>165</v>
      </c>
      <c r="B9" s="16" t="s">
        <v>166</v>
      </c>
      <c r="C9" s="17">
        <v>5691000</v>
      </c>
    </row>
    <row r="10" spans="1:3" ht="15">
      <c r="A10" s="14" t="s">
        <v>471</v>
      </c>
      <c r="B10" s="12" t="s">
        <v>174</v>
      </c>
      <c r="C10" s="20">
        <v>5907000</v>
      </c>
    </row>
    <row r="11" spans="1:3" ht="15">
      <c r="A11" s="14" t="s">
        <v>472</v>
      </c>
      <c r="B11" s="12" t="s">
        <v>180</v>
      </c>
      <c r="C11" s="20">
        <v>1678000</v>
      </c>
    </row>
    <row r="12" spans="1:3" ht="15">
      <c r="A12" s="14" t="s">
        <v>473</v>
      </c>
      <c r="B12" s="12" t="s">
        <v>195</v>
      </c>
      <c r="C12" s="20">
        <v>53826811</v>
      </c>
    </row>
    <row r="13" spans="1:3" ht="15">
      <c r="A13" s="14" t="s">
        <v>474</v>
      </c>
      <c r="B13" s="12" t="s">
        <v>201</v>
      </c>
      <c r="C13" s="20">
        <v>1066000</v>
      </c>
    </row>
    <row r="14" spans="1:3" ht="15">
      <c r="A14" s="14" t="s">
        <v>583</v>
      </c>
      <c r="B14" s="12" t="s">
        <v>213</v>
      </c>
      <c r="C14" s="20">
        <v>151904779</v>
      </c>
    </row>
    <row r="15" spans="1:3" ht="15">
      <c r="A15" s="19" t="s">
        <v>584</v>
      </c>
      <c r="B15" s="16" t="s">
        <v>216</v>
      </c>
      <c r="C15" s="17">
        <f>SUM(C10:C14)</f>
        <v>214382590</v>
      </c>
    </row>
    <row r="16" spans="1:3" ht="15">
      <c r="A16" s="21" t="s">
        <v>218</v>
      </c>
      <c r="B16" s="12" t="s">
        <v>219</v>
      </c>
      <c r="C16" s="17"/>
    </row>
    <row r="17" spans="1:3" ht="15.75">
      <c r="A17" s="21" t="s">
        <v>221</v>
      </c>
      <c r="B17" s="12" t="s">
        <v>222</v>
      </c>
      <c r="C17" s="22"/>
    </row>
    <row r="18" spans="1:3" ht="15.75">
      <c r="A18" s="23" t="s">
        <v>224</v>
      </c>
      <c r="B18" s="12" t="s">
        <v>225</v>
      </c>
      <c r="C18" s="22"/>
    </row>
    <row r="19" spans="1:3" ht="15.75">
      <c r="A19" s="23" t="s">
        <v>227</v>
      </c>
      <c r="B19" s="12" t="s">
        <v>228</v>
      </c>
      <c r="C19" s="22"/>
    </row>
    <row r="20" spans="1:3" ht="15.75">
      <c r="A20" s="23" t="s">
        <v>230</v>
      </c>
      <c r="B20" s="12" t="s">
        <v>231</v>
      </c>
      <c r="C20" s="22"/>
    </row>
    <row r="21" spans="1:3" ht="15.75">
      <c r="A21" s="21" t="s">
        <v>233</v>
      </c>
      <c r="B21" s="12" t="s">
        <v>234</v>
      </c>
      <c r="C21" s="22"/>
    </row>
    <row r="22" spans="1:3" ht="15.75">
      <c r="A22" s="21" t="s">
        <v>236</v>
      </c>
      <c r="B22" s="12" t="s">
        <v>237</v>
      </c>
      <c r="C22" s="22">
        <v>1050000</v>
      </c>
    </row>
    <row r="23" spans="1:3" ht="15.75">
      <c r="A23" s="21" t="s">
        <v>275</v>
      </c>
      <c r="B23" s="12" t="s">
        <v>276</v>
      </c>
      <c r="C23" s="22">
        <v>8220000</v>
      </c>
    </row>
    <row r="24" spans="1:3" ht="15">
      <c r="A24" s="24" t="s">
        <v>585</v>
      </c>
      <c r="B24" s="16" t="s">
        <v>280</v>
      </c>
      <c r="C24" s="17">
        <f>SUM(C16:C23)</f>
        <v>9270000</v>
      </c>
    </row>
    <row r="25" spans="1:3" ht="15">
      <c r="A25" s="24" t="s">
        <v>586</v>
      </c>
      <c r="B25" s="16" t="s">
        <v>354</v>
      </c>
      <c r="C25" s="17">
        <v>214061558</v>
      </c>
    </row>
    <row r="26" spans="1:6" ht="15.75">
      <c r="A26" s="25" t="s">
        <v>587</v>
      </c>
      <c r="B26" s="26"/>
      <c r="C26" s="17">
        <f>C25+C15+C9+C8+C24</f>
        <v>475280588</v>
      </c>
      <c r="F26" s="18"/>
    </row>
    <row r="27" spans="1:3" ht="15">
      <c r="A27" s="27" t="s">
        <v>588</v>
      </c>
      <c r="B27" s="16" t="s">
        <v>378</v>
      </c>
      <c r="C27" s="20">
        <v>310525260</v>
      </c>
    </row>
    <row r="28" spans="1:3" ht="15">
      <c r="A28" s="24" t="s">
        <v>589</v>
      </c>
      <c r="B28" s="16" t="s">
        <v>393</v>
      </c>
      <c r="C28" s="20">
        <v>214546524</v>
      </c>
    </row>
    <row r="29" spans="1:3" ht="15">
      <c r="A29" s="24" t="s">
        <v>590</v>
      </c>
      <c r="B29" s="16" t="s">
        <v>444</v>
      </c>
      <c r="C29" s="20">
        <v>0</v>
      </c>
    </row>
    <row r="30" spans="1:3" ht="15.75">
      <c r="A30" s="25" t="s">
        <v>591</v>
      </c>
      <c r="B30" s="26"/>
      <c r="C30" s="17">
        <f>SUM(C27:C29)</f>
        <v>525071784</v>
      </c>
    </row>
    <row r="31" spans="1:3" ht="15.75">
      <c r="A31" s="28" t="s">
        <v>592</v>
      </c>
      <c r="B31" s="29" t="s">
        <v>447</v>
      </c>
      <c r="C31" s="17">
        <f>C30+C26</f>
        <v>1000352372</v>
      </c>
    </row>
    <row r="32" spans="1:3" ht="15">
      <c r="A32" s="30" t="s">
        <v>593</v>
      </c>
      <c r="B32" s="19" t="s">
        <v>594</v>
      </c>
      <c r="C32" s="31">
        <v>221719878</v>
      </c>
    </row>
    <row r="33" spans="1:3" ht="15">
      <c r="A33" s="30" t="s">
        <v>595</v>
      </c>
      <c r="B33" s="19" t="s">
        <v>596</v>
      </c>
      <c r="C33" s="32"/>
    </row>
    <row r="34" spans="1:3" ht="15">
      <c r="A34" s="21" t="s">
        <v>597</v>
      </c>
      <c r="B34" s="14" t="s">
        <v>598</v>
      </c>
      <c r="C34" s="33"/>
    </row>
    <row r="35" spans="1:3" ht="15.75">
      <c r="A35" s="34" t="s">
        <v>599</v>
      </c>
      <c r="B35" s="35" t="s">
        <v>456</v>
      </c>
      <c r="C35" s="31">
        <f>C34+C33+C32</f>
        <v>221719878</v>
      </c>
    </row>
    <row r="36" spans="1:3" ht="15.75">
      <c r="A36" s="36" t="s">
        <v>600</v>
      </c>
      <c r="B36" s="37"/>
      <c r="C36" s="38">
        <f>C35+C31</f>
        <v>1222072250</v>
      </c>
    </row>
    <row r="37" spans="1:3" ht="33.75" customHeight="1">
      <c r="A37" s="8" t="s">
        <v>755</v>
      </c>
      <c r="B37" s="9" t="s">
        <v>601</v>
      </c>
      <c r="C37" s="39" t="s">
        <v>1051</v>
      </c>
    </row>
    <row r="38" spans="1:3" ht="15" customHeight="1">
      <c r="A38" s="40" t="s">
        <v>602</v>
      </c>
      <c r="B38" s="41" t="s">
        <v>802</v>
      </c>
      <c r="C38" s="13">
        <v>120641710</v>
      </c>
    </row>
    <row r="39" spans="1:3" ht="15" customHeight="1">
      <c r="A39" s="40" t="s">
        <v>816</v>
      </c>
      <c r="B39" s="41" t="s">
        <v>817</v>
      </c>
      <c r="C39" s="13">
        <v>76825358</v>
      </c>
    </row>
    <row r="40" spans="1:3" ht="15">
      <c r="A40" s="19" t="s">
        <v>603</v>
      </c>
      <c r="B40" s="27" t="s">
        <v>820</v>
      </c>
      <c r="C40" s="17">
        <f>SUM(C38:C39)</f>
        <v>197467068</v>
      </c>
    </row>
    <row r="41" spans="1:3" ht="15.75">
      <c r="A41" s="14" t="s">
        <v>18</v>
      </c>
      <c r="B41" s="42" t="s">
        <v>19</v>
      </c>
      <c r="C41" s="22">
        <v>3400000</v>
      </c>
    </row>
    <row r="42" spans="1:3" ht="15.75">
      <c r="A42" s="14" t="s">
        <v>604</v>
      </c>
      <c r="B42" s="42" t="s">
        <v>37</v>
      </c>
      <c r="C42" s="22">
        <v>364552000</v>
      </c>
    </row>
    <row r="43" spans="1:3" ht="15.75">
      <c r="A43" s="14" t="s">
        <v>39</v>
      </c>
      <c r="B43" s="42" t="s">
        <v>40</v>
      </c>
      <c r="C43" s="22">
        <v>500000</v>
      </c>
    </row>
    <row r="44" spans="1:3" ht="15">
      <c r="A44" s="19" t="s">
        <v>605</v>
      </c>
      <c r="B44" s="27" t="s">
        <v>43</v>
      </c>
      <c r="C44" s="17">
        <f>SUM(C41:C43)</f>
        <v>368452000</v>
      </c>
    </row>
    <row r="45" spans="1:3" ht="15.75">
      <c r="A45" s="21" t="s">
        <v>48</v>
      </c>
      <c r="B45" s="42" t="s">
        <v>49</v>
      </c>
      <c r="C45" s="22">
        <v>18996000</v>
      </c>
    </row>
    <row r="46" spans="1:3" ht="15.75">
      <c r="A46" s="21" t="s">
        <v>51</v>
      </c>
      <c r="B46" s="42" t="s">
        <v>52</v>
      </c>
      <c r="C46" s="22">
        <v>1642000</v>
      </c>
    </row>
    <row r="47" spans="1:3" ht="15.75">
      <c r="A47" s="21" t="s">
        <v>57</v>
      </c>
      <c r="B47" s="42" t="s">
        <v>58</v>
      </c>
      <c r="C47" s="22"/>
    </row>
    <row r="48" spans="1:3" ht="15.75">
      <c r="A48" s="21" t="s">
        <v>60</v>
      </c>
      <c r="B48" s="42" t="s">
        <v>61</v>
      </c>
      <c r="C48" s="22">
        <v>4347640</v>
      </c>
    </row>
    <row r="49" spans="1:3" ht="15.75">
      <c r="A49" s="21" t="s">
        <v>698</v>
      </c>
      <c r="B49" s="42" t="s">
        <v>67</v>
      </c>
      <c r="C49" s="22"/>
    </row>
    <row r="50" spans="1:3" ht="15.75">
      <c r="A50" s="21" t="s">
        <v>699</v>
      </c>
      <c r="B50" s="42" t="s">
        <v>73</v>
      </c>
      <c r="C50" s="22"/>
    </row>
    <row r="51" spans="1:3" ht="15">
      <c r="A51" s="24" t="s">
        <v>606</v>
      </c>
      <c r="B51" s="27" t="s">
        <v>76</v>
      </c>
      <c r="C51" s="17">
        <f>SUM(C45:C50)</f>
        <v>24985640</v>
      </c>
    </row>
    <row r="52" spans="1:3" ht="15">
      <c r="A52" s="19" t="s">
        <v>607</v>
      </c>
      <c r="B52" s="27" t="s">
        <v>98</v>
      </c>
      <c r="C52" s="20">
        <v>33479000</v>
      </c>
    </row>
    <row r="53" spans="1:3" ht="15.75">
      <c r="A53" s="25" t="s">
        <v>587</v>
      </c>
      <c r="B53" s="43"/>
      <c r="C53" s="17">
        <f>C40+C44+C51+C52</f>
        <v>624383708</v>
      </c>
    </row>
    <row r="54" spans="1:3" ht="15.75">
      <c r="A54" s="19" t="s">
        <v>608</v>
      </c>
      <c r="B54" s="27" t="s">
        <v>838</v>
      </c>
      <c r="C54" s="22">
        <v>170000000</v>
      </c>
    </row>
    <row r="55" spans="1:3" ht="15.75">
      <c r="A55" s="19" t="s">
        <v>609</v>
      </c>
      <c r="B55" s="27" t="s">
        <v>90</v>
      </c>
      <c r="C55" s="22"/>
    </row>
    <row r="56" spans="1:3" ht="15.75">
      <c r="A56" s="19" t="s">
        <v>610</v>
      </c>
      <c r="B56" s="27" t="s">
        <v>106</v>
      </c>
      <c r="C56" s="22"/>
    </row>
    <row r="57" spans="1:3" ht="15.75">
      <c r="A57" s="25" t="s">
        <v>591</v>
      </c>
      <c r="B57" s="43"/>
      <c r="C57" s="17">
        <f>SUM(C54:C56)</f>
        <v>170000000</v>
      </c>
    </row>
    <row r="58" spans="1:3" ht="15.75">
      <c r="A58" s="44" t="s">
        <v>611</v>
      </c>
      <c r="B58" s="28" t="s">
        <v>108</v>
      </c>
      <c r="C58" s="17">
        <f>C53+C57</f>
        <v>794383708</v>
      </c>
    </row>
    <row r="59" spans="1:3" ht="15.75">
      <c r="A59" s="45" t="s">
        <v>612</v>
      </c>
      <c r="B59" s="46"/>
      <c r="C59" s="20"/>
    </row>
    <row r="60" spans="1:3" ht="15.75">
      <c r="A60" s="45" t="s">
        <v>620</v>
      </c>
      <c r="B60" s="46"/>
      <c r="C60" s="20"/>
    </row>
    <row r="61" spans="1:3" ht="15.75">
      <c r="A61" s="47" t="s">
        <v>621</v>
      </c>
      <c r="B61" s="40" t="s">
        <v>118</v>
      </c>
      <c r="C61" s="22">
        <v>427688542</v>
      </c>
    </row>
    <row r="62" spans="1:3" ht="15">
      <c r="A62" s="48" t="s">
        <v>622</v>
      </c>
      <c r="B62" s="40" t="s">
        <v>623</v>
      </c>
      <c r="C62" s="20"/>
    </row>
    <row r="63" spans="1:3" ht="15.75">
      <c r="A63" s="34" t="s">
        <v>626</v>
      </c>
      <c r="B63" s="35" t="s">
        <v>627</v>
      </c>
      <c r="C63" s="17">
        <f>SUM(C61:C62)</f>
        <v>427688542</v>
      </c>
    </row>
    <row r="64" spans="1:3" ht="15.75">
      <c r="A64" s="36" t="s">
        <v>628</v>
      </c>
      <c r="B64" s="37"/>
      <c r="C64" s="38">
        <f>C63+C58</f>
        <v>1222072250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1.28125" style="325" customWidth="1"/>
    <col min="2" max="2" width="10.7109375" style="325" customWidth="1"/>
    <col min="3" max="3" width="18.28125" style="325" customWidth="1"/>
    <col min="4" max="16384" width="9.140625" style="325" customWidth="1"/>
  </cols>
  <sheetData>
    <row r="1" spans="1:3" ht="26.25" customHeight="1">
      <c r="A1" s="655" t="s">
        <v>431</v>
      </c>
      <c r="B1" s="656"/>
      <c r="C1" s="656"/>
    </row>
    <row r="2" spans="1:3" ht="30.75" customHeight="1">
      <c r="A2" s="657" t="s">
        <v>1050</v>
      </c>
      <c r="B2" s="658"/>
      <c r="C2" s="658"/>
    </row>
    <row r="4" ht="15">
      <c r="A4" s="326" t="s">
        <v>466</v>
      </c>
    </row>
    <row r="5" spans="1:3" ht="48.75" customHeight="1">
      <c r="A5" s="327" t="s">
        <v>755</v>
      </c>
      <c r="B5" s="328" t="s">
        <v>467</v>
      </c>
      <c r="C5" s="329" t="s">
        <v>1051</v>
      </c>
    </row>
    <row r="6" spans="1:3" ht="15" customHeight="1">
      <c r="A6" s="330" t="s">
        <v>468</v>
      </c>
      <c r="B6" s="331" t="s">
        <v>154</v>
      </c>
      <c r="C6" s="332">
        <v>82839800</v>
      </c>
    </row>
    <row r="7" spans="1:3" ht="15" customHeight="1">
      <c r="A7" s="333" t="s">
        <v>469</v>
      </c>
      <c r="B7" s="331" t="s">
        <v>162</v>
      </c>
      <c r="C7" s="332">
        <v>3856700</v>
      </c>
    </row>
    <row r="8" spans="1:4" ht="15">
      <c r="A8" s="334" t="s">
        <v>470</v>
      </c>
      <c r="B8" s="335" t="s">
        <v>164</v>
      </c>
      <c r="C8" s="336">
        <f>SUM(C6:C7)</f>
        <v>86696500</v>
      </c>
      <c r="D8" s="337"/>
    </row>
    <row r="9" spans="1:3" ht="15">
      <c r="A9" s="338" t="s">
        <v>165</v>
      </c>
      <c r="B9" s="335" t="s">
        <v>166</v>
      </c>
      <c r="C9" s="336">
        <v>17114940</v>
      </c>
    </row>
    <row r="10" spans="1:3" ht="15">
      <c r="A10" s="333" t="s">
        <v>471</v>
      </c>
      <c r="B10" s="331" t="s">
        <v>174</v>
      </c>
      <c r="C10" s="339">
        <v>1011048</v>
      </c>
    </row>
    <row r="11" spans="1:3" ht="15">
      <c r="A11" s="333" t="s">
        <v>472</v>
      </c>
      <c r="B11" s="331" t="s">
        <v>180</v>
      </c>
      <c r="C11" s="339">
        <v>1451000</v>
      </c>
    </row>
    <row r="12" spans="1:3" ht="15">
      <c r="A12" s="333" t="s">
        <v>473</v>
      </c>
      <c r="B12" s="331" t="s">
        <v>195</v>
      </c>
      <c r="C12" s="339">
        <v>5146000</v>
      </c>
    </row>
    <row r="13" spans="1:3" ht="15">
      <c r="A13" s="333" t="s">
        <v>474</v>
      </c>
      <c r="B13" s="331" t="s">
        <v>201</v>
      </c>
      <c r="C13" s="339">
        <v>860000</v>
      </c>
    </row>
    <row r="14" spans="1:3" ht="15">
      <c r="A14" s="333" t="s">
        <v>583</v>
      </c>
      <c r="B14" s="331" t="s">
        <v>213</v>
      </c>
      <c r="C14" s="339">
        <v>1616693</v>
      </c>
    </row>
    <row r="15" spans="1:3" ht="15">
      <c r="A15" s="338" t="s">
        <v>584</v>
      </c>
      <c r="B15" s="335" t="s">
        <v>216</v>
      </c>
      <c r="C15" s="336">
        <f>SUM(C10:C14)</f>
        <v>10084741</v>
      </c>
    </row>
    <row r="16" spans="1:3" ht="15">
      <c r="A16" s="340" t="s">
        <v>218</v>
      </c>
      <c r="B16" s="331" t="s">
        <v>219</v>
      </c>
      <c r="C16" s="336"/>
    </row>
    <row r="17" spans="1:3" ht="15.75">
      <c r="A17" s="340" t="s">
        <v>221</v>
      </c>
      <c r="B17" s="331" t="s">
        <v>222</v>
      </c>
      <c r="C17" s="341"/>
    </row>
    <row r="18" spans="1:3" ht="15.75">
      <c r="A18" s="342" t="s">
        <v>224</v>
      </c>
      <c r="B18" s="331" t="s">
        <v>225</v>
      </c>
      <c r="C18" s="341"/>
    </row>
    <row r="19" spans="1:3" ht="15.75">
      <c r="A19" s="342" t="s">
        <v>227</v>
      </c>
      <c r="B19" s="331" t="s">
        <v>228</v>
      </c>
      <c r="C19" s="341"/>
    </row>
    <row r="20" spans="1:3" ht="15.75">
      <c r="A20" s="342" t="s">
        <v>230</v>
      </c>
      <c r="B20" s="331" t="s">
        <v>231</v>
      </c>
      <c r="C20" s="341"/>
    </row>
    <row r="21" spans="1:3" ht="15.75">
      <c r="A21" s="340" t="s">
        <v>233</v>
      </c>
      <c r="B21" s="331" t="s">
        <v>234</v>
      </c>
      <c r="C21" s="341"/>
    </row>
    <row r="22" spans="1:3" ht="15.75">
      <c r="A22" s="340" t="s">
        <v>236</v>
      </c>
      <c r="B22" s="331" t="s">
        <v>237</v>
      </c>
      <c r="C22" s="341"/>
    </row>
    <row r="23" spans="1:3" ht="15.75">
      <c r="A23" s="340" t="s">
        <v>275</v>
      </c>
      <c r="B23" s="331" t="s">
        <v>276</v>
      </c>
      <c r="C23" s="341"/>
    </row>
    <row r="24" spans="1:3" ht="15">
      <c r="A24" s="343" t="s">
        <v>585</v>
      </c>
      <c r="B24" s="335" t="s">
        <v>280</v>
      </c>
      <c r="C24" s="336">
        <f>SUM(C16:C23)</f>
        <v>0</v>
      </c>
    </row>
    <row r="25" spans="1:3" ht="15">
      <c r="A25" s="343" t="s">
        <v>586</v>
      </c>
      <c r="B25" s="335" t="s">
        <v>354</v>
      </c>
      <c r="C25" s="336">
        <v>0</v>
      </c>
    </row>
    <row r="26" spans="1:6" ht="15.75">
      <c r="A26" s="344" t="s">
        <v>587</v>
      </c>
      <c r="B26" s="345"/>
      <c r="C26" s="336">
        <f>C25+C15+C9+C8+C24</f>
        <v>113896181</v>
      </c>
      <c r="F26" s="337"/>
    </row>
    <row r="27" spans="1:3" ht="15">
      <c r="A27" s="346" t="s">
        <v>588</v>
      </c>
      <c r="B27" s="335" t="s">
        <v>378</v>
      </c>
      <c r="C27" s="339">
        <v>144000</v>
      </c>
    </row>
    <row r="28" spans="1:3" ht="15">
      <c r="A28" s="343" t="s">
        <v>589</v>
      </c>
      <c r="B28" s="335" t="s">
        <v>393</v>
      </c>
      <c r="C28" s="339"/>
    </row>
    <row r="29" spans="1:3" ht="15">
      <c r="A29" s="343" t="s">
        <v>590</v>
      </c>
      <c r="B29" s="335" t="s">
        <v>444</v>
      </c>
      <c r="C29" s="339"/>
    </row>
    <row r="30" spans="1:3" ht="15.75">
      <c r="A30" s="344" t="s">
        <v>591</v>
      </c>
      <c r="B30" s="345"/>
      <c r="C30" s="336">
        <f>SUM(C27:C29)</f>
        <v>144000</v>
      </c>
    </row>
    <row r="31" spans="1:3" ht="15.75">
      <c r="A31" s="347" t="s">
        <v>592</v>
      </c>
      <c r="B31" s="348" t="s">
        <v>447</v>
      </c>
      <c r="C31" s="336">
        <f>C30+C26</f>
        <v>114040181</v>
      </c>
    </row>
    <row r="32" spans="1:3" ht="15">
      <c r="A32" s="349" t="s">
        <v>593</v>
      </c>
      <c r="B32" s="338" t="s">
        <v>594</v>
      </c>
      <c r="C32" s="350"/>
    </row>
    <row r="33" spans="1:3" ht="15">
      <c r="A33" s="349" t="s">
        <v>595</v>
      </c>
      <c r="B33" s="338" t="s">
        <v>596</v>
      </c>
      <c r="C33" s="351"/>
    </row>
    <row r="34" spans="1:3" ht="15">
      <c r="A34" s="340" t="s">
        <v>597</v>
      </c>
      <c r="B34" s="333" t="s">
        <v>598</v>
      </c>
      <c r="C34" s="352"/>
    </row>
    <row r="35" spans="1:3" ht="15.75">
      <c r="A35" s="353" t="s">
        <v>599</v>
      </c>
      <c r="B35" s="354" t="s">
        <v>456</v>
      </c>
      <c r="C35" s="350">
        <f>C34+C33+C32</f>
        <v>0</v>
      </c>
    </row>
    <row r="36" spans="1:3" ht="15.75">
      <c r="A36" s="355" t="s">
        <v>600</v>
      </c>
      <c r="B36" s="356"/>
      <c r="C36" s="357">
        <f>C35+C31</f>
        <v>114040181</v>
      </c>
    </row>
    <row r="37" spans="1:3" ht="51.75" customHeight="1">
      <c r="A37" s="327" t="s">
        <v>755</v>
      </c>
      <c r="B37" s="328" t="s">
        <v>601</v>
      </c>
      <c r="C37" s="358" t="s">
        <v>1052</v>
      </c>
    </row>
    <row r="38" spans="1:3" ht="15" customHeight="1">
      <c r="A38" s="359" t="s">
        <v>602</v>
      </c>
      <c r="B38" s="360" t="s">
        <v>802</v>
      </c>
      <c r="C38" s="332">
        <f>'[2]7.melléklet Közös Hiv'!$F$13</f>
        <v>0</v>
      </c>
    </row>
    <row r="39" spans="1:3" ht="15" customHeight="1">
      <c r="A39" s="359" t="s">
        <v>816</v>
      </c>
      <c r="B39" s="360" t="s">
        <v>817</v>
      </c>
      <c r="C39" s="332">
        <v>2442381</v>
      </c>
    </row>
    <row r="40" spans="1:3" ht="15">
      <c r="A40" s="338" t="s">
        <v>603</v>
      </c>
      <c r="B40" s="346" t="s">
        <v>820</v>
      </c>
      <c r="C40" s="336">
        <f>SUM(C38:C39)</f>
        <v>2442381</v>
      </c>
    </row>
    <row r="41" spans="1:3" ht="15.75">
      <c r="A41" s="333" t="s">
        <v>18</v>
      </c>
      <c r="B41" s="361" t="s">
        <v>19</v>
      </c>
      <c r="C41" s="341"/>
    </row>
    <row r="42" spans="1:3" ht="15.75">
      <c r="A42" s="333" t="s">
        <v>604</v>
      </c>
      <c r="B42" s="361" t="s">
        <v>37</v>
      </c>
      <c r="C42" s="341"/>
    </row>
    <row r="43" spans="1:3" ht="15.75">
      <c r="A43" s="333" t="s">
        <v>39</v>
      </c>
      <c r="B43" s="361" t="s">
        <v>40</v>
      </c>
      <c r="C43" s="341"/>
    </row>
    <row r="44" spans="1:3" ht="15">
      <c r="A44" s="338" t="s">
        <v>605</v>
      </c>
      <c r="B44" s="346" t="s">
        <v>43</v>
      </c>
      <c r="C44" s="336">
        <f>SUM(C41:C43)</f>
        <v>0</v>
      </c>
    </row>
    <row r="45" spans="1:3" ht="15.75">
      <c r="A45" s="340" t="s">
        <v>48</v>
      </c>
      <c r="B45" s="361" t="s">
        <v>49</v>
      </c>
      <c r="C45" s="341"/>
    </row>
    <row r="46" spans="1:3" ht="15.75">
      <c r="A46" s="340" t="s">
        <v>51</v>
      </c>
      <c r="B46" s="361" t="s">
        <v>52</v>
      </c>
      <c r="C46" s="341">
        <v>100000</v>
      </c>
    </row>
    <row r="47" spans="1:3" ht="15.75">
      <c r="A47" s="340" t="s">
        <v>57</v>
      </c>
      <c r="B47" s="361" t="s">
        <v>58</v>
      </c>
      <c r="C47" s="341"/>
    </row>
    <row r="48" spans="1:3" ht="15.75">
      <c r="A48" s="340" t="s">
        <v>60</v>
      </c>
      <c r="B48" s="361" t="s">
        <v>61</v>
      </c>
      <c r="C48" s="341">
        <v>0</v>
      </c>
    </row>
    <row r="49" spans="1:3" ht="15.75">
      <c r="A49" s="340" t="s">
        <v>66</v>
      </c>
      <c r="B49" s="361" t="s">
        <v>67</v>
      </c>
      <c r="C49" s="341">
        <v>100</v>
      </c>
    </row>
    <row r="50" spans="1:3" ht="15">
      <c r="A50" s="343" t="s">
        <v>606</v>
      </c>
      <c r="B50" s="346" t="s">
        <v>76</v>
      </c>
      <c r="C50" s="336">
        <f>SUM(C45:C49)</f>
        <v>100100</v>
      </c>
    </row>
    <row r="51" spans="1:3" ht="15">
      <c r="A51" s="338" t="s">
        <v>607</v>
      </c>
      <c r="B51" s="346" t="s">
        <v>98</v>
      </c>
      <c r="C51" s="339">
        <v>611000</v>
      </c>
    </row>
    <row r="52" spans="1:3" ht="15.75">
      <c r="A52" s="344" t="s">
        <v>587</v>
      </c>
      <c r="B52" s="362"/>
      <c r="C52" s="336">
        <f>C40+C44+C50+C51</f>
        <v>3153481</v>
      </c>
    </row>
    <row r="53" spans="1:3" ht="15.75">
      <c r="A53" s="338" t="s">
        <v>608</v>
      </c>
      <c r="B53" s="346" t="s">
        <v>838</v>
      </c>
      <c r="C53" s="341">
        <v>0</v>
      </c>
    </row>
    <row r="54" spans="1:3" ht="15.75">
      <c r="A54" s="338" t="s">
        <v>609</v>
      </c>
      <c r="B54" s="346" t="s">
        <v>90</v>
      </c>
      <c r="C54" s="341">
        <v>0</v>
      </c>
    </row>
    <row r="55" spans="1:3" ht="15.75">
      <c r="A55" s="338" t="s">
        <v>610</v>
      </c>
      <c r="B55" s="346" t="s">
        <v>106</v>
      </c>
      <c r="C55" s="341">
        <v>0</v>
      </c>
    </row>
    <row r="56" spans="1:3" ht="15.75">
      <c r="A56" s="344" t="s">
        <v>591</v>
      </c>
      <c r="B56" s="362"/>
      <c r="C56" s="336">
        <f>SUM(C53:C55)</f>
        <v>0</v>
      </c>
    </row>
    <row r="57" spans="1:3" ht="15.75">
      <c r="A57" s="363" t="s">
        <v>611</v>
      </c>
      <c r="B57" s="347" t="s">
        <v>108</v>
      </c>
      <c r="C57" s="336">
        <f>C52+C56</f>
        <v>3153481</v>
      </c>
    </row>
    <row r="58" spans="1:3" ht="15.75">
      <c r="A58" s="364" t="s">
        <v>612</v>
      </c>
      <c r="B58" s="365"/>
      <c r="C58" s="339">
        <f>C52-C26</f>
        <v>-110742700</v>
      </c>
    </row>
    <row r="59" spans="1:3" ht="15.75">
      <c r="A59" s="364" t="s">
        <v>620</v>
      </c>
      <c r="B59" s="365"/>
      <c r="C59" s="339">
        <f>C56-C30</f>
        <v>-144000</v>
      </c>
    </row>
    <row r="60" spans="1:3" ht="15.75">
      <c r="A60" s="366" t="s">
        <v>621</v>
      </c>
      <c r="B60" s="359" t="s">
        <v>118</v>
      </c>
      <c r="C60" s="341">
        <v>110886700</v>
      </c>
    </row>
    <row r="61" spans="1:3" ht="15">
      <c r="A61" s="367" t="s">
        <v>622</v>
      </c>
      <c r="B61" s="359" t="s">
        <v>623</v>
      </c>
      <c r="C61" s="339"/>
    </row>
    <row r="62" spans="1:3" ht="15">
      <c r="A62" s="366" t="s">
        <v>624</v>
      </c>
      <c r="B62" s="359" t="s">
        <v>625</v>
      </c>
      <c r="C62" s="339"/>
    </row>
    <row r="63" spans="1:3" ht="15.75">
      <c r="A63" s="353" t="s">
        <v>626</v>
      </c>
      <c r="B63" s="354" t="s">
        <v>627</v>
      </c>
      <c r="C63" s="336">
        <f>SUM(C60:C62)</f>
        <v>110886700</v>
      </c>
    </row>
    <row r="64" spans="1:3" ht="15.75">
      <c r="A64" s="355" t="s">
        <v>628</v>
      </c>
      <c r="B64" s="356"/>
      <c r="C64" s="357">
        <f>C63+C57</f>
        <v>114040181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1.28125" style="6" customWidth="1"/>
    <col min="2" max="2" width="10.7109375" style="6" customWidth="1"/>
    <col min="3" max="3" width="18.57421875" style="6" customWidth="1"/>
    <col min="4" max="16384" width="9.140625" style="6" customWidth="1"/>
  </cols>
  <sheetData>
    <row r="1" spans="1:3" ht="26.25" customHeight="1">
      <c r="A1" s="651" t="s">
        <v>635</v>
      </c>
      <c r="B1" s="652"/>
      <c r="C1" s="652"/>
    </row>
    <row r="2" spans="1:3" ht="30.75" customHeight="1">
      <c r="A2" s="653" t="s">
        <v>695</v>
      </c>
      <c r="B2" s="654"/>
      <c r="C2" s="654"/>
    </row>
    <row r="4" ht="15">
      <c r="A4" s="7" t="s">
        <v>636</v>
      </c>
    </row>
    <row r="5" spans="1:3" ht="36" customHeight="1">
      <c r="A5" s="8" t="s">
        <v>755</v>
      </c>
      <c r="B5" s="9" t="s">
        <v>467</v>
      </c>
      <c r="C5" s="10" t="s">
        <v>1051</v>
      </c>
    </row>
    <row r="6" spans="1:3" ht="15" customHeight="1">
      <c r="A6" s="11" t="s">
        <v>468</v>
      </c>
      <c r="B6" s="12" t="s">
        <v>154</v>
      </c>
      <c r="C6" s="13">
        <v>68083529</v>
      </c>
    </row>
    <row r="7" spans="1:3" ht="15" customHeight="1">
      <c r="A7" s="14" t="s">
        <v>469</v>
      </c>
      <c r="B7" s="12" t="s">
        <v>162</v>
      </c>
      <c r="C7" s="13">
        <v>1177800</v>
      </c>
    </row>
    <row r="8" spans="1:4" ht="15">
      <c r="A8" s="15" t="s">
        <v>470</v>
      </c>
      <c r="B8" s="16" t="s">
        <v>164</v>
      </c>
      <c r="C8" s="17">
        <f>SUM(C6:C7)</f>
        <v>69261329</v>
      </c>
      <c r="D8" s="18"/>
    </row>
    <row r="9" spans="1:3" ht="15">
      <c r="A9" s="19" t="s">
        <v>165</v>
      </c>
      <c r="B9" s="16" t="s">
        <v>166</v>
      </c>
      <c r="C9" s="17">
        <v>13895537</v>
      </c>
    </row>
    <row r="10" spans="1:3" ht="15">
      <c r="A10" s="14" t="s">
        <v>471</v>
      </c>
      <c r="B10" s="12" t="s">
        <v>174</v>
      </c>
      <c r="C10" s="20">
        <v>12352000</v>
      </c>
    </row>
    <row r="11" spans="1:3" ht="15">
      <c r="A11" s="14" t="s">
        <v>472</v>
      </c>
      <c r="B11" s="12" t="s">
        <v>180</v>
      </c>
      <c r="C11" s="20">
        <v>320000</v>
      </c>
    </row>
    <row r="12" spans="1:3" ht="15">
      <c r="A12" s="14" t="s">
        <v>473</v>
      </c>
      <c r="B12" s="12" t="s">
        <v>195</v>
      </c>
      <c r="C12" s="20">
        <v>5790000</v>
      </c>
    </row>
    <row r="13" spans="1:3" ht="15">
      <c r="A13" s="14" t="s">
        <v>474</v>
      </c>
      <c r="B13" s="12" t="s">
        <v>201</v>
      </c>
      <c r="C13" s="20"/>
    </row>
    <row r="14" spans="1:3" ht="15">
      <c r="A14" s="14" t="s">
        <v>583</v>
      </c>
      <c r="B14" s="12" t="s">
        <v>213</v>
      </c>
      <c r="C14" s="20">
        <v>5839840</v>
      </c>
    </row>
    <row r="15" spans="1:3" ht="15">
      <c r="A15" s="19" t="s">
        <v>584</v>
      </c>
      <c r="B15" s="16" t="s">
        <v>216</v>
      </c>
      <c r="C15" s="17">
        <f>SUM(C10:C14)</f>
        <v>24301840</v>
      </c>
    </row>
    <row r="16" spans="1:3" ht="15">
      <c r="A16" s="21" t="s">
        <v>218</v>
      </c>
      <c r="B16" s="12" t="s">
        <v>219</v>
      </c>
      <c r="C16" s="17"/>
    </row>
    <row r="17" spans="1:3" ht="15.75">
      <c r="A17" s="21" t="s">
        <v>221</v>
      </c>
      <c r="B17" s="12" t="s">
        <v>222</v>
      </c>
      <c r="C17" s="22"/>
    </row>
    <row r="18" spans="1:3" ht="15.75">
      <c r="A18" s="23" t="s">
        <v>224</v>
      </c>
      <c r="B18" s="12" t="s">
        <v>225</v>
      </c>
      <c r="C18" s="22"/>
    </row>
    <row r="19" spans="1:3" ht="15.75">
      <c r="A19" s="23" t="s">
        <v>227</v>
      </c>
      <c r="B19" s="12" t="s">
        <v>228</v>
      </c>
      <c r="C19" s="22"/>
    </row>
    <row r="20" spans="1:3" ht="15.75">
      <c r="A20" s="23" t="s">
        <v>230</v>
      </c>
      <c r="B20" s="12" t="s">
        <v>231</v>
      </c>
      <c r="C20" s="22"/>
    </row>
    <row r="21" spans="1:3" ht="15.75">
      <c r="A21" s="21" t="s">
        <v>233</v>
      </c>
      <c r="B21" s="12" t="s">
        <v>234</v>
      </c>
      <c r="C21" s="22"/>
    </row>
    <row r="22" spans="1:3" ht="15.75">
      <c r="A22" s="21" t="s">
        <v>236</v>
      </c>
      <c r="B22" s="12" t="s">
        <v>237</v>
      </c>
      <c r="C22" s="22"/>
    </row>
    <row r="23" spans="1:3" ht="15.75">
      <c r="A23" s="21" t="s">
        <v>275</v>
      </c>
      <c r="B23" s="12" t="s">
        <v>276</v>
      </c>
      <c r="C23" s="22"/>
    </row>
    <row r="24" spans="1:3" ht="15">
      <c r="A24" s="24" t="s">
        <v>585</v>
      </c>
      <c r="B24" s="16" t="s">
        <v>280</v>
      </c>
      <c r="C24" s="17">
        <f>SUM(C16:C23)</f>
        <v>0</v>
      </c>
    </row>
    <row r="25" spans="1:3" ht="15">
      <c r="A25" s="24" t="s">
        <v>586</v>
      </c>
      <c r="B25" s="16" t="s">
        <v>354</v>
      </c>
      <c r="C25" s="17">
        <v>18000</v>
      </c>
    </row>
    <row r="26" spans="1:6" ht="15.75">
      <c r="A26" s="25" t="s">
        <v>587</v>
      </c>
      <c r="B26" s="26"/>
      <c r="C26" s="17">
        <f>C25+C15+C9+C8+C24</f>
        <v>107476706</v>
      </c>
      <c r="F26" s="18"/>
    </row>
    <row r="27" spans="1:3" ht="15">
      <c r="A27" s="27" t="s">
        <v>588</v>
      </c>
      <c r="B27" s="16" t="s">
        <v>378</v>
      </c>
      <c r="C27" s="20">
        <v>6949309</v>
      </c>
    </row>
    <row r="28" spans="1:3" ht="15">
      <c r="A28" s="24" t="s">
        <v>589</v>
      </c>
      <c r="B28" s="16" t="s">
        <v>393</v>
      </c>
      <c r="C28" s="20"/>
    </row>
    <row r="29" spans="1:3" ht="15">
      <c r="A29" s="24" t="s">
        <v>590</v>
      </c>
      <c r="B29" s="16" t="s">
        <v>444</v>
      </c>
      <c r="C29" s="20"/>
    </row>
    <row r="30" spans="1:3" ht="15.75">
      <c r="A30" s="25" t="s">
        <v>591</v>
      </c>
      <c r="B30" s="26"/>
      <c r="C30" s="17">
        <f>SUM(C27:C29)</f>
        <v>6949309</v>
      </c>
    </row>
    <row r="31" spans="1:3" ht="15.75">
      <c r="A31" s="28" t="s">
        <v>592</v>
      </c>
      <c r="B31" s="29" t="s">
        <v>447</v>
      </c>
      <c r="C31" s="17">
        <f>C30+C26</f>
        <v>114426015</v>
      </c>
    </row>
    <row r="32" spans="1:3" ht="15">
      <c r="A32" s="30" t="s">
        <v>593</v>
      </c>
      <c r="B32" s="19" t="s">
        <v>594</v>
      </c>
      <c r="C32" s="31"/>
    </row>
    <row r="33" spans="1:3" ht="15">
      <c r="A33" s="30" t="s">
        <v>595</v>
      </c>
      <c r="B33" s="19" t="s">
        <v>596</v>
      </c>
      <c r="C33" s="32"/>
    </row>
    <row r="34" spans="1:3" ht="15">
      <c r="A34" s="21" t="s">
        <v>597</v>
      </c>
      <c r="B34" s="14" t="s">
        <v>598</v>
      </c>
      <c r="C34" s="33"/>
    </row>
    <row r="35" spans="1:3" ht="15.75">
      <c r="A35" s="34" t="s">
        <v>599</v>
      </c>
      <c r="B35" s="35" t="s">
        <v>456</v>
      </c>
      <c r="C35" s="31">
        <f>C34+C33+C32</f>
        <v>0</v>
      </c>
    </row>
    <row r="36" spans="1:3" ht="15.75">
      <c r="A36" s="36" t="s">
        <v>600</v>
      </c>
      <c r="B36" s="37"/>
      <c r="C36" s="38">
        <f>C35+C31</f>
        <v>114426015</v>
      </c>
    </row>
    <row r="37" spans="1:3" ht="34.5" customHeight="1">
      <c r="A37" s="8" t="s">
        <v>755</v>
      </c>
      <c r="B37" s="9" t="s">
        <v>601</v>
      </c>
      <c r="C37" s="39" t="s">
        <v>1051</v>
      </c>
    </row>
    <row r="38" spans="1:3" ht="15" customHeight="1">
      <c r="A38" s="40" t="s">
        <v>602</v>
      </c>
      <c r="B38" s="41" t="s">
        <v>802</v>
      </c>
      <c r="C38" s="13"/>
    </row>
    <row r="39" spans="1:3" ht="15" customHeight="1">
      <c r="A39" s="40" t="s">
        <v>816</v>
      </c>
      <c r="B39" s="41" t="s">
        <v>817</v>
      </c>
      <c r="C39" s="13"/>
    </row>
    <row r="40" spans="1:3" ht="15">
      <c r="A40" s="19" t="s">
        <v>603</v>
      </c>
      <c r="B40" s="27" t="s">
        <v>820</v>
      </c>
      <c r="C40" s="17">
        <f>SUM(C38:C39)</f>
        <v>0</v>
      </c>
    </row>
    <row r="41" spans="1:3" ht="15.75">
      <c r="A41" s="14" t="s">
        <v>18</v>
      </c>
      <c r="B41" s="42" t="s">
        <v>19</v>
      </c>
      <c r="C41" s="22"/>
    </row>
    <row r="42" spans="1:3" ht="15.75">
      <c r="A42" s="14" t="s">
        <v>604</v>
      </c>
      <c r="B42" s="42" t="s">
        <v>37</v>
      </c>
      <c r="C42" s="22"/>
    </row>
    <row r="43" spans="1:3" ht="15.75">
      <c r="A43" s="14" t="s">
        <v>39</v>
      </c>
      <c r="B43" s="42" t="s">
        <v>40</v>
      </c>
      <c r="C43" s="22"/>
    </row>
    <row r="44" spans="1:3" ht="15">
      <c r="A44" s="19" t="s">
        <v>605</v>
      </c>
      <c r="B44" s="27" t="s">
        <v>43</v>
      </c>
      <c r="C44" s="17">
        <f>SUM(C41:C43)</f>
        <v>0</v>
      </c>
    </row>
    <row r="45" spans="1:3" ht="15.75">
      <c r="A45" s="21" t="s">
        <v>48</v>
      </c>
      <c r="B45" s="42" t="s">
        <v>49</v>
      </c>
      <c r="C45" s="22">
        <v>692786</v>
      </c>
    </row>
    <row r="46" spans="1:3" ht="15.75">
      <c r="A46" s="21" t="s">
        <v>51</v>
      </c>
      <c r="B46" s="42" t="s">
        <v>52</v>
      </c>
      <c r="C46" s="22"/>
    </row>
    <row r="47" spans="1:3" ht="15.75">
      <c r="A47" s="21" t="s">
        <v>57</v>
      </c>
      <c r="B47" s="42" t="s">
        <v>58</v>
      </c>
      <c r="C47" s="22">
        <v>4886104</v>
      </c>
    </row>
    <row r="48" spans="1:3" ht="15.75">
      <c r="A48" s="21" t="s">
        <v>60</v>
      </c>
      <c r="B48" s="42" t="s">
        <v>61</v>
      </c>
      <c r="C48" s="22">
        <v>1506315</v>
      </c>
    </row>
    <row r="49" spans="1:3" ht="15.75">
      <c r="A49" s="21" t="s">
        <v>700</v>
      </c>
      <c r="B49" s="42" t="s">
        <v>67</v>
      </c>
      <c r="C49" s="22"/>
    </row>
    <row r="50" spans="1:3" ht="15.75">
      <c r="A50" s="21" t="s">
        <v>72</v>
      </c>
      <c r="B50" s="42" t="s">
        <v>73</v>
      </c>
      <c r="C50" s="22">
        <v>0</v>
      </c>
    </row>
    <row r="51" spans="1:3" ht="15">
      <c r="A51" s="24" t="s">
        <v>606</v>
      </c>
      <c r="B51" s="27" t="s">
        <v>76</v>
      </c>
      <c r="C51" s="17">
        <f>SUM(C45:C50)</f>
        <v>7085205</v>
      </c>
    </row>
    <row r="52" spans="1:3" ht="15">
      <c r="A52" s="19" t="s">
        <v>607</v>
      </c>
      <c r="B52" s="27" t="s">
        <v>98</v>
      </c>
      <c r="C52" s="20"/>
    </row>
    <row r="53" spans="1:3" ht="15.75">
      <c r="A53" s="25" t="s">
        <v>587</v>
      </c>
      <c r="B53" s="43"/>
      <c r="C53" s="17">
        <f>C40+C44+C51+C52</f>
        <v>7085205</v>
      </c>
    </row>
    <row r="54" spans="1:3" ht="15.75">
      <c r="A54" s="19" t="s">
        <v>608</v>
      </c>
      <c r="B54" s="27" t="s">
        <v>838</v>
      </c>
      <c r="C54" s="22"/>
    </row>
    <row r="55" spans="1:3" ht="15.75">
      <c r="A55" s="19" t="s">
        <v>609</v>
      </c>
      <c r="B55" s="27" t="s">
        <v>90</v>
      </c>
      <c r="C55" s="22"/>
    </row>
    <row r="56" spans="1:3" ht="15.75">
      <c r="A56" s="19" t="s">
        <v>610</v>
      </c>
      <c r="B56" s="27" t="s">
        <v>106</v>
      </c>
      <c r="C56" s="22"/>
    </row>
    <row r="57" spans="1:3" ht="15.75">
      <c r="A57" s="25" t="s">
        <v>591</v>
      </c>
      <c r="B57" s="43"/>
      <c r="C57" s="17">
        <f>SUM(C54:C56)</f>
        <v>0</v>
      </c>
    </row>
    <row r="58" spans="1:3" ht="15.75">
      <c r="A58" s="44" t="s">
        <v>611</v>
      </c>
      <c r="B58" s="28" t="s">
        <v>108</v>
      </c>
      <c r="C58" s="17">
        <f>C53+C57</f>
        <v>7085205</v>
      </c>
    </row>
    <row r="59" spans="1:3" ht="15.75">
      <c r="A59" s="45" t="s">
        <v>612</v>
      </c>
      <c r="B59" s="46"/>
      <c r="C59" s="20">
        <f>C53-C26</f>
        <v>-100391501</v>
      </c>
    </row>
    <row r="60" spans="1:3" ht="15.75">
      <c r="A60" s="45" t="s">
        <v>620</v>
      </c>
      <c r="B60" s="46"/>
      <c r="C60" s="20">
        <f>C57-C30</f>
        <v>-6949309</v>
      </c>
    </row>
    <row r="61" spans="1:3" ht="15.75">
      <c r="A61" s="47" t="s">
        <v>621</v>
      </c>
      <c r="B61" s="40" t="s">
        <v>118</v>
      </c>
      <c r="C61" s="22">
        <v>107340810</v>
      </c>
    </row>
    <row r="62" spans="1:3" ht="15">
      <c r="A62" s="48" t="s">
        <v>622</v>
      </c>
      <c r="B62" s="40" t="s">
        <v>623</v>
      </c>
      <c r="C62" s="20"/>
    </row>
    <row r="63" spans="1:3" ht="15">
      <c r="A63" s="47" t="s">
        <v>624</v>
      </c>
      <c r="B63" s="40" t="s">
        <v>625</v>
      </c>
      <c r="C63" s="20"/>
    </row>
    <row r="64" spans="1:3" ht="15.75">
      <c r="A64" s="34" t="s">
        <v>626</v>
      </c>
      <c r="B64" s="35" t="s">
        <v>627</v>
      </c>
      <c r="C64" s="17">
        <f>SUM(C61:C63)</f>
        <v>107340810</v>
      </c>
    </row>
    <row r="65" spans="1:3" ht="15.75">
      <c r="A65" s="36" t="s">
        <v>628</v>
      </c>
      <c r="B65" s="37"/>
      <c r="C65" s="38">
        <f>C64+C58</f>
        <v>114426015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1.140625" style="259" customWidth="1"/>
    <col min="2" max="2" width="9.140625" style="259" customWidth="1"/>
    <col min="3" max="3" width="17.140625" style="260" customWidth="1"/>
    <col min="4" max="4" width="17.57421875" style="260" customWidth="1"/>
    <col min="5" max="5" width="16.57421875" style="260" customWidth="1"/>
    <col min="6" max="6" width="15.00390625" style="260" customWidth="1"/>
    <col min="7" max="7" width="18.7109375" style="260" customWidth="1"/>
    <col min="8" max="8" width="17.421875" style="260" customWidth="1"/>
    <col min="9" max="9" width="18.8515625" style="260" customWidth="1"/>
    <col min="10" max="10" width="15.28125" style="260" bestFit="1" customWidth="1"/>
    <col min="11" max="11" width="16.140625" style="260" bestFit="1" customWidth="1"/>
    <col min="12" max="12" width="17.00390625" style="260" customWidth="1"/>
    <col min="13" max="13" width="18.140625" style="260" customWidth="1"/>
    <col min="14" max="14" width="18.421875" style="260" customWidth="1"/>
    <col min="15" max="15" width="20.140625" style="260" customWidth="1"/>
    <col min="16" max="16384" width="9.140625" style="259" customWidth="1"/>
  </cols>
  <sheetData>
    <row r="1" spans="1:15" s="256" customFormat="1" ht="16.5">
      <c r="A1" s="255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8" t="s">
        <v>496</v>
      </c>
      <c r="O1" s="257"/>
    </row>
    <row r="2" spans="1:15" ht="26.25" customHeight="1">
      <c r="A2" s="653" t="s">
        <v>1053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</row>
    <row r="4" ht="15.75">
      <c r="A4" s="7" t="s">
        <v>634</v>
      </c>
    </row>
    <row r="5" spans="1:17" ht="25.5">
      <c r="A5" s="8" t="s">
        <v>755</v>
      </c>
      <c r="B5" s="9" t="s">
        <v>467</v>
      </c>
      <c r="C5" s="22" t="s">
        <v>497</v>
      </c>
      <c r="D5" s="22" t="s">
        <v>498</v>
      </c>
      <c r="E5" s="22" t="s">
        <v>499</v>
      </c>
      <c r="F5" s="22" t="s">
        <v>500</v>
      </c>
      <c r="G5" s="22" t="s">
        <v>501</v>
      </c>
      <c r="H5" s="22" t="s">
        <v>502</v>
      </c>
      <c r="I5" s="22" t="s">
        <v>503</v>
      </c>
      <c r="J5" s="22" t="s">
        <v>504</v>
      </c>
      <c r="K5" s="22" t="s">
        <v>505</v>
      </c>
      <c r="L5" s="22" t="s">
        <v>506</v>
      </c>
      <c r="M5" s="22" t="s">
        <v>507</v>
      </c>
      <c r="N5" s="22" t="s">
        <v>508</v>
      </c>
      <c r="O5" s="261" t="s">
        <v>509</v>
      </c>
      <c r="P5" s="6"/>
      <c r="Q5" s="6"/>
    </row>
    <row r="6" spans="1:17" ht="15.75">
      <c r="A6" s="262" t="s">
        <v>127</v>
      </c>
      <c r="B6" s="263" t="s">
        <v>128</v>
      </c>
      <c r="C6" s="22">
        <v>1724536</v>
      </c>
      <c r="D6" s="22">
        <v>1724536</v>
      </c>
      <c r="E6" s="22">
        <v>1724536</v>
      </c>
      <c r="F6" s="22">
        <v>1724536</v>
      </c>
      <c r="G6" s="22">
        <v>1724536</v>
      </c>
      <c r="H6" s="22">
        <v>1724536</v>
      </c>
      <c r="I6" s="22">
        <v>1724536</v>
      </c>
      <c r="J6" s="22">
        <v>1724536</v>
      </c>
      <c r="K6" s="22">
        <v>1724536</v>
      </c>
      <c r="L6" s="22">
        <v>1724536</v>
      </c>
      <c r="M6" s="22">
        <v>1724536</v>
      </c>
      <c r="N6" s="22">
        <v>1724544</v>
      </c>
      <c r="O6" s="22">
        <f aca="true" t="shared" si="0" ref="O6:O37">SUM(C6:N6)</f>
        <v>20694440</v>
      </c>
      <c r="P6" s="6"/>
      <c r="Q6" s="6"/>
    </row>
    <row r="7" spans="1:17" ht="15.75">
      <c r="A7" s="262" t="s">
        <v>129</v>
      </c>
      <c r="B7" s="12" t="s">
        <v>130</v>
      </c>
      <c r="C7" s="22"/>
      <c r="D7" s="22"/>
      <c r="E7" s="22"/>
      <c r="F7" s="22"/>
      <c r="G7" s="22"/>
      <c r="H7" s="22"/>
      <c r="I7" s="22">
        <v>603500</v>
      </c>
      <c r="J7" s="22"/>
      <c r="K7" s="22"/>
      <c r="L7" s="22"/>
      <c r="M7" s="22"/>
      <c r="N7" s="22">
        <v>603500</v>
      </c>
      <c r="O7" s="22">
        <f t="shared" si="0"/>
        <v>1207000</v>
      </c>
      <c r="P7" s="6"/>
      <c r="Q7" s="6"/>
    </row>
    <row r="8" spans="1:17" ht="15.75">
      <c r="A8" s="262" t="s">
        <v>131</v>
      </c>
      <c r="B8" s="12" t="s">
        <v>132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>
        <f t="shared" si="0"/>
        <v>0</v>
      </c>
      <c r="P8" s="6"/>
      <c r="Q8" s="6"/>
    </row>
    <row r="9" spans="1:17" ht="15.75">
      <c r="A9" s="262" t="s">
        <v>133</v>
      </c>
      <c r="B9" s="12" t="s">
        <v>134</v>
      </c>
      <c r="C9" s="22"/>
      <c r="D9" s="22"/>
      <c r="E9" s="22"/>
      <c r="F9" s="22"/>
      <c r="G9" s="22">
        <v>700000</v>
      </c>
      <c r="H9" s="22"/>
      <c r="I9" s="22"/>
      <c r="J9" s="22"/>
      <c r="K9" s="22"/>
      <c r="L9" s="22"/>
      <c r="M9" s="22"/>
      <c r="N9" s="22"/>
      <c r="O9" s="22">
        <f t="shared" si="0"/>
        <v>700000</v>
      </c>
      <c r="P9" s="6"/>
      <c r="Q9" s="6"/>
    </row>
    <row r="10" spans="1:17" ht="15.75">
      <c r="A10" s="11" t="s">
        <v>137</v>
      </c>
      <c r="B10" s="12" t="s">
        <v>138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>
        <f t="shared" si="0"/>
        <v>0</v>
      </c>
      <c r="P10" s="6"/>
      <c r="Q10" s="6"/>
    </row>
    <row r="11" spans="1:17" ht="15.75">
      <c r="A11" s="11" t="s">
        <v>139</v>
      </c>
      <c r="B11" s="12" t="s">
        <v>140</v>
      </c>
      <c r="C11" s="22"/>
      <c r="D11" s="22"/>
      <c r="E11" s="22"/>
      <c r="F11" s="22"/>
      <c r="G11" s="22">
        <v>820000</v>
      </c>
      <c r="H11" s="22"/>
      <c r="I11" s="22"/>
      <c r="J11" s="22"/>
      <c r="K11" s="22"/>
      <c r="L11" s="22"/>
      <c r="M11" s="22"/>
      <c r="N11" s="22"/>
      <c r="O11" s="22">
        <f t="shared" si="0"/>
        <v>820000</v>
      </c>
      <c r="P11" s="6"/>
      <c r="Q11" s="6"/>
    </row>
    <row r="12" spans="1:17" ht="15.75">
      <c r="A12" s="14" t="s">
        <v>143</v>
      </c>
      <c r="B12" s="12" t="s">
        <v>144</v>
      </c>
      <c r="C12" s="22">
        <v>24000</v>
      </c>
      <c r="D12" s="22">
        <v>24000</v>
      </c>
      <c r="E12" s="22">
        <v>24000</v>
      </c>
      <c r="F12" s="22">
        <v>24000</v>
      </c>
      <c r="G12" s="22">
        <v>24000</v>
      </c>
      <c r="H12" s="22">
        <v>24000</v>
      </c>
      <c r="I12" s="22">
        <v>24000</v>
      </c>
      <c r="J12" s="22">
        <v>24000</v>
      </c>
      <c r="K12" s="22">
        <v>24000</v>
      </c>
      <c r="L12" s="22">
        <v>24000</v>
      </c>
      <c r="M12" s="22">
        <v>24000</v>
      </c>
      <c r="N12" s="22">
        <v>24000</v>
      </c>
      <c r="O12" s="22">
        <f t="shared" si="0"/>
        <v>288000</v>
      </c>
      <c r="P12" s="6"/>
      <c r="Q12" s="6"/>
    </row>
    <row r="13" spans="1:17" ht="15.75">
      <c r="A13" s="14" t="s">
        <v>145</v>
      </c>
      <c r="B13" s="12" t="s">
        <v>146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f t="shared" si="0"/>
        <v>0</v>
      </c>
      <c r="P13" s="6"/>
      <c r="Q13" s="6"/>
    </row>
    <row r="14" spans="1:17" ht="15.75">
      <c r="A14" s="14" t="s">
        <v>151</v>
      </c>
      <c r="B14" s="12" t="s">
        <v>152</v>
      </c>
      <c r="C14" s="22">
        <v>200000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>
        <f t="shared" si="0"/>
        <v>200000</v>
      </c>
      <c r="P14" s="6"/>
      <c r="Q14" s="6"/>
    </row>
    <row r="15" spans="1:17" ht="15">
      <c r="A15" s="264" t="s">
        <v>468</v>
      </c>
      <c r="B15" s="265" t="s">
        <v>154</v>
      </c>
      <c r="C15" s="261">
        <f aca="true" t="shared" si="1" ref="C15:N15">SUM(C6:C14)</f>
        <v>1948536</v>
      </c>
      <c r="D15" s="261">
        <f t="shared" si="1"/>
        <v>1748536</v>
      </c>
      <c r="E15" s="261">
        <f t="shared" si="1"/>
        <v>1748536</v>
      </c>
      <c r="F15" s="261">
        <f t="shared" si="1"/>
        <v>1748536</v>
      </c>
      <c r="G15" s="261">
        <f t="shared" si="1"/>
        <v>3268536</v>
      </c>
      <c r="H15" s="261">
        <f t="shared" si="1"/>
        <v>1748536</v>
      </c>
      <c r="I15" s="261">
        <f t="shared" si="1"/>
        <v>2352036</v>
      </c>
      <c r="J15" s="261">
        <f t="shared" si="1"/>
        <v>1748536</v>
      </c>
      <c r="K15" s="261">
        <f t="shared" si="1"/>
        <v>1748536</v>
      </c>
      <c r="L15" s="261">
        <f t="shared" si="1"/>
        <v>1748536</v>
      </c>
      <c r="M15" s="261">
        <f t="shared" si="1"/>
        <v>1748536</v>
      </c>
      <c r="N15" s="261">
        <f t="shared" si="1"/>
        <v>2352044</v>
      </c>
      <c r="O15" s="261">
        <f t="shared" si="0"/>
        <v>23909440</v>
      </c>
      <c r="P15" s="6"/>
      <c r="Q15" s="6"/>
    </row>
    <row r="16" spans="1:17" ht="18" customHeight="1">
      <c r="A16" s="14" t="s">
        <v>155</v>
      </c>
      <c r="B16" s="12" t="s">
        <v>156</v>
      </c>
      <c r="C16" s="22">
        <v>127000</v>
      </c>
      <c r="D16" s="22">
        <v>127000</v>
      </c>
      <c r="E16" s="22">
        <v>127000</v>
      </c>
      <c r="F16" s="22">
        <v>127000</v>
      </c>
      <c r="G16" s="22">
        <v>127000</v>
      </c>
      <c r="H16" s="22">
        <v>127000</v>
      </c>
      <c r="I16" s="22">
        <v>127000</v>
      </c>
      <c r="J16" s="22">
        <v>127000</v>
      </c>
      <c r="K16" s="22">
        <v>127000</v>
      </c>
      <c r="L16" s="22">
        <v>127000</v>
      </c>
      <c r="M16" s="22">
        <v>127000</v>
      </c>
      <c r="N16" s="22">
        <v>136000</v>
      </c>
      <c r="O16" s="22">
        <f t="shared" si="0"/>
        <v>1533000</v>
      </c>
      <c r="P16" s="6"/>
      <c r="Q16" s="6"/>
    </row>
    <row r="17" spans="1:17" ht="15.75">
      <c r="A17" s="14" t="s">
        <v>157</v>
      </c>
      <c r="B17" s="12" t="s">
        <v>158</v>
      </c>
      <c r="C17" s="22">
        <v>372000</v>
      </c>
      <c r="D17" s="22">
        <v>372000</v>
      </c>
      <c r="E17" s="22">
        <v>372000</v>
      </c>
      <c r="F17" s="22">
        <v>372000</v>
      </c>
      <c r="G17" s="22">
        <v>372000</v>
      </c>
      <c r="H17" s="22">
        <v>372000</v>
      </c>
      <c r="I17" s="22">
        <v>372000</v>
      </c>
      <c r="J17" s="22">
        <v>372000</v>
      </c>
      <c r="K17" s="22">
        <v>372000</v>
      </c>
      <c r="L17" s="22">
        <v>372000</v>
      </c>
      <c r="M17" s="22">
        <v>372000</v>
      </c>
      <c r="N17" s="22">
        <v>380000</v>
      </c>
      <c r="O17" s="22">
        <f t="shared" si="0"/>
        <v>4472000</v>
      </c>
      <c r="P17" s="6"/>
      <c r="Q17" s="6"/>
    </row>
    <row r="18" spans="1:17" ht="15.75">
      <c r="A18" s="42" t="s">
        <v>159</v>
      </c>
      <c r="B18" s="12" t="s">
        <v>160</v>
      </c>
      <c r="C18" s="22">
        <v>163000</v>
      </c>
      <c r="D18" s="22">
        <v>163000</v>
      </c>
      <c r="E18" s="22">
        <v>163000</v>
      </c>
      <c r="F18" s="22">
        <v>163000</v>
      </c>
      <c r="G18" s="22">
        <v>163000</v>
      </c>
      <c r="H18" s="22">
        <v>163000</v>
      </c>
      <c r="I18" s="22">
        <v>163000</v>
      </c>
      <c r="J18" s="22">
        <v>163000</v>
      </c>
      <c r="K18" s="22">
        <v>163000</v>
      </c>
      <c r="L18" s="22">
        <v>163000</v>
      </c>
      <c r="M18" s="22">
        <v>163000</v>
      </c>
      <c r="N18" s="22">
        <v>168000</v>
      </c>
      <c r="O18" s="22">
        <f t="shared" si="0"/>
        <v>1961000</v>
      </c>
      <c r="P18" s="6"/>
      <c r="Q18" s="6"/>
    </row>
    <row r="19" spans="1:17" ht="15">
      <c r="A19" s="40" t="s">
        <v>469</v>
      </c>
      <c r="B19" s="265" t="s">
        <v>162</v>
      </c>
      <c r="C19" s="261">
        <f aca="true" t="shared" si="2" ref="C19:N19">SUM(C16:C18)</f>
        <v>662000</v>
      </c>
      <c r="D19" s="261">
        <f t="shared" si="2"/>
        <v>662000</v>
      </c>
      <c r="E19" s="261">
        <f t="shared" si="2"/>
        <v>662000</v>
      </c>
      <c r="F19" s="261">
        <f t="shared" si="2"/>
        <v>662000</v>
      </c>
      <c r="G19" s="261">
        <f t="shared" si="2"/>
        <v>662000</v>
      </c>
      <c r="H19" s="261">
        <f t="shared" si="2"/>
        <v>662000</v>
      </c>
      <c r="I19" s="261">
        <f t="shared" si="2"/>
        <v>662000</v>
      </c>
      <c r="J19" s="261">
        <f t="shared" si="2"/>
        <v>662000</v>
      </c>
      <c r="K19" s="261">
        <f t="shared" si="2"/>
        <v>662000</v>
      </c>
      <c r="L19" s="261">
        <f t="shared" si="2"/>
        <v>662000</v>
      </c>
      <c r="M19" s="261">
        <f t="shared" si="2"/>
        <v>662000</v>
      </c>
      <c r="N19" s="261">
        <f t="shared" si="2"/>
        <v>684000</v>
      </c>
      <c r="O19" s="261">
        <f t="shared" si="0"/>
        <v>7966000</v>
      </c>
      <c r="P19" s="6"/>
      <c r="Q19" s="6"/>
    </row>
    <row r="20" spans="1:17" ht="15">
      <c r="A20" s="15" t="s">
        <v>470</v>
      </c>
      <c r="B20" s="16" t="s">
        <v>164</v>
      </c>
      <c r="C20" s="261">
        <f aca="true" t="shared" si="3" ref="C20:N20">C19+C15</f>
        <v>2610536</v>
      </c>
      <c r="D20" s="261">
        <f t="shared" si="3"/>
        <v>2410536</v>
      </c>
      <c r="E20" s="261">
        <f t="shared" si="3"/>
        <v>2410536</v>
      </c>
      <c r="F20" s="261">
        <f t="shared" si="3"/>
        <v>2410536</v>
      </c>
      <c r="G20" s="261">
        <f t="shared" si="3"/>
        <v>3930536</v>
      </c>
      <c r="H20" s="261">
        <f t="shared" si="3"/>
        <v>2410536</v>
      </c>
      <c r="I20" s="261">
        <f t="shared" si="3"/>
        <v>3014036</v>
      </c>
      <c r="J20" s="261">
        <f t="shared" si="3"/>
        <v>2410536</v>
      </c>
      <c r="K20" s="261">
        <f t="shared" si="3"/>
        <v>2410536</v>
      </c>
      <c r="L20" s="261">
        <f t="shared" si="3"/>
        <v>2410536</v>
      </c>
      <c r="M20" s="261">
        <f t="shared" si="3"/>
        <v>2410536</v>
      </c>
      <c r="N20" s="261">
        <f t="shared" si="3"/>
        <v>3036044</v>
      </c>
      <c r="O20" s="261">
        <f t="shared" si="0"/>
        <v>31875440</v>
      </c>
      <c r="P20" s="6"/>
      <c r="Q20" s="6"/>
    </row>
    <row r="21" spans="1:17" ht="15">
      <c r="A21" s="19" t="s">
        <v>165</v>
      </c>
      <c r="B21" s="16" t="s">
        <v>166</v>
      </c>
      <c r="C21" s="261">
        <v>474250</v>
      </c>
      <c r="D21" s="261">
        <v>474250</v>
      </c>
      <c r="E21" s="261">
        <v>474250</v>
      </c>
      <c r="F21" s="261">
        <v>474250</v>
      </c>
      <c r="G21" s="261">
        <v>474250</v>
      </c>
      <c r="H21" s="261">
        <v>474250</v>
      </c>
      <c r="I21" s="261">
        <v>474250</v>
      </c>
      <c r="J21" s="261">
        <v>474250</v>
      </c>
      <c r="K21" s="261">
        <v>474250</v>
      </c>
      <c r="L21" s="261">
        <v>474250</v>
      </c>
      <c r="M21" s="261">
        <v>474250</v>
      </c>
      <c r="N21" s="261">
        <v>474250</v>
      </c>
      <c r="O21" s="261">
        <f t="shared" si="0"/>
        <v>5691000</v>
      </c>
      <c r="P21" s="6"/>
      <c r="Q21" s="6"/>
    </row>
    <row r="22" spans="1:17" ht="15.75">
      <c r="A22" s="14" t="s">
        <v>167</v>
      </c>
      <c r="B22" s="12" t="s">
        <v>168</v>
      </c>
      <c r="C22" s="22">
        <v>29000</v>
      </c>
      <c r="D22" s="22">
        <v>29000</v>
      </c>
      <c r="E22" s="22">
        <v>29000</v>
      </c>
      <c r="F22" s="22">
        <v>29000</v>
      </c>
      <c r="G22" s="22">
        <v>29000</v>
      </c>
      <c r="H22" s="22">
        <v>29000</v>
      </c>
      <c r="I22" s="22">
        <v>29000</v>
      </c>
      <c r="J22" s="22">
        <v>29000</v>
      </c>
      <c r="K22" s="22">
        <v>29000</v>
      </c>
      <c r="L22" s="22">
        <v>29000</v>
      </c>
      <c r="M22" s="22">
        <v>29000</v>
      </c>
      <c r="N22" s="22">
        <v>33000</v>
      </c>
      <c r="O22" s="22">
        <f t="shared" si="0"/>
        <v>352000</v>
      </c>
      <c r="P22" s="6"/>
      <c r="Q22" s="6"/>
    </row>
    <row r="23" spans="1:17" ht="15.75">
      <c r="A23" s="14" t="s">
        <v>169</v>
      </c>
      <c r="B23" s="12" t="s">
        <v>170</v>
      </c>
      <c r="C23" s="22">
        <v>463000</v>
      </c>
      <c r="D23" s="22">
        <v>463000</v>
      </c>
      <c r="E23" s="22">
        <v>463000</v>
      </c>
      <c r="F23" s="22">
        <v>463000</v>
      </c>
      <c r="G23" s="22">
        <v>463000</v>
      </c>
      <c r="H23" s="22">
        <v>463000</v>
      </c>
      <c r="I23" s="22">
        <v>463000</v>
      </c>
      <c r="J23" s="22">
        <v>463000</v>
      </c>
      <c r="K23" s="22">
        <v>463000</v>
      </c>
      <c r="L23" s="22">
        <v>463000</v>
      </c>
      <c r="M23" s="22">
        <v>463000</v>
      </c>
      <c r="N23" s="22">
        <v>462000</v>
      </c>
      <c r="O23" s="22">
        <f t="shared" si="0"/>
        <v>5555000</v>
      </c>
      <c r="P23" s="6"/>
      <c r="Q23" s="6"/>
    </row>
    <row r="24" spans="1:17" ht="15.75">
      <c r="A24" s="14" t="s">
        <v>171</v>
      </c>
      <c r="B24" s="12" t="s">
        <v>172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>
        <f t="shared" si="0"/>
        <v>0</v>
      </c>
      <c r="P24" s="6"/>
      <c r="Q24" s="6"/>
    </row>
    <row r="25" spans="1:17" ht="15">
      <c r="A25" s="40" t="s">
        <v>471</v>
      </c>
      <c r="B25" s="265" t="s">
        <v>174</v>
      </c>
      <c r="C25" s="261">
        <f aca="true" t="shared" si="4" ref="C25:N25">SUM(C22:C24)</f>
        <v>492000</v>
      </c>
      <c r="D25" s="261">
        <f t="shared" si="4"/>
        <v>492000</v>
      </c>
      <c r="E25" s="261">
        <f t="shared" si="4"/>
        <v>492000</v>
      </c>
      <c r="F25" s="261">
        <f t="shared" si="4"/>
        <v>492000</v>
      </c>
      <c r="G25" s="261">
        <f t="shared" si="4"/>
        <v>492000</v>
      </c>
      <c r="H25" s="261">
        <f t="shared" si="4"/>
        <v>492000</v>
      </c>
      <c r="I25" s="261">
        <f t="shared" si="4"/>
        <v>492000</v>
      </c>
      <c r="J25" s="261">
        <f t="shared" si="4"/>
        <v>492000</v>
      </c>
      <c r="K25" s="261">
        <f t="shared" si="4"/>
        <v>492000</v>
      </c>
      <c r="L25" s="261">
        <f t="shared" si="4"/>
        <v>492000</v>
      </c>
      <c r="M25" s="261">
        <f t="shared" si="4"/>
        <v>492000</v>
      </c>
      <c r="N25" s="261">
        <f t="shared" si="4"/>
        <v>495000</v>
      </c>
      <c r="O25" s="261">
        <f t="shared" si="0"/>
        <v>5907000</v>
      </c>
      <c r="P25" s="6"/>
      <c r="Q25" s="6"/>
    </row>
    <row r="26" spans="1:17" ht="15.75">
      <c r="A26" s="14" t="s">
        <v>175</v>
      </c>
      <c r="B26" s="12" t="s">
        <v>176</v>
      </c>
      <c r="C26" s="22">
        <v>48000</v>
      </c>
      <c r="D26" s="22">
        <v>48000</v>
      </c>
      <c r="E26" s="22">
        <v>48000</v>
      </c>
      <c r="F26" s="22">
        <v>48000</v>
      </c>
      <c r="G26" s="22">
        <v>48000</v>
      </c>
      <c r="H26" s="22">
        <v>48000</v>
      </c>
      <c r="I26" s="22">
        <v>48000</v>
      </c>
      <c r="J26" s="22">
        <v>48000</v>
      </c>
      <c r="K26" s="22">
        <v>48000</v>
      </c>
      <c r="L26" s="22">
        <v>48000</v>
      </c>
      <c r="M26" s="22">
        <v>48000</v>
      </c>
      <c r="N26" s="22">
        <v>52000</v>
      </c>
      <c r="O26" s="22">
        <f t="shared" si="0"/>
        <v>580000</v>
      </c>
      <c r="P26" s="6"/>
      <c r="Q26" s="6"/>
    </row>
    <row r="27" spans="1:17" ht="15.75">
      <c r="A27" s="14" t="s">
        <v>177</v>
      </c>
      <c r="B27" s="12" t="s">
        <v>178</v>
      </c>
      <c r="C27" s="22">
        <v>91500</v>
      </c>
      <c r="D27" s="22">
        <v>91500</v>
      </c>
      <c r="E27" s="22">
        <v>91500</v>
      </c>
      <c r="F27" s="22">
        <v>91500</v>
      </c>
      <c r="G27" s="22">
        <v>91500</v>
      </c>
      <c r="H27" s="22">
        <v>91500</v>
      </c>
      <c r="I27" s="22">
        <v>91500</v>
      </c>
      <c r="J27" s="22">
        <v>91500</v>
      </c>
      <c r="K27" s="22">
        <v>91500</v>
      </c>
      <c r="L27" s="22">
        <v>91500</v>
      </c>
      <c r="M27" s="22">
        <v>91500</v>
      </c>
      <c r="N27" s="22">
        <v>91500</v>
      </c>
      <c r="O27" s="22">
        <f t="shared" si="0"/>
        <v>1098000</v>
      </c>
      <c r="P27" s="6"/>
      <c r="Q27" s="6"/>
    </row>
    <row r="28" spans="1:17" ht="15">
      <c r="A28" s="40" t="s">
        <v>472</v>
      </c>
      <c r="B28" s="265" t="s">
        <v>180</v>
      </c>
      <c r="C28" s="261">
        <f aca="true" t="shared" si="5" ref="C28:N28">SUM(C26:C27)</f>
        <v>139500</v>
      </c>
      <c r="D28" s="261">
        <f t="shared" si="5"/>
        <v>139500</v>
      </c>
      <c r="E28" s="261">
        <f t="shared" si="5"/>
        <v>139500</v>
      </c>
      <c r="F28" s="261">
        <f t="shared" si="5"/>
        <v>139500</v>
      </c>
      <c r="G28" s="261">
        <f t="shared" si="5"/>
        <v>139500</v>
      </c>
      <c r="H28" s="261">
        <f t="shared" si="5"/>
        <v>139500</v>
      </c>
      <c r="I28" s="261">
        <f t="shared" si="5"/>
        <v>139500</v>
      </c>
      <c r="J28" s="261">
        <f t="shared" si="5"/>
        <v>139500</v>
      </c>
      <c r="K28" s="261">
        <f t="shared" si="5"/>
        <v>139500</v>
      </c>
      <c r="L28" s="261">
        <f t="shared" si="5"/>
        <v>139500</v>
      </c>
      <c r="M28" s="261">
        <f t="shared" si="5"/>
        <v>139500</v>
      </c>
      <c r="N28" s="261">
        <f t="shared" si="5"/>
        <v>143500</v>
      </c>
      <c r="O28" s="261">
        <f t="shared" si="0"/>
        <v>1678000</v>
      </c>
      <c r="P28" s="6"/>
      <c r="Q28" s="6"/>
    </row>
    <row r="29" spans="1:17" ht="15.75">
      <c r="A29" s="14" t="s">
        <v>181</v>
      </c>
      <c r="B29" s="12" t="s">
        <v>182</v>
      </c>
      <c r="C29" s="22">
        <v>1275000</v>
      </c>
      <c r="D29" s="22">
        <v>1275000</v>
      </c>
      <c r="E29" s="22">
        <v>1275000</v>
      </c>
      <c r="F29" s="22">
        <v>1275000</v>
      </c>
      <c r="G29" s="22">
        <v>1275000</v>
      </c>
      <c r="H29" s="22">
        <v>1275000</v>
      </c>
      <c r="I29" s="22">
        <v>1275000</v>
      </c>
      <c r="J29" s="22">
        <v>1275000</v>
      </c>
      <c r="K29" s="22">
        <v>1275000</v>
      </c>
      <c r="L29" s="22">
        <v>1275000</v>
      </c>
      <c r="M29" s="22">
        <v>1275000</v>
      </c>
      <c r="N29" s="22">
        <v>1275000</v>
      </c>
      <c r="O29" s="22">
        <f t="shared" si="0"/>
        <v>15300000</v>
      </c>
      <c r="P29" s="6"/>
      <c r="Q29" s="6"/>
    </row>
    <row r="30" spans="1:17" ht="15.75">
      <c r="A30" s="14" t="s">
        <v>183</v>
      </c>
      <c r="B30" s="12" t="s">
        <v>184</v>
      </c>
      <c r="C30" s="22"/>
      <c r="D30" s="22"/>
      <c r="E30" s="22">
        <v>21468</v>
      </c>
      <c r="F30" s="22"/>
      <c r="G30" s="22"/>
      <c r="H30" s="22"/>
      <c r="I30" s="22">
        <v>32202</v>
      </c>
      <c r="J30" s="22">
        <v>32203</v>
      </c>
      <c r="K30" s="22"/>
      <c r="L30" s="22">
        <v>21468</v>
      </c>
      <c r="M30" s="22"/>
      <c r="N30" s="22">
        <v>21470</v>
      </c>
      <c r="O30" s="22">
        <f t="shared" si="0"/>
        <v>128811</v>
      </c>
      <c r="P30" s="6"/>
      <c r="Q30" s="6"/>
    </row>
    <row r="31" spans="1:17" ht="15.75">
      <c r="A31" s="14" t="s">
        <v>185</v>
      </c>
      <c r="B31" s="12" t="s">
        <v>186</v>
      </c>
      <c r="C31" s="22">
        <v>213000</v>
      </c>
      <c r="D31" s="22">
        <v>213000</v>
      </c>
      <c r="E31" s="22">
        <v>213000</v>
      </c>
      <c r="F31" s="22">
        <v>213000</v>
      </c>
      <c r="G31" s="22">
        <v>213000</v>
      </c>
      <c r="H31" s="22">
        <v>213000</v>
      </c>
      <c r="I31" s="22">
        <v>213000</v>
      </c>
      <c r="J31" s="22">
        <v>213000</v>
      </c>
      <c r="K31" s="22">
        <v>213000</v>
      </c>
      <c r="L31" s="22">
        <v>213000</v>
      </c>
      <c r="M31" s="22">
        <v>213000</v>
      </c>
      <c r="N31" s="22">
        <v>213000</v>
      </c>
      <c r="O31" s="22">
        <f t="shared" si="0"/>
        <v>2556000</v>
      </c>
      <c r="P31" s="6"/>
      <c r="Q31" s="6"/>
    </row>
    <row r="32" spans="1:17" ht="15.75">
      <c r="A32" s="14" t="s">
        <v>187</v>
      </c>
      <c r="B32" s="12" t="s">
        <v>188</v>
      </c>
      <c r="C32" s="22">
        <v>196500</v>
      </c>
      <c r="D32" s="22">
        <v>196500</v>
      </c>
      <c r="E32" s="22">
        <v>196500</v>
      </c>
      <c r="F32" s="22">
        <v>196500</v>
      </c>
      <c r="G32" s="22">
        <v>196500</v>
      </c>
      <c r="H32" s="22">
        <v>196500</v>
      </c>
      <c r="I32" s="22">
        <v>196500</v>
      </c>
      <c r="J32" s="22">
        <v>196500</v>
      </c>
      <c r="K32" s="22">
        <v>196500</v>
      </c>
      <c r="L32" s="22">
        <v>196500</v>
      </c>
      <c r="M32" s="22">
        <v>196500</v>
      </c>
      <c r="N32" s="22">
        <v>196500</v>
      </c>
      <c r="O32" s="22">
        <f t="shared" si="0"/>
        <v>2358000</v>
      </c>
      <c r="P32" s="6"/>
      <c r="Q32" s="6"/>
    </row>
    <row r="33" spans="1:17" ht="15.75">
      <c r="A33" s="266" t="s">
        <v>120</v>
      </c>
      <c r="B33" s="12" t="s">
        <v>189</v>
      </c>
      <c r="C33" s="22">
        <v>83000</v>
      </c>
      <c r="D33" s="22">
        <v>83000</v>
      </c>
      <c r="E33" s="22">
        <v>83000</v>
      </c>
      <c r="F33" s="22">
        <v>83000</v>
      </c>
      <c r="G33" s="22">
        <v>83000</v>
      </c>
      <c r="H33" s="22">
        <v>83000</v>
      </c>
      <c r="I33" s="22">
        <v>83000</v>
      </c>
      <c r="J33" s="22">
        <v>83000</v>
      </c>
      <c r="K33" s="22">
        <v>83000</v>
      </c>
      <c r="L33" s="22">
        <v>83000</v>
      </c>
      <c r="M33" s="22">
        <v>83000</v>
      </c>
      <c r="N33" s="22">
        <v>91000</v>
      </c>
      <c r="O33" s="22">
        <f t="shared" si="0"/>
        <v>1004000</v>
      </c>
      <c r="P33" s="6"/>
      <c r="Q33" s="6"/>
    </row>
    <row r="34" spans="1:17" ht="15.75">
      <c r="A34" s="42" t="s">
        <v>190</v>
      </c>
      <c r="B34" s="12" t="s">
        <v>191</v>
      </c>
      <c r="C34" s="22">
        <v>21000</v>
      </c>
      <c r="D34" s="22">
        <v>21000</v>
      </c>
      <c r="E34" s="22">
        <v>21000</v>
      </c>
      <c r="F34" s="22">
        <v>21000</v>
      </c>
      <c r="G34" s="22">
        <v>21000</v>
      </c>
      <c r="H34" s="22">
        <v>21000</v>
      </c>
      <c r="I34" s="22">
        <v>21000</v>
      </c>
      <c r="J34" s="22">
        <v>21000</v>
      </c>
      <c r="K34" s="22">
        <v>21000</v>
      </c>
      <c r="L34" s="22">
        <v>21000</v>
      </c>
      <c r="M34" s="22">
        <v>21000</v>
      </c>
      <c r="N34" s="22">
        <v>25000</v>
      </c>
      <c r="O34" s="22">
        <f t="shared" si="0"/>
        <v>256000</v>
      </c>
      <c r="P34" s="6"/>
      <c r="Q34" s="6"/>
    </row>
    <row r="35" spans="1:17" ht="15.75">
      <c r="A35" s="14" t="s">
        <v>192</v>
      </c>
      <c r="B35" s="12" t="s">
        <v>193</v>
      </c>
      <c r="C35" s="22">
        <v>2685000</v>
      </c>
      <c r="D35" s="22">
        <v>2685000</v>
      </c>
      <c r="E35" s="22">
        <v>2685000</v>
      </c>
      <c r="F35" s="22">
        <v>2685000</v>
      </c>
      <c r="G35" s="22">
        <v>2685000</v>
      </c>
      <c r="H35" s="22">
        <v>2685000</v>
      </c>
      <c r="I35" s="22">
        <v>2685000</v>
      </c>
      <c r="J35" s="22">
        <v>2685000</v>
      </c>
      <c r="K35" s="22">
        <v>2685000</v>
      </c>
      <c r="L35" s="22">
        <v>2685000</v>
      </c>
      <c r="M35" s="22">
        <v>2685000</v>
      </c>
      <c r="N35" s="22">
        <v>2689000</v>
      </c>
      <c r="O35" s="22">
        <f t="shared" si="0"/>
        <v>32224000</v>
      </c>
      <c r="P35" s="6"/>
      <c r="Q35" s="6"/>
    </row>
    <row r="36" spans="1:17" ht="15">
      <c r="A36" s="40" t="s">
        <v>473</v>
      </c>
      <c r="B36" s="265" t="s">
        <v>195</v>
      </c>
      <c r="C36" s="261">
        <f aca="true" t="shared" si="6" ref="C36:N36">SUM(C29:C35)</f>
        <v>4473500</v>
      </c>
      <c r="D36" s="261">
        <f t="shared" si="6"/>
        <v>4473500</v>
      </c>
      <c r="E36" s="261">
        <f t="shared" si="6"/>
        <v>4494968</v>
      </c>
      <c r="F36" s="261">
        <f t="shared" si="6"/>
        <v>4473500</v>
      </c>
      <c r="G36" s="261">
        <f t="shared" si="6"/>
        <v>4473500</v>
      </c>
      <c r="H36" s="261">
        <f t="shared" si="6"/>
        <v>4473500</v>
      </c>
      <c r="I36" s="261">
        <f t="shared" si="6"/>
        <v>4505702</v>
      </c>
      <c r="J36" s="261">
        <f t="shared" si="6"/>
        <v>4505703</v>
      </c>
      <c r="K36" s="261">
        <f t="shared" si="6"/>
        <v>4473500</v>
      </c>
      <c r="L36" s="261">
        <f t="shared" si="6"/>
        <v>4494968</v>
      </c>
      <c r="M36" s="261">
        <f t="shared" si="6"/>
        <v>4473500</v>
      </c>
      <c r="N36" s="261">
        <f t="shared" si="6"/>
        <v>4510970</v>
      </c>
      <c r="O36" s="261">
        <f t="shared" si="0"/>
        <v>53826811</v>
      </c>
      <c r="P36" s="6"/>
      <c r="Q36" s="6"/>
    </row>
    <row r="37" spans="1:17" ht="15.75">
      <c r="A37" s="14" t="s">
        <v>196</v>
      </c>
      <c r="B37" s="12" t="s">
        <v>197</v>
      </c>
      <c r="C37" s="22">
        <v>77000</v>
      </c>
      <c r="D37" s="22">
        <v>77000</v>
      </c>
      <c r="E37" s="22">
        <v>77000</v>
      </c>
      <c r="F37" s="22">
        <v>77000</v>
      </c>
      <c r="G37" s="22">
        <v>77000</v>
      </c>
      <c r="H37" s="22">
        <v>77000</v>
      </c>
      <c r="I37" s="22">
        <v>77000</v>
      </c>
      <c r="J37" s="22">
        <v>77000</v>
      </c>
      <c r="K37" s="22">
        <v>77000</v>
      </c>
      <c r="L37" s="22">
        <v>77000</v>
      </c>
      <c r="M37" s="22">
        <v>77000</v>
      </c>
      <c r="N37" s="22">
        <v>78000</v>
      </c>
      <c r="O37" s="22">
        <f t="shared" si="0"/>
        <v>925000</v>
      </c>
      <c r="P37" s="6"/>
      <c r="Q37" s="6"/>
    </row>
    <row r="38" spans="1:17" ht="15.75">
      <c r="A38" s="14" t="s">
        <v>198</v>
      </c>
      <c r="B38" s="12" t="s">
        <v>199</v>
      </c>
      <c r="C38" s="22">
        <v>141000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>
        <f aca="true" t="shared" si="7" ref="O38:O62">SUM(C38:N38)</f>
        <v>141000</v>
      </c>
      <c r="P38" s="6"/>
      <c r="Q38" s="6"/>
    </row>
    <row r="39" spans="1:17" ht="15">
      <c r="A39" s="40" t="s">
        <v>474</v>
      </c>
      <c r="B39" s="265" t="s">
        <v>201</v>
      </c>
      <c r="C39" s="261">
        <f aca="true" t="shared" si="8" ref="C39:N39">SUM(C37:C38)</f>
        <v>218000</v>
      </c>
      <c r="D39" s="261">
        <f t="shared" si="8"/>
        <v>77000</v>
      </c>
      <c r="E39" s="261">
        <f t="shared" si="8"/>
        <v>77000</v>
      </c>
      <c r="F39" s="261">
        <f t="shared" si="8"/>
        <v>77000</v>
      </c>
      <c r="G39" s="261">
        <f t="shared" si="8"/>
        <v>77000</v>
      </c>
      <c r="H39" s="261">
        <f t="shared" si="8"/>
        <v>77000</v>
      </c>
      <c r="I39" s="261">
        <f t="shared" si="8"/>
        <v>77000</v>
      </c>
      <c r="J39" s="261">
        <f t="shared" si="8"/>
        <v>77000</v>
      </c>
      <c r="K39" s="261">
        <f t="shared" si="8"/>
        <v>77000</v>
      </c>
      <c r="L39" s="261">
        <f t="shared" si="8"/>
        <v>77000</v>
      </c>
      <c r="M39" s="261">
        <f t="shared" si="8"/>
        <v>77000</v>
      </c>
      <c r="N39" s="261">
        <f t="shared" si="8"/>
        <v>78000</v>
      </c>
      <c r="O39" s="261">
        <f t="shared" si="7"/>
        <v>1066000</v>
      </c>
      <c r="P39" s="6"/>
      <c r="Q39" s="6"/>
    </row>
    <row r="40" spans="1:17" ht="15.75">
      <c r="A40" s="14" t="s">
        <v>202</v>
      </c>
      <c r="B40" s="12" t="s">
        <v>203</v>
      </c>
      <c r="C40" s="22">
        <v>7208148</v>
      </c>
      <c r="D40" s="22">
        <v>7208148</v>
      </c>
      <c r="E40" s="22">
        <v>7208148</v>
      </c>
      <c r="F40" s="22">
        <v>7208148</v>
      </c>
      <c r="G40" s="22">
        <v>7208148</v>
      </c>
      <c r="H40" s="22">
        <v>7208148</v>
      </c>
      <c r="I40" s="22">
        <v>7208148</v>
      </c>
      <c r="J40" s="22">
        <v>7208148</v>
      </c>
      <c r="K40" s="22">
        <v>7208148</v>
      </c>
      <c r="L40" s="22">
        <v>7208148</v>
      </c>
      <c r="M40" s="22">
        <v>7208148</v>
      </c>
      <c r="N40" s="22">
        <v>7208151</v>
      </c>
      <c r="O40" s="22">
        <f t="shared" si="7"/>
        <v>86497779</v>
      </c>
      <c r="P40" s="6"/>
      <c r="Q40" s="6"/>
    </row>
    <row r="41" spans="1:17" ht="15.75">
      <c r="A41" s="14" t="s">
        <v>210</v>
      </c>
      <c r="B41" s="12" t="s">
        <v>211</v>
      </c>
      <c r="C41" s="22">
        <v>5450583</v>
      </c>
      <c r="D41" s="22">
        <v>5450583</v>
      </c>
      <c r="E41" s="22">
        <v>5450583</v>
      </c>
      <c r="F41" s="22">
        <v>5450583</v>
      </c>
      <c r="G41" s="22">
        <v>5450583</v>
      </c>
      <c r="H41" s="22">
        <v>5450583</v>
      </c>
      <c r="I41" s="22">
        <v>5450583</v>
      </c>
      <c r="J41" s="22">
        <v>5450583</v>
      </c>
      <c r="K41" s="22">
        <v>5450583</v>
      </c>
      <c r="L41" s="22">
        <v>5450583</v>
      </c>
      <c r="M41" s="22">
        <v>5450583</v>
      </c>
      <c r="N41" s="22">
        <v>5450587</v>
      </c>
      <c r="O41" s="22">
        <f t="shared" si="7"/>
        <v>65407000</v>
      </c>
      <c r="P41" s="6"/>
      <c r="Q41" s="6"/>
    </row>
    <row r="42" spans="1:17" ht="15">
      <c r="A42" s="40" t="s">
        <v>583</v>
      </c>
      <c r="B42" s="265" t="s">
        <v>213</v>
      </c>
      <c r="C42" s="261">
        <f aca="true" t="shared" si="9" ref="C42:N42">SUM(C40:C41)</f>
        <v>12658731</v>
      </c>
      <c r="D42" s="261">
        <f t="shared" si="9"/>
        <v>12658731</v>
      </c>
      <c r="E42" s="261">
        <f t="shared" si="9"/>
        <v>12658731</v>
      </c>
      <c r="F42" s="261">
        <f t="shared" si="9"/>
        <v>12658731</v>
      </c>
      <c r="G42" s="261">
        <f t="shared" si="9"/>
        <v>12658731</v>
      </c>
      <c r="H42" s="261">
        <f t="shared" si="9"/>
        <v>12658731</v>
      </c>
      <c r="I42" s="261">
        <f t="shared" si="9"/>
        <v>12658731</v>
      </c>
      <c r="J42" s="261">
        <f t="shared" si="9"/>
        <v>12658731</v>
      </c>
      <c r="K42" s="261">
        <f t="shared" si="9"/>
        <v>12658731</v>
      </c>
      <c r="L42" s="261">
        <f t="shared" si="9"/>
        <v>12658731</v>
      </c>
      <c r="M42" s="261">
        <f t="shared" si="9"/>
        <v>12658731</v>
      </c>
      <c r="N42" s="261">
        <f t="shared" si="9"/>
        <v>12658738</v>
      </c>
      <c r="O42" s="261">
        <f t="shared" si="7"/>
        <v>151904779</v>
      </c>
      <c r="P42" s="18"/>
      <c r="Q42" s="6"/>
    </row>
    <row r="43" spans="1:17" ht="15">
      <c r="A43" s="19" t="s">
        <v>584</v>
      </c>
      <c r="B43" s="16" t="s">
        <v>216</v>
      </c>
      <c r="C43" s="17">
        <f aca="true" t="shared" si="10" ref="C43:N43">C42+C39+C36+C28+C25</f>
        <v>17981731</v>
      </c>
      <c r="D43" s="17">
        <f t="shared" si="10"/>
        <v>17840731</v>
      </c>
      <c r="E43" s="17">
        <f t="shared" si="10"/>
        <v>17862199</v>
      </c>
      <c r="F43" s="17">
        <f t="shared" si="10"/>
        <v>17840731</v>
      </c>
      <c r="G43" s="17">
        <f t="shared" si="10"/>
        <v>17840731</v>
      </c>
      <c r="H43" s="17">
        <f t="shared" si="10"/>
        <v>17840731</v>
      </c>
      <c r="I43" s="17">
        <f t="shared" si="10"/>
        <v>17872933</v>
      </c>
      <c r="J43" s="17">
        <f t="shared" si="10"/>
        <v>17872934</v>
      </c>
      <c r="K43" s="17">
        <f t="shared" si="10"/>
        <v>17840731</v>
      </c>
      <c r="L43" s="17">
        <f t="shared" si="10"/>
        <v>17862199</v>
      </c>
      <c r="M43" s="17">
        <f t="shared" si="10"/>
        <v>17840731</v>
      </c>
      <c r="N43" s="17">
        <f t="shared" si="10"/>
        <v>17886208</v>
      </c>
      <c r="O43" s="261">
        <f t="shared" si="7"/>
        <v>214382590</v>
      </c>
      <c r="P43" s="6"/>
      <c r="Q43" s="6"/>
    </row>
    <row r="44" spans="1:17" ht="15">
      <c r="A44" s="24" t="s">
        <v>585</v>
      </c>
      <c r="B44" s="16" t="s">
        <v>280</v>
      </c>
      <c r="C44" s="17">
        <v>772500</v>
      </c>
      <c r="D44" s="17">
        <v>772500</v>
      </c>
      <c r="E44" s="17">
        <v>772500</v>
      </c>
      <c r="F44" s="17">
        <v>772500</v>
      </c>
      <c r="G44" s="17">
        <v>772500</v>
      </c>
      <c r="H44" s="17">
        <v>772500</v>
      </c>
      <c r="I44" s="17">
        <v>772500</v>
      </c>
      <c r="J44" s="17">
        <v>772500</v>
      </c>
      <c r="K44" s="17">
        <v>772500</v>
      </c>
      <c r="L44" s="17">
        <v>772500</v>
      </c>
      <c r="M44" s="17">
        <v>772500</v>
      </c>
      <c r="N44" s="17">
        <v>772500</v>
      </c>
      <c r="O44" s="261">
        <f t="shared" si="7"/>
        <v>9270000</v>
      </c>
      <c r="P44" s="6"/>
      <c r="Q44" s="6"/>
    </row>
    <row r="45" spans="1:17" ht="15.75">
      <c r="A45" s="267" t="s">
        <v>297</v>
      </c>
      <c r="B45" s="12" t="s">
        <v>298</v>
      </c>
      <c r="C45" s="22">
        <v>158166</v>
      </c>
      <c r="D45" s="22">
        <v>158166</v>
      </c>
      <c r="E45" s="22">
        <v>158166</v>
      </c>
      <c r="F45" s="22">
        <v>158166</v>
      </c>
      <c r="G45" s="22">
        <v>158166</v>
      </c>
      <c r="H45" s="22">
        <v>158166</v>
      </c>
      <c r="I45" s="22">
        <v>158166</v>
      </c>
      <c r="J45" s="22">
        <v>158166</v>
      </c>
      <c r="K45" s="22">
        <v>158166</v>
      </c>
      <c r="L45" s="22">
        <v>158166</v>
      </c>
      <c r="M45" s="22">
        <v>158166</v>
      </c>
      <c r="N45" s="22">
        <v>158174</v>
      </c>
      <c r="O45" s="22">
        <f t="shared" si="7"/>
        <v>1898000</v>
      </c>
      <c r="P45" s="6"/>
      <c r="Q45" s="6"/>
    </row>
    <row r="46" spans="1:17" ht="15.75">
      <c r="A46" s="267" t="s">
        <v>347</v>
      </c>
      <c r="B46" s="12" t="s">
        <v>351</v>
      </c>
      <c r="C46" s="20">
        <v>1934109</v>
      </c>
      <c r="D46" s="20">
        <v>1934109</v>
      </c>
      <c r="E46" s="22">
        <v>1934109</v>
      </c>
      <c r="F46" s="22">
        <v>1934109</v>
      </c>
      <c r="G46" s="22">
        <v>1934109</v>
      </c>
      <c r="H46" s="22">
        <v>1934109</v>
      </c>
      <c r="I46" s="22">
        <v>1934109</v>
      </c>
      <c r="J46" s="22">
        <v>1934109</v>
      </c>
      <c r="K46" s="22">
        <v>1934109</v>
      </c>
      <c r="L46" s="22">
        <v>1934109</v>
      </c>
      <c r="M46" s="22">
        <v>1934109</v>
      </c>
      <c r="N46" s="22">
        <v>1934117</v>
      </c>
      <c r="O46" s="22">
        <f t="shared" si="7"/>
        <v>23209316</v>
      </c>
      <c r="P46" s="6"/>
      <c r="Q46" s="6"/>
    </row>
    <row r="47" spans="1:17" ht="15.75">
      <c r="A47" s="268" t="s">
        <v>510</v>
      </c>
      <c r="B47" s="12" t="s">
        <v>459</v>
      </c>
      <c r="C47" s="17"/>
      <c r="D47" s="17"/>
      <c r="E47" s="261"/>
      <c r="F47" s="261"/>
      <c r="G47" s="261"/>
      <c r="H47" s="261"/>
      <c r="I47" s="22"/>
      <c r="J47" s="261"/>
      <c r="K47" s="261"/>
      <c r="L47" s="261"/>
      <c r="M47" s="261"/>
      <c r="N47" s="261">
        <v>188954242</v>
      </c>
      <c r="O47" s="22">
        <f t="shared" si="7"/>
        <v>188954242</v>
      </c>
      <c r="P47" s="6"/>
      <c r="Q47" s="6"/>
    </row>
    <row r="48" spans="1:17" ht="15">
      <c r="A48" s="24" t="s">
        <v>586</v>
      </c>
      <c r="B48" s="16" t="s">
        <v>354</v>
      </c>
      <c r="C48" s="17">
        <f aca="true" t="shared" si="11" ref="C48:N48">SUM(C45:C47)</f>
        <v>2092275</v>
      </c>
      <c r="D48" s="17">
        <f t="shared" si="11"/>
        <v>2092275</v>
      </c>
      <c r="E48" s="17">
        <f t="shared" si="11"/>
        <v>2092275</v>
      </c>
      <c r="F48" s="17">
        <f t="shared" si="11"/>
        <v>2092275</v>
      </c>
      <c r="G48" s="17">
        <f t="shared" si="11"/>
        <v>2092275</v>
      </c>
      <c r="H48" s="17">
        <f t="shared" si="11"/>
        <v>2092275</v>
      </c>
      <c r="I48" s="17">
        <f t="shared" si="11"/>
        <v>2092275</v>
      </c>
      <c r="J48" s="17">
        <f t="shared" si="11"/>
        <v>2092275</v>
      </c>
      <c r="K48" s="17">
        <f t="shared" si="11"/>
        <v>2092275</v>
      </c>
      <c r="L48" s="17">
        <f t="shared" si="11"/>
        <v>2092275</v>
      </c>
      <c r="M48" s="17">
        <f t="shared" si="11"/>
        <v>2092275</v>
      </c>
      <c r="N48" s="17">
        <f t="shared" si="11"/>
        <v>191046533</v>
      </c>
      <c r="O48" s="17">
        <f t="shared" si="7"/>
        <v>214061558</v>
      </c>
      <c r="P48" s="6"/>
      <c r="Q48" s="6"/>
    </row>
    <row r="49" spans="1:17" ht="15.75">
      <c r="A49" s="25" t="s">
        <v>587</v>
      </c>
      <c r="B49" s="16"/>
      <c r="C49" s="17">
        <f aca="true" t="shared" si="12" ref="C49:N49">C43+C21+C20+C44+C48</f>
        <v>23931292</v>
      </c>
      <c r="D49" s="17">
        <f t="shared" si="12"/>
        <v>23590292</v>
      </c>
      <c r="E49" s="17">
        <f t="shared" si="12"/>
        <v>23611760</v>
      </c>
      <c r="F49" s="17">
        <f t="shared" si="12"/>
        <v>23590292</v>
      </c>
      <c r="G49" s="17">
        <f t="shared" si="12"/>
        <v>25110292</v>
      </c>
      <c r="H49" s="17">
        <f t="shared" si="12"/>
        <v>23590292</v>
      </c>
      <c r="I49" s="17">
        <f t="shared" si="12"/>
        <v>24225994</v>
      </c>
      <c r="J49" s="17">
        <f t="shared" si="12"/>
        <v>23622495</v>
      </c>
      <c r="K49" s="17">
        <f t="shared" si="12"/>
        <v>23590292</v>
      </c>
      <c r="L49" s="17">
        <f t="shared" si="12"/>
        <v>23611760</v>
      </c>
      <c r="M49" s="17">
        <f t="shared" si="12"/>
        <v>23590292</v>
      </c>
      <c r="N49" s="17">
        <f t="shared" si="12"/>
        <v>213215535</v>
      </c>
      <c r="O49" s="17">
        <f t="shared" si="7"/>
        <v>475280588</v>
      </c>
      <c r="P49" s="6"/>
      <c r="Q49" s="6"/>
    </row>
    <row r="50" spans="1:17" ht="15.75">
      <c r="A50" s="27" t="s">
        <v>588</v>
      </c>
      <c r="B50" s="16" t="s">
        <v>378</v>
      </c>
      <c r="C50" s="22"/>
      <c r="D50" s="22"/>
      <c r="E50" s="22"/>
      <c r="F50" s="22"/>
      <c r="G50" s="22"/>
      <c r="H50" s="22">
        <v>155262630</v>
      </c>
      <c r="I50" s="22"/>
      <c r="J50" s="22"/>
      <c r="K50" s="22"/>
      <c r="L50" s="22"/>
      <c r="M50" s="22">
        <v>155262630</v>
      </c>
      <c r="N50" s="22"/>
      <c r="O50" s="22">
        <f t="shared" si="7"/>
        <v>310525260</v>
      </c>
      <c r="P50" s="6"/>
      <c r="Q50" s="6"/>
    </row>
    <row r="51" spans="1:17" ht="15.75">
      <c r="A51" s="24" t="s">
        <v>589</v>
      </c>
      <c r="B51" s="16" t="s">
        <v>393</v>
      </c>
      <c r="C51" s="22"/>
      <c r="D51" s="22"/>
      <c r="E51" s="22"/>
      <c r="F51" s="22"/>
      <c r="G51" s="22"/>
      <c r="H51" s="22">
        <v>107273262</v>
      </c>
      <c r="I51" s="22"/>
      <c r="J51" s="22"/>
      <c r="K51" s="22"/>
      <c r="L51" s="22"/>
      <c r="M51" s="22">
        <v>107273262</v>
      </c>
      <c r="N51" s="22"/>
      <c r="O51" s="22">
        <f t="shared" si="7"/>
        <v>214546524</v>
      </c>
      <c r="P51" s="6"/>
      <c r="Q51" s="6"/>
    </row>
    <row r="52" spans="1:17" ht="15.75">
      <c r="A52" s="24" t="s">
        <v>590</v>
      </c>
      <c r="B52" s="16" t="s">
        <v>444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>
        <f t="shared" si="7"/>
        <v>0</v>
      </c>
      <c r="P52" s="6"/>
      <c r="Q52" s="6"/>
    </row>
    <row r="53" spans="1:17" ht="15.75">
      <c r="A53" s="25" t="s">
        <v>591</v>
      </c>
      <c r="B53" s="16"/>
      <c r="C53" s="17">
        <f aca="true" t="shared" si="13" ref="C53:N53">SUM(C50:C52)</f>
        <v>0</v>
      </c>
      <c r="D53" s="17">
        <f t="shared" si="13"/>
        <v>0</v>
      </c>
      <c r="E53" s="17">
        <f t="shared" si="13"/>
        <v>0</v>
      </c>
      <c r="F53" s="17">
        <f t="shared" si="13"/>
        <v>0</v>
      </c>
      <c r="G53" s="17">
        <f t="shared" si="13"/>
        <v>0</v>
      </c>
      <c r="H53" s="17">
        <f t="shared" si="13"/>
        <v>262535892</v>
      </c>
      <c r="I53" s="17">
        <f t="shared" si="13"/>
        <v>0</v>
      </c>
      <c r="J53" s="17">
        <f t="shared" si="13"/>
        <v>0</v>
      </c>
      <c r="K53" s="17">
        <f t="shared" si="13"/>
        <v>0</v>
      </c>
      <c r="L53" s="17">
        <f t="shared" si="13"/>
        <v>0</v>
      </c>
      <c r="M53" s="17">
        <f t="shared" si="13"/>
        <v>262535892</v>
      </c>
      <c r="N53" s="17">
        <f t="shared" si="13"/>
        <v>0</v>
      </c>
      <c r="O53" s="17">
        <f t="shared" si="7"/>
        <v>525071784</v>
      </c>
      <c r="P53" s="6"/>
      <c r="Q53" s="6"/>
    </row>
    <row r="54" spans="1:17" ht="15.75">
      <c r="A54" s="28" t="s">
        <v>592</v>
      </c>
      <c r="B54" s="29" t="s">
        <v>447</v>
      </c>
      <c r="C54" s="269">
        <f aca="true" t="shared" si="14" ref="C54:N54">C53+C49</f>
        <v>23931292</v>
      </c>
      <c r="D54" s="269">
        <f t="shared" si="14"/>
        <v>23590292</v>
      </c>
      <c r="E54" s="269">
        <f t="shared" si="14"/>
        <v>23611760</v>
      </c>
      <c r="F54" s="269">
        <f t="shared" si="14"/>
        <v>23590292</v>
      </c>
      <c r="G54" s="269">
        <f t="shared" si="14"/>
        <v>25110292</v>
      </c>
      <c r="H54" s="269">
        <f t="shared" si="14"/>
        <v>286126184</v>
      </c>
      <c r="I54" s="269">
        <f t="shared" si="14"/>
        <v>24225994</v>
      </c>
      <c r="J54" s="269">
        <f t="shared" si="14"/>
        <v>23622495</v>
      </c>
      <c r="K54" s="269">
        <f t="shared" si="14"/>
        <v>23590292</v>
      </c>
      <c r="L54" s="269">
        <f t="shared" si="14"/>
        <v>23611760</v>
      </c>
      <c r="M54" s="269">
        <f t="shared" si="14"/>
        <v>286126184</v>
      </c>
      <c r="N54" s="269">
        <f t="shared" si="14"/>
        <v>213215535</v>
      </c>
      <c r="O54" s="269">
        <f t="shared" si="7"/>
        <v>1000352372</v>
      </c>
      <c r="P54" s="6"/>
      <c r="Q54" s="6"/>
    </row>
    <row r="55" spans="1:17" ht="15.75">
      <c r="A55" s="30" t="s">
        <v>593</v>
      </c>
      <c r="B55" s="19" t="s">
        <v>594</v>
      </c>
      <c r="C55" s="22">
        <v>22092430</v>
      </c>
      <c r="D55" s="22">
        <v>18147950</v>
      </c>
      <c r="E55" s="22">
        <v>18147950</v>
      </c>
      <c r="F55" s="22">
        <v>18147950</v>
      </c>
      <c r="G55" s="22">
        <v>18147950</v>
      </c>
      <c r="H55" s="22">
        <v>18147950</v>
      </c>
      <c r="I55" s="22">
        <v>18147950</v>
      </c>
      <c r="J55" s="22">
        <v>18147950</v>
      </c>
      <c r="K55" s="22">
        <v>18147950</v>
      </c>
      <c r="L55" s="22">
        <v>18147950</v>
      </c>
      <c r="M55" s="22">
        <v>18147950</v>
      </c>
      <c r="N55" s="22">
        <v>18147948</v>
      </c>
      <c r="O55" s="22">
        <f t="shared" si="7"/>
        <v>221719878</v>
      </c>
      <c r="P55" s="6"/>
      <c r="Q55" s="6"/>
    </row>
    <row r="56" spans="1:17" ht="15.75">
      <c r="A56" s="30" t="s">
        <v>595</v>
      </c>
      <c r="B56" s="19" t="s">
        <v>596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>
        <f t="shared" si="7"/>
        <v>0</v>
      </c>
      <c r="P56" s="6"/>
      <c r="Q56" s="6"/>
    </row>
    <row r="57" spans="1:17" ht="15.75">
      <c r="A57" s="21" t="s">
        <v>597</v>
      </c>
      <c r="B57" s="14" t="s">
        <v>598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>
        <f t="shared" si="7"/>
        <v>0</v>
      </c>
      <c r="P57" s="6"/>
      <c r="Q57" s="6"/>
    </row>
    <row r="58" spans="1:17" ht="15.75">
      <c r="A58" s="34" t="s">
        <v>599</v>
      </c>
      <c r="B58" s="35" t="s">
        <v>456</v>
      </c>
      <c r="C58" s="17">
        <f aca="true" t="shared" si="15" ref="C58:N58">SUM(C55:C57)</f>
        <v>22092430</v>
      </c>
      <c r="D58" s="17">
        <f t="shared" si="15"/>
        <v>18147950</v>
      </c>
      <c r="E58" s="17">
        <f t="shared" si="15"/>
        <v>18147950</v>
      </c>
      <c r="F58" s="17">
        <f t="shared" si="15"/>
        <v>18147950</v>
      </c>
      <c r="G58" s="17">
        <f t="shared" si="15"/>
        <v>18147950</v>
      </c>
      <c r="H58" s="17">
        <f t="shared" si="15"/>
        <v>18147950</v>
      </c>
      <c r="I58" s="17">
        <f t="shared" si="15"/>
        <v>18147950</v>
      </c>
      <c r="J58" s="17">
        <f t="shared" si="15"/>
        <v>18147950</v>
      </c>
      <c r="K58" s="17">
        <f t="shared" si="15"/>
        <v>18147950</v>
      </c>
      <c r="L58" s="17">
        <f t="shared" si="15"/>
        <v>18147950</v>
      </c>
      <c r="M58" s="17">
        <f t="shared" si="15"/>
        <v>18147950</v>
      </c>
      <c r="N58" s="17">
        <f t="shared" si="15"/>
        <v>18147948</v>
      </c>
      <c r="O58" s="17">
        <f t="shared" si="7"/>
        <v>221719878</v>
      </c>
      <c r="P58" s="6"/>
      <c r="Q58" s="6"/>
    </row>
    <row r="59" spans="1:17" ht="15.75">
      <c r="A59" s="36" t="s">
        <v>600</v>
      </c>
      <c r="B59" s="37"/>
      <c r="C59" s="269">
        <f aca="true" t="shared" si="16" ref="C59:N59">C58+C54</f>
        <v>46023722</v>
      </c>
      <c r="D59" s="269">
        <f t="shared" si="16"/>
        <v>41738242</v>
      </c>
      <c r="E59" s="269">
        <f t="shared" si="16"/>
        <v>41759710</v>
      </c>
      <c r="F59" s="269">
        <f t="shared" si="16"/>
        <v>41738242</v>
      </c>
      <c r="G59" s="269">
        <f t="shared" si="16"/>
        <v>43258242</v>
      </c>
      <c r="H59" s="269">
        <f t="shared" si="16"/>
        <v>304274134</v>
      </c>
      <c r="I59" s="269">
        <f t="shared" si="16"/>
        <v>42373944</v>
      </c>
      <c r="J59" s="269">
        <f t="shared" si="16"/>
        <v>41770445</v>
      </c>
      <c r="K59" s="269">
        <f t="shared" si="16"/>
        <v>41738242</v>
      </c>
      <c r="L59" s="269">
        <f t="shared" si="16"/>
        <v>41759710</v>
      </c>
      <c r="M59" s="269">
        <f t="shared" si="16"/>
        <v>304274134</v>
      </c>
      <c r="N59" s="269">
        <f t="shared" si="16"/>
        <v>231363483</v>
      </c>
      <c r="O59" s="269">
        <f t="shared" si="7"/>
        <v>1222072250</v>
      </c>
      <c r="P59" s="6"/>
      <c r="Q59" s="6"/>
    </row>
    <row r="60" spans="1:17" ht="25.5">
      <c r="A60" s="8" t="s">
        <v>755</v>
      </c>
      <c r="B60" s="9" t="s">
        <v>756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>
        <f t="shared" si="7"/>
        <v>0</v>
      </c>
      <c r="P60" s="6"/>
      <c r="Q60" s="6"/>
    </row>
    <row r="61" spans="1:17" ht="15.75">
      <c r="A61" s="14" t="s">
        <v>602</v>
      </c>
      <c r="B61" s="42" t="s">
        <v>802</v>
      </c>
      <c r="C61" s="22">
        <v>10053475</v>
      </c>
      <c r="D61" s="22">
        <v>10053475</v>
      </c>
      <c r="E61" s="22">
        <v>10053475</v>
      </c>
      <c r="F61" s="22">
        <v>10053475</v>
      </c>
      <c r="G61" s="22">
        <v>10053475</v>
      </c>
      <c r="H61" s="22">
        <v>10053475</v>
      </c>
      <c r="I61" s="22">
        <v>10053475</v>
      </c>
      <c r="J61" s="22">
        <v>10053475</v>
      </c>
      <c r="K61" s="22">
        <v>10053475</v>
      </c>
      <c r="L61" s="22">
        <v>10053475</v>
      </c>
      <c r="M61" s="22">
        <v>10053475</v>
      </c>
      <c r="N61" s="22">
        <v>10053485</v>
      </c>
      <c r="O61" s="22">
        <f t="shared" si="7"/>
        <v>120641710</v>
      </c>
      <c r="P61" s="6"/>
      <c r="Q61" s="6"/>
    </row>
    <row r="62" spans="1:17" ht="15.75">
      <c r="A62" s="14" t="s">
        <v>816</v>
      </c>
      <c r="B62" s="42" t="s">
        <v>817</v>
      </c>
      <c r="C62" s="22">
        <v>6402113</v>
      </c>
      <c r="D62" s="22">
        <v>6402113</v>
      </c>
      <c r="E62" s="22">
        <v>6402113</v>
      </c>
      <c r="F62" s="22">
        <v>6402113</v>
      </c>
      <c r="G62" s="22">
        <v>6402113</v>
      </c>
      <c r="H62" s="22">
        <v>6402113</v>
      </c>
      <c r="I62" s="22">
        <v>6402113</v>
      </c>
      <c r="J62" s="22">
        <v>6402113</v>
      </c>
      <c r="K62" s="22">
        <v>6402113</v>
      </c>
      <c r="L62" s="22">
        <v>6402113</v>
      </c>
      <c r="M62" s="22">
        <v>6402113</v>
      </c>
      <c r="N62" s="22">
        <v>6402115</v>
      </c>
      <c r="O62" s="22">
        <f t="shared" si="7"/>
        <v>76825358</v>
      </c>
      <c r="P62" s="6"/>
      <c r="Q62" s="6"/>
    </row>
    <row r="63" spans="1:17" ht="15">
      <c r="A63" s="19" t="s">
        <v>603</v>
      </c>
      <c r="B63" s="27" t="s">
        <v>820</v>
      </c>
      <c r="C63" s="261">
        <f aca="true" t="shared" si="17" ref="C63:O63">SUM(C61:C62)</f>
        <v>16455588</v>
      </c>
      <c r="D63" s="261">
        <f t="shared" si="17"/>
        <v>16455588</v>
      </c>
      <c r="E63" s="261">
        <f t="shared" si="17"/>
        <v>16455588</v>
      </c>
      <c r="F63" s="261">
        <f t="shared" si="17"/>
        <v>16455588</v>
      </c>
      <c r="G63" s="261">
        <f t="shared" si="17"/>
        <v>16455588</v>
      </c>
      <c r="H63" s="261">
        <f t="shared" si="17"/>
        <v>16455588</v>
      </c>
      <c r="I63" s="261">
        <f t="shared" si="17"/>
        <v>16455588</v>
      </c>
      <c r="J63" s="261">
        <f t="shared" si="17"/>
        <v>16455588</v>
      </c>
      <c r="K63" s="261">
        <f t="shared" si="17"/>
        <v>16455588</v>
      </c>
      <c r="L63" s="261">
        <f t="shared" si="17"/>
        <v>16455588</v>
      </c>
      <c r="M63" s="261">
        <f t="shared" si="17"/>
        <v>16455588</v>
      </c>
      <c r="N63" s="261">
        <f t="shared" si="17"/>
        <v>16455600</v>
      </c>
      <c r="O63" s="261">
        <f t="shared" si="17"/>
        <v>197467068</v>
      </c>
      <c r="P63" s="6"/>
      <c r="Q63" s="6"/>
    </row>
    <row r="64" spans="1:17" ht="15">
      <c r="A64" s="19" t="s">
        <v>605</v>
      </c>
      <c r="B64" s="27" t="s">
        <v>43</v>
      </c>
      <c r="C64" s="261">
        <v>30705000</v>
      </c>
      <c r="D64" s="261">
        <v>30705000</v>
      </c>
      <c r="E64" s="261">
        <v>30705000</v>
      </c>
      <c r="F64" s="261">
        <v>30705000</v>
      </c>
      <c r="G64" s="261">
        <v>30705000</v>
      </c>
      <c r="H64" s="261">
        <v>30705000</v>
      </c>
      <c r="I64" s="261">
        <v>30705000</v>
      </c>
      <c r="J64" s="261">
        <v>30705000</v>
      </c>
      <c r="K64" s="261">
        <v>30705000</v>
      </c>
      <c r="L64" s="261">
        <v>30705000</v>
      </c>
      <c r="M64" s="261">
        <v>30705000</v>
      </c>
      <c r="N64" s="261">
        <v>30697000</v>
      </c>
      <c r="O64" s="261">
        <f aca="true" t="shared" si="18" ref="O64:O74">SUM(C64:N64)</f>
        <v>368452000</v>
      </c>
      <c r="P64" s="6"/>
      <c r="Q64" s="6"/>
    </row>
    <row r="65" spans="1:17" ht="15.75">
      <c r="A65" s="21" t="s">
        <v>48</v>
      </c>
      <c r="B65" s="42" t="s">
        <v>49</v>
      </c>
      <c r="C65" s="22">
        <v>1583000</v>
      </c>
      <c r="D65" s="22">
        <v>1583000</v>
      </c>
      <c r="E65" s="22">
        <v>1583000</v>
      </c>
      <c r="F65" s="22">
        <v>1583000</v>
      </c>
      <c r="G65" s="22">
        <v>1583000</v>
      </c>
      <c r="H65" s="22">
        <v>1583000</v>
      </c>
      <c r="I65" s="22">
        <v>1583000</v>
      </c>
      <c r="J65" s="22">
        <v>1583000</v>
      </c>
      <c r="K65" s="22">
        <v>1583000</v>
      </c>
      <c r="L65" s="22">
        <v>1583000</v>
      </c>
      <c r="M65" s="22">
        <v>1583000</v>
      </c>
      <c r="N65" s="22">
        <v>1583000</v>
      </c>
      <c r="O65" s="22">
        <f t="shared" si="18"/>
        <v>18996000</v>
      </c>
      <c r="P65" s="6"/>
      <c r="Q65" s="6"/>
    </row>
    <row r="66" spans="1:17" ht="15.75">
      <c r="A66" s="21" t="s">
        <v>51</v>
      </c>
      <c r="B66" s="42" t="s">
        <v>52</v>
      </c>
      <c r="C66" s="22">
        <v>137000</v>
      </c>
      <c r="D66" s="22">
        <v>137000</v>
      </c>
      <c r="E66" s="22">
        <v>137000</v>
      </c>
      <c r="F66" s="22">
        <v>137000</v>
      </c>
      <c r="G66" s="22">
        <v>137000</v>
      </c>
      <c r="H66" s="22">
        <v>137000</v>
      </c>
      <c r="I66" s="22">
        <v>137000</v>
      </c>
      <c r="J66" s="22">
        <v>137000</v>
      </c>
      <c r="K66" s="22">
        <v>137000</v>
      </c>
      <c r="L66" s="22">
        <v>137000</v>
      </c>
      <c r="M66" s="22">
        <v>137000</v>
      </c>
      <c r="N66" s="22">
        <v>135000</v>
      </c>
      <c r="O66" s="22">
        <f t="shared" si="18"/>
        <v>1642000</v>
      </c>
      <c r="P66" s="6"/>
      <c r="Q66" s="6"/>
    </row>
    <row r="67" spans="1:17" ht="15.75">
      <c r="A67" s="21" t="s">
        <v>57</v>
      </c>
      <c r="B67" s="42" t="s">
        <v>58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>
        <f t="shared" si="18"/>
        <v>0</v>
      </c>
      <c r="P67" s="6"/>
      <c r="Q67" s="6"/>
    </row>
    <row r="68" spans="1:17" ht="15.75">
      <c r="A68" s="21" t="s">
        <v>60</v>
      </c>
      <c r="B68" s="42" t="s">
        <v>61</v>
      </c>
      <c r="C68" s="22">
        <v>362300</v>
      </c>
      <c r="D68" s="22">
        <v>362300</v>
      </c>
      <c r="E68" s="22">
        <v>362300</v>
      </c>
      <c r="F68" s="22">
        <v>362300</v>
      </c>
      <c r="G68" s="22">
        <v>362300</v>
      </c>
      <c r="H68" s="22">
        <v>362300</v>
      </c>
      <c r="I68" s="22">
        <v>362300</v>
      </c>
      <c r="J68" s="22">
        <v>362300</v>
      </c>
      <c r="K68" s="22">
        <v>362300</v>
      </c>
      <c r="L68" s="22">
        <v>362300</v>
      </c>
      <c r="M68" s="22">
        <v>362300</v>
      </c>
      <c r="N68" s="22">
        <v>362340</v>
      </c>
      <c r="O68" s="22">
        <f t="shared" si="18"/>
        <v>4347640</v>
      </c>
      <c r="P68" s="6"/>
      <c r="Q68" s="6"/>
    </row>
    <row r="69" spans="1:17" ht="15">
      <c r="A69" s="24" t="s">
        <v>606</v>
      </c>
      <c r="B69" s="27" t="s">
        <v>76</v>
      </c>
      <c r="C69" s="261">
        <f aca="true" t="shared" si="19" ref="C69:N69">SUM(C65:C68)</f>
        <v>2082300</v>
      </c>
      <c r="D69" s="261">
        <f t="shared" si="19"/>
        <v>2082300</v>
      </c>
      <c r="E69" s="261">
        <f t="shared" si="19"/>
        <v>2082300</v>
      </c>
      <c r="F69" s="261">
        <f t="shared" si="19"/>
        <v>2082300</v>
      </c>
      <c r="G69" s="261">
        <f t="shared" si="19"/>
        <v>2082300</v>
      </c>
      <c r="H69" s="261">
        <f t="shared" si="19"/>
        <v>2082300</v>
      </c>
      <c r="I69" s="261">
        <f t="shared" si="19"/>
        <v>2082300</v>
      </c>
      <c r="J69" s="261">
        <f t="shared" si="19"/>
        <v>2082300</v>
      </c>
      <c r="K69" s="261">
        <f t="shared" si="19"/>
        <v>2082300</v>
      </c>
      <c r="L69" s="261">
        <f t="shared" si="19"/>
        <v>2082300</v>
      </c>
      <c r="M69" s="261">
        <f t="shared" si="19"/>
        <v>2082300</v>
      </c>
      <c r="N69" s="261">
        <f t="shared" si="19"/>
        <v>2080340</v>
      </c>
      <c r="O69" s="261">
        <f t="shared" si="18"/>
        <v>24985640</v>
      </c>
      <c r="P69" s="6"/>
      <c r="Q69" s="6"/>
    </row>
    <row r="70" spans="1:17" ht="15.75">
      <c r="A70" s="19" t="s">
        <v>607</v>
      </c>
      <c r="B70" s="27" t="s">
        <v>98</v>
      </c>
      <c r="C70" s="22"/>
      <c r="D70" s="22"/>
      <c r="E70" s="22"/>
      <c r="F70" s="22"/>
      <c r="G70" s="22">
        <v>33479000</v>
      </c>
      <c r="H70" s="22"/>
      <c r="I70" s="22"/>
      <c r="J70" s="22"/>
      <c r="K70" s="22"/>
      <c r="L70" s="22"/>
      <c r="M70" s="22"/>
      <c r="N70" s="22"/>
      <c r="O70" s="22">
        <f t="shared" si="18"/>
        <v>33479000</v>
      </c>
      <c r="P70" s="6"/>
      <c r="Q70" s="6"/>
    </row>
    <row r="71" spans="1:17" ht="15.75">
      <c r="A71" s="25" t="s">
        <v>587</v>
      </c>
      <c r="B71" s="43"/>
      <c r="C71" s="17">
        <f aca="true" t="shared" si="20" ref="C71:N71">C70+C69+C64+C63</f>
        <v>49242888</v>
      </c>
      <c r="D71" s="17">
        <f t="shared" si="20"/>
        <v>49242888</v>
      </c>
      <c r="E71" s="17">
        <f t="shared" si="20"/>
        <v>49242888</v>
      </c>
      <c r="F71" s="17">
        <f t="shared" si="20"/>
        <v>49242888</v>
      </c>
      <c r="G71" s="17">
        <f t="shared" si="20"/>
        <v>82721888</v>
      </c>
      <c r="H71" s="17">
        <f t="shared" si="20"/>
        <v>49242888</v>
      </c>
      <c r="I71" s="17">
        <f t="shared" si="20"/>
        <v>49242888</v>
      </c>
      <c r="J71" s="17">
        <f t="shared" si="20"/>
        <v>49242888</v>
      </c>
      <c r="K71" s="17">
        <f t="shared" si="20"/>
        <v>49242888</v>
      </c>
      <c r="L71" s="17">
        <f t="shared" si="20"/>
        <v>49242888</v>
      </c>
      <c r="M71" s="17">
        <f t="shared" si="20"/>
        <v>49242888</v>
      </c>
      <c r="N71" s="17">
        <f t="shared" si="20"/>
        <v>49232940</v>
      </c>
      <c r="O71" s="17">
        <f t="shared" si="18"/>
        <v>624383708</v>
      </c>
      <c r="P71" s="6"/>
      <c r="Q71" s="6"/>
    </row>
    <row r="72" spans="1:17" ht="15.75">
      <c r="A72" s="19" t="s">
        <v>608</v>
      </c>
      <c r="B72" s="27" t="s">
        <v>838</v>
      </c>
      <c r="C72" s="22"/>
      <c r="D72" s="22"/>
      <c r="E72" s="22"/>
      <c r="F72" s="22"/>
      <c r="G72" s="22">
        <v>170000000</v>
      </c>
      <c r="H72" s="22"/>
      <c r="I72" s="22"/>
      <c r="J72" s="22"/>
      <c r="K72" s="22"/>
      <c r="L72" s="22"/>
      <c r="M72" s="22"/>
      <c r="N72" s="22"/>
      <c r="O72" s="22">
        <f t="shared" si="18"/>
        <v>170000000</v>
      </c>
      <c r="P72" s="6"/>
      <c r="Q72" s="6"/>
    </row>
    <row r="73" spans="1:17" ht="15.75">
      <c r="A73" s="19" t="s">
        <v>609</v>
      </c>
      <c r="B73" s="27" t="s">
        <v>90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>
        <f t="shared" si="18"/>
        <v>0</v>
      </c>
      <c r="P73" s="6"/>
      <c r="Q73" s="6"/>
    </row>
    <row r="74" spans="1:17" ht="15.75">
      <c r="A74" s="19" t="s">
        <v>610</v>
      </c>
      <c r="B74" s="27" t="s">
        <v>106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>
        <f t="shared" si="18"/>
        <v>0</v>
      </c>
      <c r="P74" s="6"/>
      <c r="Q74" s="6"/>
    </row>
    <row r="75" spans="1:17" ht="15.75">
      <c r="A75" s="25" t="s">
        <v>591</v>
      </c>
      <c r="B75" s="43"/>
      <c r="C75" s="17">
        <f aca="true" t="shared" si="21" ref="C75:O75">SUM(C72:C74)</f>
        <v>0</v>
      </c>
      <c r="D75" s="17">
        <f t="shared" si="21"/>
        <v>0</v>
      </c>
      <c r="E75" s="17">
        <f t="shared" si="21"/>
        <v>0</v>
      </c>
      <c r="F75" s="17">
        <f t="shared" si="21"/>
        <v>0</v>
      </c>
      <c r="G75" s="17">
        <f t="shared" si="21"/>
        <v>170000000</v>
      </c>
      <c r="H75" s="17">
        <f t="shared" si="21"/>
        <v>0</v>
      </c>
      <c r="I75" s="17">
        <f t="shared" si="21"/>
        <v>0</v>
      </c>
      <c r="J75" s="17">
        <f t="shared" si="21"/>
        <v>0</v>
      </c>
      <c r="K75" s="17">
        <f t="shared" si="21"/>
        <v>0</v>
      </c>
      <c r="L75" s="17">
        <f t="shared" si="21"/>
        <v>0</v>
      </c>
      <c r="M75" s="17">
        <f t="shared" si="21"/>
        <v>0</v>
      </c>
      <c r="N75" s="17">
        <f t="shared" si="21"/>
        <v>0</v>
      </c>
      <c r="O75" s="17">
        <f t="shared" si="21"/>
        <v>170000000</v>
      </c>
      <c r="P75" s="6"/>
      <c r="Q75" s="6"/>
    </row>
    <row r="76" spans="1:17" ht="15.75">
      <c r="A76" s="44" t="s">
        <v>611</v>
      </c>
      <c r="B76" s="28" t="s">
        <v>108</v>
      </c>
      <c r="C76" s="269">
        <f aca="true" t="shared" si="22" ref="C76:O76">C75+C71</f>
        <v>49242888</v>
      </c>
      <c r="D76" s="269">
        <f t="shared" si="22"/>
        <v>49242888</v>
      </c>
      <c r="E76" s="269">
        <f t="shared" si="22"/>
        <v>49242888</v>
      </c>
      <c r="F76" s="269">
        <f t="shared" si="22"/>
        <v>49242888</v>
      </c>
      <c r="G76" s="269">
        <f t="shared" si="22"/>
        <v>252721888</v>
      </c>
      <c r="H76" s="269">
        <f t="shared" si="22"/>
        <v>49242888</v>
      </c>
      <c r="I76" s="269">
        <f t="shared" si="22"/>
        <v>49242888</v>
      </c>
      <c r="J76" s="269">
        <f t="shared" si="22"/>
        <v>49242888</v>
      </c>
      <c r="K76" s="269">
        <f t="shared" si="22"/>
        <v>49242888</v>
      </c>
      <c r="L76" s="269">
        <f t="shared" si="22"/>
        <v>49242888</v>
      </c>
      <c r="M76" s="269">
        <f t="shared" si="22"/>
        <v>49242888</v>
      </c>
      <c r="N76" s="269">
        <f t="shared" si="22"/>
        <v>49232940</v>
      </c>
      <c r="O76" s="269">
        <f t="shared" si="22"/>
        <v>794383708</v>
      </c>
      <c r="P76" s="6"/>
      <c r="Q76" s="6"/>
    </row>
    <row r="77" spans="1:17" ht="16.5">
      <c r="A77" s="45" t="s">
        <v>612</v>
      </c>
      <c r="B77" s="46"/>
      <c r="C77" s="22">
        <f aca="true" t="shared" si="23" ref="C77:N77">C71-C49</f>
        <v>25311596</v>
      </c>
      <c r="D77" s="22">
        <f t="shared" si="23"/>
        <v>25652596</v>
      </c>
      <c r="E77" s="22">
        <f t="shared" si="23"/>
        <v>25631128</v>
      </c>
      <c r="F77" s="22">
        <f t="shared" si="23"/>
        <v>25652596</v>
      </c>
      <c r="G77" s="22">
        <f t="shared" si="23"/>
        <v>57611596</v>
      </c>
      <c r="H77" s="22">
        <f t="shared" si="23"/>
        <v>25652596</v>
      </c>
      <c r="I77" s="22">
        <f t="shared" si="23"/>
        <v>25016894</v>
      </c>
      <c r="J77" s="22">
        <f t="shared" si="23"/>
        <v>25620393</v>
      </c>
      <c r="K77" s="22">
        <f t="shared" si="23"/>
        <v>25652596</v>
      </c>
      <c r="L77" s="22">
        <f t="shared" si="23"/>
        <v>25631128</v>
      </c>
      <c r="M77" s="22">
        <f t="shared" si="23"/>
        <v>25652596</v>
      </c>
      <c r="N77" s="22">
        <f t="shared" si="23"/>
        <v>-163982595</v>
      </c>
      <c r="O77" s="22">
        <f aca="true" t="shared" si="24" ref="O77:O83">SUM(C77:N77)</f>
        <v>149103120</v>
      </c>
      <c r="P77" s="6"/>
      <c r="Q77" s="6"/>
    </row>
    <row r="78" spans="1:17" ht="16.5">
      <c r="A78" s="45" t="s">
        <v>620</v>
      </c>
      <c r="B78" s="46"/>
      <c r="C78" s="22">
        <f aca="true" t="shared" si="25" ref="C78:N78">C75-C53</f>
        <v>0</v>
      </c>
      <c r="D78" s="22">
        <f t="shared" si="25"/>
        <v>0</v>
      </c>
      <c r="E78" s="22">
        <f t="shared" si="25"/>
        <v>0</v>
      </c>
      <c r="F78" s="22">
        <f t="shared" si="25"/>
        <v>0</v>
      </c>
      <c r="G78" s="22">
        <f t="shared" si="25"/>
        <v>170000000</v>
      </c>
      <c r="H78" s="22">
        <f t="shared" si="25"/>
        <v>-262535892</v>
      </c>
      <c r="I78" s="22">
        <f t="shared" si="25"/>
        <v>0</v>
      </c>
      <c r="J78" s="22">
        <f t="shared" si="25"/>
        <v>0</v>
      </c>
      <c r="K78" s="22">
        <f t="shared" si="25"/>
        <v>0</v>
      </c>
      <c r="L78" s="22">
        <f t="shared" si="25"/>
        <v>0</v>
      </c>
      <c r="M78" s="22">
        <f t="shared" si="25"/>
        <v>-262535892</v>
      </c>
      <c r="N78" s="22">
        <f t="shared" si="25"/>
        <v>0</v>
      </c>
      <c r="O78" s="22">
        <f t="shared" si="24"/>
        <v>-355071784</v>
      </c>
      <c r="P78" s="6"/>
      <c r="Q78" s="6"/>
    </row>
    <row r="79" spans="1:17" ht="15.75">
      <c r="A79" s="270" t="s">
        <v>511</v>
      </c>
      <c r="B79" s="14" t="s">
        <v>110</v>
      </c>
      <c r="C79" s="22">
        <v>427688542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>
        <f t="shared" si="24"/>
        <v>427688542</v>
      </c>
      <c r="P79" s="6"/>
      <c r="Q79" s="6"/>
    </row>
    <row r="80" spans="1:17" ht="15">
      <c r="A80" s="47" t="s">
        <v>621</v>
      </c>
      <c r="B80" s="40" t="s">
        <v>118</v>
      </c>
      <c r="C80" s="261">
        <f aca="true" t="shared" si="26" ref="C80:N80">SUM(C79)</f>
        <v>427688542</v>
      </c>
      <c r="D80" s="261">
        <f t="shared" si="26"/>
        <v>0</v>
      </c>
      <c r="E80" s="261">
        <f t="shared" si="26"/>
        <v>0</v>
      </c>
      <c r="F80" s="261">
        <f t="shared" si="26"/>
        <v>0</v>
      </c>
      <c r="G80" s="261">
        <f t="shared" si="26"/>
        <v>0</v>
      </c>
      <c r="H80" s="261">
        <f t="shared" si="26"/>
        <v>0</v>
      </c>
      <c r="I80" s="261">
        <f t="shared" si="26"/>
        <v>0</v>
      </c>
      <c r="J80" s="261">
        <f t="shared" si="26"/>
        <v>0</v>
      </c>
      <c r="K80" s="261">
        <f t="shared" si="26"/>
        <v>0</v>
      </c>
      <c r="L80" s="261">
        <f t="shared" si="26"/>
        <v>0</v>
      </c>
      <c r="M80" s="261">
        <f t="shared" si="26"/>
        <v>0</v>
      </c>
      <c r="N80" s="261">
        <f t="shared" si="26"/>
        <v>0</v>
      </c>
      <c r="O80" s="261">
        <f t="shared" si="24"/>
        <v>427688542</v>
      </c>
      <c r="P80" s="6"/>
      <c r="Q80" s="6"/>
    </row>
    <row r="81" spans="1:17" ht="15.75">
      <c r="A81" s="48" t="s">
        <v>622</v>
      </c>
      <c r="B81" s="40" t="s">
        <v>623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>
        <f t="shared" si="24"/>
        <v>0</v>
      </c>
      <c r="P81" s="6"/>
      <c r="Q81" s="6"/>
    </row>
    <row r="82" spans="1:17" ht="15.75">
      <c r="A82" s="47" t="s">
        <v>624</v>
      </c>
      <c r="B82" s="40" t="s">
        <v>625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>
        <f t="shared" si="24"/>
        <v>0</v>
      </c>
      <c r="P82" s="6"/>
      <c r="Q82" s="6"/>
    </row>
    <row r="83" spans="1:17" ht="15.75">
      <c r="A83" s="34" t="s">
        <v>626</v>
      </c>
      <c r="B83" s="35" t="s">
        <v>627</v>
      </c>
      <c r="C83" s="17">
        <f aca="true" t="shared" si="27" ref="C83:N83">SUM(C80:C82)</f>
        <v>427688542</v>
      </c>
      <c r="D83" s="17">
        <f t="shared" si="27"/>
        <v>0</v>
      </c>
      <c r="E83" s="17">
        <f t="shared" si="27"/>
        <v>0</v>
      </c>
      <c r="F83" s="17">
        <f t="shared" si="27"/>
        <v>0</v>
      </c>
      <c r="G83" s="17">
        <f t="shared" si="27"/>
        <v>0</v>
      </c>
      <c r="H83" s="17">
        <f t="shared" si="27"/>
        <v>0</v>
      </c>
      <c r="I83" s="17">
        <f t="shared" si="27"/>
        <v>0</v>
      </c>
      <c r="J83" s="17">
        <f t="shared" si="27"/>
        <v>0</v>
      </c>
      <c r="K83" s="17">
        <f t="shared" si="27"/>
        <v>0</v>
      </c>
      <c r="L83" s="17">
        <f t="shared" si="27"/>
        <v>0</v>
      </c>
      <c r="M83" s="17">
        <f t="shared" si="27"/>
        <v>0</v>
      </c>
      <c r="N83" s="17">
        <f t="shared" si="27"/>
        <v>0</v>
      </c>
      <c r="O83" s="17">
        <f t="shared" si="24"/>
        <v>427688542</v>
      </c>
      <c r="P83" s="6"/>
      <c r="Q83" s="6"/>
    </row>
    <row r="84" spans="1:17" ht="15.75">
      <c r="A84" s="36" t="s">
        <v>628</v>
      </c>
      <c r="B84" s="37"/>
      <c r="C84" s="269">
        <f aca="true" t="shared" si="28" ref="C84:O84">C76+C83</f>
        <v>476931430</v>
      </c>
      <c r="D84" s="269">
        <f t="shared" si="28"/>
        <v>49242888</v>
      </c>
      <c r="E84" s="269">
        <f t="shared" si="28"/>
        <v>49242888</v>
      </c>
      <c r="F84" s="269">
        <f t="shared" si="28"/>
        <v>49242888</v>
      </c>
      <c r="G84" s="269">
        <f t="shared" si="28"/>
        <v>252721888</v>
      </c>
      <c r="H84" s="269">
        <f t="shared" si="28"/>
        <v>49242888</v>
      </c>
      <c r="I84" s="269">
        <f t="shared" si="28"/>
        <v>49242888</v>
      </c>
      <c r="J84" s="269">
        <f t="shared" si="28"/>
        <v>49242888</v>
      </c>
      <c r="K84" s="269">
        <f t="shared" si="28"/>
        <v>49242888</v>
      </c>
      <c r="L84" s="269">
        <f t="shared" si="28"/>
        <v>49242888</v>
      </c>
      <c r="M84" s="269">
        <f t="shared" si="28"/>
        <v>49242888</v>
      </c>
      <c r="N84" s="269">
        <f t="shared" si="28"/>
        <v>49232940</v>
      </c>
      <c r="O84" s="269">
        <f t="shared" si="28"/>
        <v>1222072250</v>
      </c>
      <c r="P84" s="6"/>
      <c r="Q84" s="6"/>
    </row>
    <row r="85" spans="1:17" ht="15.75">
      <c r="A85" s="271" t="s">
        <v>512</v>
      </c>
      <c r="B85" s="272"/>
      <c r="C85" s="22">
        <f aca="true" t="shared" si="29" ref="C85:O85">C84-C59</f>
        <v>430907708</v>
      </c>
      <c r="D85" s="22">
        <f t="shared" si="29"/>
        <v>7504646</v>
      </c>
      <c r="E85" s="22">
        <f t="shared" si="29"/>
        <v>7483178</v>
      </c>
      <c r="F85" s="22">
        <f t="shared" si="29"/>
        <v>7504646</v>
      </c>
      <c r="G85" s="22">
        <f t="shared" si="29"/>
        <v>209463646</v>
      </c>
      <c r="H85" s="22">
        <f t="shared" si="29"/>
        <v>-255031246</v>
      </c>
      <c r="I85" s="22">
        <f t="shared" si="29"/>
        <v>6868944</v>
      </c>
      <c r="J85" s="22">
        <f t="shared" si="29"/>
        <v>7472443</v>
      </c>
      <c r="K85" s="22">
        <f t="shared" si="29"/>
        <v>7504646</v>
      </c>
      <c r="L85" s="22">
        <f t="shared" si="29"/>
        <v>7483178</v>
      </c>
      <c r="M85" s="22">
        <f t="shared" si="29"/>
        <v>-255031246</v>
      </c>
      <c r="N85" s="22">
        <f t="shared" si="29"/>
        <v>-182130543</v>
      </c>
      <c r="O85" s="22">
        <f t="shared" si="29"/>
        <v>0</v>
      </c>
      <c r="P85" s="6"/>
      <c r="Q85" s="6"/>
    </row>
    <row r="86" spans="2:17" ht="15.75">
      <c r="B86" s="6"/>
      <c r="P86" s="6"/>
      <c r="Q86" s="6"/>
    </row>
    <row r="87" spans="2:17" ht="15.75">
      <c r="B87" s="6"/>
      <c r="P87" s="6"/>
      <c r="Q87" s="6"/>
    </row>
    <row r="88" spans="2:17" ht="15.75">
      <c r="B88" s="6"/>
      <c r="P88" s="6"/>
      <c r="Q88" s="6"/>
    </row>
    <row r="89" spans="2:17" ht="15.75">
      <c r="B89" s="6"/>
      <c r="P89" s="6"/>
      <c r="Q89" s="6"/>
    </row>
    <row r="90" spans="2:17" ht="15.75">
      <c r="B90" s="6"/>
      <c r="P90" s="6"/>
      <c r="Q90" s="6"/>
    </row>
    <row r="91" spans="2:17" ht="15.75">
      <c r="B91" s="6"/>
      <c r="P91" s="6"/>
      <c r="Q91" s="6"/>
    </row>
    <row r="92" spans="2:17" ht="15.75">
      <c r="B92" s="6"/>
      <c r="P92" s="6"/>
      <c r="Q92" s="6"/>
    </row>
    <row r="93" spans="2:17" ht="15.75">
      <c r="B93" s="6"/>
      <c r="P93" s="6"/>
      <c r="Q93" s="6"/>
    </row>
    <row r="94" spans="2:17" ht="15.75">
      <c r="B94" s="6"/>
      <c r="P94" s="6"/>
      <c r="Q94" s="6"/>
    </row>
    <row r="95" spans="2:17" ht="15.75">
      <c r="B95" s="6"/>
      <c r="P95" s="6"/>
      <c r="Q95" s="6"/>
    </row>
    <row r="96" spans="2:17" ht="15.75">
      <c r="B96" s="6"/>
      <c r="P96" s="6"/>
      <c r="Q96" s="6"/>
    </row>
    <row r="97" spans="2:17" ht="15.75">
      <c r="B97" s="6"/>
      <c r="P97" s="6"/>
      <c r="Q97" s="6"/>
    </row>
  </sheetData>
  <sheetProtection/>
  <mergeCells count="1">
    <mergeCell ref="A2:O2"/>
  </mergeCells>
  <printOptions/>
  <pageMargins left="0.7086614173228347" right="0.7086614173228347" top="0.32" bottom="0.7480314960629921" header="0.31496062992125984" footer="0.31496062992125984"/>
  <pageSetup fitToHeight="2" horizontalDpi="300" verticalDpi="300" orientation="landscape" paperSize="9" scale="3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91.140625" style="372" customWidth="1"/>
    <col min="2" max="2" width="9.140625" style="372" customWidth="1"/>
    <col min="3" max="3" width="16.140625" style="373" customWidth="1"/>
    <col min="4" max="4" width="14.57421875" style="373" customWidth="1"/>
    <col min="5" max="5" width="17.00390625" style="373" customWidth="1"/>
    <col min="6" max="6" width="17.8515625" style="373" customWidth="1"/>
    <col min="7" max="7" width="16.8515625" style="373" customWidth="1"/>
    <col min="8" max="8" width="16.140625" style="373" customWidth="1"/>
    <col min="9" max="9" width="16.28125" style="373" customWidth="1"/>
    <col min="10" max="10" width="15.28125" style="373" customWidth="1"/>
    <col min="11" max="11" width="16.140625" style="373" bestFit="1" customWidth="1"/>
    <col min="12" max="12" width="15.8515625" style="373" customWidth="1"/>
    <col min="13" max="13" width="16.28125" style="373" customWidth="1"/>
    <col min="14" max="14" width="15.8515625" style="373" customWidth="1"/>
    <col min="15" max="15" width="21.140625" style="373" customWidth="1"/>
    <col min="16" max="16384" width="9.140625" style="372" customWidth="1"/>
  </cols>
  <sheetData>
    <row r="1" spans="1:15" s="369" customFormat="1" ht="16.5">
      <c r="A1" s="368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1" t="s">
        <v>432</v>
      </c>
      <c r="O1" s="370"/>
    </row>
    <row r="2" spans="1:15" ht="26.25" customHeight="1">
      <c r="A2" s="657" t="s">
        <v>1053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</row>
    <row r="4" ht="15.75">
      <c r="A4" s="326" t="s">
        <v>466</v>
      </c>
    </row>
    <row r="5" spans="1:17" ht="25.5">
      <c r="A5" s="327" t="s">
        <v>755</v>
      </c>
      <c r="B5" s="328" t="s">
        <v>467</v>
      </c>
      <c r="C5" s="341" t="s">
        <v>497</v>
      </c>
      <c r="D5" s="341" t="s">
        <v>498</v>
      </c>
      <c r="E5" s="341" t="s">
        <v>499</v>
      </c>
      <c r="F5" s="341" t="s">
        <v>500</v>
      </c>
      <c r="G5" s="341" t="s">
        <v>501</v>
      </c>
      <c r="H5" s="341" t="s">
        <v>502</v>
      </c>
      <c r="I5" s="341" t="s">
        <v>503</v>
      </c>
      <c r="J5" s="341" t="s">
        <v>504</v>
      </c>
      <c r="K5" s="341" t="s">
        <v>505</v>
      </c>
      <c r="L5" s="341" t="s">
        <v>506</v>
      </c>
      <c r="M5" s="341" t="s">
        <v>507</v>
      </c>
      <c r="N5" s="341" t="s">
        <v>508</v>
      </c>
      <c r="O5" s="374" t="s">
        <v>509</v>
      </c>
      <c r="P5" s="325"/>
      <c r="Q5" s="325"/>
    </row>
    <row r="6" spans="1:17" ht="15.75">
      <c r="A6" s="375" t="s">
        <v>127</v>
      </c>
      <c r="B6" s="376" t="s">
        <v>128</v>
      </c>
      <c r="C6" s="341">
        <v>6080000</v>
      </c>
      <c r="D6" s="341">
        <v>5817000</v>
      </c>
      <c r="E6" s="341">
        <v>5812000</v>
      </c>
      <c r="F6" s="341">
        <v>5812000</v>
      </c>
      <c r="G6" s="341">
        <v>5812000</v>
      </c>
      <c r="H6" s="341">
        <v>5812000</v>
      </c>
      <c r="I6" s="341">
        <v>5812000</v>
      </c>
      <c r="J6" s="341">
        <v>5812000</v>
      </c>
      <c r="K6" s="341">
        <v>5812000</v>
      </c>
      <c r="L6" s="341">
        <v>5812000</v>
      </c>
      <c r="M6" s="341">
        <v>5812000</v>
      </c>
      <c r="N6" s="341">
        <v>5812000</v>
      </c>
      <c r="O6" s="341">
        <f aca="true" t="shared" si="0" ref="O6:O44">SUM(C6:N6)</f>
        <v>70017000</v>
      </c>
      <c r="P6" s="325"/>
      <c r="Q6" s="325"/>
    </row>
    <row r="7" spans="1:17" ht="15.75">
      <c r="A7" s="375" t="s">
        <v>129</v>
      </c>
      <c r="B7" s="331" t="s">
        <v>130</v>
      </c>
      <c r="C7" s="341"/>
      <c r="D7" s="341"/>
      <c r="E7" s="341"/>
      <c r="F7" s="341"/>
      <c r="G7" s="341"/>
      <c r="H7" s="341"/>
      <c r="I7" s="341">
        <v>2958000</v>
      </c>
      <c r="J7" s="341"/>
      <c r="K7" s="341"/>
      <c r="L7" s="341"/>
      <c r="M7" s="341"/>
      <c r="N7" s="341">
        <v>2958000</v>
      </c>
      <c r="O7" s="341">
        <f t="shared" si="0"/>
        <v>5916000</v>
      </c>
      <c r="P7" s="325"/>
      <c r="Q7" s="325"/>
    </row>
    <row r="8" spans="1:17" ht="15.75">
      <c r="A8" s="375" t="s">
        <v>131</v>
      </c>
      <c r="B8" s="331" t="s">
        <v>132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>
        <f t="shared" si="0"/>
        <v>0</v>
      </c>
      <c r="P8" s="325"/>
      <c r="Q8" s="325"/>
    </row>
    <row r="9" spans="1:17" ht="15.75">
      <c r="A9" s="375" t="s">
        <v>133</v>
      </c>
      <c r="B9" s="331" t="s">
        <v>134</v>
      </c>
      <c r="C9" s="341">
        <v>79000</v>
      </c>
      <c r="D9" s="341">
        <v>80000</v>
      </c>
      <c r="E9" s="341">
        <v>159000</v>
      </c>
      <c r="F9" s="341">
        <v>159000</v>
      </c>
      <c r="G9" s="341">
        <v>159000</v>
      </c>
      <c r="H9" s="341">
        <v>159000</v>
      </c>
      <c r="I9" s="341">
        <v>159000</v>
      </c>
      <c r="J9" s="341">
        <v>159000</v>
      </c>
      <c r="K9" s="341">
        <v>159000</v>
      </c>
      <c r="L9" s="341">
        <v>159000</v>
      </c>
      <c r="M9" s="341">
        <v>159000</v>
      </c>
      <c r="N9" s="341">
        <v>159000</v>
      </c>
      <c r="O9" s="341">
        <f t="shared" si="0"/>
        <v>1749000</v>
      </c>
      <c r="P9" s="325"/>
      <c r="Q9" s="325"/>
    </row>
    <row r="10" spans="1:17" ht="15.75">
      <c r="A10" s="330" t="s">
        <v>137</v>
      </c>
      <c r="B10" s="331" t="s">
        <v>138</v>
      </c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>
        <f t="shared" si="0"/>
        <v>0</v>
      </c>
      <c r="P10" s="325"/>
      <c r="Q10" s="325"/>
    </row>
    <row r="11" spans="1:17" ht="15.75">
      <c r="A11" s="330" t="s">
        <v>139</v>
      </c>
      <c r="B11" s="331" t="s">
        <v>140</v>
      </c>
      <c r="C11" s="341"/>
      <c r="D11" s="341"/>
      <c r="E11" s="341">
        <v>1642500</v>
      </c>
      <c r="F11" s="341">
        <v>1643000</v>
      </c>
      <c r="G11" s="341"/>
      <c r="H11" s="341"/>
      <c r="I11" s="341"/>
      <c r="J11" s="341"/>
      <c r="K11" s="341"/>
      <c r="L11" s="341"/>
      <c r="M11" s="341"/>
      <c r="N11" s="341"/>
      <c r="O11" s="341">
        <f t="shared" si="0"/>
        <v>3285500</v>
      </c>
      <c r="P11" s="325"/>
      <c r="Q11" s="325"/>
    </row>
    <row r="12" spans="1:17" ht="15.75">
      <c r="A12" s="333" t="s">
        <v>143</v>
      </c>
      <c r="B12" s="331" t="s">
        <v>144</v>
      </c>
      <c r="C12" s="341">
        <v>114000</v>
      </c>
      <c r="D12" s="341">
        <v>114000</v>
      </c>
      <c r="E12" s="341">
        <v>114000</v>
      </c>
      <c r="F12" s="341">
        <v>114000</v>
      </c>
      <c r="G12" s="341">
        <v>114000</v>
      </c>
      <c r="H12" s="341">
        <v>114000</v>
      </c>
      <c r="I12" s="341">
        <v>56000</v>
      </c>
      <c r="J12" s="341">
        <v>56000</v>
      </c>
      <c r="K12" s="341">
        <v>114000</v>
      </c>
      <c r="L12" s="341">
        <v>114000</v>
      </c>
      <c r="M12" s="341">
        <v>114000</v>
      </c>
      <c r="N12" s="341">
        <v>114000</v>
      </c>
      <c r="O12" s="341">
        <f t="shared" si="0"/>
        <v>1252000</v>
      </c>
      <c r="P12" s="325"/>
      <c r="Q12" s="325"/>
    </row>
    <row r="13" spans="1:17" ht="15.75">
      <c r="A13" s="333" t="s">
        <v>145</v>
      </c>
      <c r="B13" s="331" t="s">
        <v>146</v>
      </c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>
        <f t="shared" si="0"/>
        <v>0</v>
      </c>
      <c r="P13" s="325"/>
      <c r="Q13" s="325"/>
    </row>
    <row r="14" spans="1:17" ht="15.75">
      <c r="A14" s="333" t="s">
        <v>151</v>
      </c>
      <c r="B14" s="331" t="s">
        <v>152</v>
      </c>
      <c r="C14" s="341">
        <v>59300</v>
      </c>
      <c r="D14" s="341">
        <v>51000</v>
      </c>
      <c r="E14" s="341">
        <v>51000</v>
      </c>
      <c r="F14" s="341">
        <v>51000</v>
      </c>
      <c r="G14" s="341">
        <v>51000</v>
      </c>
      <c r="H14" s="341">
        <v>51000</v>
      </c>
      <c r="I14" s="341">
        <v>51000</v>
      </c>
      <c r="J14" s="341">
        <v>51000</v>
      </c>
      <c r="K14" s="341">
        <v>51000</v>
      </c>
      <c r="L14" s="341">
        <v>51000</v>
      </c>
      <c r="M14" s="341">
        <v>51000</v>
      </c>
      <c r="N14" s="341">
        <v>51000</v>
      </c>
      <c r="O14" s="341">
        <f t="shared" si="0"/>
        <v>620300</v>
      </c>
      <c r="P14" s="325"/>
      <c r="Q14" s="325"/>
    </row>
    <row r="15" spans="1:17" ht="15">
      <c r="A15" s="377" t="s">
        <v>468</v>
      </c>
      <c r="B15" s="378" t="s">
        <v>154</v>
      </c>
      <c r="C15" s="374">
        <f aca="true" t="shared" si="1" ref="C15:N15">SUM(C6:C14)</f>
        <v>6332300</v>
      </c>
      <c r="D15" s="374">
        <f t="shared" si="1"/>
        <v>6062000</v>
      </c>
      <c r="E15" s="374">
        <f t="shared" si="1"/>
        <v>7778500</v>
      </c>
      <c r="F15" s="374">
        <f t="shared" si="1"/>
        <v>7779000</v>
      </c>
      <c r="G15" s="374">
        <f t="shared" si="1"/>
        <v>6136000</v>
      </c>
      <c r="H15" s="374">
        <f t="shared" si="1"/>
        <v>6136000</v>
      </c>
      <c r="I15" s="374">
        <f t="shared" si="1"/>
        <v>9036000</v>
      </c>
      <c r="J15" s="374">
        <f t="shared" si="1"/>
        <v>6078000</v>
      </c>
      <c r="K15" s="374">
        <f t="shared" si="1"/>
        <v>6136000</v>
      </c>
      <c r="L15" s="374">
        <f t="shared" si="1"/>
        <v>6136000</v>
      </c>
      <c r="M15" s="374">
        <f t="shared" si="1"/>
        <v>6136000</v>
      </c>
      <c r="N15" s="374">
        <f t="shared" si="1"/>
        <v>9094000</v>
      </c>
      <c r="O15" s="374">
        <f t="shared" si="0"/>
        <v>82839800</v>
      </c>
      <c r="P15" s="325"/>
      <c r="Q15" s="325"/>
    </row>
    <row r="16" spans="1:17" ht="18" customHeight="1">
      <c r="A16" s="333" t="s">
        <v>155</v>
      </c>
      <c r="B16" s="331" t="s">
        <v>156</v>
      </c>
      <c r="C16" s="374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74">
        <f t="shared" si="0"/>
        <v>0</v>
      </c>
      <c r="P16" s="325"/>
      <c r="Q16" s="325"/>
    </row>
    <row r="17" spans="1:17" ht="15.75">
      <c r="A17" s="333" t="s">
        <v>157</v>
      </c>
      <c r="B17" s="331" t="s">
        <v>158</v>
      </c>
      <c r="C17" s="341">
        <v>127000</v>
      </c>
      <c r="D17" s="341">
        <v>127000</v>
      </c>
      <c r="E17" s="341">
        <v>229000</v>
      </c>
      <c r="F17" s="341">
        <v>229000</v>
      </c>
      <c r="G17" s="341">
        <v>229000</v>
      </c>
      <c r="H17" s="341">
        <v>127000</v>
      </c>
      <c r="I17" s="341">
        <v>127000</v>
      </c>
      <c r="J17" s="341">
        <v>127000</v>
      </c>
      <c r="K17" s="341">
        <v>229000</v>
      </c>
      <c r="L17" s="341">
        <v>230000</v>
      </c>
      <c r="M17" s="341">
        <v>127000</v>
      </c>
      <c r="N17" s="341">
        <v>127000</v>
      </c>
      <c r="O17" s="341">
        <f t="shared" si="0"/>
        <v>2035000</v>
      </c>
      <c r="P17" s="325"/>
      <c r="Q17" s="325"/>
    </row>
    <row r="18" spans="1:17" ht="15.75">
      <c r="A18" s="361" t="s">
        <v>159</v>
      </c>
      <c r="B18" s="331" t="s">
        <v>160</v>
      </c>
      <c r="C18" s="341"/>
      <c r="D18" s="341"/>
      <c r="E18" s="341"/>
      <c r="F18" s="341">
        <v>1521700</v>
      </c>
      <c r="G18" s="341"/>
      <c r="H18" s="341">
        <v>300000</v>
      </c>
      <c r="I18" s="341"/>
      <c r="J18" s="341"/>
      <c r="K18" s="341"/>
      <c r="L18" s="341"/>
      <c r="M18" s="341"/>
      <c r="N18" s="341"/>
      <c r="O18" s="341">
        <f t="shared" si="0"/>
        <v>1821700</v>
      </c>
      <c r="P18" s="325"/>
      <c r="Q18" s="325"/>
    </row>
    <row r="19" spans="1:17" ht="15">
      <c r="A19" s="359" t="s">
        <v>469</v>
      </c>
      <c r="B19" s="378" t="s">
        <v>162</v>
      </c>
      <c r="C19" s="374">
        <f aca="true" t="shared" si="2" ref="C19:N19">SUM(C16:C18)</f>
        <v>127000</v>
      </c>
      <c r="D19" s="374">
        <f t="shared" si="2"/>
        <v>127000</v>
      </c>
      <c r="E19" s="374">
        <f t="shared" si="2"/>
        <v>229000</v>
      </c>
      <c r="F19" s="374">
        <f t="shared" si="2"/>
        <v>1750700</v>
      </c>
      <c r="G19" s="374">
        <f t="shared" si="2"/>
        <v>229000</v>
      </c>
      <c r="H19" s="374">
        <f t="shared" si="2"/>
        <v>427000</v>
      </c>
      <c r="I19" s="374">
        <f t="shared" si="2"/>
        <v>127000</v>
      </c>
      <c r="J19" s="374">
        <f t="shared" si="2"/>
        <v>127000</v>
      </c>
      <c r="K19" s="374">
        <f t="shared" si="2"/>
        <v>229000</v>
      </c>
      <c r="L19" s="374">
        <f t="shared" si="2"/>
        <v>230000</v>
      </c>
      <c r="M19" s="374">
        <f t="shared" si="2"/>
        <v>127000</v>
      </c>
      <c r="N19" s="374">
        <f t="shared" si="2"/>
        <v>127000</v>
      </c>
      <c r="O19" s="374">
        <f t="shared" si="0"/>
        <v>3856700</v>
      </c>
      <c r="P19" s="325"/>
      <c r="Q19" s="325"/>
    </row>
    <row r="20" spans="1:17" ht="15">
      <c r="A20" s="334" t="s">
        <v>470</v>
      </c>
      <c r="B20" s="335" t="s">
        <v>164</v>
      </c>
      <c r="C20" s="374">
        <f aca="true" t="shared" si="3" ref="C20:N20">(C15+C19)</f>
        <v>6459300</v>
      </c>
      <c r="D20" s="374">
        <f t="shared" si="3"/>
        <v>6189000</v>
      </c>
      <c r="E20" s="374">
        <f t="shared" si="3"/>
        <v>8007500</v>
      </c>
      <c r="F20" s="374">
        <f t="shared" si="3"/>
        <v>9529700</v>
      </c>
      <c r="G20" s="374">
        <f t="shared" si="3"/>
        <v>6365000</v>
      </c>
      <c r="H20" s="374">
        <f t="shared" si="3"/>
        <v>6563000</v>
      </c>
      <c r="I20" s="374">
        <f t="shared" si="3"/>
        <v>9163000</v>
      </c>
      <c r="J20" s="374">
        <f t="shared" si="3"/>
        <v>6205000</v>
      </c>
      <c r="K20" s="374">
        <f t="shared" si="3"/>
        <v>6365000</v>
      </c>
      <c r="L20" s="374">
        <f t="shared" si="3"/>
        <v>6366000</v>
      </c>
      <c r="M20" s="374">
        <f t="shared" si="3"/>
        <v>6263000</v>
      </c>
      <c r="N20" s="374">
        <f t="shared" si="3"/>
        <v>9221000</v>
      </c>
      <c r="O20" s="374">
        <f t="shared" si="0"/>
        <v>86696500</v>
      </c>
      <c r="P20" s="325"/>
      <c r="Q20" s="325"/>
    </row>
    <row r="21" spans="1:17" ht="15">
      <c r="A21" s="338" t="s">
        <v>165</v>
      </c>
      <c r="B21" s="335" t="s">
        <v>166</v>
      </c>
      <c r="C21" s="374">
        <v>1185600</v>
      </c>
      <c r="D21" s="374">
        <v>1710800</v>
      </c>
      <c r="E21" s="374">
        <v>1996470</v>
      </c>
      <c r="F21" s="374">
        <v>1996470</v>
      </c>
      <c r="G21" s="374">
        <v>1134000</v>
      </c>
      <c r="H21" s="374">
        <v>1134000</v>
      </c>
      <c r="I21" s="374">
        <v>1710800</v>
      </c>
      <c r="J21" s="374">
        <v>1134000</v>
      </c>
      <c r="K21" s="374">
        <v>1134000</v>
      </c>
      <c r="L21" s="374">
        <v>1134000</v>
      </c>
      <c r="M21" s="374">
        <v>1134000</v>
      </c>
      <c r="N21" s="374">
        <v>1710800</v>
      </c>
      <c r="O21" s="374">
        <f t="shared" si="0"/>
        <v>17114940</v>
      </c>
      <c r="P21" s="325"/>
      <c r="Q21" s="325"/>
    </row>
    <row r="22" spans="1:17" ht="15.75">
      <c r="A22" s="333" t="s">
        <v>167</v>
      </c>
      <c r="B22" s="331" t="s">
        <v>168</v>
      </c>
      <c r="C22" s="341"/>
      <c r="D22" s="341"/>
      <c r="E22" s="341"/>
      <c r="F22" s="341">
        <v>53000</v>
      </c>
      <c r="G22" s="341">
        <v>44000</v>
      </c>
      <c r="H22" s="341"/>
      <c r="I22" s="341"/>
      <c r="J22" s="341"/>
      <c r="K22" s="341"/>
      <c r="L22" s="341"/>
      <c r="M22" s="341"/>
      <c r="N22" s="341"/>
      <c r="O22" s="341">
        <f t="shared" si="0"/>
        <v>97000</v>
      </c>
      <c r="P22" s="325"/>
      <c r="Q22" s="325"/>
    </row>
    <row r="23" spans="1:17" ht="15.75">
      <c r="A23" s="333" t="s">
        <v>169</v>
      </c>
      <c r="B23" s="331" t="s">
        <v>170</v>
      </c>
      <c r="C23" s="341">
        <v>76000</v>
      </c>
      <c r="D23" s="341">
        <v>76000</v>
      </c>
      <c r="E23" s="341">
        <v>76000</v>
      </c>
      <c r="F23" s="341">
        <v>76000</v>
      </c>
      <c r="G23" s="341">
        <v>76000</v>
      </c>
      <c r="H23" s="341">
        <v>76000</v>
      </c>
      <c r="I23" s="341">
        <v>76000</v>
      </c>
      <c r="J23" s="341">
        <v>76000</v>
      </c>
      <c r="K23" s="341">
        <v>76000</v>
      </c>
      <c r="L23" s="341">
        <v>76000</v>
      </c>
      <c r="M23" s="341">
        <v>76000</v>
      </c>
      <c r="N23" s="341">
        <v>78048</v>
      </c>
      <c r="O23" s="341">
        <f t="shared" si="0"/>
        <v>914048</v>
      </c>
      <c r="P23" s="325"/>
      <c r="Q23" s="325"/>
    </row>
    <row r="24" spans="1:17" ht="15.75">
      <c r="A24" s="333" t="s">
        <v>171</v>
      </c>
      <c r="B24" s="331" t="s">
        <v>172</v>
      </c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>
        <f t="shared" si="0"/>
        <v>0</v>
      </c>
      <c r="P24" s="325"/>
      <c r="Q24" s="325"/>
    </row>
    <row r="25" spans="1:17" ht="15">
      <c r="A25" s="359" t="s">
        <v>471</v>
      </c>
      <c r="B25" s="378" t="s">
        <v>174</v>
      </c>
      <c r="C25" s="374">
        <f aca="true" t="shared" si="4" ref="C25:N25">SUM(C22:C24)</f>
        <v>76000</v>
      </c>
      <c r="D25" s="374">
        <f t="shared" si="4"/>
        <v>76000</v>
      </c>
      <c r="E25" s="374">
        <f t="shared" si="4"/>
        <v>76000</v>
      </c>
      <c r="F25" s="374">
        <f t="shared" si="4"/>
        <v>129000</v>
      </c>
      <c r="G25" s="374">
        <f t="shared" si="4"/>
        <v>120000</v>
      </c>
      <c r="H25" s="374">
        <f t="shared" si="4"/>
        <v>76000</v>
      </c>
      <c r="I25" s="374">
        <f t="shared" si="4"/>
        <v>76000</v>
      </c>
      <c r="J25" s="374">
        <f t="shared" si="4"/>
        <v>76000</v>
      </c>
      <c r="K25" s="374">
        <f t="shared" si="4"/>
        <v>76000</v>
      </c>
      <c r="L25" s="374">
        <f t="shared" si="4"/>
        <v>76000</v>
      </c>
      <c r="M25" s="374">
        <f t="shared" si="4"/>
        <v>76000</v>
      </c>
      <c r="N25" s="374">
        <f t="shared" si="4"/>
        <v>78048</v>
      </c>
      <c r="O25" s="374">
        <f t="shared" si="0"/>
        <v>1011048</v>
      </c>
      <c r="P25" s="325"/>
      <c r="Q25" s="325"/>
    </row>
    <row r="26" spans="1:17" ht="15.75">
      <c r="A26" s="333" t="s">
        <v>175</v>
      </c>
      <c r="B26" s="331" t="s">
        <v>176</v>
      </c>
      <c r="C26" s="341">
        <v>100000</v>
      </c>
      <c r="D26" s="341">
        <v>101000</v>
      </c>
      <c r="E26" s="341">
        <v>101000</v>
      </c>
      <c r="F26" s="341">
        <v>101000</v>
      </c>
      <c r="G26" s="341">
        <v>101000</v>
      </c>
      <c r="H26" s="341">
        <v>101000</v>
      </c>
      <c r="I26" s="341">
        <v>101000</v>
      </c>
      <c r="J26" s="341">
        <v>101000</v>
      </c>
      <c r="K26" s="341">
        <v>101000</v>
      </c>
      <c r="L26" s="341">
        <v>101000</v>
      </c>
      <c r="M26" s="341">
        <v>101000</v>
      </c>
      <c r="N26" s="341">
        <v>101000</v>
      </c>
      <c r="O26" s="341">
        <f t="shared" si="0"/>
        <v>1211000</v>
      </c>
      <c r="P26" s="325"/>
      <c r="Q26" s="325"/>
    </row>
    <row r="27" spans="1:17" ht="15.75">
      <c r="A27" s="333" t="s">
        <v>177</v>
      </c>
      <c r="B27" s="331" t="s">
        <v>178</v>
      </c>
      <c r="C27" s="341">
        <v>20000</v>
      </c>
      <c r="D27" s="341">
        <v>20000</v>
      </c>
      <c r="E27" s="341">
        <v>20000</v>
      </c>
      <c r="F27" s="341">
        <v>20000</v>
      </c>
      <c r="G27" s="341">
        <v>20000</v>
      </c>
      <c r="H27" s="341">
        <v>20000</v>
      </c>
      <c r="I27" s="341">
        <v>20000</v>
      </c>
      <c r="J27" s="341">
        <v>20000</v>
      </c>
      <c r="K27" s="341">
        <v>20000</v>
      </c>
      <c r="L27" s="341">
        <v>20000</v>
      </c>
      <c r="M27" s="341">
        <v>20000</v>
      </c>
      <c r="N27" s="341">
        <v>20000</v>
      </c>
      <c r="O27" s="341">
        <f t="shared" si="0"/>
        <v>240000</v>
      </c>
      <c r="P27" s="325"/>
      <c r="Q27" s="325"/>
    </row>
    <row r="28" spans="1:17" ht="15">
      <c r="A28" s="359" t="s">
        <v>472</v>
      </c>
      <c r="B28" s="378" t="s">
        <v>180</v>
      </c>
      <c r="C28" s="374">
        <f aca="true" t="shared" si="5" ref="C28:N28">SUM(C26:C27)</f>
        <v>120000</v>
      </c>
      <c r="D28" s="374">
        <f t="shared" si="5"/>
        <v>121000</v>
      </c>
      <c r="E28" s="374">
        <f t="shared" si="5"/>
        <v>121000</v>
      </c>
      <c r="F28" s="374">
        <f t="shared" si="5"/>
        <v>121000</v>
      </c>
      <c r="G28" s="374">
        <f t="shared" si="5"/>
        <v>121000</v>
      </c>
      <c r="H28" s="374">
        <f t="shared" si="5"/>
        <v>121000</v>
      </c>
      <c r="I28" s="374">
        <f t="shared" si="5"/>
        <v>121000</v>
      </c>
      <c r="J28" s="374">
        <f t="shared" si="5"/>
        <v>121000</v>
      </c>
      <c r="K28" s="374">
        <f t="shared" si="5"/>
        <v>121000</v>
      </c>
      <c r="L28" s="374">
        <f t="shared" si="5"/>
        <v>121000</v>
      </c>
      <c r="M28" s="374">
        <f t="shared" si="5"/>
        <v>121000</v>
      </c>
      <c r="N28" s="374">
        <f t="shared" si="5"/>
        <v>121000</v>
      </c>
      <c r="O28" s="374">
        <f t="shared" si="0"/>
        <v>1451000</v>
      </c>
      <c r="P28" s="325"/>
      <c r="Q28" s="325"/>
    </row>
    <row r="29" spans="1:17" ht="15.75">
      <c r="A29" s="333" t="s">
        <v>181</v>
      </c>
      <c r="B29" s="331" t="s">
        <v>182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>
        <f t="shared" si="0"/>
        <v>0</v>
      </c>
      <c r="P29" s="325"/>
      <c r="Q29" s="325"/>
    </row>
    <row r="30" spans="1:17" ht="15.75">
      <c r="A30" s="333" t="s">
        <v>183</v>
      </c>
      <c r="B30" s="331" t="s">
        <v>184</v>
      </c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>
        <f t="shared" si="0"/>
        <v>0</v>
      </c>
      <c r="P30" s="325"/>
      <c r="Q30" s="325"/>
    </row>
    <row r="31" spans="1:17" ht="15.75">
      <c r="A31" s="333" t="s">
        <v>185</v>
      </c>
      <c r="B31" s="331" t="s">
        <v>186</v>
      </c>
      <c r="C31" s="341">
        <v>98833</v>
      </c>
      <c r="D31" s="341">
        <v>98833</v>
      </c>
      <c r="E31" s="341">
        <v>98833</v>
      </c>
      <c r="F31" s="341">
        <v>98833</v>
      </c>
      <c r="G31" s="341">
        <v>98833</v>
      </c>
      <c r="H31" s="341">
        <v>98833</v>
      </c>
      <c r="I31" s="341">
        <v>98833</v>
      </c>
      <c r="J31" s="341">
        <v>98833</v>
      </c>
      <c r="K31" s="341">
        <v>98833</v>
      </c>
      <c r="L31" s="341">
        <v>98833</v>
      </c>
      <c r="M31" s="341">
        <v>98833</v>
      </c>
      <c r="N31" s="341">
        <v>98837</v>
      </c>
      <c r="O31" s="341">
        <f t="shared" si="0"/>
        <v>1186000</v>
      </c>
      <c r="P31" s="325"/>
      <c r="Q31" s="325"/>
    </row>
    <row r="32" spans="1:17" ht="15.75">
      <c r="A32" s="333" t="s">
        <v>187</v>
      </c>
      <c r="B32" s="331" t="s">
        <v>188</v>
      </c>
      <c r="C32" s="341"/>
      <c r="D32" s="341"/>
      <c r="E32" s="341"/>
      <c r="F32" s="341">
        <v>20000</v>
      </c>
      <c r="G32" s="341"/>
      <c r="H32" s="341"/>
      <c r="I32" s="341"/>
      <c r="J32" s="341"/>
      <c r="K32" s="341"/>
      <c r="L32" s="341"/>
      <c r="M32" s="341"/>
      <c r="N32" s="341"/>
      <c r="O32" s="341">
        <f t="shared" si="0"/>
        <v>20000</v>
      </c>
      <c r="P32" s="325"/>
      <c r="Q32" s="325"/>
    </row>
    <row r="33" spans="1:17" ht="15.75">
      <c r="A33" s="379" t="s">
        <v>120</v>
      </c>
      <c r="B33" s="331" t="s">
        <v>189</v>
      </c>
      <c r="C33" s="341">
        <v>28000</v>
      </c>
      <c r="D33" s="341"/>
      <c r="E33" s="341"/>
      <c r="F33" s="341">
        <v>20000</v>
      </c>
      <c r="G33" s="341"/>
      <c r="H33" s="341">
        <v>3000</v>
      </c>
      <c r="I33" s="341">
        <v>20000</v>
      </c>
      <c r="J33" s="341"/>
      <c r="K33" s="341"/>
      <c r="L33" s="341"/>
      <c r="M33" s="341">
        <v>20000</v>
      </c>
      <c r="N33" s="341">
        <v>9000</v>
      </c>
      <c r="O33" s="341">
        <f t="shared" si="0"/>
        <v>100000</v>
      </c>
      <c r="P33" s="325"/>
      <c r="Q33" s="325"/>
    </row>
    <row r="34" spans="1:17" ht="15.75">
      <c r="A34" s="361" t="s">
        <v>190</v>
      </c>
      <c r="B34" s="331" t="s">
        <v>191</v>
      </c>
      <c r="C34" s="341">
        <v>71000</v>
      </c>
      <c r="D34" s="341">
        <v>71000</v>
      </c>
      <c r="E34" s="341">
        <v>301000</v>
      </c>
      <c r="F34" s="341">
        <v>711000</v>
      </c>
      <c r="G34" s="341">
        <v>70000</v>
      </c>
      <c r="H34" s="341">
        <v>134000</v>
      </c>
      <c r="I34" s="341">
        <v>70000</v>
      </c>
      <c r="J34" s="341">
        <v>80000</v>
      </c>
      <c r="K34" s="341">
        <v>70000</v>
      </c>
      <c r="L34" s="341">
        <v>70000</v>
      </c>
      <c r="M34" s="341">
        <v>70000</v>
      </c>
      <c r="N34" s="341">
        <v>134000</v>
      </c>
      <c r="O34" s="341">
        <f t="shared" si="0"/>
        <v>1852000</v>
      </c>
      <c r="P34" s="325"/>
      <c r="Q34" s="325"/>
    </row>
    <row r="35" spans="1:17" ht="15.75">
      <c r="A35" s="333" t="s">
        <v>192</v>
      </c>
      <c r="B35" s="331" t="s">
        <v>193</v>
      </c>
      <c r="C35" s="341">
        <v>290000</v>
      </c>
      <c r="D35" s="341">
        <v>402000</v>
      </c>
      <c r="E35" s="341">
        <v>37000</v>
      </c>
      <c r="F35" s="341">
        <v>37000</v>
      </c>
      <c r="G35" s="341">
        <v>150000</v>
      </c>
      <c r="H35" s="341">
        <v>150000</v>
      </c>
      <c r="I35" s="341">
        <v>37000</v>
      </c>
      <c r="J35" s="341">
        <v>492000</v>
      </c>
      <c r="K35" s="341">
        <v>284000</v>
      </c>
      <c r="L35" s="341">
        <v>37000</v>
      </c>
      <c r="M35" s="341">
        <v>36000</v>
      </c>
      <c r="N35" s="341">
        <v>36000</v>
      </c>
      <c r="O35" s="341">
        <f t="shared" si="0"/>
        <v>1988000</v>
      </c>
      <c r="P35" s="325"/>
      <c r="Q35" s="325"/>
    </row>
    <row r="36" spans="1:17" ht="15">
      <c r="A36" s="359" t="s">
        <v>473</v>
      </c>
      <c r="B36" s="378" t="s">
        <v>195</v>
      </c>
      <c r="C36" s="374">
        <f aca="true" t="shared" si="6" ref="C36:N36">SUM(C29:C35)</f>
        <v>487833</v>
      </c>
      <c r="D36" s="374">
        <f t="shared" si="6"/>
        <v>571833</v>
      </c>
      <c r="E36" s="374">
        <f t="shared" si="6"/>
        <v>436833</v>
      </c>
      <c r="F36" s="374">
        <f t="shared" si="6"/>
        <v>886833</v>
      </c>
      <c r="G36" s="374">
        <f t="shared" si="6"/>
        <v>318833</v>
      </c>
      <c r="H36" s="374">
        <f t="shared" si="6"/>
        <v>385833</v>
      </c>
      <c r="I36" s="374">
        <f t="shared" si="6"/>
        <v>225833</v>
      </c>
      <c r="J36" s="374">
        <f t="shared" si="6"/>
        <v>670833</v>
      </c>
      <c r="K36" s="374">
        <f t="shared" si="6"/>
        <v>452833</v>
      </c>
      <c r="L36" s="374">
        <f t="shared" si="6"/>
        <v>205833</v>
      </c>
      <c r="M36" s="374">
        <f t="shared" si="6"/>
        <v>224833</v>
      </c>
      <c r="N36" s="374">
        <f t="shared" si="6"/>
        <v>277837</v>
      </c>
      <c r="O36" s="374">
        <f t="shared" si="0"/>
        <v>5146000</v>
      </c>
      <c r="P36" s="325"/>
      <c r="Q36" s="325"/>
    </row>
    <row r="37" spans="1:17" ht="15.75">
      <c r="A37" s="333" t="s">
        <v>196</v>
      </c>
      <c r="B37" s="331" t="s">
        <v>197</v>
      </c>
      <c r="C37" s="341">
        <v>107000</v>
      </c>
      <c r="D37" s="341">
        <v>175000</v>
      </c>
      <c r="E37" s="341">
        <v>175000</v>
      </c>
      <c r="F37" s="341">
        <v>58000</v>
      </c>
      <c r="G37" s="341">
        <v>45000</v>
      </c>
      <c r="H37" s="341">
        <v>45000</v>
      </c>
      <c r="I37" s="341">
        <v>45000</v>
      </c>
      <c r="J37" s="341">
        <v>30000</v>
      </c>
      <c r="K37" s="341">
        <v>45000</v>
      </c>
      <c r="L37" s="341">
        <v>45000</v>
      </c>
      <c r="M37" s="341">
        <v>45000</v>
      </c>
      <c r="N37" s="341">
        <v>45000</v>
      </c>
      <c r="O37" s="341">
        <f t="shared" si="0"/>
        <v>860000</v>
      </c>
      <c r="P37" s="325"/>
      <c r="Q37" s="325"/>
    </row>
    <row r="38" spans="1:17" ht="15.75">
      <c r="A38" s="333" t="s">
        <v>198</v>
      </c>
      <c r="B38" s="331" t="s">
        <v>199</v>
      </c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>
        <f t="shared" si="0"/>
        <v>0</v>
      </c>
      <c r="P38" s="325"/>
      <c r="Q38" s="325"/>
    </row>
    <row r="39" spans="1:17" ht="15">
      <c r="A39" s="359" t="s">
        <v>474</v>
      </c>
      <c r="B39" s="378" t="s">
        <v>201</v>
      </c>
      <c r="C39" s="374">
        <f aca="true" t="shared" si="7" ref="C39:N39">SUM(C37:C38)</f>
        <v>107000</v>
      </c>
      <c r="D39" s="374">
        <f t="shared" si="7"/>
        <v>175000</v>
      </c>
      <c r="E39" s="374">
        <f t="shared" si="7"/>
        <v>175000</v>
      </c>
      <c r="F39" s="374">
        <f t="shared" si="7"/>
        <v>58000</v>
      </c>
      <c r="G39" s="374">
        <f t="shared" si="7"/>
        <v>45000</v>
      </c>
      <c r="H39" s="374">
        <f t="shared" si="7"/>
        <v>45000</v>
      </c>
      <c r="I39" s="374">
        <f t="shared" si="7"/>
        <v>45000</v>
      </c>
      <c r="J39" s="374">
        <f t="shared" si="7"/>
        <v>30000</v>
      </c>
      <c r="K39" s="374">
        <f t="shared" si="7"/>
        <v>45000</v>
      </c>
      <c r="L39" s="374">
        <f t="shared" si="7"/>
        <v>45000</v>
      </c>
      <c r="M39" s="374">
        <f t="shared" si="7"/>
        <v>45000</v>
      </c>
      <c r="N39" s="374">
        <f t="shared" si="7"/>
        <v>45000</v>
      </c>
      <c r="O39" s="374">
        <f t="shared" si="0"/>
        <v>860000</v>
      </c>
      <c r="P39" s="325"/>
      <c r="Q39" s="325"/>
    </row>
    <row r="40" spans="1:17" ht="15.75">
      <c r="A40" s="333" t="s">
        <v>202</v>
      </c>
      <c r="B40" s="331" t="s">
        <v>203</v>
      </c>
      <c r="C40" s="341">
        <v>129635</v>
      </c>
      <c r="D40" s="341">
        <v>154585</v>
      </c>
      <c r="E40" s="341">
        <v>118135</v>
      </c>
      <c r="F40" s="341">
        <v>227428</v>
      </c>
      <c r="G40" s="341">
        <v>98155</v>
      </c>
      <c r="H40" s="341">
        <v>104365</v>
      </c>
      <c r="I40" s="341">
        <v>61165</v>
      </c>
      <c r="J40" s="341">
        <v>181351</v>
      </c>
      <c r="K40" s="341">
        <v>122455</v>
      </c>
      <c r="L40" s="341">
        <v>55765</v>
      </c>
      <c r="M40" s="341">
        <v>60895</v>
      </c>
      <c r="N40" s="341">
        <v>75759</v>
      </c>
      <c r="O40" s="341">
        <f t="shared" si="0"/>
        <v>1389693</v>
      </c>
      <c r="P40" s="325"/>
      <c r="Q40" s="325"/>
    </row>
    <row r="41" spans="1:17" ht="15.75">
      <c r="A41" s="333" t="s">
        <v>210</v>
      </c>
      <c r="B41" s="331" t="s">
        <v>211</v>
      </c>
      <c r="C41" s="341">
        <v>34000</v>
      </c>
      <c r="D41" s="341">
        <v>23000</v>
      </c>
      <c r="E41" s="341">
        <v>17000</v>
      </c>
      <c r="F41" s="341">
        <v>17000</v>
      </c>
      <c r="G41" s="341">
        <v>17000</v>
      </c>
      <c r="H41" s="341">
        <v>17000</v>
      </c>
      <c r="I41" s="341">
        <v>17000</v>
      </c>
      <c r="J41" s="341">
        <v>17000</v>
      </c>
      <c r="K41" s="341">
        <v>17000</v>
      </c>
      <c r="L41" s="341">
        <v>17000</v>
      </c>
      <c r="M41" s="341">
        <v>17000</v>
      </c>
      <c r="N41" s="341">
        <v>17000</v>
      </c>
      <c r="O41" s="341">
        <f t="shared" si="0"/>
        <v>227000</v>
      </c>
      <c r="P41" s="325"/>
      <c r="Q41" s="325"/>
    </row>
    <row r="42" spans="1:17" ht="15">
      <c r="A42" s="359" t="s">
        <v>583</v>
      </c>
      <c r="B42" s="378" t="s">
        <v>213</v>
      </c>
      <c r="C42" s="374">
        <f aca="true" t="shared" si="8" ref="C42:N42">SUM(C40:C41)</f>
        <v>163635</v>
      </c>
      <c r="D42" s="374">
        <f t="shared" si="8"/>
        <v>177585</v>
      </c>
      <c r="E42" s="374">
        <f t="shared" si="8"/>
        <v>135135</v>
      </c>
      <c r="F42" s="374">
        <f t="shared" si="8"/>
        <v>244428</v>
      </c>
      <c r="G42" s="374">
        <f t="shared" si="8"/>
        <v>115155</v>
      </c>
      <c r="H42" s="374">
        <f t="shared" si="8"/>
        <v>121365</v>
      </c>
      <c r="I42" s="374">
        <f t="shared" si="8"/>
        <v>78165</v>
      </c>
      <c r="J42" s="374">
        <f t="shared" si="8"/>
        <v>198351</v>
      </c>
      <c r="K42" s="374">
        <f t="shared" si="8"/>
        <v>139455</v>
      </c>
      <c r="L42" s="374">
        <f t="shared" si="8"/>
        <v>72765</v>
      </c>
      <c r="M42" s="374">
        <f t="shared" si="8"/>
        <v>77895</v>
      </c>
      <c r="N42" s="374">
        <f t="shared" si="8"/>
        <v>92759</v>
      </c>
      <c r="O42" s="374">
        <f t="shared" si="0"/>
        <v>1616693</v>
      </c>
      <c r="P42" s="337"/>
      <c r="Q42" s="325"/>
    </row>
    <row r="43" spans="1:17" ht="15">
      <c r="A43" s="338" t="s">
        <v>584</v>
      </c>
      <c r="B43" s="335" t="s">
        <v>216</v>
      </c>
      <c r="C43" s="336">
        <f aca="true" t="shared" si="9" ref="C43:N43">C42+C39+C36+C28+C25</f>
        <v>954468</v>
      </c>
      <c r="D43" s="336">
        <f t="shared" si="9"/>
        <v>1121418</v>
      </c>
      <c r="E43" s="336">
        <f t="shared" si="9"/>
        <v>943968</v>
      </c>
      <c r="F43" s="336">
        <f t="shared" si="9"/>
        <v>1439261</v>
      </c>
      <c r="G43" s="336">
        <f t="shared" si="9"/>
        <v>719988</v>
      </c>
      <c r="H43" s="336">
        <f t="shared" si="9"/>
        <v>749198</v>
      </c>
      <c r="I43" s="336">
        <f t="shared" si="9"/>
        <v>545998</v>
      </c>
      <c r="J43" s="336">
        <f t="shared" si="9"/>
        <v>1096184</v>
      </c>
      <c r="K43" s="336">
        <f t="shared" si="9"/>
        <v>834288</v>
      </c>
      <c r="L43" s="336">
        <f t="shared" si="9"/>
        <v>520598</v>
      </c>
      <c r="M43" s="336">
        <f t="shared" si="9"/>
        <v>544728</v>
      </c>
      <c r="N43" s="336">
        <f t="shared" si="9"/>
        <v>614644</v>
      </c>
      <c r="O43" s="374">
        <f t="shared" si="0"/>
        <v>10084741</v>
      </c>
      <c r="P43" s="325"/>
      <c r="Q43" s="325"/>
    </row>
    <row r="44" spans="1:17" ht="15">
      <c r="A44" s="343" t="s">
        <v>585</v>
      </c>
      <c r="B44" s="335" t="s">
        <v>280</v>
      </c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74">
        <f t="shared" si="0"/>
        <v>0</v>
      </c>
      <c r="P44" s="325"/>
      <c r="Q44" s="325"/>
    </row>
    <row r="45" spans="1:17" ht="15.75">
      <c r="A45" s="380" t="s">
        <v>285</v>
      </c>
      <c r="B45" s="331" t="s">
        <v>286</v>
      </c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25"/>
      <c r="Q45" s="325"/>
    </row>
    <row r="46" spans="1:17" ht="15.75">
      <c r="A46" s="380" t="s">
        <v>347</v>
      </c>
      <c r="B46" s="331" t="s">
        <v>348</v>
      </c>
      <c r="C46" s="339"/>
      <c r="D46" s="339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>
        <f aca="true" t="shared" si="10" ref="O46:O62">SUM(C46:N46)</f>
        <v>0</v>
      </c>
      <c r="P46" s="325"/>
      <c r="Q46" s="325"/>
    </row>
    <row r="47" spans="1:17" ht="15.75">
      <c r="A47" s="381" t="s">
        <v>510</v>
      </c>
      <c r="B47" s="331" t="s">
        <v>351</v>
      </c>
      <c r="C47" s="336"/>
      <c r="D47" s="336"/>
      <c r="E47" s="374"/>
      <c r="F47" s="374"/>
      <c r="G47" s="374"/>
      <c r="H47" s="374"/>
      <c r="I47" s="341"/>
      <c r="J47" s="374"/>
      <c r="K47" s="374"/>
      <c r="L47" s="374"/>
      <c r="M47" s="374"/>
      <c r="N47" s="374"/>
      <c r="O47" s="341">
        <f t="shared" si="10"/>
        <v>0</v>
      </c>
      <c r="P47" s="325"/>
      <c r="Q47" s="325"/>
    </row>
    <row r="48" spans="1:17" ht="15">
      <c r="A48" s="343" t="s">
        <v>586</v>
      </c>
      <c r="B48" s="335" t="s">
        <v>354</v>
      </c>
      <c r="C48" s="336">
        <f aca="true" t="shared" si="11" ref="C48:N48">SUM(C45:C47)</f>
        <v>0</v>
      </c>
      <c r="D48" s="336">
        <f t="shared" si="11"/>
        <v>0</v>
      </c>
      <c r="E48" s="336">
        <f t="shared" si="11"/>
        <v>0</v>
      </c>
      <c r="F48" s="336">
        <f t="shared" si="11"/>
        <v>0</v>
      </c>
      <c r="G48" s="336">
        <f t="shared" si="11"/>
        <v>0</v>
      </c>
      <c r="H48" s="336">
        <f t="shared" si="11"/>
        <v>0</v>
      </c>
      <c r="I48" s="336">
        <f t="shared" si="11"/>
        <v>0</v>
      </c>
      <c r="J48" s="336">
        <f t="shared" si="11"/>
        <v>0</v>
      </c>
      <c r="K48" s="336">
        <f t="shared" si="11"/>
        <v>0</v>
      </c>
      <c r="L48" s="336">
        <f t="shared" si="11"/>
        <v>0</v>
      </c>
      <c r="M48" s="336">
        <f t="shared" si="11"/>
        <v>0</v>
      </c>
      <c r="N48" s="336">
        <f t="shared" si="11"/>
        <v>0</v>
      </c>
      <c r="O48" s="336">
        <f t="shared" si="10"/>
        <v>0</v>
      </c>
      <c r="P48" s="325"/>
      <c r="Q48" s="325"/>
    </row>
    <row r="49" spans="1:17" ht="15.75">
      <c r="A49" s="344" t="s">
        <v>587</v>
      </c>
      <c r="B49" s="335"/>
      <c r="C49" s="336">
        <f aca="true" t="shared" si="12" ref="C49:N49">C43+C21+C20+C44+C48</f>
        <v>8599368</v>
      </c>
      <c r="D49" s="336">
        <f t="shared" si="12"/>
        <v>9021218</v>
      </c>
      <c r="E49" s="336">
        <f t="shared" si="12"/>
        <v>10947938</v>
      </c>
      <c r="F49" s="336">
        <f t="shared" si="12"/>
        <v>12965431</v>
      </c>
      <c r="G49" s="336">
        <f t="shared" si="12"/>
        <v>8218988</v>
      </c>
      <c r="H49" s="336">
        <f t="shared" si="12"/>
        <v>8446198</v>
      </c>
      <c r="I49" s="336">
        <f t="shared" si="12"/>
        <v>11419798</v>
      </c>
      <c r="J49" s="336">
        <f t="shared" si="12"/>
        <v>8435184</v>
      </c>
      <c r="K49" s="336">
        <f t="shared" si="12"/>
        <v>8333288</v>
      </c>
      <c r="L49" s="336">
        <f t="shared" si="12"/>
        <v>8020598</v>
      </c>
      <c r="M49" s="336">
        <f t="shared" si="12"/>
        <v>7941728</v>
      </c>
      <c r="N49" s="336">
        <f t="shared" si="12"/>
        <v>11546444</v>
      </c>
      <c r="O49" s="336">
        <f t="shared" si="10"/>
        <v>113896181</v>
      </c>
      <c r="P49" s="325"/>
      <c r="Q49" s="325"/>
    </row>
    <row r="50" spans="1:17" ht="15.75">
      <c r="A50" s="346" t="s">
        <v>588</v>
      </c>
      <c r="B50" s="335" t="s">
        <v>378</v>
      </c>
      <c r="C50" s="341"/>
      <c r="D50" s="341">
        <v>144000</v>
      </c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>
        <f t="shared" si="10"/>
        <v>144000</v>
      </c>
      <c r="P50" s="325"/>
      <c r="Q50" s="325"/>
    </row>
    <row r="51" spans="1:17" ht="15.75">
      <c r="A51" s="343" t="s">
        <v>589</v>
      </c>
      <c r="B51" s="335" t="s">
        <v>393</v>
      </c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>
        <f t="shared" si="10"/>
        <v>0</v>
      </c>
      <c r="P51" s="325"/>
      <c r="Q51" s="325"/>
    </row>
    <row r="52" spans="1:17" ht="15.75">
      <c r="A52" s="343" t="s">
        <v>590</v>
      </c>
      <c r="B52" s="335" t="s">
        <v>444</v>
      </c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>
        <f t="shared" si="10"/>
        <v>0</v>
      </c>
      <c r="P52" s="325"/>
      <c r="Q52" s="325"/>
    </row>
    <row r="53" spans="1:17" ht="15.75">
      <c r="A53" s="344" t="s">
        <v>591</v>
      </c>
      <c r="B53" s="335"/>
      <c r="C53" s="336">
        <f aca="true" t="shared" si="13" ref="C53:N53">SUM(C50:C52)</f>
        <v>0</v>
      </c>
      <c r="D53" s="336">
        <f t="shared" si="13"/>
        <v>144000</v>
      </c>
      <c r="E53" s="336">
        <f t="shared" si="13"/>
        <v>0</v>
      </c>
      <c r="F53" s="336">
        <f t="shared" si="13"/>
        <v>0</v>
      </c>
      <c r="G53" s="336">
        <f t="shared" si="13"/>
        <v>0</v>
      </c>
      <c r="H53" s="336">
        <f t="shared" si="13"/>
        <v>0</v>
      </c>
      <c r="I53" s="336">
        <f t="shared" si="13"/>
        <v>0</v>
      </c>
      <c r="J53" s="336">
        <f t="shared" si="13"/>
        <v>0</v>
      </c>
      <c r="K53" s="336">
        <f t="shared" si="13"/>
        <v>0</v>
      </c>
      <c r="L53" s="336">
        <f t="shared" si="13"/>
        <v>0</v>
      </c>
      <c r="M53" s="336">
        <f t="shared" si="13"/>
        <v>0</v>
      </c>
      <c r="N53" s="336">
        <f t="shared" si="13"/>
        <v>0</v>
      </c>
      <c r="O53" s="336">
        <f t="shared" si="10"/>
        <v>144000</v>
      </c>
      <c r="P53" s="325"/>
      <c r="Q53" s="325"/>
    </row>
    <row r="54" spans="1:17" ht="15.75">
      <c r="A54" s="347" t="s">
        <v>592</v>
      </c>
      <c r="B54" s="348" t="s">
        <v>447</v>
      </c>
      <c r="C54" s="382">
        <f>C53+C49+C50</f>
        <v>8599368</v>
      </c>
      <c r="D54" s="382">
        <f aca="true" t="shared" si="14" ref="D54:N54">D49+D53</f>
        <v>9165218</v>
      </c>
      <c r="E54" s="382">
        <f t="shared" si="14"/>
        <v>10947938</v>
      </c>
      <c r="F54" s="382">
        <f t="shared" si="14"/>
        <v>12965431</v>
      </c>
      <c r="G54" s="382">
        <f t="shared" si="14"/>
        <v>8218988</v>
      </c>
      <c r="H54" s="382">
        <f t="shared" si="14"/>
        <v>8446198</v>
      </c>
      <c r="I54" s="382">
        <f t="shared" si="14"/>
        <v>11419798</v>
      </c>
      <c r="J54" s="382">
        <f t="shared" si="14"/>
        <v>8435184</v>
      </c>
      <c r="K54" s="382">
        <f t="shared" si="14"/>
        <v>8333288</v>
      </c>
      <c r="L54" s="382">
        <f t="shared" si="14"/>
        <v>8020598</v>
      </c>
      <c r="M54" s="382">
        <f t="shared" si="14"/>
        <v>7941728</v>
      </c>
      <c r="N54" s="382">
        <f t="shared" si="14"/>
        <v>11546444</v>
      </c>
      <c r="O54" s="382">
        <f>SUM(C54:N54)</f>
        <v>114040181</v>
      </c>
      <c r="P54" s="325"/>
      <c r="Q54" s="325"/>
    </row>
    <row r="55" spans="1:17" ht="15.75">
      <c r="A55" s="349" t="s">
        <v>593</v>
      </c>
      <c r="B55" s="338" t="s">
        <v>594</v>
      </c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>
        <f t="shared" si="10"/>
        <v>0</v>
      </c>
      <c r="P55" s="325"/>
      <c r="Q55" s="325"/>
    </row>
    <row r="56" spans="1:17" ht="15.75">
      <c r="A56" s="349" t="s">
        <v>595</v>
      </c>
      <c r="B56" s="338" t="s">
        <v>596</v>
      </c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>
        <f t="shared" si="10"/>
        <v>0</v>
      </c>
      <c r="P56" s="325"/>
      <c r="Q56" s="325"/>
    </row>
    <row r="57" spans="1:17" ht="15.75">
      <c r="A57" s="340" t="s">
        <v>597</v>
      </c>
      <c r="B57" s="333" t="s">
        <v>598</v>
      </c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>
        <f t="shared" si="10"/>
        <v>0</v>
      </c>
      <c r="P57" s="325"/>
      <c r="Q57" s="325"/>
    </row>
    <row r="58" spans="1:17" ht="15.75">
      <c r="A58" s="353" t="s">
        <v>599</v>
      </c>
      <c r="B58" s="354" t="s">
        <v>456</v>
      </c>
      <c r="C58" s="336">
        <f aca="true" t="shared" si="15" ref="C58:N58">SUM(C55:C57)</f>
        <v>0</v>
      </c>
      <c r="D58" s="336">
        <f t="shared" si="15"/>
        <v>0</v>
      </c>
      <c r="E58" s="336">
        <f t="shared" si="15"/>
        <v>0</v>
      </c>
      <c r="F58" s="336">
        <f t="shared" si="15"/>
        <v>0</v>
      </c>
      <c r="G58" s="336">
        <f t="shared" si="15"/>
        <v>0</v>
      </c>
      <c r="H58" s="336">
        <f t="shared" si="15"/>
        <v>0</v>
      </c>
      <c r="I58" s="336">
        <f t="shared" si="15"/>
        <v>0</v>
      </c>
      <c r="J58" s="336">
        <f t="shared" si="15"/>
        <v>0</v>
      </c>
      <c r="K58" s="336">
        <f t="shared" si="15"/>
        <v>0</v>
      </c>
      <c r="L58" s="336">
        <f t="shared" si="15"/>
        <v>0</v>
      </c>
      <c r="M58" s="336">
        <f t="shared" si="15"/>
        <v>0</v>
      </c>
      <c r="N58" s="336">
        <f t="shared" si="15"/>
        <v>0</v>
      </c>
      <c r="O58" s="336">
        <f t="shared" si="10"/>
        <v>0</v>
      </c>
      <c r="P58" s="325"/>
      <c r="Q58" s="325"/>
    </row>
    <row r="59" spans="1:17" ht="15.75">
      <c r="A59" s="355" t="s">
        <v>600</v>
      </c>
      <c r="B59" s="356"/>
      <c r="C59" s="382">
        <f aca="true" t="shared" si="16" ref="C59:N59">C58+C54</f>
        <v>8599368</v>
      </c>
      <c r="D59" s="382">
        <f t="shared" si="16"/>
        <v>9165218</v>
      </c>
      <c r="E59" s="382">
        <f t="shared" si="16"/>
        <v>10947938</v>
      </c>
      <c r="F59" s="382">
        <f t="shared" si="16"/>
        <v>12965431</v>
      </c>
      <c r="G59" s="382">
        <f t="shared" si="16"/>
        <v>8218988</v>
      </c>
      <c r="H59" s="382">
        <f t="shared" si="16"/>
        <v>8446198</v>
      </c>
      <c r="I59" s="382">
        <f t="shared" si="16"/>
        <v>11419798</v>
      </c>
      <c r="J59" s="382">
        <f t="shared" si="16"/>
        <v>8435184</v>
      </c>
      <c r="K59" s="382">
        <f t="shared" si="16"/>
        <v>8333288</v>
      </c>
      <c r="L59" s="382">
        <f t="shared" si="16"/>
        <v>8020598</v>
      </c>
      <c r="M59" s="382">
        <f t="shared" si="16"/>
        <v>7941728</v>
      </c>
      <c r="N59" s="382">
        <f t="shared" si="16"/>
        <v>11546444</v>
      </c>
      <c r="O59" s="382">
        <f t="shared" si="10"/>
        <v>114040181</v>
      </c>
      <c r="P59" s="325"/>
      <c r="Q59" s="325"/>
    </row>
    <row r="60" spans="1:17" ht="25.5">
      <c r="A60" s="327" t="s">
        <v>755</v>
      </c>
      <c r="B60" s="328" t="s">
        <v>756</v>
      </c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>
        <f t="shared" si="10"/>
        <v>0</v>
      </c>
      <c r="P60" s="325"/>
      <c r="Q60" s="325"/>
    </row>
    <row r="61" spans="1:17" ht="15.75">
      <c r="A61" s="333" t="s">
        <v>602</v>
      </c>
      <c r="B61" s="361" t="s">
        <v>802</v>
      </c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>
        <f t="shared" si="10"/>
        <v>0</v>
      </c>
      <c r="P61" s="325"/>
      <c r="Q61" s="325"/>
    </row>
    <row r="62" spans="1:17" ht="15.75">
      <c r="A62" s="333" t="s">
        <v>816</v>
      </c>
      <c r="B62" s="361" t="s">
        <v>817</v>
      </c>
      <c r="C62" s="341"/>
      <c r="D62" s="341"/>
      <c r="E62" s="341"/>
      <c r="F62" s="341">
        <v>2442381</v>
      </c>
      <c r="G62" s="341"/>
      <c r="H62" s="341"/>
      <c r="I62" s="341"/>
      <c r="J62" s="341"/>
      <c r="K62" s="341"/>
      <c r="L62" s="341"/>
      <c r="M62" s="341"/>
      <c r="N62" s="341"/>
      <c r="O62" s="341">
        <f t="shared" si="10"/>
        <v>2442381</v>
      </c>
      <c r="P62" s="325"/>
      <c r="Q62" s="325"/>
    </row>
    <row r="63" spans="1:17" ht="15">
      <c r="A63" s="338" t="s">
        <v>603</v>
      </c>
      <c r="B63" s="346" t="s">
        <v>820</v>
      </c>
      <c r="C63" s="374">
        <f aca="true" t="shared" si="17" ref="C63:O63">SUM(C61:C62)</f>
        <v>0</v>
      </c>
      <c r="D63" s="374">
        <f t="shared" si="17"/>
        <v>0</v>
      </c>
      <c r="E63" s="374">
        <f t="shared" si="17"/>
        <v>0</v>
      </c>
      <c r="F63" s="374">
        <f t="shared" si="17"/>
        <v>2442381</v>
      </c>
      <c r="G63" s="374">
        <f t="shared" si="17"/>
        <v>0</v>
      </c>
      <c r="H63" s="374">
        <f t="shared" si="17"/>
        <v>0</v>
      </c>
      <c r="I63" s="374">
        <f t="shared" si="17"/>
        <v>0</v>
      </c>
      <c r="J63" s="374">
        <f t="shared" si="17"/>
        <v>0</v>
      </c>
      <c r="K63" s="374">
        <f t="shared" si="17"/>
        <v>0</v>
      </c>
      <c r="L63" s="374">
        <f t="shared" si="17"/>
        <v>0</v>
      </c>
      <c r="M63" s="374">
        <f t="shared" si="17"/>
        <v>0</v>
      </c>
      <c r="N63" s="374">
        <f t="shared" si="17"/>
        <v>0</v>
      </c>
      <c r="O63" s="374">
        <f t="shared" si="17"/>
        <v>2442381</v>
      </c>
      <c r="P63" s="325"/>
      <c r="Q63" s="325"/>
    </row>
    <row r="64" spans="1:17" ht="15.75">
      <c r="A64" s="338" t="s">
        <v>605</v>
      </c>
      <c r="B64" s="346" t="s">
        <v>43</v>
      </c>
      <c r="C64" s="341"/>
      <c r="D64" s="341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>
        <f aca="true" t="shared" si="18" ref="O64:O75">SUM(C64:N64)</f>
        <v>0</v>
      </c>
      <c r="P64" s="325"/>
      <c r="Q64" s="325"/>
    </row>
    <row r="65" spans="1:17" ht="15.75">
      <c r="A65" s="340" t="s">
        <v>48</v>
      </c>
      <c r="B65" s="361" t="s">
        <v>49</v>
      </c>
      <c r="C65" s="341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>
        <f t="shared" si="18"/>
        <v>0</v>
      </c>
      <c r="P65" s="325"/>
      <c r="Q65" s="325"/>
    </row>
    <row r="66" spans="1:17" ht="15.75">
      <c r="A66" s="340" t="s">
        <v>51</v>
      </c>
      <c r="B66" s="361" t="s">
        <v>52</v>
      </c>
      <c r="C66" s="341">
        <v>0</v>
      </c>
      <c r="D66" s="341">
        <v>0</v>
      </c>
      <c r="E66" s="341">
        <v>0</v>
      </c>
      <c r="F66" s="341">
        <v>20000</v>
      </c>
      <c r="G66" s="341">
        <v>20000</v>
      </c>
      <c r="H66" s="341">
        <v>20000</v>
      </c>
      <c r="I66" s="341">
        <v>20000</v>
      </c>
      <c r="J66" s="341"/>
      <c r="K66" s="341"/>
      <c r="L66" s="341"/>
      <c r="M66" s="341">
        <v>20000</v>
      </c>
      <c r="N66" s="341"/>
      <c r="O66" s="341">
        <f t="shared" si="18"/>
        <v>100000</v>
      </c>
      <c r="P66" s="325"/>
      <c r="Q66" s="325"/>
    </row>
    <row r="67" spans="1:17" ht="15.75">
      <c r="A67" s="340" t="s">
        <v>57</v>
      </c>
      <c r="B67" s="361" t="s">
        <v>58</v>
      </c>
      <c r="C67" s="341"/>
      <c r="D67" s="341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>
        <f t="shared" si="18"/>
        <v>0</v>
      </c>
      <c r="P67" s="325"/>
      <c r="Q67" s="325"/>
    </row>
    <row r="68" spans="1:17" ht="15.75">
      <c r="A68" s="340" t="s">
        <v>60</v>
      </c>
      <c r="B68" s="361" t="s">
        <v>61</v>
      </c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>
        <f t="shared" si="18"/>
        <v>0</v>
      </c>
      <c r="P68" s="325"/>
      <c r="Q68" s="325"/>
    </row>
    <row r="69" spans="1:17" ht="15.75">
      <c r="A69" s="340" t="s">
        <v>66</v>
      </c>
      <c r="B69" s="361" t="s">
        <v>67</v>
      </c>
      <c r="C69" s="341"/>
      <c r="D69" s="341"/>
      <c r="E69" s="341">
        <v>25</v>
      </c>
      <c r="F69" s="341"/>
      <c r="G69" s="341"/>
      <c r="H69" s="341">
        <v>25</v>
      </c>
      <c r="I69" s="341"/>
      <c r="J69" s="341"/>
      <c r="K69" s="341">
        <v>25</v>
      </c>
      <c r="L69" s="341"/>
      <c r="M69" s="341"/>
      <c r="N69" s="341">
        <v>25</v>
      </c>
      <c r="O69" s="341">
        <f t="shared" si="18"/>
        <v>100</v>
      </c>
      <c r="P69" s="325"/>
      <c r="Q69" s="325"/>
    </row>
    <row r="70" spans="1:17" ht="15">
      <c r="A70" s="343" t="s">
        <v>606</v>
      </c>
      <c r="B70" s="346" t="s">
        <v>76</v>
      </c>
      <c r="C70" s="374">
        <f>SUM(C65:C69)</f>
        <v>0</v>
      </c>
      <c r="D70" s="374">
        <f aca="true" t="shared" si="19" ref="D70:N70">SUM(D65:D69)</f>
        <v>0</v>
      </c>
      <c r="E70" s="374">
        <f t="shared" si="19"/>
        <v>25</v>
      </c>
      <c r="F70" s="374">
        <f t="shared" si="19"/>
        <v>20000</v>
      </c>
      <c r="G70" s="374">
        <f t="shared" si="19"/>
        <v>20000</v>
      </c>
      <c r="H70" s="374">
        <f t="shared" si="19"/>
        <v>20025</v>
      </c>
      <c r="I70" s="374">
        <f t="shared" si="19"/>
        <v>20000</v>
      </c>
      <c r="J70" s="374">
        <f t="shared" si="19"/>
        <v>0</v>
      </c>
      <c r="K70" s="374">
        <f t="shared" si="19"/>
        <v>25</v>
      </c>
      <c r="L70" s="374">
        <f t="shared" si="19"/>
        <v>0</v>
      </c>
      <c r="M70" s="374">
        <f t="shared" si="19"/>
        <v>20000</v>
      </c>
      <c r="N70" s="374">
        <f t="shared" si="19"/>
        <v>25</v>
      </c>
      <c r="O70" s="374">
        <f t="shared" si="18"/>
        <v>100100</v>
      </c>
      <c r="P70" s="325"/>
      <c r="Q70" s="325"/>
    </row>
    <row r="71" spans="1:17" ht="15.75">
      <c r="A71" s="338" t="s">
        <v>607</v>
      </c>
      <c r="B71" s="346" t="s">
        <v>98</v>
      </c>
      <c r="C71" s="341"/>
      <c r="D71" s="341"/>
      <c r="E71" s="341">
        <v>122000</v>
      </c>
      <c r="F71" s="341">
        <v>122000</v>
      </c>
      <c r="G71" s="341">
        <v>122000</v>
      </c>
      <c r="H71" s="341"/>
      <c r="I71" s="341"/>
      <c r="J71" s="341"/>
      <c r="K71" s="341">
        <v>122000</v>
      </c>
      <c r="L71" s="341">
        <v>123000</v>
      </c>
      <c r="M71" s="341"/>
      <c r="N71" s="341"/>
      <c r="O71" s="341">
        <f t="shared" si="18"/>
        <v>611000</v>
      </c>
      <c r="P71" s="325"/>
      <c r="Q71" s="325"/>
    </row>
    <row r="72" spans="1:17" ht="15.75">
      <c r="A72" s="344" t="s">
        <v>587</v>
      </c>
      <c r="B72" s="362"/>
      <c r="C72" s="336">
        <f aca="true" t="shared" si="20" ref="C72:N72">C71+C70+C64+C63</f>
        <v>0</v>
      </c>
      <c r="D72" s="336">
        <f t="shared" si="20"/>
        <v>0</v>
      </c>
      <c r="E72" s="336">
        <f t="shared" si="20"/>
        <v>122025</v>
      </c>
      <c r="F72" s="336">
        <f t="shared" si="20"/>
        <v>2584381</v>
      </c>
      <c r="G72" s="336">
        <f t="shared" si="20"/>
        <v>142000</v>
      </c>
      <c r="H72" s="336">
        <f t="shared" si="20"/>
        <v>20025</v>
      </c>
      <c r="I72" s="336">
        <f t="shared" si="20"/>
        <v>20000</v>
      </c>
      <c r="J72" s="336">
        <f t="shared" si="20"/>
        <v>0</v>
      </c>
      <c r="K72" s="336">
        <f t="shared" si="20"/>
        <v>122025</v>
      </c>
      <c r="L72" s="336">
        <f t="shared" si="20"/>
        <v>123000</v>
      </c>
      <c r="M72" s="336">
        <f t="shared" si="20"/>
        <v>20000</v>
      </c>
      <c r="N72" s="336">
        <f t="shared" si="20"/>
        <v>25</v>
      </c>
      <c r="O72" s="336">
        <f t="shared" si="18"/>
        <v>3153481</v>
      </c>
      <c r="P72" s="325"/>
      <c r="Q72" s="325"/>
    </row>
    <row r="73" spans="1:17" ht="15.75">
      <c r="A73" s="338" t="s">
        <v>608</v>
      </c>
      <c r="B73" s="346" t="s">
        <v>838</v>
      </c>
      <c r="C73" s="341"/>
      <c r="D73" s="341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>
        <f t="shared" si="18"/>
        <v>0</v>
      </c>
      <c r="P73" s="325"/>
      <c r="Q73" s="325"/>
    </row>
    <row r="74" spans="1:17" ht="15.75">
      <c r="A74" s="338" t="s">
        <v>609</v>
      </c>
      <c r="B74" s="346" t="s">
        <v>90</v>
      </c>
      <c r="C74" s="341"/>
      <c r="D74" s="341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>
        <f t="shared" si="18"/>
        <v>0</v>
      </c>
      <c r="P74" s="325"/>
      <c r="Q74" s="325"/>
    </row>
    <row r="75" spans="1:17" ht="15.75">
      <c r="A75" s="338" t="s">
        <v>610</v>
      </c>
      <c r="B75" s="346" t="s">
        <v>106</v>
      </c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>
        <f t="shared" si="18"/>
        <v>0</v>
      </c>
      <c r="P75" s="325"/>
      <c r="Q75" s="325"/>
    </row>
    <row r="76" spans="1:17" ht="15.75">
      <c r="A76" s="344" t="s">
        <v>591</v>
      </c>
      <c r="B76" s="362"/>
      <c r="C76" s="336">
        <f aca="true" t="shared" si="21" ref="C76:O76">SUM(C73:C75)</f>
        <v>0</v>
      </c>
      <c r="D76" s="336">
        <f t="shared" si="21"/>
        <v>0</v>
      </c>
      <c r="E76" s="336">
        <f t="shared" si="21"/>
        <v>0</v>
      </c>
      <c r="F76" s="336">
        <f t="shared" si="21"/>
        <v>0</v>
      </c>
      <c r="G76" s="336">
        <f t="shared" si="21"/>
        <v>0</v>
      </c>
      <c r="H76" s="336">
        <f t="shared" si="21"/>
        <v>0</v>
      </c>
      <c r="I76" s="336">
        <f t="shared" si="21"/>
        <v>0</v>
      </c>
      <c r="J76" s="336">
        <f t="shared" si="21"/>
        <v>0</v>
      </c>
      <c r="K76" s="336">
        <f t="shared" si="21"/>
        <v>0</v>
      </c>
      <c r="L76" s="336">
        <f t="shared" si="21"/>
        <v>0</v>
      </c>
      <c r="M76" s="336">
        <f t="shared" si="21"/>
        <v>0</v>
      </c>
      <c r="N76" s="336">
        <f t="shared" si="21"/>
        <v>0</v>
      </c>
      <c r="O76" s="336">
        <f t="shared" si="21"/>
        <v>0</v>
      </c>
      <c r="P76" s="325"/>
      <c r="Q76" s="325"/>
    </row>
    <row r="77" spans="1:17" ht="15.75">
      <c r="A77" s="363" t="s">
        <v>611</v>
      </c>
      <c r="B77" s="347" t="s">
        <v>108</v>
      </c>
      <c r="C77" s="382">
        <f aca="true" t="shared" si="22" ref="C77:O77">C76+C72</f>
        <v>0</v>
      </c>
      <c r="D77" s="382">
        <f t="shared" si="22"/>
        <v>0</v>
      </c>
      <c r="E77" s="382">
        <f t="shared" si="22"/>
        <v>122025</v>
      </c>
      <c r="F77" s="382">
        <f t="shared" si="22"/>
        <v>2584381</v>
      </c>
      <c r="G77" s="382">
        <f t="shared" si="22"/>
        <v>142000</v>
      </c>
      <c r="H77" s="382">
        <f t="shared" si="22"/>
        <v>20025</v>
      </c>
      <c r="I77" s="382">
        <f t="shared" si="22"/>
        <v>20000</v>
      </c>
      <c r="J77" s="382">
        <f t="shared" si="22"/>
        <v>0</v>
      </c>
      <c r="K77" s="382">
        <f t="shared" si="22"/>
        <v>122025</v>
      </c>
      <c r="L77" s="382">
        <f t="shared" si="22"/>
        <v>123000</v>
      </c>
      <c r="M77" s="382">
        <f t="shared" si="22"/>
        <v>20000</v>
      </c>
      <c r="N77" s="382">
        <f t="shared" si="22"/>
        <v>25</v>
      </c>
      <c r="O77" s="382">
        <f t="shared" si="22"/>
        <v>3153481</v>
      </c>
      <c r="P77" s="325"/>
      <c r="Q77" s="325"/>
    </row>
    <row r="78" spans="1:17" ht="16.5">
      <c r="A78" s="364" t="s">
        <v>612</v>
      </c>
      <c r="B78" s="365"/>
      <c r="C78" s="341">
        <f aca="true" t="shared" si="23" ref="C78:N78">C72-C49</f>
        <v>-8599368</v>
      </c>
      <c r="D78" s="341">
        <f t="shared" si="23"/>
        <v>-9021218</v>
      </c>
      <c r="E78" s="341">
        <f t="shared" si="23"/>
        <v>-10825913</v>
      </c>
      <c r="F78" s="341">
        <f t="shared" si="23"/>
        <v>-10381050</v>
      </c>
      <c r="G78" s="341">
        <f t="shared" si="23"/>
        <v>-8076988</v>
      </c>
      <c r="H78" s="341">
        <f t="shared" si="23"/>
        <v>-8426173</v>
      </c>
      <c r="I78" s="341">
        <f t="shared" si="23"/>
        <v>-11399798</v>
      </c>
      <c r="J78" s="341">
        <f t="shared" si="23"/>
        <v>-8435184</v>
      </c>
      <c r="K78" s="341">
        <f t="shared" si="23"/>
        <v>-8211263</v>
      </c>
      <c r="L78" s="341">
        <f t="shared" si="23"/>
        <v>-7897598</v>
      </c>
      <c r="M78" s="341">
        <f t="shared" si="23"/>
        <v>-7921728</v>
      </c>
      <c r="N78" s="341">
        <f t="shared" si="23"/>
        <v>-11546419</v>
      </c>
      <c r="O78" s="341">
        <f aca="true" t="shared" si="24" ref="O78:O85">SUM(C78:N78)</f>
        <v>-110742700</v>
      </c>
      <c r="P78" s="325"/>
      <c r="Q78" s="325"/>
    </row>
    <row r="79" spans="1:17" ht="16.5">
      <c r="A79" s="364" t="s">
        <v>620</v>
      </c>
      <c r="B79" s="365"/>
      <c r="C79" s="341">
        <f aca="true" t="shared" si="25" ref="C79:N79">C76-C53</f>
        <v>0</v>
      </c>
      <c r="D79" s="341">
        <f t="shared" si="25"/>
        <v>-144000</v>
      </c>
      <c r="E79" s="341">
        <f t="shared" si="25"/>
        <v>0</v>
      </c>
      <c r="F79" s="341">
        <f t="shared" si="25"/>
        <v>0</v>
      </c>
      <c r="G79" s="341">
        <f t="shared" si="25"/>
        <v>0</v>
      </c>
      <c r="H79" s="341">
        <f t="shared" si="25"/>
        <v>0</v>
      </c>
      <c r="I79" s="341">
        <f t="shared" si="25"/>
        <v>0</v>
      </c>
      <c r="J79" s="341">
        <f t="shared" si="25"/>
        <v>0</v>
      </c>
      <c r="K79" s="341">
        <f t="shared" si="25"/>
        <v>0</v>
      </c>
      <c r="L79" s="341">
        <f t="shared" si="25"/>
        <v>0</v>
      </c>
      <c r="M79" s="341">
        <f t="shared" si="25"/>
        <v>0</v>
      </c>
      <c r="N79" s="341">
        <f t="shared" si="25"/>
        <v>0</v>
      </c>
      <c r="O79" s="341">
        <f t="shared" si="24"/>
        <v>-144000</v>
      </c>
      <c r="P79" s="325"/>
      <c r="Q79" s="325"/>
    </row>
    <row r="80" spans="1:17" ht="16.5">
      <c r="A80" s="395" t="s">
        <v>263</v>
      </c>
      <c r="B80" s="396" t="s">
        <v>112</v>
      </c>
      <c r="C80" s="341"/>
      <c r="D80" s="341"/>
      <c r="E80" s="341"/>
      <c r="F80" s="341">
        <v>452112</v>
      </c>
      <c r="G80" s="341"/>
      <c r="H80" s="341"/>
      <c r="I80" s="341"/>
      <c r="J80" s="341"/>
      <c r="K80" s="341"/>
      <c r="L80" s="341"/>
      <c r="M80" s="341"/>
      <c r="N80" s="341"/>
      <c r="O80" s="341">
        <f t="shared" si="24"/>
        <v>452112</v>
      </c>
      <c r="P80" s="325"/>
      <c r="Q80" s="325"/>
    </row>
    <row r="81" spans="1:17" ht="15.75">
      <c r="A81" s="383" t="s">
        <v>113</v>
      </c>
      <c r="B81" s="333" t="s">
        <v>114</v>
      </c>
      <c r="C81" s="341">
        <v>9202886</v>
      </c>
      <c r="D81" s="341">
        <v>9202882</v>
      </c>
      <c r="E81" s="341">
        <v>9202882</v>
      </c>
      <c r="F81" s="341">
        <v>9202882</v>
      </c>
      <c r="G81" s="341">
        <v>9202882</v>
      </c>
      <c r="H81" s="341">
        <v>9202882</v>
      </c>
      <c r="I81" s="341">
        <v>9202882</v>
      </c>
      <c r="J81" s="341">
        <v>9202882</v>
      </c>
      <c r="K81" s="341">
        <v>9202882</v>
      </c>
      <c r="L81" s="341">
        <v>9202882</v>
      </c>
      <c r="M81" s="341">
        <v>9202882</v>
      </c>
      <c r="N81" s="341">
        <v>9202882</v>
      </c>
      <c r="O81" s="341">
        <f t="shared" si="24"/>
        <v>110434588</v>
      </c>
      <c r="P81" s="325"/>
      <c r="Q81" s="325"/>
    </row>
    <row r="82" spans="1:17" ht="15">
      <c r="A82" s="366" t="s">
        <v>621</v>
      </c>
      <c r="B82" s="359" t="s">
        <v>118</v>
      </c>
      <c r="C82" s="374">
        <f aca="true" t="shared" si="26" ref="C82:N82">SUM(C81)</f>
        <v>9202886</v>
      </c>
      <c r="D82" s="374">
        <f t="shared" si="26"/>
        <v>9202882</v>
      </c>
      <c r="E82" s="374">
        <f t="shared" si="26"/>
        <v>9202882</v>
      </c>
      <c r="F82" s="374">
        <f>SUM(F80+F81)</f>
        <v>9654994</v>
      </c>
      <c r="G82" s="374">
        <f t="shared" si="26"/>
        <v>9202882</v>
      </c>
      <c r="H82" s="374">
        <f t="shared" si="26"/>
        <v>9202882</v>
      </c>
      <c r="I82" s="374">
        <f t="shared" si="26"/>
        <v>9202882</v>
      </c>
      <c r="J82" s="374">
        <f t="shared" si="26"/>
        <v>9202882</v>
      </c>
      <c r="K82" s="374">
        <f t="shared" si="26"/>
        <v>9202882</v>
      </c>
      <c r="L82" s="374">
        <f t="shared" si="26"/>
        <v>9202882</v>
      </c>
      <c r="M82" s="374">
        <f t="shared" si="26"/>
        <v>9202882</v>
      </c>
      <c r="N82" s="374">
        <f t="shared" si="26"/>
        <v>9202882</v>
      </c>
      <c r="O82" s="374">
        <f t="shared" si="24"/>
        <v>110886700</v>
      </c>
      <c r="P82" s="325"/>
      <c r="Q82" s="325"/>
    </row>
    <row r="83" spans="1:17" ht="15.75">
      <c r="A83" s="367" t="s">
        <v>622</v>
      </c>
      <c r="B83" s="359" t="s">
        <v>623</v>
      </c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>
        <f t="shared" si="24"/>
        <v>0</v>
      </c>
      <c r="P83" s="325"/>
      <c r="Q83" s="325"/>
    </row>
    <row r="84" spans="1:17" ht="15.75">
      <c r="A84" s="366" t="s">
        <v>624</v>
      </c>
      <c r="B84" s="359" t="s">
        <v>625</v>
      </c>
      <c r="C84" s="341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>
        <f t="shared" si="24"/>
        <v>0</v>
      </c>
      <c r="P84" s="325"/>
      <c r="Q84" s="325"/>
    </row>
    <row r="85" spans="1:17" ht="15.75">
      <c r="A85" s="353" t="s">
        <v>626</v>
      </c>
      <c r="B85" s="354" t="s">
        <v>627</v>
      </c>
      <c r="C85" s="336">
        <f aca="true" t="shared" si="27" ref="C85:N85">SUM(C82:C84)</f>
        <v>9202886</v>
      </c>
      <c r="D85" s="336">
        <f t="shared" si="27"/>
        <v>9202882</v>
      </c>
      <c r="E85" s="336">
        <f t="shared" si="27"/>
        <v>9202882</v>
      </c>
      <c r="F85" s="336">
        <f t="shared" si="27"/>
        <v>9654994</v>
      </c>
      <c r="G85" s="336">
        <f t="shared" si="27"/>
        <v>9202882</v>
      </c>
      <c r="H85" s="336">
        <f t="shared" si="27"/>
        <v>9202882</v>
      </c>
      <c r="I85" s="336">
        <f t="shared" si="27"/>
        <v>9202882</v>
      </c>
      <c r="J85" s="336">
        <f t="shared" si="27"/>
        <v>9202882</v>
      </c>
      <c r="K85" s="336">
        <f t="shared" si="27"/>
        <v>9202882</v>
      </c>
      <c r="L85" s="336">
        <f t="shared" si="27"/>
        <v>9202882</v>
      </c>
      <c r="M85" s="336">
        <f t="shared" si="27"/>
        <v>9202882</v>
      </c>
      <c r="N85" s="336">
        <f t="shared" si="27"/>
        <v>9202882</v>
      </c>
      <c r="O85" s="336">
        <f t="shared" si="24"/>
        <v>110886700</v>
      </c>
      <c r="P85" s="325"/>
      <c r="Q85" s="325"/>
    </row>
    <row r="86" spans="1:17" ht="15.75">
      <c r="A86" s="355" t="s">
        <v>628</v>
      </c>
      <c r="B86" s="356"/>
      <c r="C86" s="382">
        <f aca="true" t="shared" si="28" ref="C86:O86">C77+C85</f>
        <v>9202886</v>
      </c>
      <c r="D86" s="382">
        <f t="shared" si="28"/>
        <v>9202882</v>
      </c>
      <c r="E86" s="382">
        <f t="shared" si="28"/>
        <v>9324907</v>
      </c>
      <c r="F86" s="382">
        <f t="shared" si="28"/>
        <v>12239375</v>
      </c>
      <c r="G86" s="382">
        <f t="shared" si="28"/>
        <v>9344882</v>
      </c>
      <c r="H86" s="382">
        <f t="shared" si="28"/>
        <v>9222907</v>
      </c>
      <c r="I86" s="382">
        <f t="shared" si="28"/>
        <v>9222882</v>
      </c>
      <c r="J86" s="382">
        <f t="shared" si="28"/>
        <v>9202882</v>
      </c>
      <c r="K86" s="382">
        <f t="shared" si="28"/>
        <v>9324907</v>
      </c>
      <c r="L86" s="382">
        <f t="shared" si="28"/>
        <v>9325882</v>
      </c>
      <c r="M86" s="382">
        <f t="shared" si="28"/>
        <v>9222882</v>
      </c>
      <c r="N86" s="382">
        <f t="shared" si="28"/>
        <v>9202907</v>
      </c>
      <c r="O86" s="382">
        <f t="shared" si="28"/>
        <v>114040181</v>
      </c>
      <c r="P86" s="325"/>
      <c r="Q86" s="325"/>
    </row>
    <row r="87" spans="1:17" ht="15.75">
      <c r="A87" s="384" t="s">
        <v>512</v>
      </c>
      <c r="B87" s="385"/>
      <c r="C87" s="341">
        <f aca="true" t="shared" si="29" ref="C87:O87">C86-C59</f>
        <v>603518</v>
      </c>
      <c r="D87" s="341">
        <f t="shared" si="29"/>
        <v>37664</v>
      </c>
      <c r="E87" s="341">
        <f t="shared" si="29"/>
        <v>-1623031</v>
      </c>
      <c r="F87" s="341">
        <f t="shared" si="29"/>
        <v>-726056</v>
      </c>
      <c r="G87" s="341">
        <f t="shared" si="29"/>
        <v>1125894</v>
      </c>
      <c r="H87" s="341">
        <f t="shared" si="29"/>
        <v>776709</v>
      </c>
      <c r="I87" s="341">
        <f t="shared" si="29"/>
        <v>-2196916</v>
      </c>
      <c r="J87" s="341">
        <f t="shared" si="29"/>
        <v>767698</v>
      </c>
      <c r="K87" s="341">
        <f t="shared" si="29"/>
        <v>991619</v>
      </c>
      <c r="L87" s="341">
        <f t="shared" si="29"/>
        <v>1305284</v>
      </c>
      <c r="M87" s="341">
        <f t="shared" si="29"/>
        <v>1281154</v>
      </c>
      <c r="N87" s="341">
        <f t="shared" si="29"/>
        <v>-2343537</v>
      </c>
      <c r="O87" s="341">
        <f t="shared" si="29"/>
        <v>0</v>
      </c>
      <c r="P87" s="325"/>
      <c r="Q87" s="325"/>
    </row>
    <row r="88" spans="2:17" ht="15.75">
      <c r="B88" s="325"/>
      <c r="P88" s="325"/>
      <c r="Q88" s="325"/>
    </row>
    <row r="89" spans="2:17" ht="15.75">
      <c r="B89" s="325"/>
      <c r="P89" s="325"/>
      <c r="Q89" s="325"/>
    </row>
    <row r="90" spans="2:17" ht="15.75">
      <c r="B90" s="325"/>
      <c r="P90" s="325"/>
      <c r="Q90" s="325"/>
    </row>
    <row r="91" spans="2:17" ht="15.75">
      <c r="B91" s="325"/>
      <c r="P91" s="325"/>
      <c r="Q91" s="325"/>
    </row>
    <row r="92" spans="2:17" ht="15.75">
      <c r="B92" s="325"/>
      <c r="P92" s="325"/>
      <c r="Q92" s="325"/>
    </row>
    <row r="93" spans="2:17" ht="15.75">
      <c r="B93" s="325"/>
      <c r="P93" s="325"/>
      <c r="Q93" s="325"/>
    </row>
    <row r="94" spans="2:17" ht="15.75">
      <c r="B94" s="325"/>
      <c r="P94" s="325"/>
      <c r="Q94" s="325"/>
    </row>
    <row r="95" spans="2:17" ht="15.75">
      <c r="B95" s="325"/>
      <c r="P95" s="325"/>
      <c r="Q95" s="325"/>
    </row>
    <row r="96" spans="2:17" ht="15.75">
      <c r="B96" s="325"/>
      <c r="P96" s="325"/>
      <c r="Q96" s="325"/>
    </row>
    <row r="97" spans="2:17" ht="15.75">
      <c r="B97" s="325"/>
      <c r="P97" s="325"/>
      <c r="Q97" s="325"/>
    </row>
    <row r="98" spans="2:17" ht="15.75">
      <c r="B98" s="325"/>
      <c r="P98" s="325"/>
      <c r="Q98" s="325"/>
    </row>
    <row r="99" spans="2:17" ht="15.75">
      <c r="B99" s="325"/>
      <c r="P99" s="325"/>
      <c r="Q99" s="325"/>
    </row>
  </sheetData>
  <sheetProtection/>
  <mergeCells count="1">
    <mergeCell ref="A2:O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3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B1">
      <selection activeCell="A2" sqref="A2:O2"/>
    </sheetView>
  </sheetViews>
  <sheetFormatPr defaultColWidth="9.140625" defaultRowHeight="12.75"/>
  <cols>
    <col min="1" max="1" width="91.140625" style="259" customWidth="1"/>
    <col min="2" max="2" width="9.140625" style="259" customWidth="1"/>
    <col min="3" max="3" width="13.421875" style="260" customWidth="1"/>
    <col min="4" max="4" width="15.00390625" style="260" customWidth="1"/>
    <col min="5" max="5" width="15.28125" style="260" customWidth="1"/>
    <col min="6" max="6" width="15.57421875" style="260" customWidth="1"/>
    <col min="7" max="7" width="14.00390625" style="260" customWidth="1"/>
    <col min="8" max="8" width="15.28125" style="260" customWidth="1"/>
    <col min="9" max="9" width="15.421875" style="260" customWidth="1"/>
    <col min="10" max="10" width="15.28125" style="260" bestFit="1" customWidth="1"/>
    <col min="11" max="11" width="16.140625" style="260" bestFit="1" customWidth="1"/>
    <col min="12" max="12" width="16.28125" style="260" customWidth="1"/>
    <col min="13" max="13" width="14.140625" style="260" bestFit="1" customWidth="1"/>
    <col min="14" max="14" width="15.57421875" style="260" customWidth="1"/>
    <col min="15" max="15" width="21.140625" style="260" customWidth="1"/>
    <col min="16" max="16384" width="9.140625" style="259" customWidth="1"/>
  </cols>
  <sheetData>
    <row r="1" spans="1:15" s="256" customFormat="1" ht="16.5">
      <c r="A1" s="255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8" t="s">
        <v>513</v>
      </c>
      <c r="O1" s="257"/>
    </row>
    <row r="2" spans="1:15" ht="26.25" customHeight="1">
      <c r="A2" s="653" t="s">
        <v>1054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</row>
    <row r="4" ht="15.75">
      <c r="A4" s="7" t="s">
        <v>636</v>
      </c>
    </row>
    <row r="5" spans="1:17" ht="25.5">
      <c r="A5" s="8" t="s">
        <v>755</v>
      </c>
      <c r="B5" s="9" t="s">
        <v>467</v>
      </c>
      <c r="C5" s="22" t="s">
        <v>497</v>
      </c>
      <c r="D5" s="22" t="s">
        <v>498</v>
      </c>
      <c r="E5" s="22" t="s">
        <v>499</v>
      </c>
      <c r="F5" s="22" t="s">
        <v>500</v>
      </c>
      <c r="G5" s="22" t="s">
        <v>501</v>
      </c>
      <c r="H5" s="22" t="s">
        <v>502</v>
      </c>
      <c r="I5" s="22" t="s">
        <v>503</v>
      </c>
      <c r="J5" s="22" t="s">
        <v>504</v>
      </c>
      <c r="K5" s="22" t="s">
        <v>505</v>
      </c>
      <c r="L5" s="22" t="s">
        <v>506</v>
      </c>
      <c r="M5" s="22" t="s">
        <v>507</v>
      </c>
      <c r="N5" s="22" t="s">
        <v>508</v>
      </c>
      <c r="O5" s="261" t="s">
        <v>509</v>
      </c>
      <c r="P5" s="6"/>
      <c r="Q5" s="6"/>
    </row>
    <row r="6" spans="1:17" ht="15.75">
      <c r="A6" s="262" t="s">
        <v>127</v>
      </c>
      <c r="B6" s="263" t="s">
        <v>128</v>
      </c>
      <c r="C6" s="22">
        <v>4943780</v>
      </c>
      <c r="D6" s="22">
        <v>4943780</v>
      </c>
      <c r="E6" s="22">
        <v>4943780</v>
      </c>
      <c r="F6" s="22">
        <v>4943780</v>
      </c>
      <c r="G6" s="22">
        <v>4943780</v>
      </c>
      <c r="H6" s="22">
        <v>4943780</v>
      </c>
      <c r="I6" s="22">
        <v>4943780</v>
      </c>
      <c r="J6" s="22">
        <v>4943780</v>
      </c>
      <c r="K6" s="22">
        <v>4943780</v>
      </c>
      <c r="L6" s="22">
        <v>4943780</v>
      </c>
      <c r="M6" s="22">
        <v>4943780</v>
      </c>
      <c r="N6" s="22">
        <v>4943820</v>
      </c>
      <c r="O6" s="22">
        <f aca="true" t="shared" si="0" ref="O6:O37">SUM(C6:N6)</f>
        <v>59325400</v>
      </c>
      <c r="P6" s="6"/>
      <c r="Q6" s="6"/>
    </row>
    <row r="7" spans="1:17" ht="15.75">
      <c r="A7" s="262" t="s">
        <v>129</v>
      </c>
      <c r="B7" s="12" t="s">
        <v>130</v>
      </c>
      <c r="C7" s="22"/>
      <c r="D7" s="22"/>
      <c r="E7" s="22"/>
      <c r="F7" s="22"/>
      <c r="G7" s="22"/>
      <c r="H7" s="22"/>
      <c r="I7" s="22">
        <v>2609914</v>
      </c>
      <c r="J7" s="22"/>
      <c r="K7" s="22"/>
      <c r="L7" s="22"/>
      <c r="M7" s="22"/>
      <c r="N7" s="22">
        <v>2609915</v>
      </c>
      <c r="O7" s="22">
        <f t="shared" si="0"/>
        <v>5219829</v>
      </c>
      <c r="P7" s="6"/>
      <c r="Q7" s="6"/>
    </row>
    <row r="8" spans="1:17" ht="15.75">
      <c r="A8" s="262" t="s">
        <v>131</v>
      </c>
      <c r="B8" s="12" t="s">
        <v>132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>
        <f t="shared" si="0"/>
        <v>0</v>
      </c>
      <c r="P8" s="6"/>
      <c r="Q8" s="6"/>
    </row>
    <row r="9" spans="1:17" ht="15.75">
      <c r="A9" s="262" t="s">
        <v>133</v>
      </c>
      <c r="B9" s="12" t="s">
        <v>134</v>
      </c>
      <c r="C9" s="22"/>
      <c r="D9" s="22"/>
      <c r="E9" s="22">
        <v>62000</v>
      </c>
      <c r="F9" s="22"/>
      <c r="G9" s="22"/>
      <c r="H9" s="22">
        <v>62000</v>
      </c>
      <c r="I9" s="22"/>
      <c r="J9" s="22"/>
      <c r="K9" s="22">
        <v>62000</v>
      </c>
      <c r="L9" s="22"/>
      <c r="M9" s="22"/>
      <c r="N9" s="22">
        <v>64000</v>
      </c>
      <c r="O9" s="22">
        <f t="shared" si="0"/>
        <v>250000</v>
      </c>
      <c r="P9" s="6"/>
      <c r="Q9" s="6"/>
    </row>
    <row r="10" spans="1:17" ht="15.75">
      <c r="A10" s="11" t="s">
        <v>137</v>
      </c>
      <c r="B10" s="12" t="s">
        <v>138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>
        <f t="shared" si="0"/>
        <v>0</v>
      </c>
      <c r="P10" s="6"/>
      <c r="Q10" s="6"/>
    </row>
    <row r="11" spans="1:17" ht="15.75">
      <c r="A11" s="11" t="s">
        <v>139</v>
      </c>
      <c r="B11" s="12" t="s">
        <v>140</v>
      </c>
      <c r="C11" s="22"/>
      <c r="D11" s="22"/>
      <c r="E11" s="22"/>
      <c r="F11" s="22">
        <v>2980000</v>
      </c>
      <c r="G11" s="22"/>
      <c r="H11" s="22"/>
      <c r="I11" s="22"/>
      <c r="J11" s="22"/>
      <c r="K11" s="22"/>
      <c r="L11" s="22"/>
      <c r="M11" s="22"/>
      <c r="N11" s="22"/>
      <c r="O11" s="22">
        <f t="shared" si="0"/>
        <v>2980000</v>
      </c>
      <c r="P11" s="6"/>
      <c r="Q11" s="6"/>
    </row>
    <row r="12" spans="1:17" ht="15.75">
      <c r="A12" s="14" t="s">
        <v>143</v>
      </c>
      <c r="B12" s="12" t="s">
        <v>144</v>
      </c>
      <c r="C12" s="22">
        <v>26000</v>
      </c>
      <c r="D12" s="22">
        <v>26000</v>
      </c>
      <c r="E12" s="22">
        <v>26000</v>
      </c>
      <c r="F12" s="22">
        <v>26000</v>
      </c>
      <c r="G12" s="22">
        <v>26000</v>
      </c>
      <c r="H12" s="22">
        <v>26000</v>
      </c>
      <c r="I12" s="22">
        <v>26000</v>
      </c>
      <c r="J12" s="22">
        <v>26000</v>
      </c>
      <c r="K12" s="22">
        <v>26000</v>
      </c>
      <c r="L12" s="22">
        <v>26000</v>
      </c>
      <c r="M12" s="22">
        <v>26000</v>
      </c>
      <c r="N12" s="22">
        <v>22300</v>
      </c>
      <c r="O12" s="22">
        <f t="shared" si="0"/>
        <v>308300</v>
      </c>
      <c r="P12" s="6"/>
      <c r="Q12" s="6"/>
    </row>
    <row r="13" spans="1:17" ht="15.75">
      <c r="A13" s="14" t="s">
        <v>145</v>
      </c>
      <c r="B13" s="12" t="s">
        <v>146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f t="shared" si="0"/>
        <v>0</v>
      </c>
      <c r="P13" s="6"/>
      <c r="Q13" s="6"/>
    </row>
    <row r="14" spans="1:17" ht="15.75">
      <c r="A14" s="14" t="s">
        <v>151</v>
      </c>
      <c r="B14" s="12" t="s">
        <v>152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>
        <f t="shared" si="0"/>
        <v>0</v>
      </c>
      <c r="P14" s="6"/>
      <c r="Q14" s="6"/>
    </row>
    <row r="15" spans="1:17" ht="15">
      <c r="A15" s="264" t="s">
        <v>468</v>
      </c>
      <c r="B15" s="265" t="s">
        <v>154</v>
      </c>
      <c r="C15" s="261">
        <f aca="true" t="shared" si="1" ref="C15:N15">SUM(C6:C14)</f>
        <v>4969780</v>
      </c>
      <c r="D15" s="261">
        <f t="shared" si="1"/>
        <v>4969780</v>
      </c>
      <c r="E15" s="261">
        <f t="shared" si="1"/>
        <v>5031780</v>
      </c>
      <c r="F15" s="261">
        <f t="shared" si="1"/>
        <v>7949780</v>
      </c>
      <c r="G15" s="261">
        <f t="shared" si="1"/>
        <v>4969780</v>
      </c>
      <c r="H15" s="261">
        <f t="shared" si="1"/>
        <v>5031780</v>
      </c>
      <c r="I15" s="261">
        <f t="shared" si="1"/>
        <v>7579694</v>
      </c>
      <c r="J15" s="261">
        <f t="shared" si="1"/>
        <v>4969780</v>
      </c>
      <c r="K15" s="261">
        <f t="shared" si="1"/>
        <v>5031780</v>
      </c>
      <c r="L15" s="261">
        <f t="shared" si="1"/>
        <v>4969780</v>
      </c>
      <c r="M15" s="261">
        <f t="shared" si="1"/>
        <v>4969780</v>
      </c>
      <c r="N15" s="261">
        <f t="shared" si="1"/>
        <v>7640035</v>
      </c>
      <c r="O15" s="261">
        <f t="shared" si="0"/>
        <v>68083529</v>
      </c>
      <c r="P15" s="6"/>
      <c r="Q15" s="6"/>
    </row>
    <row r="16" spans="1:17" ht="18" customHeight="1">
      <c r="A16" s="14" t="s">
        <v>155</v>
      </c>
      <c r="B16" s="12" t="s">
        <v>156</v>
      </c>
      <c r="C16" s="26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61">
        <f t="shared" si="0"/>
        <v>0</v>
      </c>
      <c r="P16" s="6"/>
      <c r="Q16" s="6"/>
    </row>
    <row r="17" spans="1:17" ht="15.75">
      <c r="A17" s="14" t="s">
        <v>157</v>
      </c>
      <c r="B17" s="12" t="s">
        <v>158</v>
      </c>
      <c r="C17" s="22">
        <v>98150</v>
      </c>
      <c r="D17" s="22">
        <v>98150</v>
      </c>
      <c r="E17" s="22">
        <v>98150</v>
      </c>
      <c r="F17" s="22">
        <v>98150</v>
      </c>
      <c r="G17" s="22">
        <v>98150</v>
      </c>
      <c r="H17" s="22">
        <v>98150</v>
      </c>
      <c r="I17" s="22">
        <v>98150</v>
      </c>
      <c r="J17" s="22">
        <v>98150</v>
      </c>
      <c r="K17" s="22">
        <v>98150</v>
      </c>
      <c r="L17" s="22">
        <v>98150</v>
      </c>
      <c r="M17" s="22">
        <v>98150</v>
      </c>
      <c r="N17" s="22">
        <v>98150</v>
      </c>
      <c r="O17" s="22">
        <f t="shared" si="0"/>
        <v>1177800</v>
      </c>
      <c r="P17" s="6"/>
      <c r="Q17" s="6"/>
    </row>
    <row r="18" spans="1:17" ht="15.75">
      <c r="A18" s="42" t="s">
        <v>159</v>
      </c>
      <c r="B18" s="12" t="s">
        <v>160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>
        <f t="shared" si="0"/>
        <v>0</v>
      </c>
      <c r="P18" s="6"/>
      <c r="Q18" s="6"/>
    </row>
    <row r="19" spans="1:17" ht="15">
      <c r="A19" s="40" t="s">
        <v>469</v>
      </c>
      <c r="B19" s="265" t="s">
        <v>162</v>
      </c>
      <c r="C19" s="261">
        <f aca="true" t="shared" si="2" ref="C19:N19">SUM(C16:C18)</f>
        <v>98150</v>
      </c>
      <c r="D19" s="261">
        <f t="shared" si="2"/>
        <v>98150</v>
      </c>
      <c r="E19" s="261">
        <f t="shared" si="2"/>
        <v>98150</v>
      </c>
      <c r="F19" s="261">
        <f t="shared" si="2"/>
        <v>98150</v>
      </c>
      <c r="G19" s="261">
        <f t="shared" si="2"/>
        <v>98150</v>
      </c>
      <c r="H19" s="261">
        <f t="shared" si="2"/>
        <v>98150</v>
      </c>
      <c r="I19" s="261">
        <f t="shared" si="2"/>
        <v>98150</v>
      </c>
      <c r="J19" s="261">
        <f t="shared" si="2"/>
        <v>98150</v>
      </c>
      <c r="K19" s="261">
        <f t="shared" si="2"/>
        <v>98150</v>
      </c>
      <c r="L19" s="261">
        <f t="shared" si="2"/>
        <v>98150</v>
      </c>
      <c r="M19" s="261">
        <f t="shared" si="2"/>
        <v>98150</v>
      </c>
      <c r="N19" s="261">
        <f t="shared" si="2"/>
        <v>98150</v>
      </c>
      <c r="O19" s="261">
        <f t="shared" si="0"/>
        <v>1177800</v>
      </c>
      <c r="P19" s="6"/>
      <c r="Q19" s="6"/>
    </row>
    <row r="20" spans="1:17" ht="15">
      <c r="A20" s="15" t="s">
        <v>470</v>
      </c>
      <c r="B20" s="16" t="s">
        <v>164</v>
      </c>
      <c r="C20" s="261">
        <f aca="true" t="shared" si="3" ref="C20:N20">C19+C15</f>
        <v>5067930</v>
      </c>
      <c r="D20" s="261">
        <f t="shared" si="3"/>
        <v>5067930</v>
      </c>
      <c r="E20" s="261">
        <f t="shared" si="3"/>
        <v>5129930</v>
      </c>
      <c r="F20" s="261">
        <f t="shared" si="3"/>
        <v>8047930</v>
      </c>
      <c r="G20" s="261">
        <f t="shared" si="3"/>
        <v>5067930</v>
      </c>
      <c r="H20" s="261">
        <f t="shared" si="3"/>
        <v>5129930</v>
      </c>
      <c r="I20" s="261">
        <f t="shared" si="3"/>
        <v>7677844</v>
      </c>
      <c r="J20" s="261">
        <f t="shared" si="3"/>
        <v>5067930</v>
      </c>
      <c r="K20" s="261">
        <f t="shared" si="3"/>
        <v>5129930</v>
      </c>
      <c r="L20" s="261">
        <f t="shared" si="3"/>
        <v>5067930</v>
      </c>
      <c r="M20" s="261">
        <f t="shared" si="3"/>
        <v>5067930</v>
      </c>
      <c r="N20" s="261">
        <f t="shared" si="3"/>
        <v>7738185</v>
      </c>
      <c r="O20" s="261">
        <f t="shared" si="0"/>
        <v>69261329</v>
      </c>
      <c r="P20" s="6"/>
      <c r="Q20" s="6"/>
    </row>
    <row r="21" spans="1:17" ht="15">
      <c r="A21" s="19" t="s">
        <v>165</v>
      </c>
      <c r="B21" s="16" t="s">
        <v>166</v>
      </c>
      <c r="C21" s="261">
        <v>1157960</v>
      </c>
      <c r="D21" s="261">
        <v>1157960</v>
      </c>
      <c r="E21" s="261">
        <v>1157960</v>
      </c>
      <c r="F21" s="261">
        <v>1157960</v>
      </c>
      <c r="G21" s="261">
        <v>1157960</v>
      </c>
      <c r="H21" s="261">
        <v>1157960</v>
      </c>
      <c r="I21" s="261">
        <v>1157960</v>
      </c>
      <c r="J21" s="261">
        <v>1157960</v>
      </c>
      <c r="K21" s="261">
        <v>1157960</v>
      </c>
      <c r="L21" s="261">
        <v>1157960</v>
      </c>
      <c r="M21" s="261">
        <v>1157960</v>
      </c>
      <c r="N21" s="261">
        <v>1157977</v>
      </c>
      <c r="O21" s="261">
        <f t="shared" si="0"/>
        <v>13895537</v>
      </c>
      <c r="P21" s="6"/>
      <c r="Q21" s="6"/>
    </row>
    <row r="22" spans="1:17" ht="15.75">
      <c r="A22" s="14" t="s">
        <v>167</v>
      </c>
      <c r="B22" s="12" t="s">
        <v>168</v>
      </c>
      <c r="C22" s="22">
        <v>66666</v>
      </c>
      <c r="D22" s="22">
        <v>66666</v>
      </c>
      <c r="E22" s="22">
        <v>66666</v>
      </c>
      <c r="F22" s="22">
        <v>66666</v>
      </c>
      <c r="G22" s="22">
        <v>66666</v>
      </c>
      <c r="H22" s="22">
        <v>66666</v>
      </c>
      <c r="I22" s="22">
        <v>66666</v>
      </c>
      <c r="J22" s="22">
        <v>66666</v>
      </c>
      <c r="K22" s="22">
        <v>66666</v>
      </c>
      <c r="L22" s="22">
        <v>66666</v>
      </c>
      <c r="M22" s="22">
        <v>66666</v>
      </c>
      <c r="N22" s="22">
        <v>66674</v>
      </c>
      <c r="O22" s="22">
        <f t="shared" si="0"/>
        <v>800000</v>
      </c>
      <c r="P22" s="6"/>
      <c r="Q22" s="6"/>
    </row>
    <row r="23" spans="1:17" ht="15.75">
      <c r="A23" s="14" t="s">
        <v>169</v>
      </c>
      <c r="B23" s="12" t="s">
        <v>170</v>
      </c>
      <c r="C23" s="22">
        <v>962666</v>
      </c>
      <c r="D23" s="22">
        <v>962666</v>
      </c>
      <c r="E23" s="22">
        <v>962666</v>
      </c>
      <c r="F23" s="22">
        <v>962666</v>
      </c>
      <c r="G23" s="22">
        <v>962666</v>
      </c>
      <c r="H23" s="22">
        <v>962666</v>
      </c>
      <c r="I23" s="22">
        <v>962666</v>
      </c>
      <c r="J23" s="22">
        <v>962666</v>
      </c>
      <c r="K23" s="22">
        <v>962666</v>
      </c>
      <c r="L23" s="22">
        <v>962666</v>
      </c>
      <c r="M23" s="22">
        <v>962666</v>
      </c>
      <c r="N23" s="22">
        <v>962674</v>
      </c>
      <c r="O23" s="22">
        <f t="shared" si="0"/>
        <v>11552000</v>
      </c>
      <c r="P23" s="6"/>
      <c r="Q23" s="6"/>
    </row>
    <row r="24" spans="1:17" ht="15.75">
      <c r="A24" s="14" t="s">
        <v>171</v>
      </c>
      <c r="B24" s="12" t="s">
        <v>172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>
        <f t="shared" si="0"/>
        <v>0</v>
      </c>
      <c r="P24" s="6"/>
      <c r="Q24" s="6"/>
    </row>
    <row r="25" spans="1:17" ht="15">
      <c r="A25" s="40" t="s">
        <v>471</v>
      </c>
      <c r="B25" s="265" t="s">
        <v>174</v>
      </c>
      <c r="C25" s="261">
        <f aca="true" t="shared" si="4" ref="C25:N25">SUM(C22:C24)</f>
        <v>1029332</v>
      </c>
      <c r="D25" s="261">
        <f t="shared" si="4"/>
        <v>1029332</v>
      </c>
      <c r="E25" s="261">
        <f t="shared" si="4"/>
        <v>1029332</v>
      </c>
      <c r="F25" s="261">
        <f t="shared" si="4"/>
        <v>1029332</v>
      </c>
      <c r="G25" s="261">
        <f t="shared" si="4"/>
        <v>1029332</v>
      </c>
      <c r="H25" s="261">
        <f t="shared" si="4"/>
        <v>1029332</v>
      </c>
      <c r="I25" s="261">
        <f t="shared" si="4"/>
        <v>1029332</v>
      </c>
      <c r="J25" s="261">
        <f t="shared" si="4"/>
        <v>1029332</v>
      </c>
      <c r="K25" s="261">
        <f t="shared" si="4"/>
        <v>1029332</v>
      </c>
      <c r="L25" s="261">
        <f t="shared" si="4"/>
        <v>1029332</v>
      </c>
      <c r="M25" s="261">
        <f t="shared" si="4"/>
        <v>1029332</v>
      </c>
      <c r="N25" s="261">
        <f t="shared" si="4"/>
        <v>1029348</v>
      </c>
      <c r="O25" s="261">
        <f t="shared" si="0"/>
        <v>12352000</v>
      </c>
      <c r="P25" s="6"/>
      <c r="Q25" s="6"/>
    </row>
    <row r="26" spans="1:17" ht="15.75">
      <c r="A26" s="14" t="s">
        <v>175</v>
      </c>
      <c r="B26" s="12" t="s">
        <v>176</v>
      </c>
      <c r="C26" s="22">
        <v>12500</v>
      </c>
      <c r="D26" s="22">
        <v>12500</v>
      </c>
      <c r="E26" s="22">
        <v>12500</v>
      </c>
      <c r="F26" s="22">
        <v>12500</v>
      </c>
      <c r="G26" s="22">
        <v>12500</v>
      </c>
      <c r="H26" s="22">
        <v>12500</v>
      </c>
      <c r="I26" s="22">
        <v>12500</v>
      </c>
      <c r="J26" s="22">
        <v>12500</v>
      </c>
      <c r="K26" s="22">
        <v>12500</v>
      </c>
      <c r="L26" s="22">
        <v>12500</v>
      </c>
      <c r="M26" s="22">
        <v>12500</v>
      </c>
      <c r="N26" s="22">
        <v>12500</v>
      </c>
      <c r="O26" s="22">
        <f t="shared" si="0"/>
        <v>150000</v>
      </c>
      <c r="P26" s="6"/>
      <c r="Q26" s="6"/>
    </row>
    <row r="27" spans="1:17" ht="15.75">
      <c r="A27" s="14" t="s">
        <v>177</v>
      </c>
      <c r="B27" s="12" t="s">
        <v>178</v>
      </c>
      <c r="C27" s="22">
        <v>14166</v>
      </c>
      <c r="D27" s="22">
        <v>14166</v>
      </c>
      <c r="E27" s="22">
        <v>14166</v>
      </c>
      <c r="F27" s="22">
        <v>14166</v>
      </c>
      <c r="G27" s="22">
        <v>14166</v>
      </c>
      <c r="H27" s="22">
        <v>14166</v>
      </c>
      <c r="I27" s="22">
        <v>14166</v>
      </c>
      <c r="J27" s="22">
        <v>14166</v>
      </c>
      <c r="K27" s="22">
        <v>14166</v>
      </c>
      <c r="L27" s="22">
        <v>14166</v>
      </c>
      <c r="M27" s="22">
        <v>14166</v>
      </c>
      <c r="N27" s="22">
        <v>14174</v>
      </c>
      <c r="O27" s="22">
        <f t="shared" si="0"/>
        <v>170000</v>
      </c>
      <c r="P27" s="6"/>
      <c r="Q27" s="6"/>
    </row>
    <row r="28" spans="1:17" ht="15">
      <c r="A28" s="40" t="s">
        <v>472</v>
      </c>
      <c r="B28" s="265" t="s">
        <v>180</v>
      </c>
      <c r="C28" s="261">
        <f aca="true" t="shared" si="5" ref="C28:N28">SUM(C26:C27)</f>
        <v>26666</v>
      </c>
      <c r="D28" s="261">
        <f t="shared" si="5"/>
        <v>26666</v>
      </c>
      <c r="E28" s="261">
        <f t="shared" si="5"/>
        <v>26666</v>
      </c>
      <c r="F28" s="261">
        <f t="shared" si="5"/>
        <v>26666</v>
      </c>
      <c r="G28" s="261">
        <f t="shared" si="5"/>
        <v>26666</v>
      </c>
      <c r="H28" s="261">
        <f t="shared" si="5"/>
        <v>26666</v>
      </c>
      <c r="I28" s="261">
        <f t="shared" si="5"/>
        <v>26666</v>
      </c>
      <c r="J28" s="261">
        <f t="shared" si="5"/>
        <v>26666</v>
      </c>
      <c r="K28" s="261">
        <f t="shared" si="5"/>
        <v>26666</v>
      </c>
      <c r="L28" s="261">
        <f t="shared" si="5"/>
        <v>26666</v>
      </c>
      <c r="M28" s="261">
        <f t="shared" si="5"/>
        <v>26666</v>
      </c>
      <c r="N28" s="261">
        <f t="shared" si="5"/>
        <v>26674</v>
      </c>
      <c r="O28" s="261">
        <f t="shared" si="0"/>
        <v>320000</v>
      </c>
      <c r="P28" s="6"/>
      <c r="Q28" s="6"/>
    </row>
    <row r="29" spans="1:17" ht="15.75">
      <c r="A29" s="14" t="s">
        <v>181</v>
      </c>
      <c r="B29" s="12" t="s">
        <v>182</v>
      </c>
      <c r="C29" s="22">
        <v>303333</v>
      </c>
      <c r="D29" s="22">
        <v>303333</v>
      </c>
      <c r="E29" s="22">
        <v>303333</v>
      </c>
      <c r="F29" s="22">
        <v>303333</v>
      </c>
      <c r="G29" s="22">
        <v>303333</v>
      </c>
      <c r="H29" s="22">
        <v>303333</v>
      </c>
      <c r="I29" s="22">
        <v>303333</v>
      </c>
      <c r="J29" s="22">
        <v>303333</v>
      </c>
      <c r="K29" s="22">
        <v>303333</v>
      </c>
      <c r="L29" s="22">
        <v>303333</v>
      </c>
      <c r="M29" s="22">
        <v>303333</v>
      </c>
      <c r="N29" s="22">
        <v>303337</v>
      </c>
      <c r="O29" s="22">
        <f t="shared" si="0"/>
        <v>3640000</v>
      </c>
      <c r="P29" s="6"/>
      <c r="Q29" s="6"/>
    </row>
    <row r="30" spans="1:17" ht="15.75">
      <c r="A30" s="14" t="s">
        <v>183</v>
      </c>
      <c r="B30" s="12" t="s">
        <v>184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>
        <f t="shared" si="0"/>
        <v>0</v>
      </c>
      <c r="P30" s="6"/>
      <c r="Q30" s="6"/>
    </row>
    <row r="31" spans="1:17" ht="15.75">
      <c r="A31" s="14" t="s">
        <v>185</v>
      </c>
      <c r="B31" s="12" t="s">
        <v>186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>
        <f t="shared" si="0"/>
        <v>0</v>
      </c>
      <c r="P31" s="6"/>
      <c r="Q31" s="6"/>
    </row>
    <row r="32" spans="1:17" ht="15.75">
      <c r="A32" s="14" t="s">
        <v>187</v>
      </c>
      <c r="B32" s="12" t="s">
        <v>188</v>
      </c>
      <c r="C32" s="22">
        <v>88333</v>
      </c>
      <c r="D32" s="22">
        <v>88333</v>
      </c>
      <c r="E32" s="22">
        <v>88333</v>
      </c>
      <c r="F32" s="22">
        <v>88333</v>
      </c>
      <c r="G32" s="22">
        <v>88333</v>
      </c>
      <c r="H32" s="22">
        <v>88333</v>
      </c>
      <c r="I32" s="22">
        <v>88333</v>
      </c>
      <c r="J32" s="22">
        <v>88333</v>
      </c>
      <c r="K32" s="22">
        <v>88333</v>
      </c>
      <c r="L32" s="22">
        <v>88333</v>
      </c>
      <c r="M32" s="22">
        <v>88333</v>
      </c>
      <c r="N32" s="22">
        <v>88337</v>
      </c>
      <c r="O32" s="22">
        <f t="shared" si="0"/>
        <v>1060000</v>
      </c>
      <c r="P32" s="6"/>
      <c r="Q32" s="6"/>
    </row>
    <row r="33" spans="1:17" ht="15.75">
      <c r="A33" s="266" t="s">
        <v>120</v>
      </c>
      <c r="B33" s="12" t="s">
        <v>189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>
        <f t="shared" si="0"/>
        <v>0</v>
      </c>
      <c r="P33" s="6"/>
      <c r="Q33" s="6"/>
    </row>
    <row r="34" spans="1:17" ht="15.75">
      <c r="A34" s="42" t="s">
        <v>190</v>
      </c>
      <c r="B34" s="12" t="s">
        <v>191</v>
      </c>
      <c r="C34" s="22"/>
      <c r="D34" s="22"/>
      <c r="E34" s="22"/>
      <c r="F34" s="22"/>
      <c r="G34" s="22"/>
      <c r="H34" s="22">
        <v>70000</v>
      </c>
      <c r="I34" s="22"/>
      <c r="J34" s="22"/>
      <c r="K34" s="22"/>
      <c r="L34" s="22"/>
      <c r="M34" s="22"/>
      <c r="N34" s="22">
        <v>70000</v>
      </c>
      <c r="O34" s="22">
        <f t="shared" si="0"/>
        <v>140000</v>
      </c>
      <c r="P34" s="6"/>
      <c r="Q34" s="6"/>
    </row>
    <row r="35" spans="1:17" ht="15.75">
      <c r="A35" s="14" t="s">
        <v>192</v>
      </c>
      <c r="B35" s="12" t="s">
        <v>193</v>
      </c>
      <c r="C35" s="22">
        <v>79000</v>
      </c>
      <c r="D35" s="22">
        <v>79000</v>
      </c>
      <c r="E35" s="22">
        <v>79000</v>
      </c>
      <c r="F35" s="22">
        <v>79000</v>
      </c>
      <c r="G35" s="22">
        <v>79000</v>
      </c>
      <c r="H35" s="22">
        <v>79000</v>
      </c>
      <c r="I35" s="22">
        <v>79000</v>
      </c>
      <c r="J35" s="22">
        <v>79000</v>
      </c>
      <c r="K35" s="22">
        <v>79000</v>
      </c>
      <c r="L35" s="22">
        <v>79000</v>
      </c>
      <c r="M35" s="22">
        <v>79000</v>
      </c>
      <c r="N35" s="22">
        <v>81000</v>
      </c>
      <c r="O35" s="22">
        <f t="shared" si="0"/>
        <v>950000</v>
      </c>
      <c r="P35" s="6"/>
      <c r="Q35" s="6"/>
    </row>
    <row r="36" spans="1:17" ht="15">
      <c r="A36" s="40" t="s">
        <v>473</v>
      </c>
      <c r="B36" s="265" t="s">
        <v>195</v>
      </c>
      <c r="C36" s="261">
        <f aca="true" t="shared" si="6" ref="C36:N36">SUM(C29:C35)</f>
        <v>470666</v>
      </c>
      <c r="D36" s="261">
        <f t="shared" si="6"/>
        <v>470666</v>
      </c>
      <c r="E36" s="261">
        <f t="shared" si="6"/>
        <v>470666</v>
      </c>
      <c r="F36" s="261">
        <f t="shared" si="6"/>
        <v>470666</v>
      </c>
      <c r="G36" s="261">
        <f t="shared" si="6"/>
        <v>470666</v>
      </c>
      <c r="H36" s="261">
        <f t="shared" si="6"/>
        <v>540666</v>
      </c>
      <c r="I36" s="261">
        <f t="shared" si="6"/>
        <v>470666</v>
      </c>
      <c r="J36" s="261">
        <f t="shared" si="6"/>
        <v>470666</v>
      </c>
      <c r="K36" s="261">
        <f t="shared" si="6"/>
        <v>470666</v>
      </c>
      <c r="L36" s="261">
        <f t="shared" si="6"/>
        <v>470666</v>
      </c>
      <c r="M36" s="261">
        <f t="shared" si="6"/>
        <v>470666</v>
      </c>
      <c r="N36" s="261">
        <f t="shared" si="6"/>
        <v>542674</v>
      </c>
      <c r="O36" s="261">
        <f t="shared" si="0"/>
        <v>5790000</v>
      </c>
      <c r="P36" s="6"/>
      <c r="Q36" s="6"/>
    </row>
    <row r="37" spans="1:17" ht="15.75">
      <c r="A37" s="14" t="s">
        <v>196</v>
      </c>
      <c r="B37" s="12" t="s">
        <v>197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>
        <f t="shared" si="0"/>
        <v>0</v>
      </c>
      <c r="P37" s="6"/>
      <c r="Q37" s="6"/>
    </row>
    <row r="38" spans="1:17" ht="15.75">
      <c r="A38" s="14" t="s">
        <v>198</v>
      </c>
      <c r="B38" s="12" t="s">
        <v>199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>
        <f aca="true" t="shared" si="7" ref="O38:O63">SUM(C38:N38)</f>
        <v>0</v>
      </c>
      <c r="P38" s="6"/>
      <c r="Q38" s="6"/>
    </row>
    <row r="39" spans="1:17" ht="15">
      <c r="A39" s="40" t="s">
        <v>474</v>
      </c>
      <c r="B39" s="265" t="s">
        <v>201</v>
      </c>
      <c r="C39" s="261">
        <f aca="true" t="shared" si="8" ref="C39:N39">SUM(C37:C38)</f>
        <v>0</v>
      </c>
      <c r="D39" s="261">
        <f t="shared" si="8"/>
        <v>0</v>
      </c>
      <c r="E39" s="261">
        <f t="shared" si="8"/>
        <v>0</v>
      </c>
      <c r="F39" s="261">
        <f t="shared" si="8"/>
        <v>0</v>
      </c>
      <c r="G39" s="261">
        <f t="shared" si="8"/>
        <v>0</v>
      </c>
      <c r="H39" s="261">
        <f t="shared" si="8"/>
        <v>0</v>
      </c>
      <c r="I39" s="261">
        <f t="shared" si="8"/>
        <v>0</v>
      </c>
      <c r="J39" s="261">
        <f t="shared" si="8"/>
        <v>0</v>
      </c>
      <c r="K39" s="261">
        <f t="shared" si="8"/>
        <v>0</v>
      </c>
      <c r="L39" s="261">
        <f t="shared" si="8"/>
        <v>0</v>
      </c>
      <c r="M39" s="261">
        <f t="shared" si="8"/>
        <v>0</v>
      </c>
      <c r="N39" s="261">
        <f t="shared" si="8"/>
        <v>0</v>
      </c>
      <c r="O39" s="261">
        <f t="shared" si="7"/>
        <v>0</v>
      </c>
      <c r="P39" s="6"/>
      <c r="Q39" s="6"/>
    </row>
    <row r="40" spans="1:17" ht="15.75">
      <c r="A40" s="14" t="s">
        <v>202</v>
      </c>
      <c r="B40" s="12" t="s">
        <v>203</v>
      </c>
      <c r="C40" s="22">
        <v>398070</v>
      </c>
      <c r="D40" s="22">
        <v>398070</v>
      </c>
      <c r="E40" s="22">
        <v>398070</v>
      </c>
      <c r="F40" s="22">
        <v>398070</v>
      </c>
      <c r="G40" s="22">
        <v>398070</v>
      </c>
      <c r="H40" s="22">
        <v>398070</v>
      </c>
      <c r="I40" s="22">
        <v>398070</v>
      </c>
      <c r="J40" s="22">
        <v>398070</v>
      </c>
      <c r="K40" s="22">
        <v>398070</v>
      </c>
      <c r="L40" s="22">
        <v>398070</v>
      </c>
      <c r="M40" s="22">
        <v>398070</v>
      </c>
      <c r="N40" s="22">
        <v>398070</v>
      </c>
      <c r="O40" s="22">
        <f t="shared" si="7"/>
        <v>4776840</v>
      </c>
      <c r="P40" s="6"/>
      <c r="Q40" s="6"/>
    </row>
    <row r="41" spans="1:17" ht="15.75">
      <c r="A41" s="14" t="s">
        <v>481</v>
      </c>
      <c r="B41" s="12" t="s">
        <v>205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>
        <v>100000</v>
      </c>
      <c r="O41" s="22">
        <f t="shared" si="7"/>
        <v>100000</v>
      </c>
      <c r="P41" s="6"/>
      <c r="Q41" s="6"/>
    </row>
    <row r="42" spans="1:17" ht="15.75">
      <c r="A42" s="14" t="s">
        <v>210</v>
      </c>
      <c r="B42" s="12" t="s">
        <v>211</v>
      </c>
      <c r="C42" s="22">
        <v>80250</v>
      </c>
      <c r="D42" s="22">
        <v>80250</v>
      </c>
      <c r="E42" s="22">
        <v>80250</v>
      </c>
      <c r="F42" s="22">
        <v>80250</v>
      </c>
      <c r="G42" s="22">
        <v>80250</v>
      </c>
      <c r="H42" s="22">
        <v>80250</v>
      </c>
      <c r="I42" s="22">
        <v>80250</v>
      </c>
      <c r="J42" s="22">
        <v>80250</v>
      </c>
      <c r="K42" s="22">
        <v>80250</v>
      </c>
      <c r="L42" s="22">
        <v>80250</v>
      </c>
      <c r="M42" s="22">
        <v>80250</v>
      </c>
      <c r="N42" s="22">
        <v>80250</v>
      </c>
      <c r="O42" s="22">
        <f t="shared" si="7"/>
        <v>963000</v>
      </c>
      <c r="P42" s="6"/>
      <c r="Q42" s="6"/>
    </row>
    <row r="43" spans="1:17" ht="15">
      <c r="A43" s="40" t="s">
        <v>583</v>
      </c>
      <c r="B43" s="265" t="s">
        <v>213</v>
      </c>
      <c r="C43" s="261">
        <f aca="true" t="shared" si="9" ref="C43:N43">SUM(C40:C42)</f>
        <v>478320</v>
      </c>
      <c r="D43" s="261">
        <f t="shared" si="9"/>
        <v>478320</v>
      </c>
      <c r="E43" s="261">
        <f t="shared" si="9"/>
        <v>478320</v>
      </c>
      <c r="F43" s="261">
        <f t="shared" si="9"/>
        <v>478320</v>
      </c>
      <c r="G43" s="261">
        <f t="shared" si="9"/>
        <v>478320</v>
      </c>
      <c r="H43" s="261">
        <f t="shared" si="9"/>
        <v>478320</v>
      </c>
      <c r="I43" s="261">
        <f t="shared" si="9"/>
        <v>478320</v>
      </c>
      <c r="J43" s="261">
        <f t="shared" si="9"/>
        <v>478320</v>
      </c>
      <c r="K43" s="261">
        <f t="shared" si="9"/>
        <v>478320</v>
      </c>
      <c r="L43" s="261">
        <f t="shared" si="9"/>
        <v>478320</v>
      </c>
      <c r="M43" s="261">
        <f t="shared" si="9"/>
        <v>478320</v>
      </c>
      <c r="N43" s="261">
        <f t="shared" si="9"/>
        <v>578320</v>
      </c>
      <c r="O43" s="261">
        <f t="shared" si="7"/>
        <v>5839840</v>
      </c>
      <c r="P43" s="18"/>
      <c r="Q43" s="6"/>
    </row>
    <row r="44" spans="1:17" ht="15">
      <c r="A44" s="19" t="s">
        <v>584</v>
      </c>
      <c r="B44" s="16" t="s">
        <v>216</v>
      </c>
      <c r="C44" s="17">
        <f aca="true" t="shared" si="10" ref="C44:N44">C43+C39+C36+C28+C25</f>
        <v>2004984</v>
      </c>
      <c r="D44" s="17">
        <f t="shared" si="10"/>
        <v>2004984</v>
      </c>
      <c r="E44" s="17">
        <f t="shared" si="10"/>
        <v>2004984</v>
      </c>
      <c r="F44" s="17">
        <f t="shared" si="10"/>
        <v>2004984</v>
      </c>
      <c r="G44" s="17">
        <f t="shared" si="10"/>
        <v>2004984</v>
      </c>
      <c r="H44" s="17">
        <f t="shared" si="10"/>
        <v>2074984</v>
      </c>
      <c r="I44" s="17">
        <f t="shared" si="10"/>
        <v>2004984</v>
      </c>
      <c r="J44" s="17">
        <f t="shared" si="10"/>
        <v>2004984</v>
      </c>
      <c r="K44" s="17">
        <f t="shared" si="10"/>
        <v>2004984</v>
      </c>
      <c r="L44" s="17">
        <f t="shared" si="10"/>
        <v>2004984</v>
      </c>
      <c r="M44" s="17">
        <f t="shared" si="10"/>
        <v>2004984</v>
      </c>
      <c r="N44" s="17">
        <f t="shared" si="10"/>
        <v>2177016</v>
      </c>
      <c r="O44" s="261">
        <f t="shared" si="7"/>
        <v>24301840</v>
      </c>
      <c r="P44" s="6"/>
      <c r="Q44" s="6"/>
    </row>
    <row r="45" spans="1:17" ht="15">
      <c r="A45" s="24" t="s">
        <v>585</v>
      </c>
      <c r="B45" s="16" t="s">
        <v>280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61">
        <f t="shared" si="7"/>
        <v>0</v>
      </c>
      <c r="P45" s="6"/>
      <c r="Q45" s="6"/>
    </row>
    <row r="46" spans="1:17" ht="15.75">
      <c r="A46" s="267" t="s">
        <v>297</v>
      </c>
      <c r="B46" s="12" t="s">
        <v>298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>
        <v>18000</v>
      </c>
      <c r="O46" s="22">
        <f t="shared" si="7"/>
        <v>18000</v>
      </c>
      <c r="P46" s="6"/>
      <c r="Q46" s="6"/>
    </row>
    <row r="47" spans="1:17" ht="15.75">
      <c r="A47" s="267" t="s">
        <v>347</v>
      </c>
      <c r="B47" s="12" t="s">
        <v>351</v>
      </c>
      <c r="C47" s="20"/>
      <c r="D47" s="20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>
        <f t="shared" si="7"/>
        <v>0</v>
      </c>
      <c r="P47" s="6"/>
      <c r="Q47" s="6"/>
    </row>
    <row r="48" spans="1:17" ht="15.75">
      <c r="A48" s="268" t="s">
        <v>510</v>
      </c>
      <c r="B48" s="12" t="s">
        <v>459</v>
      </c>
      <c r="C48" s="17"/>
      <c r="D48" s="17"/>
      <c r="E48" s="261"/>
      <c r="F48" s="261"/>
      <c r="G48" s="261"/>
      <c r="H48" s="261"/>
      <c r="I48" s="22"/>
      <c r="J48" s="261"/>
      <c r="K48" s="261"/>
      <c r="L48" s="261"/>
      <c r="M48" s="261"/>
      <c r="N48" s="261"/>
      <c r="O48" s="22">
        <f t="shared" si="7"/>
        <v>0</v>
      </c>
      <c r="P48" s="6"/>
      <c r="Q48" s="6"/>
    </row>
    <row r="49" spans="1:17" ht="15">
      <c r="A49" s="24" t="s">
        <v>586</v>
      </c>
      <c r="B49" s="16" t="s">
        <v>354</v>
      </c>
      <c r="C49" s="17">
        <f aca="true" t="shared" si="11" ref="C49:N49">SUM(C46:C48)</f>
        <v>0</v>
      </c>
      <c r="D49" s="17">
        <f t="shared" si="11"/>
        <v>0</v>
      </c>
      <c r="E49" s="17">
        <f t="shared" si="11"/>
        <v>0</v>
      </c>
      <c r="F49" s="17">
        <f t="shared" si="11"/>
        <v>0</v>
      </c>
      <c r="G49" s="17">
        <f t="shared" si="11"/>
        <v>0</v>
      </c>
      <c r="H49" s="17">
        <f t="shared" si="11"/>
        <v>0</v>
      </c>
      <c r="I49" s="17">
        <f t="shared" si="11"/>
        <v>0</v>
      </c>
      <c r="J49" s="17">
        <f t="shared" si="11"/>
        <v>0</v>
      </c>
      <c r="K49" s="17">
        <f t="shared" si="11"/>
        <v>0</v>
      </c>
      <c r="L49" s="17">
        <f t="shared" si="11"/>
        <v>0</v>
      </c>
      <c r="M49" s="17">
        <f t="shared" si="11"/>
        <v>0</v>
      </c>
      <c r="N49" s="17">
        <f t="shared" si="11"/>
        <v>18000</v>
      </c>
      <c r="O49" s="17">
        <f t="shared" si="7"/>
        <v>18000</v>
      </c>
      <c r="P49" s="6"/>
      <c r="Q49" s="6"/>
    </row>
    <row r="50" spans="1:17" ht="15.75">
      <c r="A50" s="25" t="s">
        <v>587</v>
      </c>
      <c r="B50" s="16"/>
      <c r="C50" s="17">
        <f aca="true" t="shared" si="12" ref="C50:N50">C44+C21+C20+C45+C49</f>
        <v>8230874</v>
      </c>
      <c r="D50" s="17">
        <f t="shared" si="12"/>
        <v>8230874</v>
      </c>
      <c r="E50" s="17">
        <f t="shared" si="12"/>
        <v>8292874</v>
      </c>
      <c r="F50" s="17">
        <f t="shared" si="12"/>
        <v>11210874</v>
      </c>
      <c r="G50" s="17">
        <f t="shared" si="12"/>
        <v>8230874</v>
      </c>
      <c r="H50" s="17">
        <f t="shared" si="12"/>
        <v>8362874</v>
      </c>
      <c r="I50" s="17">
        <f t="shared" si="12"/>
        <v>10840788</v>
      </c>
      <c r="J50" s="17">
        <f t="shared" si="12"/>
        <v>8230874</v>
      </c>
      <c r="K50" s="17">
        <f t="shared" si="12"/>
        <v>8292874</v>
      </c>
      <c r="L50" s="17">
        <f t="shared" si="12"/>
        <v>8230874</v>
      </c>
      <c r="M50" s="17">
        <f t="shared" si="12"/>
        <v>8230874</v>
      </c>
      <c r="N50" s="17">
        <f t="shared" si="12"/>
        <v>11091178</v>
      </c>
      <c r="O50" s="17">
        <f t="shared" si="7"/>
        <v>107476706</v>
      </c>
      <c r="P50" s="6"/>
      <c r="Q50" s="6"/>
    </row>
    <row r="51" spans="1:17" ht="15.75">
      <c r="A51" s="27" t="s">
        <v>588</v>
      </c>
      <c r="B51" s="16" t="s">
        <v>378</v>
      </c>
      <c r="C51" s="22"/>
      <c r="D51" s="22"/>
      <c r="E51" s="22"/>
      <c r="F51" s="22"/>
      <c r="G51" s="22"/>
      <c r="H51" s="22">
        <v>3474654</v>
      </c>
      <c r="I51" s="22"/>
      <c r="J51" s="22"/>
      <c r="K51" s="22"/>
      <c r="L51" s="22">
        <v>3474655</v>
      </c>
      <c r="M51" s="22"/>
      <c r="N51" s="22"/>
      <c r="O51" s="22">
        <f t="shared" si="7"/>
        <v>6949309</v>
      </c>
      <c r="P51" s="6"/>
      <c r="Q51" s="6"/>
    </row>
    <row r="52" spans="1:17" ht="15.75">
      <c r="A52" s="24" t="s">
        <v>589</v>
      </c>
      <c r="B52" s="16" t="s">
        <v>393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>
        <f t="shared" si="7"/>
        <v>0</v>
      </c>
      <c r="P52" s="6"/>
      <c r="Q52" s="6"/>
    </row>
    <row r="53" spans="1:17" ht="15.75">
      <c r="A53" s="24" t="s">
        <v>590</v>
      </c>
      <c r="B53" s="16" t="s">
        <v>444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>
        <f t="shared" si="7"/>
        <v>0</v>
      </c>
      <c r="P53" s="6"/>
      <c r="Q53" s="6"/>
    </row>
    <row r="54" spans="1:17" ht="15.75">
      <c r="A54" s="25" t="s">
        <v>591</v>
      </c>
      <c r="B54" s="16"/>
      <c r="C54" s="17">
        <f aca="true" t="shared" si="13" ref="C54:N54">SUM(C51:C53)</f>
        <v>0</v>
      </c>
      <c r="D54" s="17">
        <f t="shared" si="13"/>
        <v>0</v>
      </c>
      <c r="E54" s="17">
        <f t="shared" si="13"/>
        <v>0</v>
      </c>
      <c r="F54" s="17">
        <f t="shared" si="13"/>
        <v>0</v>
      </c>
      <c r="G54" s="17">
        <f t="shared" si="13"/>
        <v>0</v>
      </c>
      <c r="H54" s="17">
        <f t="shared" si="13"/>
        <v>3474654</v>
      </c>
      <c r="I54" s="17">
        <f t="shared" si="13"/>
        <v>0</v>
      </c>
      <c r="J54" s="17">
        <f t="shared" si="13"/>
        <v>0</v>
      </c>
      <c r="K54" s="17">
        <f t="shared" si="13"/>
        <v>0</v>
      </c>
      <c r="L54" s="17">
        <f t="shared" si="13"/>
        <v>3474655</v>
      </c>
      <c r="M54" s="17">
        <f t="shared" si="13"/>
        <v>0</v>
      </c>
      <c r="N54" s="17">
        <f t="shared" si="13"/>
        <v>0</v>
      </c>
      <c r="O54" s="17">
        <f t="shared" si="7"/>
        <v>6949309</v>
      </c>
      <c r="P54" s="6"/>
      <c r="Q54" s="6"/>
    </row>
    <row r="55" spans="1:17" ht="15.75">
      <c r="A55" s="28" t="s">
        <v>592</v>
      </c>
      <c r="B55" s="29" t="s">
        <v>447</v>
      </c>
      <c r="C55" s="269">
        <f aca="true" t="shared" si="14" ref="C55:N55">C54+C50</f>
        <v>8230874</v>
      </c>
      <c r="D55" s="269">
        <f t="shared" si="14"/>
        <v>8230874</v>
      </c>
      <c r="E55" s="269">
        <f t="shared" si="14"/>
        <v>8292874</v>
      </c>
      <c r="F55" s="269">
        <f t="shared" si="14"/>
        <v>11210874</v>
      </c>
      <c r="G55" s="269">
        <f t="shared" si="14"/>
        <v>8230874</v>
      </c>
      <c r="H55" s="269">
        <f t="shared" si="14"/>
        <v>11837528</v>
      </c>
      <c r="I55" s="269">
        <f t="shared" si="14"/>
        <v>10840788</v>
      </c>
      <c r="J55" s="269">
        <f t="shared" si="14"/>
        <v>8230874</v>
      </c>
      <c r="K55" s="269">
        <f t="shared" si="14"/>
        <v>8292874</v>
      </c>
      <c r="L55" s="269">
        <f t="shared" si="14"/>
        <v>11705529</v>
      </c>
      <c r="M55" s="269">
        <f t="shared" si="14"/>
        <v>8230874</v>
      </c>
      <c r="N55" s="269">
        <f t="shared" si="14"/>
        <v>11091178</v>
      </c>
      <c r="O55" s="269">
        <f t="shared" si="7"/>
        <v>114426015</v>
      </c>
      <c r="P55" s="6"/>
      <c r="Q55" s="6"/>
    </row>
    <row r="56" spans="1:17" ht="15.75">
      <c r="A56" s="30" t="s">
        <v>593</v>
      </c>
      <c r="B56" s="19" t="s">
        <v>594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>
        <f t="shared" si="7"/>
        <v>0</v>
      </c>
      <c r="P56" s="6"/>
      <c r="Q56" s="6"/>
    </row>
    <row r="57" spans="1:17" ht="15.75">
      <c r="A57" s="30" t="s">
        <v>595</v>
      </c>
      <c r="B57" s="19" t="s">
        <v>596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>
        <f t="shared" si="7"/>
        <v>0</v>
      </c>
      <c r="P57" s="6"/>
      <c r="Q57" s="6"/>
    </row>
    <row r="58" spans="1:17" ht="15.75">
      <c r="A58" s="21" t="s">
        <v>597</v>
      </c>
      <c r="B58" s="14" t="s">
        <v>598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>
        <f t="shared" si="7"/>
        <v>0</v>
      </c>
      <c r="P58" s="6"/>
      <c r="Q58" s="6"/>
    </row>
    <row r="59" spans="1:17" ht="15.75">
      <c r="A59" s="34" t="s">
        <v>599</v>
      </c>
      <c r="B59" s="35" t="s">
        <v>456</v>
      </c>
      <c r="C59" s="17">
        <f aca="true" t="shared" si="15" ref="C59:N59">SUM(C56:C58)</f>
        <v>0</v>
      </c>
      <c r="D59" s="17">
        <f t="shared" si="15"/>
        <v>0</v>
      </c>
      <c r="E59" s="17">
        <f t="shared" si="15"/>
        <v>0</v>
      </c>
      <c r="F59" s="17">
        <f t="shared" si="15"/>
        <v>0</v>
      </c>
      <c r="G59" s="17">
        <f t="shared" si="15"/>
        <v>0</v>
      </c>
      <c r="H59" s="17">
        <f t="shared" si="15"/>
        <v>0</v>
      </c>
      <c r="I59" s="17">
        <f t="shared" si="15"/>
        <v>0</v>
      </c>
      <c r="J59" s="17">
        <f t="shared" si="15"/>
        <v>0</v>
      </c>
      <c r="K59" s="17">
        <f t="shared" si="15"/>
        <v>0</v>
      </c>
      <c r="L59" s="17">
        <f t="shared" si="15"/>
        <v>0</v>
      </c>
      <c r="M59" s="17">
        <f t="shared" si="15"/>
        <v>0</v>
      </c>
      <c r="N59" s="17">
        <f t="shared" si="15"/>
        <v>0</v>
      </c>
      <c r="O59" s="17">
        <f t="shared" si="7"/>
        <v>0</v>
      </c>
      <c r="P59" s="6"/>
      <c r="Q59" s="6"/>
    </row>
    <row r="60" spans="1:17" ht="15.75">
      <c r="A60" s="36" t="s">
        <v>600</v>
      </c>
      <c r="B60" s="37"/>
      <c r="C60" s="269">
        <f aca="true" t="shared" si="16" ref="C60:N60">C59+C55</f>
        <v>8230874</v>
      </c>
      <c r="D60" s="269">
        <f t="shared" si="16"/>
        <v>8230874</v>
      </c>
      <c r="E60" s="269">
        <f t="shared" si="16"/>
        <v>8292874</v>
      </c>
      <c r="F60" s="269">
        <f t="shared" si="16"/>
        <v>11210874</v>
      </c>
      <c r="G60" s="269">
        <f t="shared" si="16"/>
        <v>8230874</v>
      </c>
      <c r="H60" s="269">
        <f t="shared" si="16"/>
        <v>11837528</v>
      </c>
      <c r="I60" s="269">
        <f t="shared" si="16"/>
        <v>10840788</v>
      </c>
      <c r="J60" s="269">
        <f t="shared" si="16"/>
        <v>8230874</v>
      </c>
      <c r="K60" s="269">
        <f t="shared" si="16"/>
        <v>8292874</v>
      </c>
      <c r="L60" s="269">
        <f t="shared" si="16"/>
        <v>11705529</v>
      </c>
      <c r="M60" s="269">
        <f t="shared" si="16"/>
        <v>8230874</v>
      </c>
      <c r="N60" s="269">
        <f t="shared" si="16"/>
        <v>11091178</v>
      </c>
      <c r="O60" s="269">
        <f t="shared" si="7"/>
        <v>114426015</v>
      </c>
      <c r="P60" s="6"/>
      <c r="Q60" s="6"/>
    </row>
    <row r="61" spans="1:17" ht="25.5">
      <c r="A61" s="8" t="s">
        <v>755</v>
      </c>
      <c r="B61" s="9" t="s">
        <v>756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>
        <f t="shared" si="7"/>
        <v>0</v>
      </c>
      <c r="P61" s="6"/>
      <c r="Q61" s="6"/>
    </row>
    <row r="62" spans="1:17" ht="15.75">
      <c r="A62" s="14" t="s">
        <v>602</v>
      </c>
      <c r="B62" s="42" t="s">
        <v>802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>
        <f t="shared" si="7"/>
        <v>0</v>
      </c>
      <c r="P62" s="6"/>
      <c r="Q62" s="6"/>
    </row>
    <row r="63" spans="1:17" ht="15.75">
      <c r="A63" s="14" t="s">
        <v>816</v>
      </c>
      <c r="B63" s="42" t="s">
        <v>817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>
        <f t="shared" si="7"/>
        <v>0</v>
      </c>
      <c r="P63" s="6"/>
      <c r="Q63" s="6"/>
    </row>
    <row r="64" spans="1:17" ht="15">
      <c r="A64" s="19" t="s">
        <v>603</v>
      </c>
      <c r="B64" s="27" t="s">
        <v>820</v>
      </c>
      <c r="C64" s="261">
        <f aca="true" t="shared" si="17" ref="C64:O64">SUM(C62:C63)</f>
        <v>0</v>
      </c>
      <c r="D64" s="261">
        <f t="shared" si="17"/>
        <v>0</v>
      </c>
      <c r="E64" s="261">
        <f t="shared" si="17"/>
        <v>0</v>
      </c>
      <c r="F64" s="261">
        <f t="shared" si="17"/>
        <v>0</v>
      </c>
      <c r="G64" s="261">
        <f t="shared" si="17"/>
        <v>0</v>
      </c>
      <c r="H64" s="261">
        <f t="shared" si="17"/>
        <v>0</v>
      </c>
      <c r="I64" s="261">
        <f t="shared" si="17"/>
        <v>0</v>
      </c>
      <c r="J64" s="261">
        <f t="shared" si="17"/>
        <v>0</v>
      </c>
      <c r="K64" s="261">
        <f t="shared" si="17"/>
        <v>0</v>
      </c>
      <c r="L64" s="261">
        <f t="shared" si="17"/>
        <v>0</v>
      </c>
      <c r="M64" s="261">
        <f t="shared" si="17"/>
        <v>0</v>
      </c>
      <c r="N64" s="261">
        <f t="shared" si="17"/>
        <v>0</v>
      </c>
      <c r="O64" s="261">
        <f t="shared" si="17"/>
        <v>0</v>
      </c>
      <c r="P64" s="6"/>
      <c r="Q64" s="6"/>
    </row>
    <row r="65" spans="1:17" ht="15.75">
      <c r="A65" s="19" t="s">
        <v>605</v>
      </c>
      <c r="B65" s="27" t="s">
        <v>43</v>
      </c>
      <c r="C65" s="22"/>
      <c r="D65" s="22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>
        <f aca="true" t="shared" si="18" ref="O65:O76">SUM(C65:N65)</f>
        <v>0</v>
      </c>
      <c r="P65" s="6"/>
      <c r="Q65" s="6"/>
    </row>
    <row r="66" spans="1:17" ht="15.75">
      <c r="A66" s="21" t="s">
        <v>48</v>
      </c>
      <c r="B66" s="42" t="s">
        <v>49</v>
      </c>
      <c r="C66" s="22">
        <v>58000</v>
      </c>
      <c r="D66" s="22">
        <v>58000</v>
      </c>
      <c r="E66" s="22">
        <v>58000</v>
      </c>
      <c r="F66" s="22">
        <v>58000</v>
      </c>
      <c r="G66" s="22">
        <v>58000</v>
      </c>
      <c r="H66" s="22">
        <v>58000</v>
      </c>
      <c r="I66" s="22">
        <v>58000</v>
      </c>
      <c r="J66" s="22">
        <v>58000</v>
      </c>
      <c r="K66" s="22">
        <v>58000</v>
      </c>
      <c r="L66" s="22">
        <v>58000</v>
      </c>
      <c r="M66" s="22">
        <v>58000</v>
      </c>
      <c r="N66" s="22">
        <v>54786</v>
      </c>
      <c r="O66" s="22">
        <f t="shared" si="18"/>
        <v>692786</v>
      </c>
      <c r="P66" s="6"/>
      <c r="Q66" s="6"/>
    </row>
    <row r="67" spans="1:17" ht="15.75">
      <c r="A67" s="21" t="s">
        <v>51</v>
      </c>
      <c r="B67" s="42" t="s">
        <v>52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>
        <f t="shared" si="18"/>
        <v>0</v>
      </c>
      <c r="P67" s="6"/>
      <c r="Q67" s="6"/>
    </row>
    <row r="68" spans="1:17" ht="15.75">
      <c r="A68" s="21" t="s">
        <v>57</v>
      </c>
      <c r="B68" s="42" t="s">
        <v>58</v>
      </c>
      <c r="C68" s="22">
        <v>407175</v>
      </c>
      <c r="D68" s="22">
        <v>407175</v>
      </c>
      <c r="E68" s="22">
        <v>407175</v>
      </c>
      <c r="F68" s="22">
        <v>407175</v>
      </c>
      <c r="G68" s="22">
        <v>407175</v>
      </c>
      <c r="H68" s="22">
        <v>407175</v>
      </c>
      <c r="I68" s="22">
        <v>407175</v>
      </c>
      <c r="J68" s="22">
        <v>407175</v>
      </c>
      <c r="K68" s="22">
        <v>407175</v>
      </c>
      <c r="L68" s="22">
        <v>407175</v>
      </c>
      <c r="M68" s="22">
        <v>407175</v>
      </c>
      <c r="N68" s="22">
        <v>407179</v>
      </c>
      <c r="O68" s="22">
        <f t="shared" si="18"/>
        <v>4886104</v>
      </c>
      <c r="P68" s="6"/>
      <c r="Q68" s="6"/>
    </row>
    <row r="69" spans="1:17" ht="15.75">
      <c r="A69" s="21" t="s">
        <v>60</v>
      </c>
      <c r="B69" s="42" t="s">
        <v>61</v>
      </c>
      <c r="C69" s="22">
        <v>125526</v>
      </c>
      <c r="D69" s="22">
        <v>125526</v>
      </c>
      <c r="E69" s="22">
        <v>125526</v>
      </c>
      <c r="F69" s="22">
        <v>125526</v>
      </c>
      <c r="G69" s="22">
        <v>125526</v>
      </c>
      <c r="H69" s="22">
        <v>125526</v>
      </c>
      <c r="I69" s="22">
        <v>125526</v>
      </c>
      <c r="J69" s="22">
        <v>125526</v>
      </c>
      <c r="K69" s="22">
        <v>125526</v>
      </c>
      <c r="L69" s="22">
        <v>125526</v>
      </c>
      <c r="M69" s="22">
        <v>125526</v>
      </c>
      <c r="N69" s="22">
        <v>125529</v>
      </c>
      <c r="O69" s="22">
        <f t="shared" si="18"/>
        <v>1506315</v>
      </c>
      <c r="P69" s="6"/>
      <c r="Q69" s="6"/>
    </row>
    <row r="70" spans="1:17" ht="15.75">
      <c r="A70" s="21" t="s">
        <v>72</v>
      </c>
      <c r="B70" s="42" t="s">
        <v>73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>
        <f t="shared" si="18"/>
        <v>0</v>
      </c>
      <c r="P70" s="6"/>
      <c r="Q70" s="6"/>
    </row>
    <row r="71" spans="1:17" ht="15">
      <c r="A71" s="24" t="s">
        <v>606</v>
      </c>
      <c r="B71" s="27" t="s">
        <v>76</v>
      </c>
      <c r="C71" s="261">
        <f aca="true" t="shared" si="19" ref="C71:N71">SUM(C66:C70)</f>
        <v>590701</v>
      </c>
      <c r="D71" s="261">
        <f t="shared" si="19"/>
        <v>590701</v>
      </c>
      <c r="E71" s="261">
        <f t="shared" si="19"/>
        <v>590701</v>
      </c>
      <c r="F71" s="261">
        <f t="shared" si="19"/>
        <v>590701</v>
      </c>
      <c r="G71" s="261">
        <f t="shared" si="19"/>
        <v>590701</v>
      </c>
      <c r="H71" s="261">
        <f t="shared" si="19"/>
        <v>590701</v>
      </c>
      <c r="I71" s="261">
        <f t="shared" si="19"/>
        <v>590701</v>
      </c>
      <c r="J71" s="261">
        <f t="shared" si="19"/>
        <v>590701</v>
      </c>
      <c r="K71" s="261">
        <f t="shared" si="19"/>
        <v>590701</v>
      </c>
      <c r="L71" s="261">
        <f t="shared" si="19"/>
        <v>590701</v>
      </c>
      <c r="M71" s="261">
        <f t="shared" si="19"/>
        <v>590701</v>
      </c>
      <c r="N71" s="261">
        <f t="shared" si="19"/>
        <v>587494</v>
      </c>
      <c r="O71" s="261">
        <f t="shared" si="18"/>
        <v>7085205</v>
      </c>
      <c r="P71" s="6"/>
      <c r="Q71" s="6"/>
    </row>
    <row r="72" spans="1:17" ht="15.75">
      <c r="A72" s="19" t="s">
        <v>607</v>
      </c>
      <c r="B72" s="27" t="s">
        <v>98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>
        <f t="shared" si="18"/>
        <v>0</v>
      </c>
      <c r="P72" s="6"/>
      <c r="Q72" s="6"/>
    </row>
    <row r="73" spans="1:17" ht="15.75">
      <c r="A73" s="25" t="s">
        <v>587</v>
      </c>
      <c r="B73" s="43"/>
      <c r="C73" s="17">
        <f aca="true" t="shared" si="20" ref="C73:N73">C72+C71+C65+C64</f>
        <v>590701</v>
      </c>
      <c r="D73" s="17">
        <f t="shared" si="20"/>
        <v>590701</v>
      </c>
      <c r="E73" s="17">
        <f t="shared" si="20"/>
        <v>590701</v>
      </c>
      <c r="F73" s="17">
        <f t="shared" si="20"/>
        <v>590701</v>
      </c>
      <c r="G73" s="17">
        <f t="shared" si="20"/>
        <v>590701</v>
      </c>
      <c r="H73" s="17">
        <f t="shared" si="20"/>
        <v>590701</v>
      </c>
      <c r="I73" s="17">
        <f t="shared" si="20"/>
        <v>590701</v>
      </c>
      <c r="J73" s="17">
        <f t="shared" si="20"/>
        <v>590701</v>
      </c>
      <c r="K73" s="17">
        <f t="shared" si="20"/>
        <v>590701</v>
      </c>
      <c r="L73" s="17">
        <f t="shared" si="20"/>
        <v>590701</v>
      </c>
      <c r="M73" s="17">
        <f t="shared" si="20"/>
        <v>590701</v>
      </c>
      <c r="N73" s="17">
        <f t="shared" si="20"/>
        <v>587494</v>
      </c>
      <c r="O73" s="17">
        <f t="shared" si="18"/>
        <v>7085205</v>
      </c>
      <c r="P73" s="6"/>
      <c r="Q73" s="6"/>
    </row>
    <row r="74" spans="1:17" ht="15.75">
      <c r="A74" s="19" t="s">
        <v>608</v>
      </c>
      <c r="B74" s="27" t="s">
        <v>838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>
        <f t="shared" si="18"/>
        <v>0</v>
      </c>
      <c r="P74" s="6"/>
      <c r="Q74" s="6"/>
    </row>
    <row r="75" spans="1:17" ht="15.75">
      <c r="A75" s="19" t="s">
        <v>609</v>
      </c>
      <c r="B75" s="27" t="s">
        <v>90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>
        <f t="shared" si="18"/>
        <v>0</v>
      </c>
      <c r="P75" s="6"/>
      <c r="Q75" s="6"/>
    </row>
    <row r="76" spans="1:17" ht="15.75">
      <c r="A76" s="19" t="s">
        <v>610</v>
      </c>
      <c r="B76" s="27" t="s">
        <v>106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>
        <f t="shared" si="18"/>
        <v>0</v>
      </c>
      <c r="P76" s="6"/>
      <c r="Q76" s="6"/>
    </row>
    <row r="77" spans="1:17" ht="15.75">
      <c r="A77" s="25" t="s">
        <v>591</v>
      </c>
      <c r="B77" s="43"/>
      <c r="C77" s="17">
        <f aca="true" t="shared" si="21" ref="C77:O77">SUM(C74:C76)</f>
        <v>0</v>
      </c>
      <c r="D77" s="17">
        <f t="shared" si="21"/>
        <v>0</v>
      </c>
      <c r="E77" s="17">
        <f t="shared" si="21"/>
        <v>0</v>
      </c>
      <c r="F77" s="17">
        <f t="shared" si="21"/>
        <v>0</v>
      </c>
      <c r="G77" s="17">
        <f t="shared" si="21"/>
        <v>0</v>
      </c>
      <c r="H77" s="17">
        <f t="shared" si="21"/>
        <v>0</v>
      </c>
      <c r="I77" s="17">
        <f t="shared" si="21"/>
        <v>0</v>
      </c>
      <c r="J77" s="17">
        <f t="shared" si="21"/>
        <v>0</v>
      </c>
      <c r="K77" s="17">
        <f t="shared" si="21"/>
        <v>0</v>
      </c>
      <c r="L77" s="17">
        <f t="shared" si="21"/>
        <v>0</v>
      </c>
      <c r="M77" s="17">
        <f t="shared" si="21"/>
        <v>0</v>
      </c>
      <c r="N77" s="17">
        <f t="shared" si="21"/>
        <v>0</v>
      </c>
      <c r="O77" s="17">
        <f t="shared" si="21"/>
        <v>0</v>
      </c>
      <c r="P77" s="6"/>
      <c r="Q77" s="6"/>
    </row>
    <row r="78" spans="1:17" ht="15.75">
      <c r="A78" s="44" t="s">
        <v>611</v>
      </c>
      <c r="B78" s="28" t="s">
        <v>108</v>
      </c>
      <c r="C78" s="269">
        <f aca="true" t="shared" si="22" ref="C78:O78">C77+C73</f>
        <v>590701</v>
      </c>
      <c r="D78" s="269">
        <f t="shared" si="22"/>
        <v>590701</v>
      </c>
      <c r="E78" s="269">
        <f t="shared" si="22"/>
        <v>590701</v>
      </c>
      <c r="F78" s="269">
        <f t="shared" si="22"/>
        <v>590701</v>
      </c>
      <c r="G78" s="269">
        <f t="shared" si="22"/>
        <v>590701</v>
      </c>
      <c r="H78" s="269">
        <f t="shared" si="22"/>
        <v>590701</v>
      </c>
      <c r="I78" s="269">
        <f t="shared" si="22"/>
        <v>590701</v>
      </c>
      <c r="J78" s="269">
        <f t="shared" si="22"/>
        <v>590701</v>
      </c>
      <c r="K78" s="269">
        <f t="shared" si="22"/>
        <v>590701</v>
      </c>
      <c r="L78" s="269">
        <f t="shared" si="22"/>
        <v>590701</v>
      </c>
      <c r="M78" s="269">
        <f t="shared" si="22"/>
        <v>590701</v>
      </c>
      <c r="N78" s="269">
        <f t="shared" si="22"/>
        <v>587494</v>
      </c>
      <c r="O78" s="269">
        <f t="shared" si="22"/>
        <v>7085205</v>
      </c>
      <c r="P78" s="6"/>
      <c r="Q78" s="6"/>
    </row>
    <row r="79" spans="1:17" ht="16.5">
      <c r="A79" s="45" t="s">
        <v>612</v>
      </c>
      <c r="B79" s="46"/>
      <c r="C79" s="22">
        <f aca="true" t="shared" si="23" ref="C79:N79">C73-C50</f>
        <v>-7640173</v>
      </c>
      <c r="D79" s="22">
        <f t="shared" si="23"/>
        <v>-7640173</v>
      </c>
      <c r="E79" s="22">
        <f t="shared" si="23"/>
        <v>-7702173</v>
      </c>
      <c r="F79" s="22">
        <f t="shared" si="23"/>
        <v>-10620173</v>
      </c>
      <c r="G79" s="22">
        <f t="shared" si="23"/>
        <v>-7640173</v>
      </c>
      <c r="H79" s="22">
        <f t="shared" si="23"/>
        <v>-7772173</v>
      </c>
      <c r="I79" s="22">
        <f t="shared" si="23"/>
        <v>-10250087</v>
      </c>
      <c r="J79" s="22">
        <f t="shared" si="23"/>
        <v>-7640173</v>
      </c>
      <c r="K79" s="22">
        <f t="shared" si="23"/>
        <v>-7702173</v>
      </c>
      <c r="L79" s="22">
        <f t="shared" si="23"/>
        <v>-7640173</v>
      </c>
      <c r="M79" s="22">
        <f t="shared" si="23"/>
        <v>-7640173</v>
      </c>
      <c r="N79" s="22">
        <f t="shared" si="23"/>
        <v>-10503684</v>
      </c>
      <c r="O79" s="22">
        <f aca="true" t="shared" si="24" ref="O79:O86">SUM(C79:N79)</f>
        <v>-100391501</v>
      </c>
      <c r="P79" s="6"/>
      <c r="Q79" s="6"/>
    </row>
    <row r="80" spans="1:17" ht="16.5">
      <c r="A80" s="45" t="s">
        <v>620</v>
      </c>
      <c r="B80" s="46"/>
      <c r="C80" s="22">
        <f aca="true" t="shared" si="25" ref="C80:N80">C77-C54</f>
        <v>0</v>
      </c>
      <c r="D80" s="22">
        <f t="shared" si="25"/>
        <v>0</v>
      </c>
      <c r="E80" s="22">
        <f t="shared" si="25"/>
        <v>0</v>
      </c>
      <c r="F80" s="22">
        <f t="shared" si="25"/>
        <v>0</v>
      </c>
      <c r="G80" s="22">
        <f t="shared" si="25"/>
        <v>0</v>
      </c>
      <c r="H80" s="22">
        <f t="shared" si="25"/>
        <v>-3474654</v>
      </c>
      <c r="I80" s="22">
        <f t="shared" si="25"/>
        <v>0</v>
      </c>
      <c r="J80" s="22">
        <f t="shared" si="25"/>
        <v>0</v>
      </c>
      <c r="K80" s="22">
        <f t="shared" si="25"/>
        <v>0</v>
      </c>
      <c r="L80" s="22">
        <f t="shared" si="25"/>
        <v>-3474655</v>
      </c>
      <c r="M80" s="22">
        <f t="shared" si="25"/>
        <v>0</v>
      </c>
      <c r="N80" s="22">
        <f t="shared" si="25"/>
        <v>0</v>
      </c>
      <c r="O80" s="22">
        <f t="shared" si="24"/>
        <v>-6949309</v>
      </c>
      <c r="P80" s="6"/>
      <c r="Q80" s="6"/>
    </row>
    <row r="81" spans="1:17" ht="15.75">
      <c r="A81" s="270" t="s">
        <v>511</v>
      </c>
      <c r="B81" s="14" t="s">
        <v>110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>
        <f t="shared" si="24"/>
        <v>0</v>
      </c>
      <c r="P81" s="6"/>
      <c r="Q81" s="6"/>
    </row>
    <row r="82" spans="1:17" ht="15.75">
      <c r="A82" s="270" t="s">
        <v>113</v>
      </c>
      <c r="B82" s="14" t="s">
        <v>114</v>
      </c>
      <c r="C82" s="22">
        <v>8945067</v>
      </c>
      <c r="D82" s="22">
        <v>8945067</v>
      </c>
      <c r="E82" s="22">
        <v>8945067</v>
      </c>
      <c r="F82" s="22">
        <v>8945067</v>
      </c>
      <c r="G82" s="22">
        <v>8945067</v>
      </c>
      <c r="H82" s="22">
        <v>8945067</v>
      </c>
      <c r="I82" s="22">
        <v>8945067</v>
      </c>
      <c r="J82" s="22">
        <v>8945067</v>
      </c>
      <c r="K82" s="22">
        <v>8945067</v>
      </c>
      <c r="L82" s="22">
        <v>8945067</v>
      </c>
      <c r="M82" s="22">
        <v>8945067</v>
      </c>
      <c r="N82" s="22">
        <v>8945073</v>
      </c>
      <c r="O82" s="22">
        <f t="shared" si="24"/>
        <v>107340810</v>
      </c>
      <c r="P82" s="6"/>
      <c r="Q82" s="6"/>
    </row>
    <row r="83" spans="1:17" ht="15">
      <c r="A83" s="47" t="s">
        <v>621</v>
      </c>
      <c r="B83" s="40" t="s">
        <v>118</v>
      </c>
      <c r="C83" s="261">
        <f>SUM(C81:C82)</f>
        <v>8945067</v>
      </c>
      <c r="D83" s="261">
        <f aca="true" t="shared" si="26" ref="D83:N83">SUM(D81:D82)</f>
        <v>8945067</v>
      </c>
      <c r="E83" s="261">
        <f t="shared" si="26"/>
        <v>8945067</v>
      </c>
      <c r="F83" s="261">
        <f t="shared" si="26"/>
        <v>8945067</v>
      </c>
      <c r="G83" s="261">
        <f t="shared" si="26"/>
        <v>8945067</v>
      </c>
      <c r="H83" s="261">
        <f t="shared" si="26"/>
        <v>8945067</v>
      </c>
      <c r="I83" s="261">
        <f t="shared" si="26"/>
        <v>8945067</v>
      </c>
      <c r="J83" s="261">
        <f t="shared" si="26"/>
        <v>8945067</v>
      </c>
      <c r="K83" s="261">
        <f t="shared" si="26"/>
        <v>8945067</v>
      </c>
      <c r="L83" s="261">
        <f t="shared" si="26"/>
        <v>8945067</v>
      </c>
      <c r="M83" s="261">
        <f t="shared" si="26"/>
        <v>8945067</v>
      </c>
      <c r="N83" s="261">
        <f t="shared" si="26"/>
        <v>8945073</v>
      </c>
      <c r="O83" s="261">
        <f t="shared" si="24"/>
        <v>107340810</v>
      </c>
      <c r="P83" s="6"/>
      <c r="Q83" s="6"/>
    </row>
    <row r="84" spans="1:17" ht="15.75">
      <c r="A84" s="48" t="s">
        <v>622</v>
      </c>
      <c r="B84" s="40" t="s">
        <v>623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>
        <f t="shared" si="24"/>
        <v>0</v>
      </c>
      <c r="P84" s="6"/>
      <c r="Q84" s="6"/>
    </row>
    <row r="85" spans="1:17" ht="15.75">
      <c r="A85" s="47" t="s">
        <v>624</v>
      </c>
      <c r="B85" s="40" t="s">
        <v>625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>
        <f t="shared" si="24"/>
        <v>0</v>
      </c>
      <c r="P85" s="6"/>
      <c r="Q85" s="6"/>
    </row>
    <row r="86" spans="1:17" ht="15.75">
      <c r="A86" s="34" t="s">
        <v>626</v>
      </c>
      <c r="B86" s="35" t="s">
        <v>627</v>
      </c>
      <c r="C86" s="17">
        <f aca="true" t="shared" si="27" ref="C86:N86">SUM(C83:C85)</f>
        <v>8945067</v>
      </c>
      <c r="D86" s="17">
        <f t="shared" si="27"/>
        <v>8945067</v>
      </c>
      <c r="E86" s="17">
        <f t="shared" si="27"/>
        <v>8945067</v>
      </c>
      <c r="F86" s="17">
        <f t="shared" si="27"/>
        <v>8945067</v>
      </c>
      <c r="G86" s="17">
        <f t="shared" si="27"/>
        <v>8945067</v>
      </c>
      <c r="H86" s="17">
        <f t="shared" si="27"/>
        <v>8945067</v>
      </c>
      <c r="I86" s="17">
        <f t="shared" si="27"/>
        <v>8945067</v>
      </c>
      <c r="J86" s="17">
        <f t="shared" si="27"/>
        <v>8945067</v>
      </c>
      <c r="K86" s="17">
        <f t="shared" si="27"/>
        <v>8945067</v>
      </c>
      <c r="L86" s="17">
        <f t="shared" si="27"/>
        <v>8945067</v>
      </c>
      <c r="M86" s="17">
        <f t="shared" si="27"/>
        <v>8945067</v>
      </c>
      <c r="N86" s="17">
        <f t="shared" si="27"/>
        <v>8945073</v>
      </c>
      <c r="O86" s="17">
        <f t="shared" si="24"/>
        <v>107340810</v>
      </c>
      <c r="P86" s="6"/>
      <c r="Q86" s="6"/>
    </row>
    <row r="87" spans="1:17" ht="15.75">
      <c r="A87" s="36" t="s">
        <v>628</v>
      </c>
      <c r="B87" s="37"/>
      <c r="C87" s="269">
        <f aca="true" t="shared" si="28" ref="C87:O87">C78+C86</f>
        <v>9535768</v>
      </c>
      <c r="D87" s="269">
        <f t="shared" si="28"/>
        <v>9535768</v>
      </c>
      <c r="E87" s="269">
        <f t="shared" si="28"/>
        <v>9535768</v>
      </c>
      <c r="F87" s="269">
        <f t="shared" si="28"/>
        <v>9535768</v>
      </c>
      <c r="G87" s="269">
        <f t="shared" si="28"/>
        <v>9535768</v>
      </c>
      <c r="H87" s="269">
        <f t="shared" si="28"/>
        <v>9535768</v>
      </c>
      <c r="I87" s="269">
        <f t="shared" si="28"/>
        <v>9535768</v>
      </c>
      <c r="J87" s="269">
        <f t="shared" si="28"/>
        <v>9535768</v>
      </c>
      <c r="K87" s="269">
        <f t="shared" si="28"/>
        <v>9535768</v>
      </c>
      <c r="L87" s="269">
        <f t="shared" si="28"/>
        <v>9535768</v>
      </c>
      <c r="M87" s="269">
        <f t="shared" si="28"/>
        <v>9535768</v>
      </c>
      <c r="N87" s="269">
        <f t="shared" si="28"/>
        <v>9532567</v>
      </c>
      <c r="O87" s="269">
        <f t="shared" si="28"/>
        <v>114426015</v>
      </c>
      <c r="P87" s="6"/>
      <c r="Q87" s="6"/>
    </row>
    <row r="88" spans="1:17" ht="15.75">
      <c r="A88" s="271" t="s">
        <v>512</v>
      </c>
      <c r="B88" s="272"/>
      <c r="C88" s="22">
        <f aca="true" t="shared" si="29" ref="C88:O88">C87-C60</f>
        <v>1304894</v>
      </c>
      <c r="D88" s="22">
        <f t="shared" si="29"/>
        <v>1304894</v>
      </c>
      <c r="E88" s="22">
        <f t="shared" si="29"/>
        <v>1242894</v>
      </c>
      <c r="F88" s="22">
        <f t="shared" si="29"/>
        <v>-1675106</v>
      </c>
      <c r="G88" s="22">
        <f t="shared" si="29"/>
        <v>1304894</v>
      </c>
      <c r="H88" s="22">
        <f t="shared" si="29"/>
        <v>-2301760</v>
      </c>
      <c r="I88" s="22">
        <f t="shared" si="29"/>
        <v>-1305020</v>
      </c>
      <c r="J88" s="22">
        <f t="shared" si="29"/>
        <v>1304894</v>
      </c>
      <c r="K88" s="22">
        <f t="shared" si="29"/>
        <v>1242894</v>
      </c>
      <c r="L88" s="22">
        <f t="shared" si="29"/>
        <v>-2169761</v>
      </c>
      <c r="M88" s="22">
        <f t="shared" si="29"/>
        <v>1304894</v>
      </c>
      <c r="N88" s="22">
        <f t="shared" si="29"/>
        <v>-1558611</v>
      </c>
      <c r="O88" s="22">
        <f t="shared" si="29"/>
        <v>0</v>
      </c>
      <c r="P88" s="6"/>
      <c r="Q88" s="6"/>
    </row>
    <row r="89" spans="2:17" ht="15.75">
      <c r="B89" s="6"/>
      <c r="P89" s="6"/>
      <c r="Q89" s="6"/>
    </row>
    <row r="90" spans="2:17" ht="15.75">
      <c r="B90" s="6"/>
      <c r="P90" s="6"/>
      <c r="Q90" s="6"/>
    </row>
    <row r="91" spans="2:17" ht="15.75">
      <c r="B91" s="6"/>
      <c r="P91" s="6"/>
      <c r="Q91" s="6"/>
    </row>
    <row r="92" spans="2:17" ht="15.75">
      <c r="B92" s="6"/>
      <c r="P92" s="6"/>
      <c r="Q92" s="6"/>
    </row>
    <row r="93" spans="2:17" ht="15.75">
      <c r="B93" s="6"/>
      <c r="P93" s="6"/>
      <c r="Q93" s="6"/>
    </row>
    <row r="94" spans="2:17" ht="15.75">
      <c r="B94" s="6"/>
      <c r="P94" s="6"/>
      <c r="Q94" s="6"/>
    </row>
    <row r="95" spans="2:17" ht="15.75">
      <c r="B95" s="6"/>
      <c r="P95" s="6"/>
      <c r="Q95" s="6"/>
    </row>
    <row r="96" spans="2:17" ht="15.75">
      <c r="B96" s="6"/>
      <c r="P96" s="6"/>
      <c r="Q96" s="6"/>
    </row>
    <row r="97" spans="2:17" ht="15.75">
      <c r="B97" s="6"/>
      <c r="P97" s="6"/>
      <c r="Q97" s="6"/>
    </row>
    <row r="98" spans="2:17" ht="15.75">
      <c r="B98" s="6"/>
      <c r="P98" s="6"/>
      <c r="Q98" s="6"/>
    </row>
    <row r="99" spans="2:17" ht="15.75">
      <c r="B99" s="6"/>
      <c r="P99" s="6"/>
      <c r="Q99" s="6"/>
    </row>
    <row r="100" spans="2:17" ht="15.75">
      <c r="B100" s="6"/>
      <c r="P100" s="6"/>
      <c r="Q100" s="6"/>
    </row>
  </sheetData>
  <sheetProtection/>
  <mergeCells count="1">
    <mergeCell ref="A2:O2"/>
  </mergeCells>
  <printOptions/>
  <pageMargins left="0.7086614173228347" right="0.7086614173228347" top="0.32" bottom="0.7480314960629921" header="0.31496062992125984" footer="0.31496062992125984"/>
  <pageSetup fitToHeight="2" horizontalDpi="300" verticalDpi="300" orientation="landscape" paperSize="9" scale="3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4.140625" style="273" customWidth="1"/>
    <col min="2" max="2" width="15.421875" style="273" customWidth="1"/>
    <col min="3" max="3" width="14.7109375" style="273" customWidth="1"/>
    <col min="4" max="4" width="13.28125" style="273" customWidth="1"/>
    <col min="5" max="5" width="25.140625" style="273" customWidth="1"/>
    <col min="6" max="6" width="14.28125" style="273" customWidth="1"/>
    <col min="7" max="7" width="15.28125" style="273" customWidth="1"/>
    <col min="8" max="8" width="17.00390625" style="273" customWidth="1"/>
    <col min="9" max="9" width="16.28125" style="273" customWidth="1"/>
    <col min="10" max="16384" width="9.140625" style="273" customWidth="1"/>
  </cols>
  <sheetData>
    <row r="1" spans="1:8" ht="25.5" customHeight="1">
      <c r="A1" s="664" t="s">
        <v>1055</v>
      </c>
      <c r="B1" s="665"/>
      <c r="C1" s="665"/>
      <c r="D1" s="665"/>
      <c r="E1" s="665"/>
      <c r="F1" s="665"/>
      <c r="G1" s="665"/>
      <c r="H1" s="665"/>
    </row>
    <row r="2" spans="1:8" ht="80.25" customHeight="1">
      <c r="A2" s="661" t="s">
        <v>696</v>
      </c>
      <c r="B2" s="661"/>
      <c r="C2" s="661"/>
      <c r="D2" s="661"/>
      <c r="E2" s="661"/>
      <c r="F2" s="661"/>
      <c r="G2" s="661"/>
      <c r="H2" s="661"/>
    </row>
    <row r="3" spans="1:8" ht="20.25" customHeight="1">
      <c r="A3" s="274"/>
      <c r="B3" s="275"/>
      <c r="C3" s="275"/>
      <c r="D3" s="275"/>
      <c r="E3" s="275"/>
      <c r="F3" s="275"/>
      <c r="G3" s="275"/>
      <c r="H3" s="275"/>
    </row>
    <row r="4" ht="15">
      <c r="A4" s="276" t="s">
        <v>514</v>
      </c>
    </row>
    <row r="5" spans="1:5" ht="86.25" customHeight="1">
      <c r="A5" s="277" t="s">
        <v>755</v>
      </c>
      <c r="B5" s="278" t="s">
        <v>467</v>
      </c>
      <c r="C5" s="279" t="s">
        <v>515</v>
      </c>
      <c r="D5" s="279" t="s">
        <v>516</v>
      </c>
      <c r="E5" s="279" t="s">
        <v>517</v>
      </c>
    </row>
    <row r="6" spans="1:5" ht="15">
      <c r="A6" s="280" t="s">
        <v>518</v>
      </c>
      <c r="B6" s="281" t="s">
        <v>519</v>
      </c>
      <c r="C6" s="282"/>
      <c r="D6" s="282"/>
      <c r="E6" s="283"/>
    </row>
    <row r="7" spans="1:5" ht="15">
      <c r="A7" s="284" t="s">
        <v>520</v>
      </c>
      <c r="B7" s="284" t="s">
        <v>519</v>
      </c>
      <c r="C7" s="282"/>
      <c r="D7" s="282"/>
      <c r="E7" s="282"/>
    </row>
    <row r="8" spans="1:5" ht="30">
      <c r="A8" s="285" t="s">
        <v>521</v>
      </c>
      <c r="B8" s="281" t="s">
        <v>522</v>
      </c>
      <c r="C8" s="282"/>
      <c r="D8" s="282"/>
      <c r="E8" s="282"/>
    </row>
    <row r="9" spans="1:5" ht="15">
      <c r="A9" s="280" t="s">
        <v>523</v>
      </c>
      <c r="B9" s="281" t="s">
        <v>524</v>
      </c>
      <c r="C9" s="282"/>
      <c r="D9" s="282"/>
      <c r="E9" s="282"/>
    </row>
    <row r="10" spans="1:5" ht="15">
      <c r="A10" s="284" t="s">
        <v>520</v>
      </c>
      <c r="B10" s="284" t="s">
        <v>524</v>
      </c>
      <c r="C10" s="282"/>
      <c r="D10" s="282"/>
      <c r="E10" s="282"/>
    </row>
    <row r="11" spans="1:5" ht="15">
      <c r="A11" s="286" t="s">
        <v>525</v>
      </c>
      <c r="B11" s="287" t="s">
        <v>526</v>
      </c>
      <c r="C11" s="282"/>
      <c r="D11" s="282"/>
      <c r="E11" s="282"/>
    </row>
    <row r="12" spans="1:5" ht="15">
      <c r="A12" s="285" t="s">
        <v>527</v>
      </c>
      <c r="B12" s="281" t="s">
        <v>528</v>
      </c>
      <c r="C12" s="282"/>
      <c r="D12" s="282"/>
      <c r="E12" s="282"/>
    </row>
    <row r="13" spans="1:5" ht="15">
      <c r="A13" s="284" t="s">
        <v>529</v>
      </c>
      <c r="B13" s="284" t="s">
        <v>528</v>
      </c>
      <c r="C13" s="282"/>
      <c r="D13" s="282"/>
      <c r="E13" s="282"/>
    </row>
    <row r="14" spans="1:5" ht="15">
      <c r="A14" s="280" t="s">
        <v>530</v>
      </c>
      <c r="B14" s="281" t="s">
        <v>531</v>
      </c>
      <c r="C14" s="282"/>
      <c r="D14" s="282"/>
      <c r="E14" s="282"/>
    </row>
    <row r="15" spans="1:5" ht="15">
      <c r="A15" s="288" t="s">
        <v>532</v>
      </c>
      <c r="B15" s="281" t="s">
        <v>533</v>
      </c>
      <c r="C15" s="289"/>
      <c r="D15" s="289"/>
      <c r="E15" s="289"/>
    </row>
    <row r="16" spans="1:5" ht="15">
      <c r="A16" s="284" t="s">
        <v>534</v>
      </c>
      <c r="B16" s="284" t="s">
        <v>533</v>
      </c>
      <c r="C16" s="289"/>
      <c r="D16" s="289"/>
      <c r="E16" s="289"/>
    </row>
    <row r="17" spans="1:5" ht="15">
      <c r="A17" s="280" t="s">
        <v>535</v>
      </c>
      <c r="B17" s="281" t="s">
        <v>536</v>
      </c>
      <c r="C17" s="289"/>
      <c r="D17" s="289"/>
      <c r="E17" s="289"/>
    </row>
    <row r="18" spans="1:5" ht="15">
      <c r="A18" s="290" t="s">
        <v>537</v>
      </c>
      <c r="B18" s="287" t="s">
        <v>538</v>
      </c>
      <c r="C18" s="289"/>
      <c r="D18" s="289"/>
      <c r="E18" s="289"/>
    </row>
    <row r="19" spans="1:5" ht="15">
      <c r="A19" s="285" t="s">
        <v>539</v>
      </c>
      <c r="B19" s="281" t="s">
        <v>540</v>
      </c>
      <c r="C19" s="289"/>
      <c r="D19" s="289"/>
      <c r="E19" s="289"/>
    </row>
    <row r="20" spans="1:5" ht="15">
      <c r="A20" s="288" t="s">
        <v>541</v>
      </c>
      <c r="B20" s="281" t="s">
        <v>542</v>
      </c>
      <c r="C20" s="289"/>
      <c r="D20" s="289"/>
      <c r="E20" s="289"/>
    </row>
    <row r="21" spans="1:5" ht="15">
      <c r="A21" s="280" t="s">
        <v>543</v>
      </c>
      <c r="B21" s="281" t="s">
        <v>544</v>
      </c>
      <c r="C21" s="289"/>
      <c r="D21" s="289"/>
      <c r="E21" s="289"/>
    </row>
    <row r="22" spans="1:5" ht="15">
      <c r="A22" s="280" t="s">
        <v>545</v>
      </c>
      <c r="B22" s="281" t="s">
        <v>546</v>
      </c>
      <c r="C22" s="289"/>
      <c r="D22" s="289"/>
      <c r="E22" s="289"/>
    </row>
    <row r="23" spans="1:5" ht="15">
      <c r="A23" s="284" t="s">
        <v>547</v>
      </c>
      <c r="B23" s="284" t="s">
        <v>546</v>
      </c>
      <c r="C23" s="289"/>
      <c r="D23" s="289"/>
      <c r="E23" s="289"/>
    </row>
    <row r="24" spans="1:5" ht="15">
      <c r="A24" s="284" t="s">
        <v>548</v>
      </c>
      <c r="B24" s="284" t="s">
        <v>546</v>
      </c>
      <c r="C24" s="289"/>
      <c r="D24" s="289"/>
      <c r="E24" s="289"/>
    </row>
    <row r="25" spans="1:5" ht="15">
      <c r="A25" s="291" t="s">
        <v>549</v>
      </c>
      <c r="B25" s="291" t="s">
        <v>546</v>
      </c>
      <c r="C25" s="289"/>
      <c r="D25" s="289"/>
      <c r="E25" s="289"/>
    </row>
    <row r="26" spans="1:5" ht="15">
      <c r="A26" s="292" t="s">
        <v>622</v>
      </c>
      <c r="B26" s="293" t="s">
        <v>623</v>
      </c>
      <c r="C26" s="289"/>
      <c r="D26" s="289"/>
      <c r="E26" s="289"/>
    </row>
    <row r="27" spans="1:2" ht="15">
      <c r="A27" s="294"/>
      <c r="B27" s="295"/>
    </row>
    <row r="28" spans="1:6" ht="24.75" customHeight="1">
      <c r="A28" s="277" t="s">
        <v>755</v>
      </c>
      <c r="B28" s="278" t="s">
        <v>467</v>
      </c>
      <c r="C28" s="307" t="s">
        <v>679</v>
      </c>
      <c r="D28" s="307" t="s">
        <v>433</v>
      </c>
      <c r="E28" s="308" t="s">
        <v>697</v>
      </c>
      <c r="F28" s="307" t="s">
        <v>1056</v>
      </c>
    </row>
    <row r="29" spans="1:6" ht="30">
      <c r="A29" s="296" t="s">
        <v>550</v>
      </c>
      <c r="B29" s="293" t="s">
        <v>551</v>
      </c>
      <c r="C29" s="289"/>
      <c r="D29" s="289"/>
      <c r="E29" s="289"/>
      <c r="F29" s="289"/>
    </row>
    <row r="30" spans="1:6" ht="15.75">
      <c r="A30" s="297" t="s">
        <v>552</v>
      </c>
      <c r="B30" s="293"/>
      <c r="C30" s="306">
        <v>353952000</v>
      </c>
      <c r="D30" s="306">
        <v>353952000</v>
      </c>
      <c r="E30" s="306">
        <v>353952000</v>
      </c>
      <c r="F30" s="306">
        <v>353952000</v>
      </c>
    </row>
    <row r="31" spans="1:6" ht="31.5">
      <c r="A31" s="297" t="s">
        <v>553</v>
      </c>
      <c r="B31" s="293"/>
      <c r="C31" s="298"/>
      <c r="D31" s="298"/>
      <c r="E31" s="298"/>
      <c r="F31" s="298"/>
    </row>
    <row r="32" spans="1:6" ht="15.75">
      <c r="A32" s="297" t="s">
        <v>573</v>
      </c>
      <c r="B32" s="293"/>
      <c r="C32" s="298"/>
      <c r="D32" s="298"/>
      <c r="E32" s="298"/>
      <c r="F32" s="298"/>
    </row>
    <row r="33" spans="1:6" ht="31.5">
      <c r="A33" s="297" t="s">
        <v>574</v>
      </c>
      <c r="B33" s="293"/>
      <c r="C33" s="298"/>
      <c r="D33" s="298"/>
      <c r="E33" s="298"/>
      <c r="F33" s="298"/>
    </row>
    <row r="34" spans="1:6" ht="15.75">
      <c r="A34" s="297" t="s">
        <v>575</v>
      </c>
      <c r="B34" s="293" t="s">
        <v>40</v>
      </c>
      <c r="C34" s="298">
        <v>500000</v>
      </c>
      <c r="D34" s="298">
        <v>500000</v>
      </c>
      <c r="E34" s="298">
        <v>500000</v>
      </c>
      <c r="F34" s="298">
        <v>500000</v>
      </c>
    </row>
    <row r="35" spans="1:6" ht="15.75">
      <c r="A35" s="297" t="s">
        <v>576</v>
      </c>
      <c r="B35" s="293"/>
      <c r="C35" s="298"/>
      <c r="D35" s="298"/>
      <c r="E35" s="298"/>
      <c r="F35" s="298"/>
    </row>
    <row r="36" spans="1:6" ht="15">
      <c r="A36" s="292" t="s">
        <v>577</v>
      </c>
      <c r="B36" s="293"/>
      <c r="C36" s="299">
        <f>SUM(C30:C35)</f>
        <v>354452000</v>
      </c>
      <c r="D36" s="299">
        <f>SUM(D30:D35)</f>
        <v>354452000</v>
      </c>
      <c r="E36" s="299">
        <f>SUM(E30:E35)</f>
        <v>354452000</v>
      </c>
      <c r="F36" s="299">
        <f>SUM(F30:F35)</f>
        <v>354452000</v>
      </c>
    </row>
    <row r="37" spans="1:2" ht="15">
      <c r="A37" s="294"/>
      <c r="B37" s="295"/>
    </row>
    <row r="38" spans="1:2" ht="15">
      <c r="A38" s="294"/>
      <c r="B38" s="295"/>
    </row>
    <row r="39" spans="1:2" ht="15">
      <c r="A39" s="294"/>
      <c r="B39" s="295"/>
    </row>
    <row r="40" spans="1:2" ht="15">
      <c r="A40" s="294"/>
      <c r="B40" s="295"/>
    </row>
    <row r="41" spans="1:2" ht="15">
      <c r="A41" s="294"/>
      <c r="B41" s="295"/>
    </row>
    <row r="42" spans="1:2" ht="15">
      <c r="A42" s="294"/>
      <c r="B42" s="295"/>
    </row>
    <row r="43" spans="1:2" ht="15">
      <c r="A43" s="294"/>
      <c r="B43" s="295"/>
    </row>
    <row r="44" spans="1:2" ht="15">
      <c r="A44" s="294"/>
      <c r="B44" s="295"/>
    </row>
    <row r="45" spans="1:2" ht="15">
      <c r="A45" s="294"/>
      <c r="B45" s="295"/>
    </row>
    <row r="47" spans="1:7" ht="15">
      <c r="A47" s="300"/>
      <c r="B47" s="300"/>
      <c r="C47" s="300"/>
      <c r="D47" s="300"/>
      <c r="E47" s="300"/>
      <c r="F47" s="300"/>
      <c r="G47" s="300"/>
    </row>
    <row r="48" spans="1:7" ht="15">
      <c r="A48" s="301"/>
      <c r="B48" s="300"/>
      <c r="C48" s="300"/>
      <c r="D48" s="300"/>
      <c r="E48" s="300"/>
      <c r="F48" s="300"/>
      <c r="G48" s="300"/>
    </row>
    <row r="49" spans="1:7" ht="15.75">
      <c r="A49" s="302"/>
      <c r="B49" s="300"/>
      <c r="C49" s="300"/>
      <c r="D49" s="300"/>
      <c r="E49" s="300"/>
      <c r="F49" s="300"/>
      <c r="G49" s="300"/>
    </row>
    <row r="50" spans="1:7" ht="15.75">
      <c r="A50" s="302"/>
      <c r="B50" s="300"/>
      <c r="C50" s="300"/>
      <c r="D50" s="300"/>
      <c r="E50" s="300"/>
      <c r="F50" s="300"/>
      <c r="G50" s="300"/>
    </row>
    <row r="51" spans="1:7" ht="15.75">
      <c r="A51" s="302"/>
      <c r="B51" s="300"/>
      <c r="C51" s="300"/>
      <c r="D51" s="300"/>
      <c r="E51" s="300"/>
      <c r="F51" s="300"/>
      <c r="G51" s="300"/>
    </row>
    <row r="52" spans="1:7" ht="15.75">
      <c r="A52" s="302"/>
      <c r="B52" s="300"/>
      <c r="C52" s="300"/>
      <c r="D52" s="300"/>
      <c r="E52" s="300"/>
      <c r="F52" s="300"/>
      <c r="G52" s="300"/>
    </row>
    <row r="53" spans="1:7" ht="15.75">
      <c r="A53" s="302"/>
      <c r="B53" s="300"/>
      <c r="C53" s="300"/>
      <c r="D53" s="300"/>
      <c r="E53" s="300"/>
      <c r="F53" s="300"/>
      <c r="G53" s="300"/>
    </row>
    <row r="54" spans="1:7" ht="15">
      <c r="A54" s="301"/>
      <c r="B54" s="300"/>
      <c r="C54" s="300"/>
      <c r="D54" s="300"/>
      <c r="E54" s="300"/>
      <c r="F54" s="300"/>
      <c r="G54" s="300"/>
    </row>
    <row r="55" spans="1:7" ht="15">
      <c r="A55" s="300"/>
      <c r="B55" s="300"/>
      <c r="C55" s="300"/>
      <c r="D55" s="300"/>
      <c r="E55" s="300"/>
      <c r="F55" s="300"/>
      <c r="G55" s="300"/>
    </row>
    <row r="56" spans="1:8" ht="45.75" customHeight="1">
      <c r="A56" s="662"/>
      <c r="B56" s="663"/>
      <c r="C56" s="663"/>
      <c r="D56" s="663"/>
      <c r="E56" s="663"/>
      <c r="F56" s="663"/>
      <c r="G56" s="663"/>
      <c r="H56" s="663"/>
    </row>
    <row r="59" ht="15.75">
      <c r="A59" s="303"/>
    </row>
    <row r="60" ht="15.75">
      <c r="A60" s="302"/>
    </row>
    <row r="61" ht="15.75">
      <c r="A61" s="302"/>
    </row>
    <row r="62" ht="15.75">
      <c r="A62" s="302"/>
    </row>
    <row r="63" ht="15">
      <c r="A63" s="301"/>
    </row>
    <row r="64" ht="15.75">
      <c r="A64" s="302"/>
    </row>
    <row r="66" ht="15.75">
      <c r="A66" s="304"/>
    </row>
    <row r="67" ht="15.75">
      <c r="A67" s="304"/>
    </row>
    <row r="68" ht="15.75">
      <c r="A68" s="305"/>
    </row>
    <row r="69" ht="15.75">
      <c r="A69" s="305"/>
    </row>
    <row r="70" ht="15.75">
      <c r="A70" s="305"/>
    </row>
    <row r="71" ht="15.75">
      <c r="A71" s="305"/>
    </row>
    <row r="72" ht="15.75">
      <c r="A72" s="305"/>
    </row>
    <row r="73" ht="15.75">
      <c r="A73" s="305"/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2"/>
  <headerFooter alignWithMargins="0">
    <oddHeader>&amp;RElőterjesztés
5. függelék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8"/>
  <sheetViews>
    <sheetView workbookViewId="0" topLeftCell="A1">
      <selection activeCell="A1" sqref="A1:D1"/>
    </sheetView>
  </sheetViews>
  <sheetFormatPr defaultColWidth="9.140625" defaultRowHeight="12.75"/>
  <cols>
    <col min="1" max="1" width="73.421875" style="49" customWidth="1"/>
    <col min="2" max="2" width="14.140625" style="49" customWidth="1"/>
    <col min="3" max="3" width="14.140625" style="94" customWidth="1"/>
    <col min="4" max="4" width="14.140625" style="95" customWidth="1"/>
    <col min="5" max="16384" width="9.140625" style="49" customWidth="1"/>
  </cols>
  <sheetData>
    <row r="1" spans="1:4" ht="17.25">
      <c r="A1" s="581" t="s">
        <v>753</v>
      </c>
      <c r="B1" s="582"/>
      <c r="C1" s="582"/>
      <c r="D1" s="582"/>
    </row>
    <row r="2" spans="1:4" ht="15.75">
      <c r="A2" s="50"/>
      <c r="B2" s="51" t="s">
        <v>629</v>
      </c>
      <c r="C2" s="52" t="s">
        <v>630</v>
      </c>
      <c r="D2" s="53" t="s">
        <v>637</v>
      </c>
    </row>
    <row r="3" spans="1:4" ht="15.75">
      <c r="A3" s="54" t="s">
        <v>722</v>
      </c>
      <c r="B3" s="55"/>
      <c r="C3" s="56"/>
      <c r="D3" s="57"/>
    </row>
    <row r="4" spans="1:4" ht="15.75">
      <c r="A4" s="51"/>
      <c r="B4" s="58"/>
      <c r="C4" s="58"/>
      <c r="D4" s="58"/>
    </row>
    <row r="5" spans="1:4" ht="15.75">
      <c r="A5" s="59" t="s">
        <v>723</v>
      </c>
      <c r="B5" s="62"/>
      <c r="C5" s="62"/>
      <c r="D5" s="62"/>
    </row>
    <row r="6" spans="1:4" ht="15.75">
      <c r="A6" s="61"/>
      <c r="B6" s="62"/>
      <c r="C6" s="62"/>
      <c r="D6" s="62"/>
    </row>
    <row r="7" spans="1:4" ht="15.75">
      <c r="A7" s="51" t="s">
        <v>557</v>
      </c>
      <c r="B7" s="62">
        <v>34604326</v>
      </c>
      <c r="C7" s="62"/>
      <c r="D7" s="62"/>
    </row>
    <row r="8" spans="1:4" ht="15.75">
      <c r="A8" s="51" t="s">
        <v>724</v>
      </c>
      <c r="B8" s="62">
        <v>57814533</v>
      </c>
      <c r="C8" s="62"/>
      <c r="D8" s="62"/>
    </row>
    <row r="9" spans="1:4" ht="15.75">
      <c r="A9" s="78" t="s">
        <v>701</v>
      </c>
      <c r="B9" s="64">
        <v>18326241</v>
      </c>
      <c r="C9" s="64"/>
      <c r="D9" s="64"/>
    </row>
    <row r="10" spans="1:4" ht="15.75">
      <c r="A10" s="78" t="s">
        <v>244</v>
      </c>
      <c r="B10" s="64">
        <v>163590</v>
      </c>
      <c r="C10" s="64"/>
      <c r="D10" s="64"/>
    </row>
    <row r="11" spans="1:4" ht="15.75">
      <c r="A11" s="78" t="s">
        <v>725</v>
      </c>
      <c r="B11" s="64">
        <v>7480000</v>
      </c>
      <c r="C11" s="64"/>
      <c r="D11" s="64"/>
    </row>
    <row r="12" spans="1:4" ht="15.75">
      <c r="A12" s="78" t="s">
        <v>702</v>
      </c>
      <c r="B12" s="64">
        <v>2253020</v>
      </c>
      <c r="C12" s="64"/>
      <c r="D12" s="64"/>
    </row>
    <row r="13" spans="1:4" ht="15.75">
      <c r="A13" s="78" t="s">
        <v>558</v>
      </c>
      <c r="B13" s="64">
        <v>0</v>
      </c>
      <c r="C13" s="64"/>
      <c r="D13" s="64"/>
    </row>
    <row r="14" spans="1:4" ht="15.75">
      <c r="A14" s="63" t="s">
        <v>844</v>
      </c>
      <c r="B14" s="64"/>
      <c r="C14" s="64"/>
      <c r="D14" s="64"/>
    </row>
    <row r="15" spans="1:4" ht="16.5" thickBot="1">
      <c r="A15" s="63"/>
      <c r="B15" s="64"/>
      <c r="C15" s="64"/>
      <c r="D15" s="64"/>
    </row>
    <row r="16" spans="1:4" ht="16.5" thickBot="1">
      <c r="A16" s="65" t="s">
        <v>631</v>
      </c>
      <c r="B16" s="66">
        <f>SUM(B7:B13)</f>
        <v>120641710</v>
      </c>
      <c r="C16" s="66">
        <f>SUM(C7:C13)</f>
        <v>0</v>
      </c>
      <c r="D16" s="66">
        <f>SUM(D7:D13)</f>
        <v>0</v>
      </c>
    </row>
    <row r="17" spans="1:4" ht="16.5" thickBot="1">
      <c r="A17" s="388"/>
      <c r="B17" s="389"/>
      <c r="C17" s="389"/>
      <c r="D17" s="389"/>
    </row>
    <row r="18" spans="1:4" ht="16.5" thickBot="1">
      <c r="A18" s="65" t="s">
        <v>726</v>
      </c>
      <c r="B18" s="66">
        <f>SUM(B16)</f>
        <v>120641710</v>
      </c>
      <c r="C18" s="66">
        <f>SUM(C16)</f>
        <v>0</v>
      </c>
      <c r="D18" s="66">
        <f>SUM(D16)</f>
        <v>0</v>
      </c>
    </row>
    <row r="19" spans="1:4" ht="16.5" thickBot="1">
      <c r="A19" s="232"/>
      <c r="B19" s="233"/>
      <c r="C19" s="233"/>
      <c r="D19" s="233"/>
    </row>
    <row r="20" spans="1:4" ht="16.5" thickBot="1">
      <c r="A20" s="72" t="s">
        <v>663</v>
      </c>
      <c r="B20" s="73">
        <f>SUM(B18)</f>
        <v>120641710</v>
      </c>
      <c r="C20" s="73"/>
      <c r="D20" s="73"/>
    </row>
    <row r="21" spans="1:4" ht="15.75">
      <c r="A21" s="92"/>
      <c r="B21" s="84"/>
      <c r="C21" s="84"/>
      <c r="D21" s="84"/>
    </row>
    <row r="22" spans="1:4" ht="15.75">
      <c r="A22" s="54" t="s">
        <v>239</v>
      </c>
      <c r="B22" s="77"/>
      <c r="C22" s="77"/>
      <c r="D22" s="77"/>
    </row>
    <row r="23" spans="1:4" ht="15.75">
      <c r="A23" s="67"/>
      <c r="B23" s="68"/>
      <c r="C23" s="68"/>
      <c r="D23" s="68"/>
    </row>
    <row r="24" spans="1:4" ht="15.75">
      <c r="A24" s="59" t="s">
        <v>632</v>
      </c>
      <c r="B24" s="60"/>
      <c r="C24" s="60"/>
      <c r="D24" s="60"/>
    </row>
    <row r="25" spans="1:4" ht="15.75">
      <c r="A25" s="61"/>
      <c r="B25" s="60"/>
      <c r="C25" s="60"/>
      <c r="D25" s="60"/>
    </row>
    <row r="26" spans="1:4" ht="15.75">
      <c r="A26" s="51" t="s">
        <v>554</v>
      </c>
      <c r="B26" s="60">
        <v>3400000</v>
      </c>
      <c r="C26" s="60"/>
      <c r="D26" s="60"/>
    </row>
    <row r="27" spans="1:4" ht="15.75">
      <c r="A27" s="51"/>
      <c r="B27" s="60"/>
      <c r="C27" s="60"/>
      <c r="D27" s="60"/>
    </row>
    <row r="28" spans="1:4" ht="15.75">
      <c r="A28" s="51" t="s">
        <v>727</v>
      </c>
      <c r="B28" s="60">
        <v>350000000</v>
      </c>
      <c r="C28" s="60"/>
      <c r="D28" s="60"/>
    </row>
    <row r="29" spans="1:4" ht="15.75">
      <c r="A29" s="309"/>
      <c r="B29" s="60"/>
      <c r="C29" s="60"/>
      <c r="D29" s="60"/>
    </row>
    <row r="30" spans="1:4" ht="15.75">
      <c r="A30" s="51" t="s">
        <v>728</v>
      </c>
      <c r="B30" s="60">
        <v>40000</v>
      </c>
      <c r="C30" s="60"/>
      <c r="D30" s="60"/>
    </row>
    <row r="31" spans="1:4" ht="15.75">
      <c r="A31" s="61"/>
      <c r="B31" s="60"/>
      <c r="C31" s="60"/>
      <c r="D31" s="60"/>
    </row>
    <row r="32" spans="1:4" ht="15.75">
      <c r="A32" s="51" t="s">
        <v>729</v>
      </c>
      <c r="B32" s="60">
        <v>512000</v>
      </c>
      <c r="C32" s="60"/>
      <c r="D32" s="60"/>
    </row>
    <row r="33" spans="1:4" ht="15.75">
      <c r="A33" s="61"/>
      <c r="B33" s="60"/>
      <c r="C33" s="60"/>
      <c r="D33" s="60"/>
    </row>
    <row r="34" spans="1:4" ht="15.75">
      <c r="A34" s="51" t="s">
        <v>730</v>
      </c>
      <c r="B34" s="60">
        <v>14000000</v>
      </c>
      <c r="C34" s="60"/>
      <c r="D34" s="60"/>
    </row>
    <row r="35" spans="1:4" ht="15.75">
      <c r="A35" s="61"/>
      <c r="B35" s="60"/>
      <c r="C35" s="60"/>
      <c r="D35" s="60"/>
    </row>
    <row r="36" spans="1:4" ht="15.75">
      <c r="A36" s="51" t="s">
        <v>731</v>
      </c>
      <c r="B36" s="60">
        <v>300000</v>
      </c>
      <c r="C36" s="60"/>
      <c r="D36" s="60"/>
    </row>
    <row r="37" spans="1:4" ht="15.75">
      <c r="A37" s="61"/>
      <c r="B37" s="60"/>
      <c r="C37" s="60"/>
      <c r="D37" s="60"/>
    </row>
    <row r="38" spans="1:4" ht="15.75">
      <c r="A38" s="51" t="s">
        <v>732</v>
      </c>
      <c r="B38" s="60">
        <v>100000</v>
      </c>
      <c r="C38" s="60"/>
      <c r="D38" s="60"/>
    </row>
    <row r="39" spans="1:4" ht="15.75">
      <c r="A39" s="51"/>
      <c r="B39" s="60"/>
      <c r="C39" s="60"/>
      <c r="D39" s="60"/>
    </row>
    <row r="40" spans="1:4" ht="15.75">
      <c r="A40" s="51" t="s">
        <v>733</v>
      </c>
      <c r="B40" s="60">
        <v>100000</v>
      </c>
      <c r="C40" s="60"/>
      <c r="D40" s="60"/>
    </row>
    <row r="41" spans="1:4" ht="15.75">
      <c r="A41" s="63" t="s">
        <v>555</v>
      </c>
      <c r="B41" s="69"/>
      <c r="C41" s="69"/>
      <c r="D41" s="69"/>
    </row>
    <row r="42" spans="1:4" ht="16.5" thickBot="1">
      <c r="A42" s="63"/>
      <c r="B42" s="69"/>
      <c r="C42" s="69"/>
      <c r="D42" s="69"/>
    </row>
    <row r="43" spans="1:4" ht="16.5" thickBot="1">
      <c r="A43" s="65" t="s">
        <v>734</v>
      </c>
      <c r="B43" s="66">
        <f>SUM(B26:B42)</f>
        <v>368452000</v>
      </c>
      <c r="C43" s="66">
        <f>SUM(C23:C42)</f>
        <v>0</v>
      </c>
      <c r="D43" s="66">
        <f>SUM(D23:D42)</f>
        <v>0</v>
      </c>
    </row>
    <row r="44" spans="1:4" ht="16.5" thickBot="1">
      <c r="A44" s="70"/>
      <c r="B44" s="71"/>
      <c r="C44" s="71"/>
      <c r="D44" s="71"/>
    </row>
    <row r="45" spans="1:4" ht="16.5" thickBot="1">
      <c r="A45" s="72" t="s">
        <v>663</v>
      </c>
      <c r="B45" s="73">
        <f>SUM(B43)</f>
        <v>368452000</v>
      </c>
      <c r="C45" s="73">
        <f>SUM(C18+C43)</f>
        <v>0</v>
      </c>
      <c r="D45" s="73">
        <f>SUM(D18+D43)</f>
        <v>0</v>
      </c>
    </row>
    <row r="46" spans="1:4" ht="15.75">
      <c r="A46" s="67"/>
      <c r="B46" s="68"/>
      <c r="C46" s="68"/>
      <c r="D46" s="68"/>
    </row>
    <row r="47" spans="1:4" ht="15.75">
      <c r="A47" s="54" t="s">
        <v>735</v>
      </c>
      <c r="B47" s="234"/>
      <c r="C47" s="234"/>
      <c r="D47" s="234"/>
    </row>
    <row r="48" spans="1:4" ht="15.75">
      <c r="A48" s="61"/>
      <c r="B48" s="60"/>
      <c r="C48" s="60"/>
      <c r="D48" s="60"/>
    </row>
    <row r="49" spans="1:4" ht="15.75">
      <c r="A49" s="51" t="s">
        <v>736</v>
      </c>
      <c r="B49" s="60">
        <v>4800000</v>
      </c>
      <c r="C49" s="60"/>
      <c r="D49" s="60"/>
    </row>
    <row r="50" spans="1:4" ht="15.75">
      <c r="A50" s="61" t="s">
        <v>737</v>
      </c>
      <c r="B50" s="60"/>
      <c r="C50" s="60"/>
      <c r="D50" s="60"/>
    </row>
    <row r="51" spans="1:4" ht="16.5" thickBot="1">
      <c r="A51" s="63"/>
      <c r="B51" s="69"/>
      <c r="C51" s="69"/>
      <c r="D51" s="69"/>
    </row>
    <row r="52" spans="1:4" ht="16.5" thickBot="1">
      <c r="A52" s="72" t="s">
        <v>663</v>
      </c>
      <c r="B52" s="73">
        <f>SUM(B49:B51)</f>
        <v>4800000</v>
      </c>
      <c r="C52" s="73">
        <f>SUM(C49:C51)</f>
        <v>0</v>
      </c>
      <c r="D52" s="73">
        <f>SUM(D49:D51)</f>
        <v>0</v>
      </c>
    </row>
    <row r="53" spans="1:4" ht="15.75">
      <c r="A53" s="67"/>
      <c r="B53" s="68"/>
      <c r="C53" s="68"/>
      <c r="D53" s="68"/>
    </row>
    <row r="54" spans="1:4" s="74" customFormat="1" ht="15.75">
      <c r="A54" s="54" t="s">
        <v>704</v>
      </c>
      <c r="B54" s="77"/>
      <c r="C54" s="77"/>
      <c r="D54" s="77"/>
    </row>
    <row r="55" spans="1:4" s="74" customFormat="1" ht="15.75">
      <c r="A55" s="231"/>
      <c r="B55" s="85"/>
      <c r="C55" s="85"/>
      <c r="D55" s="85"/>
    </row>
    <row r="56" spans="1:4" s="74" customFormat="1" ht="15.75">
      <c r="A56" s="231" t="s">
        <v>736</v>
      </c>
      <c r="B56" s="86">
        <v>3759000</v>
      </c>
      <c r="C56" s="86"/>
      <c r="D56" s="86"/>
    </row>
    <row r="57" spans="1:4" s="74" customFormat="1" ht="15.75">
      <c r="A57" s="238" t="s">
        <v>556</v>
      </c>
      <c r="B57" s="85"/>
      <c r="C57" s="85"/>
      <c r="D57" s="85"/>
    </row>
    <row r="58" spans="1:4" s="74" customFormat="1" ht="16.5" thickBot="1">
      <c r="A58" s="239"/>
      <c r="B58" s="87"/>
      <c r="C58" s="87"/>
      <c r="D58" s="87"/>
    </row>
    <row r="59" spans="1:4" s="74" customFormat="1" ht="16.5" thickBot="1">
      <c r="A59" s="72" t="s">
        <v>663</v>
      </c>
      <c r="B59" s="73">
        <f>SUM(B56:B58)</f>
        <v>3759000</v>
      </c>
      <c r="C59" s="73">
        <f>SUM(C56:C58)</f>
        <v>0</v>
      </c>
      <c r="D59" s="73">
        <f>SUM(D56:D58)</f>
        <v>0</v>
      </c>
    </row>
    <row r="60" spans="1:4" ht="15.75">
      <c r="A60" s="67"/>
      <c r="B60" s="68"/>
      <c r="C60" s="68"/>
      <c r="D60" s="68"/>
    </row>
    <row r="61" spans="1:4" ht="15.75">
      <c r="A61" s="75" t="s">
        <v>738</v>
      </c>
      <c r="B61" s="76"/>
      <c r="C61" s="76"/>
      <c r="D61" s="76"/>
    </row>
    <row r="62" spans="1:4" ht="15.75">
      <c r="A62" s="67"/>
      <c r="B62" s="68"/>
      <c r="C62" s="68"/>
      <c r="D62" s="68"/>
    </row>
    <row r="63" spans="1:4" ht="15.75">
      <c r="A63" s="51" t="s">
        <v>739</v>
      </c>
      <c r="B63" s="60">
        <v>100000</v>
      </c>
      <c r="C63" s="60"/>
      <c r="D63" s="60"/>
    </row>
    <row r="64" spans="1:4" ht="16.5" thickBot="1">
      <c r="A64" s="70"/>
      <c r="B64" s="71"/>
      <c r="C64" s="71"/>
      <c r="D64" s="71"/>
    </row>
    <row r="65" spans="1:4" ht="16.5" thickBot="1">
      <c r="A65" s="72" t="s">
        <v>663</v>
      </c>
      <c r="B65" s="73">
        <f>SUM(B62:B64)</f>
        <v>100000</v>
      </c>
      <c r="C65" s="73">
        <f>SUM(C62:C64)</f>
        <v>0</v>
      </c>
      <c r="D65" s="73">
        <f>SUM(D62:D64)</f>
        <v>0</v>
      </c>
    </row>
    <row r="66" spans="1:4" ht="15.75">
      <c r="A66" s="67"/>
      <c r="B66" s="68"/>
      <c r="C66" s="68"/>
      <c r="D66" s="68"/>
    </row>
    <row r="67" spans="1:4" ht="15.75">
      <c r="A67" s="583" t="s">
        <v>740</v>
      </c>
      <c r="B67" s="584"/>
      <c r="C67" s="584"/>
      <c r="D67" s="585"/>
    </row>
    <row r="68" spans="1:4" ht="15.75">
      <c r="A68" s="51"/>
      <c r="B68" s="58"/>
      <c r="C68" s="58"/>
      <c r="D68" s="58"/>
    </row>
    <row r="69" spans="1:4" ht="15.75">
      <c r="A69" s="78" t="s">
        <v>736</v>
      </c>
      <c r="B69" s="69">
        <v>68266358</v>
      </c>
      <c r="C69" s="69"/>
      <c r="D69" s="69"/>
    </row>
    <row r="70" spans="1:4" ht="15.75">
      <c r="A70" s="63" t="s">
        <v>742</v>
      </c>
      <c r="B70" s="69"/>
      <c r="C70" s="69"/>
      <c r="D70" s="69"/>
    </row>
    <row r="71" spans="1:4" ht="15.75">
      <c r="A71" s="63" t="s">
        <v>908</v>
      </c>
      <c r="B71" s="69"/>
      <c r="C71" s="69"/>
      <c r="D71" s="69"/>
    </row>
    <row r="72" spans="1:4" ht="15.75">
      <c r="A72" s="63" t="s">
        <v>845</v>
      </c>
      <c r="B72" s="69"/>
      <c r="C72" s="69"/>
      <c r="D72" s="69"/>
    </row>
    <row r="73" spans="1:4" ht="15.75">
      <c r="A73" s="63" t="s">
        <v>846</v>
      </c>
      <c r="B73" s="69"/>
      <c r="C73" s="69"/>
      <c r="D73" s="69"/>
    </row>
    <row r="74" spans="1:4" ht="15.75">
      <c r="A74" s="63" t="s">
        <v>847</v>
      </c>
      <c r="B74" s="69"/>
      <c r="C74" s="69"/>
      <c r="D74" s="69"/>
    </row>
    <row r="75" spans="1:4" ht="15.75">
      <c r="A75" s="63" t="s">
        <v>848</v>
      </c>
      <c r="B75" s="69"/>
      <c r="C75" s="69"/>
      <c r="D75" s="69"/>
    </row>
    <row r="76" spans="1:4" ht="15.75">
      <c r="A76" s="63" t="s">
        <v>849</v>
      </c>
      <c r="B76" s="69"/>
      <c r="C76" s="69"/>
      <c r="D76" s="69"/>
    </row>
    <row r="77" spans="1:4" ht="15.75">
      <c r="A77" s="63" t="s">
        <v>918</v>
      </c>
      <c r="B77" s="69"/>
      <c r="C77" s="69"/>
      <c r="D77" s="69"/>
    </row>
    <row r="78" spans="1:4" ht="15.75">
      <c r="A78" s="63" t="s">
        <v>920</v>
      </c>
      <c r="B78" s="69"/>
      <c r="C78" s="69"/>
      <c r="D78" s="69"/>
    </row>
    <row r="79" spans="1:4" ht="16.5" thickBot="1">
      <c r="A79" s="63"/>
      <c r="B79" s="69"/>
      <c r="C79" s="69"/>
      <c r="D79" s="69"/>
    </row>
    <row r="80" spans="1:4" ht="16.5" thickBot="1">
      <c r="A80" s="65" t="s">
        <v>750</v>
      </c>
      <c r="B80" s="66">
        <f>SUM(B69:B79)</f>
        <v>68266358</v>
      </c>
      <c r="C80" s="66">
        <f>SUM(C69:C79)</f>
        <v>0</v>
      </c>
      <c r="D80" s="66">
        <f>SUM(D69:D79)</f>
        <v>0</v>
      </c>
    </row>
    <row r="81" spans="1:4" ht="15.75">
      <c r="A81" s="92"/>
      <c r="B81" s="84"/>
      <c r="C81" s="84"/>
      <c r="D81" s="84"/>
    </row>
    <row r="82" spans="1:4" ht="15.75">
      <c r="A82" s="400" t="s">
        <v>909</v>
      </c>
      <c r="B82" s="403">
        <v>170000000</v>
      </c>
      <c r="C82" s="403"/>
      <c r="D82" s="403"/>
    </row>
    <row r="83" spans="1:4" ht="15.75">
      <c r="A83" s="402" t="s">
        <v>919</v>
      </c>
      <c r="B83" s="401"/>
      <c r="C83" s="401"/>
      <c r="D83" s="401"/>
    </row>
    <row r="84" spans="1:4" ht="16.5" thickBot="1">
      <c r="A84" s="388"/>
      <c r="B84" s="389"/>
      <c r="C84" s="389"/>
      <c r="D84" s="389"/>
    </row>
    <row r="85" spans="1:4" ht="16.5" thickBot="1">
      <c r="A85" s="404" t="s">
        <v>910</v>
      </c>
      <c r="B85" s="405">
        <f>SUM(B82:B84)</f>
        <v>170000000</v>
      </c>
      <c r="C85" s="405">
        <f>SUM(C82:C84)</f>
        <v>0</v>
      </c>
      <c r="D85" s="405">
        <f>SUM(D82:D84)</f>
        <v>0</v>
      </c>
    </row>
    <row r="86" spans="1:4" ht="15.75">
      <c r="A86" s="399"/>
      <c r="B86" s="80"/>
      <c r="C86" s="80"/>
      <c r="D86" s="80"/>
    </row>
    <row r="87" spans="1:4" ht="15.75">
      <c r="A87" s="51" t="s">
        <v>687</v>
      </c>
      <c r="B87" s="60">
        <v>4435000</v>
      </c>
      <c r="C87" s="60"/>
      <c r="D87" s="60"/>
    </row>
    <row r="88" spans="1:4" ht="15.75">
      <c r="A88" s="61" t="s">
        <v>945</v>
      </c>
      <c r="B88" s="60"/>
      <c r="C88" s="60"/>
      <c r="D88" s="60"/>
    </row>
    <row r="89" spans="1:4" ht="15.75">
      <c r="A89" s="309" t="s">
        <v>944</v>
      </c>
      <c r="B89" s="60"/>
      <c r="C89" s="60"/>
      <c r="D89" s="60"/>
    </row>
    <row r="90" spans="1:4" ht="15.75">
      <c r="A90" s="61" t="s">
        <v>240</v>
      </c>
      <c r="B90" s="60"/>
      <c r="C90" s="60"/>
      <c r="D90" s="60"/>
    </row>
    <row r="91" spans="1:4" ht="15.75">
      <c r="A91" s="61"/>
      <c r="B91" s="60"/>
      <c r="C91" s="60"/>
      <c r="D91" s="60"/>
    </row>
    <row r="92" spans="1:4" ht="15.75">
      <c r="A92" s="253" t="s">
        <v>688</v>
      </c>
      <c r="B92" s="60">
        <v>2650000</v>
      </c>
      <c r="C92" s="60"/>
      <c r="D92" s="60"/>
    </row>
    <row r="93" spans="1:4" ht="15.75">
      <c r="A93" s="61"/>
      <c r="B93" s="60"/>
      <c r="C93" s="60"/>
      <c r="D93" s="60"/>
    </row>
    <row r="94" spans="1:4" ht="15.75">
      <c r="A94" s="51" t="s">
        <v>741</v>
      </c>
      <c r="B94" s="60">
        <v>639000</v>
      </c>
      <c r="C94" s="60"/>
      <c r="D94" s="60"/>
    </row>
    <row r="95" spans="1:4" ht="15.75">
      <c r="A95" s="61" t="s">
        <v>850</v>
      </c>
      <c r="B95" s="60"/>
      <c r="C95" s="60"/>
      <c r="D95" s="60"/>
    </row>
    <row r="96" spans="1:4" ht="15.75">
      <c r="A96" s="51"/>
      <c r="B96" s="60"/>
      <c r="C96" s="60"/>
      <c r="D96" s="60"/>
    </row>
    <row r="97" spans="1:4" ht="15.75">
      <c r="A97" s="78" t="s">
        <v>741</v>
      </c>
      <c r="B97" s="69">
        <v>643000</v>
      </c>
      <c r="C97" s="69"/>
      <c r="D97" s="69"/>
    </row>
    <row r="98" spans="1:4" ht="15.75">
      <c r="A98" s="63" t="s">
        <v>851</v>
      </c>
      <c r="B98" s="69"/>
      <c r="C98" s="69"/>
      <c r="D98" s="69"/>
    </row>
    <row r="99" spans="1:4" ht="15.75">
      <c r="A99" s="78"/>
      <c r="B99" s="69"/>
      <c r="C99" s="69"/>
      <c r="D99" s="69"/>
    </row>
    <row r="100" spans="1:4" ht="15.75">
      <c r="A100" s="252" t="s">
        <v>689</v>
      </c>
      <c r="B100" s="69">
        <v>1061640</v>
      </c>
      <c r="C100" s="69"/>
      <c r="D100" s="69"/>
    </row>
    <row r="101" spans="1:4" ht="15.75">
      <c r="A101" s="78"/>
      <c r="B101" s="69"/>
      <c r="C101" s="69"/>
      <c r="D101" s="69"/>
    </row>
    <row r="102" spans="1:4" ht="15.75">
      <c r="A102" s="78" t="s">
        <v>703</v>
      </c>
      <c r="B102" s="69">
        <v>0</v>
      </c>
      <c r="C102" s="69"/>
      <c r="D102" s="69"/>
    </row>
    <row r="103" spans="1:4" ht="16.5" thickBot="1">
      <c r="A103" s="78"/>
      <c r="B103" s="69"/>
      <c r="C103" s="69"/>
      <c r="D103" s="69"/>
    </row>
    <row r="104" spans="1:4" ht="16.5" thickBot="1">
      <c r="A104" s="65" t="s">
        <v>749</v>
      </c>
      <c r="B104" s="66">
        <f>SUM(B87:B103)</f>
        <v>9428640</v>
      </c>
      <c r="C104" s="66">
        <f>SUM(C87:C103)</f>
        <v>0</v>
      </c>
      <c r="D104" s="66">
        <f>SUM(D87:D103)</f>
        <v>0</v>
      </c>
    </row>
    <row r="105" spans="1:4" ht="15.75">
      <c r="A105" s="249"/>
      <c r="B105" s="250"/>
      <c r="C105" s="250"/>
      <c r="D105" s="250"/>
    </row>
    <row r="106" spans="1:4" ht="15.75">
      <c r="A106" s="79" t="s">
        <v>245</v>
      </c>
      <c r="B106" s="82">
        <v>30000000</v>
      </c>
      <c r="C106" s="82"/>
      <c r="D106" s="82"/>
    </row>
    <row r="107" spans="1:4" ht="15.75">
      <c r="A107" s="79"/>
      <c r="B107" s="82"/>
      <c r="C107" s="82"/>
      <c r="D107" s="82"/>
    </row>
    <row r="108" spans="1:4" ht="15.75">
      <c r="A108" s="79" t="s">
        <v>241</v>
      </c>
      <c r="B108" s="82">
        <v>3479000</v>
      </c>
      <c r="C108" s="82"/>
      <c r="D108" s="82"/>
    </row>
    <row r="109" spans="1:4" ht="15.75">
      <c r="A109" s="310" t="s">
        <v>242</v>
      </c>
      <c r="B109" s="251"/>
      <c r="C109" s="251"/>
      <c r="D109" s="251"/>
    </row>
    <row r="110" spans="1:4" ht="16.5" thickBot="1">
      <c r="A110" s="311"/>
      <c r="B110" s="312"/>
      <c r="C110" s="312"/>
      <c r="D110" s="312"/>
    </row>
    <row r="111" spans="1:4" ht="16.5" thickBot="1">
      <c r="A111" s="65" t="s">
        <v>686</v>
      </c>
      <c r="B111" s="66">
        <f>SUM(B106:B109)</f>
        <v>33479000</v>
      </c>
      <c r="C111" s="66">
        <f>SUM(C106:C109)</f>
        <v>0</v>
      </c>
      <c r="D111" s="66">
        <f>SUM(D106:D109)</f>
        <v>0</v>
      </c>
    </row>
    <row r="112" spans="1:4" ht="16.5" thickBot="1">
      <c r="A112" s="235"/>
      <c r="B112" s="71"/>
      <c r="C112" s="71"/>
      <c r="D112" s="71"/>
    </row>
    <row r="113" spans="1:4" ht="16.5" thickBot="1">
      <c r="A113" s="73" t="s">
        <v>663</v>
      </c>
      <c r="B113" s="73">
        <f>SUM(B104+B80+B85+B111)</f>
        <v>281173998</v>
      </c>
      <c r="C113" s="73">
        <f>SUM(C104+C80+C85+C111)</f>
        <v>0</v>
      </c>
      <c r="D113" s="73">
        <f>SUM(D104+D80+D85+D111)</f>
        <v>0</v>
      </c>
    </row>
    <row r="114" spans="1:4" ht="15.75">
      <c r="A114" s="79"/>
      <c r="B114" s="80"/>
      <c r="C114" s="80"/>
      <c r="D114" s="80"/>
    </row>
    <row r="115" spans="1:4" ht="15.75">
      <c r="A115" s="75" t="s">
        <v>743</v>
      </c>
      <c r="B115" s="81"/>
      <c r="C115" s="81"/>
      <c r="D115" s="81"/>
    </row>
    <row r="116" spans="1:4" ht="15.75">
      <c r="A116" s="79"/>
      <c r="B116" s="80"/>
      <c r="C116" s="80"/>
      <c r="D116" s="80"/>
    </row>
    <row r="117" spans="1:4" ht="15.75">
      <c r="A117" s="79" t="s">
        <v>744</v>
      </c>
      <c r="B117" s="82">
        <v>11811000</v>
      </c>
      <c r="C117" s="82"/>
      <c r="D117" s="82"/>
    </row>
    <row r="118" spans="1:4" ht="15.75">
      <c r="A118" s="83"/>
      <c r="B118" s="82"/>
      <c r="C118" s="82"/>
      <c r="D118" s="82"/>
    </row>
    <row r="119" spans="1:4" ht="15.75">
      <c r="A119" s="79" t="s">
        <v>745</v>
      </c>
      <c r="B119" s="82">
        <v>3189000</v>
      </c>
      <c r="C119" s="82"/>
      <c r="D119" s="82"/>
    </row>
    <row r="120" spans="1:4" ht="16.5" thickBot="1">
      <c r="A120" s="88"/>
      <c r="B120" s="313"/>
      <c r="C120" s="313"/>
      <c r="D120" s="313"/>
    </row>
    <row r="121" spans="1:4" ht="16.5" thickBot="1">
      <c r="A121" s="65" t="s">
        <v>749</v>
      </c>
      <c r="B121" s="66">
        <f>SUM(B117:B120)</f>
        <v>15000000</v>
      </c>
      <c r="C121" s="66">
        <f>SUM(C117:C120)</f>
        <v>0</v>
      </c>
      <c r="D121" s="66">
        <f>SUM(D117:D120)</f>
        <v>0</v>
      </c>
    </row>
    <row r="122" spans="1:4" s="386" customFormat="1" ht="16.5" thickBot="1">
      <c r="A122" s="232"/>
      <c r="B122" s="233"/>
      <c r="C122" s="233"/>
      <c r="D122" s="233"/>
    </row>
    <row r="123" spans="1:4" s="386" customFormat="1" ht="16.5" thickBot="1">
      <c r="A123" s="72" t="s">
        <v>663</v>
      </c>
      <c r="B123" s="73">
        <f>SUM(B121)</f>
        <v>15000000</v>
      </c>
      <c r="C123" s="73">
        <f>SUM(C121)</f>
        <v>0</v>
      </c>
      <c r="D123" s="73">
        <f>SUM(D121)</f>
        <v>0</v>
      </c>
    </row>
    <row r="124" spans="1:4" ht="15.75">
      <c r="A124" s="79"/>
      <c r="B124" s="80"/>
      <c r="C124" s="80"/>
      <c r="D124" s="80"/>
    </row>
    <row r="125" spans="1:4" ht="15.75">
      <c r="A125" s="75" t="s">
        <v>746</v>
      </c>
      <c r="B125" s="81"/>
      <c r="C125" s="81"/>
      <c r="D125" s="81"/>
    </row>
    <row r="126" spans="1:4" ht="15.75">
      <c r="A126" s="79"/>
      <c r="B126" s="80"/>
      <c r="C126" s="80"/>
      <c r="D126" s="80"/>
    </row>
    <row r="127" spans="1:4" ht="15.75">
      <c r="A127" s="79" t="s">
        <v>741</v>
      </c>
      <c r="B127" s="82">
        <v>360000</v>
      </c>
      <c r="C127" s="82"/>
      <c r="D127" s="82"/>
    </row>
    <row r="128" spans="1:4" ht="15.75">
      <c r="A128" s="83" t="s">
        <v>747</v>
      </c>
      <c r="B128" s="82"/>
      <c r="C128" s="82"/>
      <c r="D128" s="82"/>
    </row>
    <row r="129" spans="1:4" ht="15.75">
      <c r="A129" s="83"/>
      <c r="B129" s="82"/>
      <c r="C129" s="82"/>
      <c r="D129" s="82"/>
    </row>
    <row r="130" spans="1:4" ht="15.75">
      <c r="A130" s="79" t="s">
        <v>745</v>
      </c>
      <c r="B130" s="82">
        <v>97000</v>
      </c>
      <c r="C130" s="82"/>
      <c r="D130" s="82"/>
    </row>
    <row r="131" spans="1:4" ht="16.5" thickBot="1">
      <c r="A131" s="79"/>
      <c r="B131" s="80"/>
      <c r="C131" s="82"/>
      <c r="D131" s="82"/>
    </row>
    <row r="132" spans="1:4" ht="16.5" thickBot="1">
      <c r="A132" s="73" t="s">
        <v>663</v>
      </c>
      <c r="B132" s="73">
        <f>SUM(B126:B131)</f>
        <v>457000</v>
      </c>
      <c r="C132" s="73">
        <f>SUM(C126:C131)</f>
        <v>0</v>
      </c>
      <c r="D132" s="73">
        <f>SUM(D126:D131)</f>
        <v>0</v>
      </c>
    </row>
    <row r="133" spans="1:4" ht="15.75">
      <c r="A133" s="84"/>
      <c r="B133" s="84"/>
      <c r="C133" s="84"/>
      <c r="D133" s="84"/>
    </row>
    <row r="134" spans="1:4" ht="15.75">
      <c r="A134" s="54" t="s">
        <v>655</v>
      </c>
      <c r="B134" s="234"/>
      <c r="C134" s="234"/>
      <c r="D134" s="234"/>
    </row>
    <row r="135" spans="1:4" ht="15.75">
      <c r="A135" s="88"/>
      <c r="B135" s="89"/>
      <c r="C135" s="89"/>
      <c r="D135" s="89"/>
    </row>
    <row r="136" spans="1:4" ht="15.75">
      <c r="A136" s="231" t="s">
        <v>664</v>
      </c>
      <c r="B136" s="86">
        <v>427688542</v>
      </c>
      <c r="C136" s="86"/>
      <c r="D136" s="86"/>
    </row>
    <row r="137" spans="1:4" ht="15.75">
      <c r="A137" s="83" t="s">
        <v>852</v>
      </c>
      <c r="B137" s="80"/>
      <c r="C137" s="80"/>
      <c r="D137" s="80"/>
    </row>
    <row r="138" spans="1:4" ht="16.5" thickBot="1">
      <c r="A138" s="90" t="s">
        <v>853</v>
      </c>
      <c r="B138" s="91"/>
      <c r="C138" s="91"/>
      <c r="D138" s="91"/>
    </row>
    <row r="139" spans="1:4" ht="16.5" thickBot="1">
      <c r="A139" s="72" t="s">
        <v>663</v>
      </c>
      <c r="B139" s="73">
        <f>SUM(B136)</f>
        <v>427688542</v>
      </c>
      <c r="C139" s="73">
        <f>SUM(C136)</f>
        <v>0</v>
      </c>
      <c r="D139" s="73">
        <f>SUM(D136)</f>
        <v>0</v>
      </c>
    </row>
    <row r="140" spans="1:4" ht="16.5" thickBot="1">
      <c r="A140" s="232"/>
      <c r="B140" s="233"/>
      <c r="C140" s="233"/>
      <c r="D140" s="233"/>
    </row>
    <row r="141" spans="1:4" ht="16.5" thickBot="1">
      <c r="A141" s="390" t="s">
        <v>243</v>
      </c>
      <c r="B141" s="391">
        <f>SUM(B20+B45+B52+B59+B65+B113+B123+B132+B139)</f>
        <v>1222072250</v>
      </c>
      <c r="C141" s="391">
        <f>SUM(C20+C45+C52+C59+C65+C113+C123+C132+C139)</f>
        <v>0</v>
      </c>
      <c r="D141" s="391">
        <f>SUM(D20+D45+D52+D59+D65+D113+D123+D132+D139)</f>
        <v>0</v>
      </c>
    </row>
    <row r="142" spans="1:2" ht="15.75">
      <c r="A142" s="93"/>
      <c r="B142" s="93"/>
    </row>
    <row r="143" spans="1:2" ht="15.75">
      <c r="A143" s="93"/>
      <c r="B143" s="93"/>
    </row>
    <row r="144" spans="1:2" ht="15.75">
      <c r="A144" s="93"/>
      <c r="B144" s="93"/>
    </row>
    <row r="145" spans="1:2" ht="15.75">
      <c r="A145" s="96"/>
      <c r="B145" s="96"/>
    </row>
    <row r="146" spans="1:2" ht="15.75">
      <c r="A146" s="96"/>
      <c r="B146" s="96"/>
    </row>
    <row r="147" spans="1:2" ht="15.75">
      <c r="A147" s="96"/>
      <c r="B147" s="96"/>
    </row>
    <row r="148" spans="1:2" ht="15.75">
      <c r="A148" s="96" t="s">
        <v>639</v>
      </c>
      <c r="B148" s="96"/>
    </row>
  </sheetData>
  <sheetProtection/>
  <mergeCells count="2">
    <mergeCell ref="A1:D1"/>
    <mergeCell ref="A67:D67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  <headerFooter alignWithMargins="0">
    <oddHeader>&amp;C&amp;"Calibri,Félkövér"&amp;U2018. évi költségvetés bevételei  kormányzati funkciók szerint
Önkormányzat &amp;U (Forintban)&amp;R&amp;"Calibri,Félkövér"Előterjesztés
1. a függeléke részletes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69"/>
  <sheetViews>
    <sheetView zoomScaleSheetLayoutView="100" zoomScalePageLayoutView="0" workbookViewId="0" topLeftCell="A1">
      <selection activeCell="A1" sqref="A1:AJ1"/>
    </sheetView>
  </sheetViews>
  <sheetFormatPr defaultColWidth="9.140625" defaultRowHeight="12.75"/>
  <cols>
    <col min="1" max="28" width="2.7109375" style="1" customWidth="1"/>
    <col min="29" max="29" width="2.7109375" style="4" customWidth="1"/>
    <col min="30" max="46" width="2.7109375" style="1" customWidth="1"/>
    <col min="47" max="16384" width="9.140625" style="1" customWidth="1"/>
  </cols>
  <sheetData>
    <row r="1" spans="1:36" ht="25.5" customHeight="1">
      <c r="A1" s="496" t="s">
        <v>784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8"/>
    </row>
    <row r="2" spans="1:36" ht="15.75" customHeight="1">
      <c r="A2" s="499" t="s">
        <v>274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</row>
    <row r="3" spans="1:36" ht="34.5" customHeight="1">
      <c r="A3" s="501" t="s">
        <v>754</v>
      </c>
      <c r="B3" s="502"/>
      <c r="C3" s="503" t="s">
        <v>755</v>
      </c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5" t="s">
        <v>756</v>
      </c>
      <c r="AD3" s="504"/>
      <c r="AE3" s="504"/>
      <c r="AF3" s="504"/>
      <c r="AG3" s="506" t="s">
        <v>790</v>
      </c>
      <c r="AH3" s="507"/>
      <c r="AI3" s="507"/>
      <c r="AJ3" s="508"/>
    </row>
    <row r="4" spans="1:36" ht="12.75">
      <c r="A4" s="520" t="s">
        <v>757</v>
      </c>
      <c r="B4" s="521"/>
      <c r="C4" s="522" t="s">
        <v>758</v>
      </c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2" t="s">
        <v>759</v>
      </c>
      <c r="AD4" s="507"/>
      <c r="AE4" s="507"/>
      <c r="AF4" s="508"/>
      <c r="AG4" s="522" t="s">
        <v>760</v>
      </c>
      <c r="AH4" s="523"/>
      <c r="AI4" s="523"/>
      <c r="AJ4" s="510"/>
    </row>
    <row r="5" spans="1:37" s="2" customFormat="1" ht="19.5" customHeight="1">
      <c r="A5" s="509" t="s">
        <v>761</v>
      </c>
      <c r="B5" s="510"/>
      <c r="C5" s="524" t="s">
        <v>762</v>
      </c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5"/>
      <c r="AB5" s="526"/>
      <c r="AC5" s="514" t="s">
        <v>763</v>
      </c>
      <c r="AD5" s="515"/>
      <c r="AE5" s="515"/>
      <c r="AF5" s="516"/>
      <c r="AG5" s="517"/>
      <c r="AH5" s="518"/>
      <c r="AI5" s="518"/>
      <c r="AJ5" s="519"/>
      <c r="AK5" s="1"/>
    </row>
    <row r="6" spans="1:37" s="2" customFormat="1" ht="19.5" customHeight="1">
      <c r="A6" s="509" t="s">
        <v>764</v>
      </c>
      <c r="B6" s="510"/>
      <c r="C6" s="511" t="s">
        <v>765</v>
      </c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3"/>
      <c r="AC6" s="514" t="s">
        <v>766</v>
      </c>
      <c r="AD6" s="515"/>
      <c r="AE6" s="515"/>
      <c r="AF6" s="516"/>
      <c r="AG6" s="517"/>
      <c r="AH6" s="518"/>
      <c r="AI6" s="518"/>
      <c r="AJ6" s="519"/>
      <c r="AK6" s="1"/>
    </row>
    <row r="7" spans="1:37" s="2" customFormat="1" ht="19.5" customHeight="1">
      <c r="A7" s="509" t="s">
        <v>767</v>
      </c>
      <c r="B7" s="510"/>
      <c r="C7" s="511" t="s">
        <v>768</v>
      </c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3"/>
      <c r="AC7" s="514" t="s">
        <v>769</v>
      </c>
      <c r="AD7" s="515"/>
      <c r="AE7" s="515"/>
      <c r="AF7" s="516"/>
      <c r="AG7" s="517"/>
      <c r="AH7" s="518"/>
      <c r="AI7" s="518"/>
      <c r="AJ7" s="519"/>
      <c r="AK7" s="1"/>
    </row>
    <row r="8" spans="1:36" ht="19.5" customHeight="1">
      <c r="A8" s="509" t="s">
        <v>770</v>
      </c>
      <c r="B8" s="510"/>
      <c r="C8" s="511" t="s">
        <v>771</v>
      </c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3"/>
      <c r="AC8" s="514" t="s">
        <v>772</v>
      </c>
      <c r="AD8" s="515"/>
      <c r="AE8" s="515"/>
      <c r="AF8" s="516"/>
      <c r="AG8" s="517"/>
      <c r="AH8" s="518"/>
      <c r="AI8" s="518"/>
      <c r="AJ8" s="519"/>
    </row>
    <row r="9" spans="1:37" s="3" customFormat="1" ht="19.5" customHeight="1">
      <c r="A9" s="509" t="s">
        <v>773</v>
      </c>
      <c r="B9" s="510"/>
      <c r="C9" s="511" t="s">
        <v>774</v>
      </c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3"/>
      <c r="AC9" s="514" t="s">
        <v>775</v>
      </c>
      <c r="AD9" s="515"/>
      <c r="AE9" s="515"/>
      <c r="AF9" s="516"/>
      <c r="AG9" s="517"/>
      <c r="AH9" s="518"/>
      <c r="AI9" s="518"/>
      <c r="AJ9" s="519"/>
      <c r="AK9" s="1"/>
    </row>
    <row r="10" spans="1:37" s="3" customFormat="1" ht="19.5" customHeight="1">
      <c r="A10" s="509" t="s">
        <v>776</v>
      </c>
      <c r="B10" s="510"/>
      <c r="C10" s="511" t="s">
        <v>798</v>
      </c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2"/>
      <c r="U10" s="512"/>
      <c r="V10" s="512"/>
      <c r="W10" s="512"/>
      <c r="X10" s="512"/>
      <c r="Y10" s="512"/>
      <c r="Z10" s="512"/>
      <c r="AA10" s="512"/>
      <c r="AB10" s="513"/>
      <c r="AC10" s="514" t="s">
        <v>799</v>
      </c>
      <c r="AD10" s="515"/>
      <c r="AE10" s="515"/>
      <c r="AF10" s="516"/>
      <c r="AG10" s="517"/>
      <c r="AH10" s="518"/>
      <c r="AI10" s="518"/>
      <c r="AJ10" s="519"/>
      <c r="AK10" s="1"/>
    </row>
    <row r="11" spans="1:36" ht="19.5" customHeight="1">
      <c r="A11" s="527" t="s">
        <v>800</v>
      </c>
      <c r="B11" s="528"/>
      <c r="C11" s="529" t="s">
        <v>801</v>
      </c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1"/>
      <c r="AC11" s="532" t="s">
        <v>802</v>
      </c>
      <c r="AD11" s="533"/>
      <c r="AE11" s="533"/>
      <c r="AF11" s="534"/>
      <c r="AG11" s="517">
        <f>SUM(AG5:AJ10)</f>
        <v>0</v>
      </c>
      <c r="AH11" s="518"/>
      <c r="AI11" s="518"/>
      <c r="AJ11" s="519"/>
    </row>
    <row r="12" spans="1:36" ht="19.5" customHeight="1">
      <c r="A12" s="509" t="s">
        <v>803</v>
      </c>
      <c r="B12" s="510"/>
      <c r="C12" s="511" t="s">
        <v>804</v>
      </c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3"/>
      <c r="AC12" s="514" t="s">
        <v>805</v>
      </c>
      <c r="AD12" s="515"/>
      <c r="AE12" s="515"/>
      <c r="AF12" s="516"/>
      <c r="AG12" s="517"/>
      <c r="AH12" s="518"/>
      <c r="AI12" s="518"/>
      <c r="AJ12" s="519"/>
    </row>
    <row r="13" spans="1:36" ht="29.25" customHeight="1">
      <c r="A13" s="509" t="s">
        <v>806</v>
      </c>
      <c r="B13" s="510"/>
      <c r="C13" s="511" t="s">
        <v>807</v>
      </c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2"/>
      <c r="W13" s="512"/>
      <c r="X13" s="512"/>
      <c r="Y13" s="512"/>
      <c r="Z13" s="512"/>
      <c r="AA13" s="512"/>
      <c r="AB13" s="513"/>
      <c r="AC13" s="514" t="s">
        <v>808</v>
      </c>
      <c r="AD13" s="515"/>
      <c r="AE13" s="515"/>
      <c r="AF13" s="516"/>
      <c r="AG13" s="517"/>
      <c r="AH13" s="518"/>
      <c r="AI13" s="518"/>
      <c r="AJ13" s="519"/>
    </row>
    <row r="14" spans="1:36" ht="29.25" customHeight="1">
      <c r="A14" s="509" t="s">
        <v>809</v>
      </c>
      <c r="B14" s="510"/>
      <c r="C14" s="511" t="s">
        <v>810</v>
      </c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3"/>
      <c r="AC14" s="514" t="s">
        <v>811</v>
      </c>
      <c r="AD14" s="515"/>
      <c r="AE14" s="515"/>
      <c r="AF14" s="516"/>
      <c r="AG14" s="517"/>
      <c r="AH14" s="518"/>
      <c r="AI14" s="518"/>
      <c r="AJ14" s="519"/>
    </row>
    <row r="15" spans="1:36" ht="29.25" customHeight="1">
      <c r="A15" s="509" t="s">
        <v>812</v>
      </c>
      <c r="B15" s="510"/>
      <c r="C15" s="511" t="s">
        <v>813</v>
      </c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3"/>
      <c r="AC15" s="514" t="s">
        <v>814</v>
      </c>
      <c r="AD15" s="515"/>
      <c r="AE15" s="515"/>
      <c r="AF15" s="516"/>
      <c r="AG15" s="517"/>
      <c r="AH15" s="518"/>
      <c r="AI15" s="518"/>
      <c r="AJ15" s="519"/>
    </row>
    <row r="16" spans="1:36" ht="19.5" customHeight="1">
      <c r="A16" s="509" t="s">
        <v>815</v>
      </c>
      <c r="B16" s="510"/>
      <c r="C16" s="511" t="s">
        <v>816</v>
      </c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2"/>
      <c r="AA16" s="512"/>
      <c r="AB16" s="513"/>
      <c r="AC16" s="514" t="s">
        <v>817</v>
      </c>
      <c r="AD16" s="515"/>
      <c r="AE16" s="515"/>
      <c r="AF16" s="516"/>
      <c r="AG16" s="517">
        <v>2442381</v>
      </c>
      <c r="AH16" s="518"/>
      <c r="AI16" s="518"/>
      <c r="AJ16" s="519"/>
    </row>
    <row r="17" spans="1:36" ht="19.5" customHeight="1">
      <c r="A17" s="527" t="s">
        <v>818</v>
      </c>
      <c r="B17" s="528"/>
      <c r="C17" s="529" t="s">
        <v>819</v>
      </c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1"/>
      <c r="AC17" s="532" t="s">
        <v>820</v>
      </c>
      <c r="AD17" s="533"/>
      <c r="AE17" s="533"/>
      <c r="AF17" s="534"/>
      <c r="AG17" s="535">
        <f>SUM(AG11:AJ16)</f>
        <v>2442381</v>
      </c>
      <c r="AH17" s="536"/>
      <c r="AI17" s="536"/>
      <c r="AJ17" s="537"/>
    </row>
    <row r="18" spans="1:37" ht="19.5" customHeight="1">
      <c r="A18" s="509" t="s">
        <v>821</v>
      </c>
      <c r="B18" s="510"/>
      <c r="C18" s="511" t="s">
        <v>822</v>
      </c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2"/>
      <c r="AB18" s="513"/>
      <c r="AC18" s="514" t="s">
        <v>823</v>
      </c>
      <c r="AD18" s="515"/>
      <c r="AE18" s="515"/>
      <c r="AF18" s="516"/>
      <c r="AG18" s="517"/>
      <c r="AH18" s="518"/>
      <c r="AI18" s="518"/>
      <c r="AJ18" s="519"/>
      <c r="AK18" s="3"/>
    </row>
    <row r="19" spans="1:37" ht="29.25" customHeight="1">
      <c r="A19" s="509" t="s">
        <v>824</v>
      </c>
      <c r="B19" s="510"/>
      <c r="C19" s="511" t="s">
        <v>825</v>
      </c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512"/>
      <c r="Z19" s="512"/>
      <c r="AA19" s="512"/>
      <c r="AB19" s="513"/>
      <c r="AC19" s="514" t="s">
        <v>826</v>
      </c>
      <c r="AD19" s="515"/>
      <c r="AE19" s="515"/>
      <c r="AF19" s="516"/>
      <c r="AG19" s="517"/>
      <c r="AH19" s="518"/>
      <c r="AI19" s="518"/>
      <c r="AJ19" s="519"/>
      <c r="AK19" s="3"/>
    </row>
    <row r="20" spans="1:36" ht="29.25" customHeight="1">
      <c r="A20" s="509" t="s">
        <v>827</v>
      </c>
      <c r="B20" s="510"/>
      <c r="C20" s="511" t="s">
        <v>828</v>
      </c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  <c r="AA20" s="512"/>
      <c r="AB20" s="513"/>
      <c r="AC20" s="514" t="s">
        <v>829</v>
      </c>
      <c r="AD20" s="515"/>
      <c r="AE20" s="515"/>
      <c r="AF20" s="516"/>
      <c r="AG20" s="517"/>
      <c r="AH20" s="518"/>
      <c r="AI20" s="518"/>
      <c r="AJ20" s="519"/>
    </row>
    <row r="21" spans="1:36" ht="29.25" customHeight="1">
      <c r="A21" s="509" t="s">
        <v>830</v>
      </c>
      <c r="B21" s="510"/>
      <c r="C21" s="511" t="s">
        <v>831</v>
      </c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3"/>
      <c r="AC21" s="514" t="s">
        <v>832</v>
      </c>
      <c r="AD21" s="515"/>
      <c r="AE21" s="515"/>
      <c r="AF21" s="516"/>
      <c r="AG21" s="517"/>
      <c r="AH21" s="518"/>
      <c r="AI21" s="518"/>
      <c r="AJ21" s="519"/>
    </row>
    <row r="22" spans="1:36" ht="19.5" customHeight="1">
      <c r="A22" s="509" t="s">
        <v>833</v>
      </c>
      <c r="B22" s="510"/>
      <c r="C22" s="511" t="s">
        <v>834</v>
      </c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2"/>
      <c r="U22" s="512"/>
      <c r="V22" s="512"/>
      <c r="W22" s="512"/>
      <c r="X22" s="512"/>
      <c r="Y22" s="512"/>
      <c r="Z22" s="512"/>
      <c r="AA22" s="512"/>
      <c r="AB22" s="513"/>
      <c r="AC22" s="514" t="s">
        <v>835</v>
      </c>
      <c r="AD22" s="515"/>
      <c r="AE22" s="515"/>
      <c r="AF22" s="516"/>
      <c r="AG22" s="517"/>
      <c r="AH22" s="518"/>
      <c r="AI22" s="518"/>
      <c r="AJ22" s="519"/>
    </row>
    <row r="23" spans="1:36" ht="19.5" customHeight="1">
      <c r="A23" s="527" t="s">
        <v>836</v>
      </c>
      <c r="B23" s="528"/>
      <c r="C23" s="529" t="s">
        <v>837</v>
      </c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1"/>
      <c r="AC23" s="532" t="s">
        <v>838</v>
      </c>
      <c r="AD23" s="533"/>
      <c r="AE23" s="533"/>
      <c r="AF23" s="534"/>
      <c r="AG23" s="535">
        <f>SUM(AG18:AJ22)</f>
        <v>0</v>
      </c>
      <c r="AH23" s="536"/>
      <c r="AI23" s="536"/>
      <c r="AJ23" s="537"/>
    </row>
    <row r="24" spans="1:37" ht="19.5" customHeight="1">
      <c r="A24" s="509" t="s">
        <v>839</v>
      </c>
      <c r="B24" s="510"/>
      <c r="C24" s="511" t="s">
        <v>840</v>
      </c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2"/>
      <c r="U24" s="512"/>
      <c r="V24" s="512"/>
      <c r="W24" s="512"/>
      <c r="X24" s="512"/>
      <c r="Y24" s="512"/>
      <c r="Z24" s="512"/>
      <c r="AA24" s="512"/>
      <c r="AB24" s="513"/>
      <c r="AC24" s="514" t="s">
        <v>841</v>
      </c>
      <c r="AD24" s="515"/>
      <c r="AE24" s="515"/>
      <c r="AF24" s="516"/>
      <c r="AG24" s="517"/>
      <c r="AH24" s="518"/>
      <c r="AI24" s="518"/>
      <c r="AJ24" s="519"/>
      <c r="AK24" s="2"/>
    </row>
    <row r="25" spans="1:36" ht="19.5" customHeight="1">
      <c r="A25" s="509" t="s">
        <v>5</v>
      </c>
      <c r="B25" s="510"/>
      <c r="C25" s="511" t="s">
        <v>6</v>
      </c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3"/>
      <c r="AC25" s="514" t="s">
        <v>7</v>
      </c>
      <c r="AD25" s="515"/>
      <c r="AE25" s="515"/>
      <c r="AF25" s="516"/>
      <c r="AG25" s="517"/>
      <c r="AH25" s="518"/>
      <c r="AI25" s="518"/>
      <c r="AJ25" s="519"/>
    </row>
    <row r="26" spans="1:37" s="4" customFormat="1" ht="19.5" customHeight="1">
      <c r="A26" s="527" t="s">
        <v>8</v>
      </c>
      <c r="B26" s="528"/>
      <c r="C26" s="529" t="s">
        <v>9</v>
      </c>
      <c r="D26" s="530"/>
      <c r="E26" s="530"/>
      <c r="F26" s="530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W26" s="530"/>
      <c r="X26" s="530"/>
      <c r="Y26" s="530"/>
      <c r="Z26" s="530"/>
      <c r="AA26" s="530"/>
      <c r="AB26" s="531"/>
      <c r="AC26" s="532" t="s">
        <v>10</v>
      </c>
      <c r="AD26" s="533"/>
      <c r="AE26" s="533"/>
      <c r="AF26" s="534"/>
      <c r="AG26" s="517">
        <f>SUM(AG24:AJ25)</f>
        <v>0</v>
      </c>
      <c r="AH26" s="518"/>
      <c r="AI26" s="518"/>
      <c r="AJ26" s="519"/>
      <c r="AK26" s="1"/>
    </row>
    <row r="27" spans="1:36" ht="19.5" customHeight="1">
      <c r="A27" s="509" t="s">
        <v>11</v>
      </c>
      <c r="B27" s="510"/>
      <c r="C27" s="511" t="s">
        <v>12</v>
      </c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2"/>
      <c r="T27" s="512"/>
      <c r="U27" s="512"/>
      <c r="V27" s="512"/>
      <c r="W27" s="512"/>
      <c r="X27" s="512"/>
      <c r="Y27" s="512"/>
      <c r="Z27" s="512"/>
      <c r="AA27" s="512"/>
      <c r="AB27" s="513"/>
      <c r="AC27" s="514" t="s">
        <v>13</v>
      </c>
      <c r="AD27" s="515"/>
      <c r="AE27" s="515"/>
      <c r="AF27" s="516"/>
      <c r="AG27" s="517"/>
      <c r="AH27" s="518"/>
      <c r="AI27" s="518"/>
      <c r="AJ27" s="519"/>
    </row>
    <row r="28" spans="1:36" ht="19.5" customHeight="1">
      <c r="A28" s="509" t="s">
        <v>14</v>
      </c>
      <c r="B28" s="510"/>
      <c r="C28" s="511" t="s">
        <v>15</v>
      </c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12"/>
      <c r="X28" s="512"/>
      <c r="Y28" s="512"/>
      <c r="Z28" s="512"/>
      <c r="AA28" s="512"/>
      <c r="AB28" s="513"/>
      <c r="AC28" s="514" t="s">
        <v>16</v>
      </c>
      <c r="AD28" s="515"/>
      <c r="AE28" s="515"/>
      <c r="AF28" s="516"/>
      <c r="AG28" s="517"/>
      <c r="AH28" s="518"/>
      <c r="AI28" s="518"/>
      <c r="AJ28" s="519"/>
    </row>
    <row r="29" spans="1:36" ht="19.5" customHeight="1">
      <c r="A29" s="509" t="s">
        <v>17</v>
      </c>
      <c r="B29" s="510"/>
      <c r="C29" s="511" t="s">
        <v>18</v>
      </c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3"/>
      <c r="AC29" s="514" t="s">
        <v>19</v>
      </c>
      <c r="AD29" s="515"/>
      <c r="AE29" s="515"/>
      <c r="AF29" s="516"/>
      <c r="AG29" s="517"/>
      <c r="AH29" s="518"/>
      <c r="AI29" s="518"/>
      <c r="AJ29" s="519"/>
    </row>
    <row r="30" spans="1:36" ht="19.5" customHeight="1">
      <c r="A30" s="509" t="s">
        <v>20</v>
      </c>
      <c r="B30" s="510"/>
      <c r="C30" s="511" t="s">
        <v>21</v>
      </c>
      <c r="D30" s="512"/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3"/>
      <c r="AC30" s="514" t="s">
        <v>22</v>
      </c>
      <c r="AD30" s="515"/>
      <c r="AE30" s="515"/>
      <c r="AF30" s="516"/>
      <c r="AG30" s="517"/>
      <c r="AH30" s="518"/>
      <c r="AI30" s="518"/>
      <c r="AJ30" s="519"/>
    </row>
    <row r="31" spans="1:36" ht="19.5" customHeight="1">
      <c r="A31" s="509" t="s">
        <v>23</v>
      </c>
      <c r="B31" s="510"/>
      <c r="C31" s="511" t="s">
        <v>24</v>
      </c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  <c r="V31" s="512"/>
      <c r="W31" s="512"/>
      <c r="X31" s="512"/>
      <c r="Y31" s="512"/>
      <c r="Z31" s="512"/>
      <c r="AA31" s="512"/>
      <c r="AB31" s="513"/>
      <c r="AC31" s="514" t="s">
        <v>25</v>
      </c>
      <c r="AD31" s="515"/>
      <c r="AE31" s="515"/>
      <c r="AF31" s="516"/>
      <c r="AG31" s="517"/>
      <c r="AH31" s="518"/>
      <c r="AI31" s="518"/>
      <c r="AJ31" s="519"/>
    </row>
    <row r="32" spans="1:36" ht="19.5" customHeight="1">
      <c r="A32" s="509" t="s">
        <v>26</v>
      </c>
      <c r="B32" s="510"/>
      <c r="C32" s="511" t="s">
        <v>27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3"/>
      <c r="AC32" s="514" t="s">
        <v>28</v>
      </c>
      <c r="AD32" s="515"/>
      <c r="AE32" s="515"/>
      <c r="AF32" s="516"/>
      <c r="AG32" s="517"/>
      <c r="AH32" s="518"/>
      <c r="AI32" s="518"/>
      <c r="AJ32" s="519"/>
    </row>
    <row r="33" spans="1:36" ht="19.5" customHeight="1">
      <c r="A33" s="509" t="s">
        <v>29</v>
      </c>
      <c r="B33" s="510"/>
      <c r="C33" s="511" t="s">
        <v>30</v>
      </c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2"/>
      <c r="AA33" s="512"/>
      <c r="AB33" s="513"/>
      <c r="AC33" s="514" t="s">
        <v>31</v>
      </c>
      <c r="AD33" s="515"/>
      <c r="AE33" s="515"/>
      <c r="AF33" s="516"/>
      <c r="AG33" s="517"/>
      <c r="AH33" s="518"/>
      <c r="AI33" s="518"/>
      <c r="AJ33" s="519"/>
    </row>
    <row r="34" spans="1:36" ht="19.5" customHeight="1">
      <c r="A34" s="509" t="s">
        <v>32</v>
      </c>
      <c r="B34" s="510"/>
      <c r="C34" s="511" t="s">
        <v>33</v>
      </c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3"/>
      <c r="AC34" s="514" t="s">
        <v>34</v>
      </c>
      <c r="AD34" s="515"/>
      <c r="AE34" s="515"/>
      <c r="AF34" s="516"/>
      <c r="AG34" s="517"/>
      <c r="AH34" s="518"/>
      <c r="AI34" s="518"/>
      <c r="AJ34" s="519"/>
    </row>
    <row r="35" spans="1:37" ht="19.5" customHeight="1">
      <c r="A35" s="527" t="s">
        <v>35</v>
      </c>
      <c r="B35" s="528"/>
      <c r="C35" s="529" t="s">
        <v>36</v>
      </c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  <c r="AB35" s="531"/>
      <c r="AC35" s="532" t="s">
        <v>37</v>
      </c>
      <c r="AD35" s="533"/>
      <c r="AE35" s="533"/>
      <c r="AF35" s="534"/>
      <c r="AG35" s="517">
        <f>SUM(AG26:AJ34)</f>
        <v>0</v>
      </c>
      <c r="AH35" s="518"/>
      <c r="AI35" s="518"/>
      <c r="AJ35" s="519"/>
      <c r="AK35" s="4"/>
    </row>
    <row r="36" spans="1:36" ht="19.5" customHeight="1">
      <c r="A36" s="509" t="s">
        <v>38</v>
      </c>
      <c r="B36" s="510"/>
      <c r="C36" s="511" t="s">
        <v>39</v>
      </c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3"/>
      <c r="AC36" s="514" t="s">
        <v>40</v>
      </c>
      <c r="AD36" s="515"/>
      <c r="AE36" s="515"/>
      <c r="AF36" s="516"/>
      <c r="AG36" s="517"/>
      <c r="AH36" s="518"/>
      <c r="AI36" s="518"/>
      <c r="AJ36" s="519"/>
    </row>
    <row r="37" spans="1:36" ht="19.5" customHeight="1">
      <c r="A37" s="527" t="s">
        <v>41</v>
      </c>
      <c r="B37" s="528"/>
      <c r="C37" s="529" t="s">
        <v>42</v>
      </c>
      <c r="D37" s="530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31"/>
      <c r="AC37" s="532" t="s">
        <v>43</v>
      </c>
      <c r="AD37" s="533"/>
      <c r="AE37" s="533"/>
      <c r="AF37" s="534"/>
      <c r="AG37" s="535">
        <f>AG26+AG27+AG28+AG29+AG35+AG36</f>
        <v>0</v>
      </c>
      <c r="AH37" s="536"/>
      <c r="AI37" s="536"/>
      <c r="AJ37" s="537"/>
    </row>
    <row r="38" spans="1:36" ht="19.5" customHeight="1">
      <c r="A38" s="509" t="s">
        <v>44</v>
      </c>
      <c r="B38" s="510"/>
      <c r="C38" s="538" t="s">
        <v>45</v>
      </c>
      <c r="D38" s="539"/>
      <c r="E38" s="539"/>
      <c r="F38" s="539"/>
      <c r="G38" s="539"/>
      <c r="H38" s="539"/>
      <c r="I38" s="539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40"/>
      <c r="AC38" s="514" t="s">
        <v>46</v>
      </c>
      <c r="AD38" s="515"/>
      <c r="AE38" s="515"/>
      <c r="AF38" s="516"/>
      <c r="AG38" s="517"/>
      <c r="AH38" s="518"/>
      <c r="AI38" s="518"/>
      <c r="AJ38" s="519"/>
    </row>
    <row r="39" spans="1:36" ht="19.5" customHeight="1">
      <c r="A39" s="509" t="s">
        <v>47</v>
      </c>
      <c r="B39" s="510"/>
      <c r="C39" s="538" t="s">
        <v>48</v>
      </c>
      <c r="D39" s="539"/>
      <c r="E39" s="539"/>
      <c r="F39" s="539"/>
      <c r="G39" s="539"/>
      <c r="H39" s="539"/>
      <c r="I39" s="539"/>
      <c r="J39" s="539"/>
      <c r="K39" s="539"/>
      <c r="L39" s="539"/>
      <c r="M39" s="539"/>
      <c r="N39" s="539"/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539"/>
      <c r="Z39" s="539"/>
      <c r="AA39" s="539"/>
      <c r="AB39" s="540"/>
      <c r="AC39" s="514" t="s">
        <v>49</v>
      </c>
      <c r="AD39" s="515"/>
      <c r="AE39" s="515"/>
      <c r="AF39" s="516"/>
      <c r="AG39" s="517"/>
      <c r="AH39" s="518"/>
      <c r="AI39" s="518"/>
      <c r="AJ39" s="519"/>
    </row>
    <row r="40" spans="1:36" ht="19.5" customHeight="1">
      <c r="A40" s="509" t="s">
        <v>50</v>
      </c>
      <c r="B40" s="510"/>
      <c r="C40" s="538" t="s">
        <v>51</v>
      </c>
      <c r="D40" s="539"/>
      <c r="E40" s="539"/>
      <c r="F40" s="539"/>
      <c r="G40" s="539"/>
      <c r="H40" s="539"/>
      <c r="I40" s="539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40"/>
      <c r="AC40" s="514" t="s">
        <v>52</v>
      </c>
      <c r="AD40" s="515"/>
      <c r="AE40" s="515"/>
      <c r="AF40" s="516"/>
      <c r="AG40" s="517">
        <v>100000</v>
      </c>
      <c r="AH40" s="518"/>
      <c r="AI40" s="518"/>
      <c r="AJ40" s="519"/>
    </row>
    <row r="41" spans="1:36" ht="19.5" customHeight="1">
      <c r="A41" s="509" t="s">
        <v>53</v>
      </c>
      <c r="B41" s="510"/>
      <c r="C41" s="538" t="s">
        <v>54</v>
      </c>
      <c r="D41" s="539"/>
      <c r="E41" s="539"/>
      <c r="F41" s="539"/>
      <c r="G41" s="539"/>
      <c r="H41" s="539"/>
      <c r="I41" s="539"/>
      <c r="J41" s="539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539"/>
      <c r="V41" s="539"/>
      <c r="W41" s="539"/>
      <c r="X41" s="539"/>
      <c r="Y41" s="539"/>
      <c r="Z41" s="539"/>
      <c r="AA41" s="539"/>
      <c r="AB41" s="540"/>
      <c r="AC41" s="514" t="s">
        <v>55</v>
      </c>
      <c r="AD41" s="515"/>
      <c r="AE41" s="515"/>
      <c r="AF41" s="516"/>
      <c r="AG41" s="517"/>
      <c r="AH41" s="518"/>
      <c r="AI41" s="518"/>
      <c r="AJ41" s="519"/>
    </row>
    <row r="42" spans="1:36" ht="19.5" customHeight="1">
      <c r="A42" s="509" t="s">
        <v>56</v>
      </c>
      <c r="B42" s="510"/>
      <c r="C42" s="538" t="s">
        <v>57</v>
      </c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  <c r="U42" s="539"/>
      <c r="V42" s="539"/>
      <c r="W42" s="539"/>
      <c r="X42" s="539"/>
      <c r="Y42" s="539"/>
      <c r="Z42" s="539"/>
      <c r="AA42" s="539"/>
      <c r="AB42" s="540"/>
      <c r="AC42" s="514" t="s">
        <v>58</v>
      </c>
      <c r="AD42" s="515"/>
      <c r="AE42" s="515"/>
      <c r="AF42" s="516"/>
      <c r="AG42" s="517"/>
      <c r="AH42" s="518"/>
      <c r="AI42" s="518"/>
      <c r="AJ42" s="519"/>
    </row>
    <row r="43" spans="1:36" ht="19.5" customHeight="1">
      <c r="A43" s="509" t="s">
        <v>59</v>
      </c>
      <c r="B43" s="510"/>
      <c r="C43" s="538" t="s">
        <v>60</v>
      </c>
      <c r="D43" s="539"/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539"/>
      <c r="P43" s="539"/>
      <c r="Q43" s="539"/>
      <c r="R43" s="539"/>
      <c r="S43" s="539"/>
      <c r="T43" s="539"/>
      <c r="U43" s="539"/>
      <c r="V43" s="539"/>
      <c r="W43" s="539"/>
      <c r="X43" s="539"/>
      <c r="Y43" s="539"/>
      <c r="Z43" s="539"/>
      <c r="AA43" s="539"/>
      <c r="AB43" s="540"/>
      <c r="AC43" s="514" t="s">
        <v>61</v>
      </c>
      <c r="AD43" s="515"/>
      <c r="AE43" s="515"/>
      <c r="AF43" s="516"/>
      <c r="AG43" s="517"/>
      <c r="AH43" s="518"/>
      <c r="AI43" s="518"/>
      <c r="AJ43" s="519"/>
    </row>
    <row r="44" spans="1:36" ht="19.5" customHeight="1">
      <c r="A44" s="509" t="s">
        <v>62</v>
      </c>
      <c r="B44" s="510"/>
      <c r="C44" s="538" t="s">
        <v>63</v>
      </c>
      <c r="D44" s="539"/>
      <c r="E44" s="539"/>
      <c r="F44" s="539"/>
      <c r="G44" s="539"/>
      <c r="H44" s="539"/>
      <c r="I44" s="539"/>
      <c r="J44" s="539"/>
      <c r="K44" s="539"/>
      <c r="L44" s="539"/>
      <c r="M44" s="539"/>
      <c r="N44" s="539"/>
      <c r="O44" s="539"/>
      <c r="P44" s="539"/>
      <c r="Q44" s="539"/>
      <c r="R44" s="539"/>
      <c r="S44" s="539"/>
      <c r="T44" s="539"/>
      <c r="U44" s="539"/>
      <c r="V44" s="539"/>
      <c r="W44" s="539"/>
      <c r="X44" s="539"/>
      <c r="Y44" s="539"/>
      <c r="Z44" s="539"/>
      <c r="AA44" s="539"/>
      <c r="AB44" s="540"/>
      <c r="AC44" s="514" t="s">
        <v>64</v>
      </c>
      <c r="AD44" s="515"/>
      <c r="AE44" s="515"/>
      <c r="AF44" s="516"/>
      <c r="AG44" s="517"/>
      <c r="AH44" s="518"/>
      <c r="AI44" s="518"/>
      <c r="AJ44" s="519"/>
    </row>
    <row r="45" spans="1:36" ht="19.5" customHeight="1">
      <c r="A45" s="509" t="s">
        <v>65</v>
      </c>
      <c r="B45" s="510"/>
      <c r="C45" s="538" t="s">
        <v>66</v>
      </c>
      <c r="D45" s="539"/>
      <c r="E45" s="539"/>
      <c r="F45" s="539"/>
      <c r="G45" s="539"/>
      <c r="H45" s="539"/>
      <c r="I45" s="539"/>
      <c r="J45" s="539"/>
      <c r="K45" s="539"/>
      <c r="L45" s="539"/>
      <c r="M45" s="539"/>
      <c r="N45" s="539"/>
      <c r="O45" s="539"/>
      <c r="P45" s="539"/>
      <c r="Q45" s="539"/>
      <c r="R45" s="539"/>
      <c r="S45" s="539"/>
      <c r="T45" s="539"/>
      <c r="U45" s="539"/>
      <c r="V45" s="539"/>
      <c r="W45" s="539"/>
      <c r="X45" s="539"/>
      <c r="Y45" s="539"/>
      <c r="Z45" s="539"/>
      <c r="AA45" s="539"/>
      <c r="AB45" s="540"/>
      <c r="AC45" s="514" t="s">
        <v>67</v>
      </c>
      <c r="AD45" s="515"/>
      <c r="AE45" s="515"/>
      <c r="AF45" s="516"/>
      <c r="AG45" s="517">
        <v>100</v>
      </c>
      <c r="AH45" s="518"/>
      <c r="AI45" s="518"/>
      <c r="AJ45" s="519"/>
    </row>
    <row r="46" spans="1:36" ht="19.5" customHeight="1">
      <c r="A46" s="509" t="s">
        <v>68</v>
      </c>
      <c r="B46" s="510"/>
      <c r="C46" s="538" t="s">
        <v>69</v>
      </c>
      <c r="D46" s="539"/>
      <c r="E46" s="539"/>
      <c r="F46" s="539"/>
      <c r="G46" s="539"/>
      <c r="H46" s="539"/>
      <c r="I46" s="539"/>
      <c r="J46" s="539"/>
      <c r="K46" s="539"/>
      <c r="L46" s="539"/>
      <c r="M46" s="539"/>
      <c r="N46" s="539"/>
      <c r="O46" s="539"/>
      <c r="P46" s="539"/>
      <c r="Q46" s="539"/>
      <c r="R46" s="539"/>
      <c r="S46" s="539"/>
      <c r="T46" s="539"/>
      <c r="U46" s="539"/>
      <c r="V46" s="539"/>
      <c r="W46" s="539"/>
      <c r="X46" s="539"/>
      <c r="Y46" s="539"/>
      <c r="Z46" s="539"/>
      <c r="AA46" s="539"/>
      <c r="AB46" s="540"/>
      <c r="AC46" s="514" t="s">
        <v>70</v>
      </c>
      <c r="AD46" s="515"/>
      <c r="AE46" s="515"/>
      <c r="AF46" s="516"/>
      <c r="AG46" s="517"/>
      <c r="AH46" s="518"/>
      <c r="AI46" s="518"/>
      <c r="AJ46" s="519"/>
    </row>
    <row r="47" spans="1:36" ht="19.5" customHeight="1">
      <c r="A47" s="509" t="s">
        <v>71</v>
      </c>
      <c r="B47" s="510"/>
      <c r="C47" s="538" t="s">
        <v>72</v>
      </c>
      <c r="D47" s="539"/>
      <c r="E47" s="539"/>
      <c r="F47" s="539"/>
      <c r="G47" s="539"/>
      <c r="H47" s="539"/>
      <c r="I47" s="539"/>
      <c r="J47" s="539"/>
      <c r="K47" s="539"/>
      <c r="L47" s="539"/>
      <c r="M47" s="539"/>
      <c r="N47" s="539"/>
      <c r="O47" s="539"/>
      <c r="P47" s="539"/>
      <c r="Q47" s="539"/>
      <c r="R47" s="539"/>
      <c r="S47" s="539"/>
      <c r="T47" s="539"/>
      <c r="U47" s="539"/>
      <c r="V47" s="539"/>
      <c r="W47" s="539"/>
      <c r="X47" s="539"/>
      <c r="Y47" s="539"/>
      <c r="Z47" s="539"/>
      <c r="AA47" s="539"/>
      <c r="AB47" s="540"/>
      <c r="AC47" s="514" t="s">
        <v>73</v>
      </c>
      <c r="AD47" s="515"/>
      <c r="AE47" s="515"/>
      <c r="AF47" s="516"/>
      <c r="AG47" s="517"/>
      <c r="AH47" s="518"/>
      <c r="AI47" s="518"/>
      <c r="AJ47" s="519"/>
    </row>
    <row r="48" spans="1:36" ht="19.5" customHeight="1">
      <c r="A48" s="527" t="s">
        <v>74</v>
      </c>
      <c r="B48" s="528"/>
      <c r="C48" s="542" t="s">
        <v>75</v>
      </c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3"/>
      <c r="T48" s="543"/>
      <c r="U48" s="543"/>
      <c r="V48" s="543"/>
      <c r="W48" s="543"/>
      <c r="X48" s="543"/>
      <c r="Y48" s="543"/>
      <c r="Z48" s="543"/>
      <c r="AA48" s="543"/>
      <c r="AB48" s="544"/>
      <c r="AC48" s="532" t="s">
        <v>76</v>
      </c>
      <c r="AD48" s="533"/>
      <c r="AE48" s="533"/>
      <c r="AF48" s="534"/>
      <c r="AG48" s="535">
        <f>SUM(AG38:AJ47)</f>
        <v>100100</v>
      </c>
      <c r="AH48" s="536"/>
      <c r="AI48" s="536"/>
      <c r="AJ48" s="537"/>
    </row>
    <row r="49" spans="1:36" ht="19.5" customHeight="1">
      <c r="A49" s="509">
        <v>45</v>
      </c>
      <c r="B49" s="541"/>
      <c r="C49" s="538" t="s">
        <v>77</v>
      </c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539"/>
      <c r="O49" s="539"/>
      <c r="P49" s="539"/>
      <c r="Q49" s="539"/>
      <c r="R49" s="539"/>
      <c r="S49" s="539"/>
      <c r="T49" s="539"/>
      <c r="U49" s="539"/>
      <c r="V49" s="539"/>
      <c r="W49" s="539"/>
      <c r="X49" s="539"/>
      <c r="Y49" s="539"/>
      <c r="Z49" s="539"/>
      <c r="AA49" s="539"/>
      <c r="AB49" s="540"/>
      <c r="AC49" s="514" t="s">
        <v>78</v>
      </c>
      <c r="AD49" s="515"/>
      <c r="AE49" s="515"/>
      <c r="AF49" s="516"/>
      <c r="AG49" s="517"/>
      <c r="AH49" s="518"/>
      <c r="AI49" s="518"/>
      <c r="AJ49" s="519"/>
    </row>
    <row r="50" spans="1:36" ht="19.5" customHeight="1">
      <c r="A50" s="509">
        <v>46</v>
      </c>
      <c r="B50" s="541"/>
      <c r="C50" s="538" t="s">
        <v>79</v>
      </c>
      <c r="D50" s="539"/>
      <c r="E50" s="539"/>
      <c r="F50" s="539"/>
      <c r="G50" s="539"/>
      <c r="H50" s="539"/>
      <c r="I50" s="539"/>
      <c r="J50" s="539"/>
      <c r="K50" s="539"/>
      <c r="L50" s="539"/>
      <c r="M50" s="539"/>
      <c r="N50" s="539"/>
      <c r="O50" s="539"/>
      <c r="P50" s="539"/>
      <c r="Q50" s="539"/>
      <c r="R50" s="539"/>
      <c r="S50" s="539"/>
      <c r="T50" s="539"/>
      <c r="U50" s="539"/>
      <c r="V50" s="539"/>
      <c r="W50" s="539"/>
      <c r="X50" s="539"/>
      <c r="Y50" s="539"/>
      <c r="Z50" s="539"/>
      <c r="AA50" s="539"/>
      <c r="AB50" s="540"/>
      <c r="AC50" s="514" t="s">
        <v>80</v>
      </c>
      <c r="AD50" s="515"/>
      <c r="AE50" s="515"/>
      <c r="AF50" s="516"/>
      <c r="AG50" s="517"/>
      <c r="AH50" s="518"/>
      <c r="AI50" s="518"/>
      <c r="AJ50" s="519"/>
    </row>
    <row r="51" spans="1:36" ht="19.5" customHeight="1">
      <c r="A51" s="509">
        <v>47</v>
      </c>
      <c r="B51" s="541"/>
      <c r="C51" s="538" t="s">
        <v>81</v>
      </c>
      <c r="D51" s="539"/>
      <c r="E51" s="539"/>
      <c r="F51" s="539"/>
      <c r="G51" s="539"/>
      <c r="H51" s="539"/>
      <c r="I51" s="539"/>
      <c r="J51" s="539"/>
      <c r="K51" s="539"/>
      <c r="L51" s="539"/>
      <c r="M51" s="539"/>
      <c r="N51" s="539"/>
      <c r="O51" s="539"/>
      <c r="P51" s="539"/>
      <c r="Q51" s="539"/>
      <c r="R51" s="539"/>
      <c r="S51" s="539"/>
      <c r="T51" s="539"/>
      <c r="U51" s="539"/>
      <c r="V51" s="539"/>
      <c r="W51" s="539"/>
      <c r="X51" s="539"/>
      <c r="Y51" s="539"/>
      <c r="Z51" s="539"/>
      <c r="AA51" s="539"/>
      <c r="AB51" s="540"/>
      <c r="AC51" s="514" t="s">
        <v>82</v>
      </c>
      <c r="AD51" s="515"/>
      <c r="AE51" s="515"/>
      <c r="AF51" s="516"/>
      <c r="AG51" s="517"/>
      <c r="AH51" s="518"/>
      <c r="AI51" s="518"/>
      <c r="AJ51" s="519"/>
    </row>
    <row r="52" spans="1:36" ht="19.5" customHeight="1">
      <c r="A52" s="509">
        <v>48</v>
      </c>
      <c r="B52" s="541"/>
      <c r="C52" s="538" t="s">
        <v>83</v>
      </c>
      <c r="D52" s="539"/>
      <c r="E52" s="539"/>
      <c r="F52" s="539"/>
      <c r="G52" s="539"/>
      <c r="H52" s="539"/>
      <c r="I52" s="539"/>
      <c r="J52" s="539"/>
      <c r="K52" s="539"/>
      <c r="L52" s="539"/>
      <c r="M52" s="539"/>
      <c r="N52" s="539"/>
      <c r="O52" s="539"/>
      <c r="P52" s="539"/>
      <c r="Q52" s="539"/>
      <c r="R52" s="539"/>
      <c r="S52" s="539"/>
      <c r="T52" s="539"/>
      <c r="U52" s="539"/>
      <c r="V52" s="539"/>
      <c r="W52" s="539"/>
      <c r="X52" s="539"/>
      <c r="Y52" s="539"/>
      <c r="Z52" s="539"/>
      <c r="AA52" s="539"/>
      <c r="AB52" s="540"/>
      <c r="AC52" s="514" t="s">
        <v>84</v>
      </c>
      <c r="AD52" s="515"/>
      <c r="AE52" s="515"/>
      <c r="AF52" s="516"/>
      <c r="AG52" s="517"/>
      <c r="AH52" s="518"/>
      <c r="AI52" s="518"/>
      <c r="AJ52" s="519"/>
    </row>
    <row r="53" spans="1:36" ht="19.5" customHeight="1">
      <c r="A53" s="509">
        <v>49</v>
      </c>
      <c r="B53" s="541"/>
      <c r="C53" s="538" t="s">
        <v>85</v>
      </c>
      <c r="D53" s="539"/>
      <c r="E53" s="539"/>
      <c r="F53" s="539"/>
      <c r="G53" s="539"/>
      <c r="H53" s="539"/>
      <c r="I53" s="539"/>
      <c r="J53" s="539"/>
      <c r="K53" s="539"/>
      <c r="L53" s="539"/>
      <c r="M53" s="539"/>
      <c r="N53" s="539"/>
      <c r="O53" s="539"/>
      <c r="P53" s="539"/>
      <c r="Q53" s="539"/>
      <c r="R53" s="539"/>
      <c r="S53" s="539"/>
      <c r="T53" s="539"/>
      <c r="U53" s="539"/>
      <c r="V53" s="539"/>
      <c r="W53" s="539"/>
      <c r="X53" s="539"/>
      <c r="Y53" s="539"/>
      <c r="Z53" s="539"/>
      <c r="AA53" s="539"/>
      <c r="AB53" s="540"/>
      <c r="AC53" s="514" t="s">
        <v>86</v>
      </c>
      <c r="AD53" s="515"/>
      <c r="AE53" s="515"/>
      <c r="AF53" s="516"/>
      <c r="AG53" s="517"/>
      <c r="AH53" s="518"/>
      <c r="AI53" s="518"/>
      <c r="AJ53" s="519"/>
    </row>
    <row r="54" spans="1:36" ht="19.5" customHeight="1">
      <c r="A54" s="527">
        <v>50</v>
      </c>
      <c r="B54" s="545"/>
      <c r="C54" s="529" t="s">
        <v>89</v>
      </c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530"/>
      <c r="Y54" s="530"/>
      <c r="Z54" s="530"/>
      <c r="AA54" s="530"/>
      <c r="AB54" s="531"/>
      <c r="AC54" s="532" t="s">
        <v>90</v>
      </c>
      <c r="AD54" s="533"/>
      <c r="AE54" s="533"/>
      <c r="AF54" s="534"/>
      <c r="AG54" s="535">
        <f>SUM(AG49:AJ53)</f>
        <v>0</v>
      </c>
      <c r="AH54" s="536"/>
      <c r="AI54" s="536"/>
      <c r="AJ54" s="537"/>
    </row>
    <row r="55" spans="1:36" ht="29.25" customHeight="1">
      <c r="A55" s="509">
        <v>51</v>
      </c>
      <c r="B55" s="541"/>
      <c r="C55" s="538" t="s">
        <v>91</v>
      </c>
      <c r="D55" s="539"/>
      <c r="E55" s="539"/>
      <c r="F55" s="539"/>
      <c r="G55" s="539"/>
      <c r="H55" s="539"/>
      <c r="I55" s="539"/>
      <c r="J55" s="539"/>
      <c r="K55" s="539"/>
      <c r="L55" s="539"/>
      <c r="M55" s="539"/>
      <c r="N55" s="539"/>
      <c r="O55" s="539"/>
      <c r="P55" s="539"/>
      <c r="Q55" s="539"/>
      <c r="R55" s="539"/>
      <c r="S55" s="539"/>
      <c r="T55" s="539"/>
      <c r="U55" s="539"/>
      <c r="V55" s="539"/>
      <c r="W55" s="539"/>
      <c r="X55" s="539"/>
      <c r="Y55" s="539"/>
      <c r="Z55" s="539"/>
      <c r="AA55" s="539"/>
      <c r="AB55" s="540"/>
      <c r="AC55" s="514" t="s">
        <v>92</v>
      </c>
      <c r="AD55" s="515"/>
      <c r="AE55" s="515"/>
      <c r="AF55" s="516"/>
      <c r="AG55" s="517"/>
      <c r="AH55" s="518"/>
      <c r="AI55" s="518"/>
      <c r="AJ55" s="519"/>
    </row>
    <row r="56" spans="1:36" ht="29.25" customHeight="1">
      <c r="A56" s="509">
        <v>52</v>
      </c>
      <c r="B56" s="541"/>
      <c r="C56" s="511" t="s">
        <v>93</v>
      </c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512"/>
      <c r="R56" s="512"/>
      <c r="S56" s="512"/>
      <c r="T56" s="512"/>
      <c r="U56" s="512"/>
      <c r="V56" s="512"/>
      <c r="W56" s="512"/>
      <c r="X56" s="512"/>
      <c r="Y56" s="512"/>
      <c r="Z56" s="512"/>
      <c r="AA56" s="512"/>
      <c r="AB56" s="513"/>
      <c r="AC56" s="514" t="s">
        <v>94</v>
      </c>
      <c r="AD56" s="515"/>
      <c r="AE56" s="515"/>
      <c r="AF56" s="516"/>
      <c r="AG56" s="517"/>
      <c r="AH56" s="518"/>
      <c r="AI56" s="518"/>
      <c r="AJ56" s="519"/>
    </row>
    <row r="57" spans="1:36" ht="19.5" customHeight="1">
      <c r="A57" s="509">
        <v>53</v>
      </c>
      <c r="B57" s="541"/>
      <c r="C57" s="538" t="s">
        <v>95</v>
      </c>
      <c r="D57" s="539"/>
      <c r="E57" s="539"/>
      <c r="F57" s="539"/>
      <c r="G57" s="539"/>
      <c r="H57" s="539"/>
      <c r="I57" s="539"/>
      <c r="J57" s="539"/>
      <c r="K57" s="539"/>
      <c r="L57" s="539"/>
      <c r="M57" s="539"/>
      <c r="N57" s="539"/>
      <c r="O57" s="539"/>
      <c r="P57" s="539"/>
      <c r="Q57" s="539"/>
      <c r="R57" s="539"/>
      <c r="S57" s="539"/>
      <c r="T57" s="539"/>
      <c r="U57" s="539"/>
      <c r="V57" s="539"/>
      <c r="W57" s="539"/>
      <c r="X57" s="539"/>
      <c r="Y57" s="539"/>
      <c r="Z57" s="539"/>
      <c r="AA57" s="539"/>
      <c r="AB57" s="540"/>
      <c r="AC57" s="514" t="s">
        <v>278</v>
      </c>
      <c r="AD57" s="515"/>
      <c r="AE57" s="515"/>
      <c r="AF57" s="516"/>
      <c r="AG57" s="517">
        <v>611000</v>
      </c>
      <c r="AH57" s="518"/>
      <c r="AI57" s="518"/>
      <c r="AJ57" s="519"/>
    </row>
    <row r="58" spans="1:36" ht="19.5" customHeight="1">
      <c r="A58" s="527">
        <v>54</v>
      </c>
      <c r="B58" s="545"/>
      <c r="C58" s="529" t="s">
        <v>97</v>
      </c>
      <c r="D58" s="530"/>
      <c r="E58" s="530"/>
      <c r="F58" s="530"/>
      <c r="G58" s="530"/>
      <c r="H58" s="530"/>
      <c r="I58" s="530"/>
      <c r="J58" s="530"/>
      <c r="K58" s="530"/>
      <c r="L58" s="530"/>
      <c r="M58" s="530"/>
      <c r="N58" s="530"/>
      <c r="O58" s="530"/>
      <c r="P58" s="530"/>
      <c r="Q58" s="530"/>
      <c r="R58" s="530"/>
      <c r="S58" s="530"/>
      <c r="T58" s="530"/>
      <c r="U58" s="530"/>
      <c r="V58" s="530"/>
      <c r="W58" s="530"/>
      <c r="X58" s="530"/>
      <c r="Y58" s="530"/>
      <c r="Z58" s="530"/>
      <c r="AA58" s="530"/>
      <c r="AB58" s="531"/>
      <c r="AC58" s="532" t="s">
        <v>98</v>
      </c>
      <c r="AD58" s="533"/>
      <c r="AE58" s="533"/>
      <c r="AF58" s="534"/>
      <c r="AG58" s="535">
        <f>SUM(AG55:AJ57)</f>
        <v>611000</v>
      </c>
      <c r="AH58" s="536"/>
      <c r="AI58" s="536"/>
      <c r="AJ58" s="537"/>
    </row>
    <row r="59" spans="1:36" ht="29.25" customHeight="1">
      <c r="A59" s="509">
        <v>55</v>
      </c>
      <c r="B59" s="541"/>
      <c r="C59" s="538" t="s">
        <v>99</v>
      </c>
      <c r="D59" s="539"/>
      <c r="E59" s="539"/>
      <c r="F59" s="539"/>
      <c r="G59" s="539"/>
      <c r="H59" s="539"/>
      <c r="I59" s="539"/>
      <c r="J59" s="539"/>
      <c r="K59" s="539"/>
      <c r="L59" s="539"/>
      <c r="M59" s="539"/>
      <c r="N59" s="539"/>
      <c r="O59" s="539"/>
      <c r="P59" s="539"/>
      <c r="Q59" s="539"/>
      <c r="R59" s="539"/>
      <c r="S59" s="539"/>
      <c r="T59" s="539"/>
      <c r="U59" s="539"/>
      <c r="V59" s="539"/>
      <c r="W59" s="539"/>
      <c r="X59" s="539"/>
      <c r="Y59" s="539"/>
      <c r="Z59" s="539"/>
      <c r="AA59" s="539"/>
      <c r="AB59" s="540"/>
      <c r="AC59" s="514" t="s">
        <v>100</v>
      </c>
      <c r="AD59" s="515"/>
      <c r="AE59" s="515"/>
      <c r="AF59" s="516"/>
      <c r="AG59" s="517"/>
      <c r="AH59" s="518"/>
      <c r="AI59" s="518"/>
      <c r="AJ59" s="519"/>
    </row>
    <row r="60" spans="1:36" ht="29.25" customHeight="1">
      <c r="A60" s="509">
        <v>56</v>
      </c>
      <c r="B60" s="541"/>
      <c r="C60" s="511" t="s">
        <v>101</v>
      </c>
      <c r="D60" s="512"/>
      <c r="E60" s="512"/>
      <c r="F60" s="512"/>
      <c r="G60" s="512"/>
      <c r="H60" s="512"/>
      <c r="I60" s="512"/>
      <c r="J60" s="512"/>
      <c r="K60" s="512"/>
      <c r="L60" s="512"/>
      <c r="M60" s="512"/>
      <c r="N60" s="512"/>
      <c r="O60" s="512"/>
      <c r="P60" s="512"/>
      <c r="Q60" s="512"/>
      <c r="R60" s="512"/>
      <c r="S60" s="512"/>
      <c r="T60" s="512"/>
      <c r="U60" s="512"/>
      <c r="V60" s="512"/>
      <c r="W60" s="512"/>
      <c r="X60" s="512"/>
      <c r="Y60" s="512"/>
      <c r="Z60" s="512"/>
      <c r="AA60" s="512"/>
      <c r="AB60" s="513"/>
      <c r="AC60" s="514" t="s">
        <v>102</v>
      </c>
      <c r="AD60" s="515"/>
      <c r="AE60" s="515"/>
      <c r="AF60" s="516"/>
      <c r="AG60" s="517"/>
      <c r="AH60" s="518"/>
      <c r="AI60" s="518"/>
      <c r="AJ60" s="519"/>
    </row>
    <row r="61" spans="1:36" ht="19.5" customHeight="1">
      <c r="A61" s="509">
        <v>57</v>
      </c>
      <c r="B61" s="541"/>
      <c r="C61" s="538" t="s">
        <v>103</v>
      </c>
      <c r="D61" s="539"/>
      <c r="E61" s="539"/>
      <c r="F61" s="539"/>
      <c r="G61" s="539"/>
      <c r="H61" s="539"/>
      <c r="I61" s="539"/>
      <c r="J61" s="539"/>
      <c r="K61" s="539"/>
      <c r="L61" s="539"/>
      <c r="M61" s="539"/>
      <c r="N61" s="539"/>
      <c r="O61" s="539"/>
      <c r="P61" s="539"/>
      <c r="Q61" s="539"/>
      <c r="R61" s="539"/>
      <c r="S61" s="539"/>
      <c r="T61" s="539"/>
      <c r="U61" s="539"/>
      <c r="V61" s="539"/>
      <c r="W61" s="539"/>
      <c r="X61" s="539"/>
      <c r="Y61" s="539"/>
      <c r="Z61" s="539"/>
      <c r="AA61" s="539"/>
      <c r="AB61" s="540"/>
      <c r="AC61" s="514" t="s">
        <v>104</v>
      </c>
      <c r="AD61" s="515"/>
      <c r="AE61" s="515"/>
      <c r="AF61" s="516"/>
      <c r="AG61" s="517"/>
      <c r="AH61" s="518"/>
      <c r="AI61" s="518"/>
      <c r="AJ61" s="519"/>
    </row>
    <row r="62" spans="1:36" ht="19.5" customHeight="1">
      <c r="A62" s="527">
        <v>58</v>
      </c>
      <c r="B62" s="545"/>
      <c r="C62" s="529" t="s">
        <v>105</v>
      </c>
      <c r="D62" s="530"/>
      <c r="E62" s="530"/>
      <c r="F62" s="530"/>
      <c r="G62" s="530"/>
      <c r="H62" s="530"/>
      <c r="I62" s="530"/>
      <c r="J62" s="530"/>
      <c r="K62" s="530"/>
      <c r="L62" s="530"/>
      <c r="M62" s="530"/>
      <c r="N62" s="530"/>
      <c r="O62" s="530"/>
      <c r="P62" s="530"/>
      <c r="Q62" s="530"/>
      <c r="R62" s="530"/>
      <c r="S62" s="530"/>
      <c r="T62" s="530"/>
      <c r="U62" s="530"/>
      <c r="V62" s="530"/>
      <c r="W62" s="530"/>
      <c r="X62" s="530"/>
      <c r="Y62" s="530"/>
      <c r="Z62" s="530"/>
      <c r="AA62" s="530"/>
      <c r="AB62" s="531"/>
      <c r="AC62" s="532" t="s">
        <v>106</v>
      </c>
      <c r="AD62" s="533"/>
      <c r="AE62" s="533"/>
      <c r="AF62" s="534"/>
      <c r="AG62" s="535">
        <f>SUM(AG59:AJ61)</f>
        <v>0</v>
      </c>
      <c r="AH62" s="536"/>
      <c r="AI62" s="536"/>
      <c r="AJ62" s="537"/>
    </row>
    <row r="63" spans="1:36" ht="19.5" customHeight="1">
      <c r="A63" s="561">
        <v>59</v>
      </c>
      <c r="B63" s="562"/>
      <c r="C63" s="558" t="s">
        <v>107</v>
      </c>
      <c r="D63" s="559"/>
      <c r="E63" s="559"/>
      <c r="F63" s="559"/>
      <c r="G63" s="559"/>
      <c r="H63" s="559"/>
      <c r="I63" s="559"/>
      <c r="J63" s="559"/>
      <c r="K63" s="559"/>
      <c r="L63" s="559"/>
      <c r="M63" s="559"/>
      <c r="N63" s="559"/>
      <c r="O63" s="559"/>
      <c r="P63" s="559"/>
      <c r="Q63" s="559"/>
      <c r="R63" s="559"/>
      <c r="S63" s="559"/>
      <c r="T63" s="559"/>
      <c r="U63" s="559"/>
      <c r="V63" s="559"/>
      <c r="W63" s="559"/>
      <c r="X63" s="559"/>
      <c r="Y63" s="559"/>
      <c r="Z63" s="559"/>
      <c r="AA63" s="559"/>
      <c r="AB63" s="560"/>
      <c r="AC63" s="555" t="s">
        <v>108</v>
      </c>
      <c r="AD63" s="556"/>
      <c r="AE63" s="556"/>
      <c r="AF63" s="557"/>
      <c r="AG63" s="551">
        <f>AG17+AG23+AG37+AG48+AG54+AG58+AG62</f>
        <v>3153481</v>
      </c>
      <c r="AH63" s="552"/>
      <c r="AI63" s="552"/>
      <c r="AJ63" s="553"/>
    </row>
    <row r="64" spans="1:36" ht="15" customHeight="1">
      <c r="A64" s="527">
        <v>60</v>
      </c>
      <c r="B64" s="545"/>
      <c r="C64" s="549" t="s">
        <v>109</v>
      </c>
      <c r="D64" s="550"/>
      <c r="E64" s="550"/>
      <c r="F64" s="550"/>
      <c r="G64" s="550"/>
      <c r="H64" s="550"/>
      <c r="I64" s="550"/>
      <c r="J64" s="550"/>
      <c r="K64" s="550"/>
      <c r="L64" s="550"/>
      <c r="M64" s="550"/>
      <c r="N64" s="550"/>
      <c r="O64" s="550"/>
      <c r="P64" s="550"/>
      <c r="Q64" s="550"/>
      <c r="R64" s="550"/>
      <c r="S64" s="550"/>
      <c r="T64" s="550"/>
      <c r="U64" s="550"/>
      <c r="V64" s="550"/>
      <c r="W64" s="550"/>
      <c r="X64" s="550"/>
      <c r="Y64" s="550"/>
      <c r="Z64" s="550"/>
      <c r="AA64" s="550"/>
      <c r="AB64" s="554"/>
      <c r="AC64" s="549" t="s">
        <v>110</v>
      </c>
      <c r="AD64" s="550"/>
      <c r="AE64" s="550"/>
      <c r="AF64" s="550"/>
      <c r="AG64" s="517">
        <v>452112</v>
      </c>
      <c r="AH64" s="518"/>
      <c r="AI64" s="518"/>
      <c r="AJ64" s="519"/>
    </row>
    <row r="65" spans="1:36" ht="15" customHeight="1">
      <c r="A65" s="527">
        <v>61</v>
      </c>
      <c r="B65" s="545"/>
      <c r="C65" s="563" t="s">
        <v>111</v>
      </c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565"/>
      <c r="AC65" s="563" t="s">
        <v>112</v>
      </c>
      <c r="AD65" s="564"/>
      <c r="AE65" s="564"/>
      <c r="AF65" s="564"/>
      <c r="AG65" s="535">
        <f>SUM(AG64)</f>
        <v>452112</v>
      </c>
      <c r="AH65" s="536"/>
      <c r="AI65" s="536"/>
      <c r="AJ65" s="537"/>
    </row>
    <row r="66" spans="1:36" ht="15" customHeight="1">
      <c r="A66" s="527">
        <v>65</v>
      </c>
      <c r="B66" s="545"/>
      <c r="C66" s="546" t="s">
        <v>113</v>
      </c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8"/>
      <c r="AC66" s="549" t="s">
        <v>114</v>
      </c>
      <c r="AD66" s="550"/>
      <c r="AE66" s="550"/>
      <c r="AF66" s="550"/>
      <c r="AG66" s="517">
        <v>110434588</v>
      </c>
      <c r="AH66" s="518"/>
      <c r="AI66" s="518"/>
      <c r="AJ66" s="519"/>
    </row>
    <row r="67" spans="1:36" ht="15" customHeight="1">
      <c r="A67" s="527">
        <v>66</v>
      </c>
      <c r="B67" s="545"/>
      <c r="C67" s="546" t="s">
        <v>115</v>
      </c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8"/>
      <c r="AC67" s="549" t="s">
        <v>116</v>
      </c>
      <c r="AD67" s="550"/>
      <c r="AE67" s="550"/>
      <c r="AF67" s="550"/>
      <c r="AG67" s="517"/>
      <c r="AH67" s="518"/>
      <c r="AI67" s="518"/>
      <c r="AJ67" s="519"/>
    </row>
    <row r="68" spans="1:36" ht="15" customHeight="1">
      <c r="A68" s="561">
        <v>68</v>
      </c>
      <c r="B68" s="562"/>
      <c r="C68" s="569" t="s">
        <v>117</v>
      </c>
      <c r="D68" s="570"/>
      <c r="E68" s="570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1"/>
      <c r="AC68" s="572" t="s">
        <v>118</v>
      </c>
      <c r="AD68" s="573"/>
      <c r="AE68" s="573"/>
      <c r="AF68" s="573"/>
      <c r="AG68" s="551">
        <f>AG65+AG66+AG67</f>
        <v>110886700</v>
      </c>
      <c r="AH68" s="552"/>
      <c r="AI68" s="552"/>
      <c r="AJ68" s="553"/>
    </row>
    <row r="69" spans="1:36" ht="21.75" customHeight="1">
      <c r="A69" s="574">
        <v>69</v>
      </c>
      <c r="B69" s="575"/>
      <c r="C69" s="576" t="s">
        <v>119</v>
      </c>
      <c r="D69" s="577"/>
      <c r="E69" s="577"/>
      <c r="F69" s="577"/>
      <c r="G69" s="577"/>
      <c r="H69" s="577"/>
      <c r="I69" s="577"/>
      <c r="J69" s="577"/>
      <c r="K69" s="577"/>
      <c r="L69" s="577"/>
      <c r="M69" s="577"/>
      <c r="N69" s="577"/>
      <c r="O69" s="577"/>
      <c r="P69" s="577"/>
      <c r="Q69" s="577"/>
      <c r="R69" s="577"/>
      <c r="S69" s="577"/>
      <c r="T69" s="577"/>
      <c r="U69" s="577"/>
      <c r="V69" s="577"/>
      <c r="W69" s="577"/>
      <c r="X69" s="577"/>
      <c r="Y69" s="577"/>
      <c r="Z69" s="577"/>
      <c r="AA69" s="577"/>
      <c r="AB69" s="578"/>
      <c r="AC69" s="579"/>
      <c r="AD69" s="580"/>
      <c r="AE69" s="580"/>
      <c r="AF69" s="580"/>
      <c r="AG69" s="566">
        <f>AG63+AG68</f>
        <v>114040181</v>
      </c>
      <c r="AH69" s="567"/>
      <c r="AI69" s="567"/>
      <c r="AJ69" s="568"/>
    </row>
  </sheetData>
  <sheetProtection/>
  <mergeCells count="270">
    <mergeCell ref="A1:AJ1"/>
    <mergeCell ref="A2:AJ2"/>
    <mergeCell ref="A3:B3"/>
    <mergeCell ref="C3:AB3"/>
    <mergeCell ref="AC3:AF3"/>
    <mergeCell ref="AG3:AJ3"/>
    <mergeCell ref="A7:B7"/>
    <mergeCell ref="C7:AB7"/>
    <mergeCell ref="AC7:AF7"/>
    <mergeCell ref="AG7:AJ7"/>
    <mergeCell ref="A6:B6"/>
    <mergeCell ref="C6:AB6"/>
    <mergeCell ref="AC6:AF6"/>
    <mergeCell ref="AG6:AJ6"/>
    <mergeCell ref="A5:B5"/>
    <mergeCell ref="C5:AB5"/>
    <mergeCell ref="AC5:AF5"/>
    <mergeCell ref="AG5:AJ5"/>
    <mergeCell ref="A4:B4"/>
    <mergeCell ref="C4:AB4"/>
    <mergeCell ref="AC4:AF4"/>
    <mergeCell ref="AG4:AJ4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9:B9"/>
    <mergeCell ref="C9:AB9"/>
    <mergeCell ref="AC9:AF9"/>
    <mergeCell ref="AG9:AJ9"/>
    <mergeCell ref="A8:B8"/>
    <mergeCell ref="C8:AB8"/>
    <mergeCell ref="AC8:AF8"/>
    <mergeCell ref="AG8:AJ8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G45:AJ45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8:B48"/>
    <mergeCell ref="C48:AB48"/>
    <mergeCell ref="AC48:AF48"/>
    <mergeCell ref="A45:B45"/>
    <mergeCell ref="C45:AB45"/>
    <mergeCell ref="AC45:AF45"/>
    <mergeCell ref="A44:B44"/>
    <mergeCell ref="C44:AB44"/>
    <mergeCell ref="AC44:AF44"/>
    <mergeCell ref="AG44:AJ44"/>
    <mergeCell ref="AG48:AJ48"/>
    <mergeCell ref="A51:B51"/>
    <mergeCell ref="C51:AB51"/>
    <mergeCell ref="AC51:AF51"/>
    <mergeCell ref="AG51:AJ51"/>
    <mergeCell ref="A49:B49"/>
    <mergeCell ref="C49:AB49"/>
    <mergeCell ref="AC49:AF49"/>
    <mergeCell ref="AG49:AJ49"/>
    <mergeCell ref="AC50:AF50"/>
    <mergeCell ref="AG50:AJ50"/>
    <mergeCell ref="A50:B50"/>
    <mergeCell ref="C50:AB50"/>
    <mergeCell ref="A57:B57"/>
    <mergeCell ref="AC57:AF57"/>
    <mergeCell ref="AG54:AJ54"/>
    <mergeCell ref="A52:B52"/>
    <mergeCell ref="C52:AB52"/>
    <mergeCell ref="AC52:AF52"/>
    <mergeCell ref="AC56:AF56"/>
    <mergeCell ref="AG52:AJ52"/>
    <mergeCell ref="A53:B53"/>
    <mergeCell ref="A55:B55"/>
    <mergeCell ref="C53:AB53"/>
    <mergeCell ref="AC53:AF53"/>
    <mergeCell ref="AG55:AJ55"/>
    <mergeCell ref="AG53:AJ53"/>
    <mergeCell ref="A54:B54"/>
    <mergeCell ref="C54:AB54"/>
    <mergeCell ref="AC54:AF54"/>
    <mergeCell ref="C55:AB55"/>
    <mergeCell ref="AC55:AF55"/>
    <mergeCell ref="AG56:AJ56"/>
    <mergeCell ref="A59:B59"/>
    <mergeCell ref="C59:AB59"/>
    <mergeCell ref="AC59:AF59"/>
    <mergeCell ref="AG59:AJ59"/>
    <mergeCell ref="A58:B58"/>
    <mergeCell ref="AG57:AJ57"/>
    <mergeCell ref="C57:AB57"/>
    <mergeCell ref="A56:B56"/>
    <mergeCell ref="C56:AB56"/>
    <mergeCell ref="AG58:AJ58"/>
    <mergeCell ref="AG64:AJ64"/>
    <mergeCell ref="AC62:AF62"/>
    <mergeCell ref="C58:AB58"/>
    <mergeCell ref="AC58:AF58"/>
    <mergeCell ref="AC63:AF63"/>
    <mergeCell ref="AC60:AF60"/>
    <mergeCell ref="C63:AB63"/>
    <mergeCell ref="C61:AB61"/>
    <mergeCell ref="AG60:AJ60"/>
    <mergeCell ref="C62:AB62"/>
    <mergeCell ref="AG63:AJ63"/>
    <mergeCell ref="A60:B60"/>
    <mergeCell ref="C60:AB60"/>
    <mergeCell ref="A63:B63"/>
    <mergeCell ref="A61:B61"/>
    <mergeCell ref="A62:B62"/>
    <mergeCell ref="AG66:AJ66"/>
    <mergeCell ref="C66:AB66"/>
    <mergeCell ref="AC66:AF66"/>
    <mergeCell ref="A64:B64"/>
    <mergeCell ref="C64:AB64"/>
    <mergeCell ref="AC64:AF64"/>
    <mergeCell ref="AC68:AF68"/>
    <mergeCell ref="A69:B69"/>
    <mergeCell ref="C69:AB69"/>
    <mergeCell ref="AG61:AJ61"/>
    <mergeCell ref="AG62:AJ62"/>
    <mergeCell ref="AC61:AF61"/>
    <mergeCell ref="C67:AB67"/>
    <mergeCell ref="AC67:AF67"/>
    <mergeCell ref="A66:B66"/>
    <mergeCell ref="AG65:AJ65"/>
    <mergeCell ref="AC69:AF69"/>
    <mergeCell ref="A68:B68"/>
    <mergeCell ref="AG68:AJ68"/>
    <mergeCell ref="A65:B65"/>
    <mergeCell ref="AC65:AF65"/>
    <mergeCell ref="C65:AB65"/>
    <mergeCell ref="AG69:AJ69"/>
    <mergeCell ref="C68:AB68"/>
    <mergeCell ref="A67:B67"/>
    <mergeCell ref="AG67:AJ67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600" verticalDpi="600" orientation="portrait" paperSize="9" scale="85" r:id="rId1"/>
  <headerFooter alignWithMargins="0">
    <oddHeader>&amp;R&amp;"Arial,Félkövér"&amp;11 1.b függelék</oddHeader>
    <oddFooter>&amp;C&amp;P</oddFooter>
  </headerFooter>
  <rowBreaks count="1" manualBreakCount="1">
    <brk id="35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69"/>
  <sheetViews>
    <sheetView zoomScaleSheetLayoutView="100" zoomScalePageLayoutView="0" workbookViewId="0" topLeftCell="A1">
      <selection activeCell="A1" sqref="A1:AJ1"/>
    </sheetView>
  </sheetViews>
  <sheetFormatPr defaultColWidth="9.140625" defaultRowHeight="12.75"/>
  <cols>
    <col min="1" max="28" width="2.7109375" style="1" customWidth="1"/>
    <col min="29" max="29" width="2.7109375" style="4" customWidth="1"/>
    <col min="30" max="46" width="2.7109375" style="1" customWidth="1"/>
    <col min="47" max="16384" width="9.140625" style="1" customWidth="1"/>
  </cols>
  <sheetData>
    <row r="1" spans="1:36" ht="25.5" customHeight="1">
      <c r="A1" s="496" t="s">
        <v>786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8"/>
    </row>
    <row r="2" spans="1:36" ht="15.75" customHeight="1">
      <c r="A2" s="499" t="s">
        <v>274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</row>
    <row r="3" spans="1:36" ht="34.5" customHeight="1">
      <c r="A3" s="501" t="s">
        <v>754</v>
      </c>
      <c r="B3" s="502"/>
      <c r="C3" s="503" t="s">
        <v>755</v>
      </c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5" t="s">
        <v>756</v>
      </c>
      <c r="AD3" s="504"/>
      <c r="AE3" s="504"/>
      <c r="AF3" s="504"/>
      <c r="AG3" s="506" t="s">
        <v>790</v>
      </c>
      <c r="AH3" s="507"/>
      <c r="AI3" s="507"/>
      <c r="AJ3" s="508"/>
    </row>
    <row r="4" spans="1:36" ht="12.75">
      <c r="A4" s="520" t="s">
        <v>757</v>
      </c>
      <c r="B4" s="521"/>
      <c r="C4" s="522" t="s">
        <v>758</v>
      </c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2" t="s">
        <v>759</v>
      </c>
      <c r="AD4" s="507"/>
      <c r="AE4" s="507"/>
      <c r="AF4" s="508"/>
      <c r="AG4" s="522" t="s">
        <v>760</v>
      </c>
      <c r="AH4" s="523"/>
      <c r="AI4" s="523"/>
      <c r="AJ4" s="510"/>
    </row>
    <row r="5" spans="1:37" s="2" customFormat="1" ht="19.5" customHeight="1">
      <c r="A5" s="509" t="s">
        <v>761</v>
      </c>
      <c r="B5" s="510"/>
      <c r="C5" s="524" t="s">
        <v>762</v>
      </c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5"/>
      <c r="AB5" s="526"/>
      <c r="AC5" s="514" t="s">
        <v>763</v>
      </c>
      <c r="AD5" s="515"/>
      <c r="AE5" s="515"/>
      <c r="AF5" s="516"/>
      <c r="AG5" s="517"/>
      <c r="AH5" s="518"/>
      <c r="AI5" s="518"/>
      <c r="AJ5" s="519"/>
      <c r="AK5" s="1"/>
    </row>
    <row r="6" spans="1:37" s="2" customFormat="1" ht="19.5" customHeight="1">
      <c r="A6" s="509" t="s">
        <v>764</v>
      </c>
      <c r="B6" s="510"/>
      <c r="C6" s="511" t="s">
        <v>765</v>
      </c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3"/>
      <c r="AC6" s="514" t="s">
        <v>766</v>
      </c>
      <c r="AD6" s="515"/>
      <c r="AE6" s="515"/>
      <c r="AF6" s="516"/>
      <c r="AG6" s="517"/>
      <c r="AH6" s="518"/>
      <c r="AI6" s="518"/>
      <c r="AJ6" s="519"/>
      <c r="AK6" s="1"/>
    </row>
    <row r="7" spans="1:37" s="2" customFormat="1" ht="19.5" customHeight="1">
      <c r="A7" s="509" t="s">
        <v>767</v>
      </c>
      <c r="B7" s="510"/>
      <c r="C7" s="511" t="s">
        <v>768</v>
      </c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3"/>
      <c r="AC7" s="514" t="s">
        <v>769</v>
      </c>
      <c r="AD7" s="515"/>
      <c r="AE7" s="515"/>
      <c r="AF7" s="516"/>
      <c r="AG7" s="517"/>
      <c r="AH7" s="518"/>
      <c r="AI7" s="518"/>
      <c r="AJ7" s="519"/>
      <c r="AK7" s="1"/>
    </row>
    <row r="8" spans="1:36" ht="19.5" customHeight="1">
      <c r="A8" s="509" t="s">
        <v>770</v>
      </c>
      <c r="B8" s="510"/>
      <c r="C8" s="511" t="s">
        <v>771</v>
      </c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3"/>
      <c r="AC8" s="514" t="s">
        <v>772</v>
      </c>
      <c r="AD8" s="515"/>
      <c r="AE8" s="515"/>
      <c r="AF8" s="516"/>
      <c r="AG8" s="517"/>
      <c r="AH8" s="518"/>
      <c r="AI8" s="518"/>
      <c r="AJ8" s="519"/>
    </row>
    <row r="9" spans="1:37" s="3" customFormat="1" ht="19.5" customHeight="1">
      <c r="A9" s="509" t="s">
        <v>773</v>
      </c>
      <c r="B9" s="510"/>
      <c r="C9" s="511" t="s">
        <v>774</v>
      </c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3"/>
      <c r="AC9" s="514" t="s">
        <v>775</v>
      </c>
      <c r="AD9" s="515"/>
      <c r="AE9" s="515"/>
      <c r="AF9" s="516"/>
      <c r="AG9" s="517"/>
      <c r="AH9" s="518"/>
      <c r="AI9" s="518"/>
      <c r="AJ9" s="519"/>
      <c r="AK9" s="1"/>
    </row>
    <row r="10" spans="1:37" s="3" customFormat="1" ht="19.5" customHeight="1">
      <c r="A10" s="509" t="s">
        <v>776</v>
      </c>
      <c r="B10" s="510"/>
      <c r="C10" s="511" t="s">
        <v>798</v>
      </c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2"/>
      <c r="U10" s="512"/>
      <c r="V10" s="512"/>
      <c r="W10" s="512"/>
      <c r="X10" s="512"/>
      <c r="Y10" s="512"/>
      <c r="Z10" s="512"/>
      <c r="AA10" s="512"/>
      <c r="AB10" s="513"/>
      <c r="AC10" s="514" t="s">
        <v>799</v>
      </c>
      <c r="AD10" s="515"/>
      <c r="AE10" s="515"/>
      <c r="AF10" s="516"/>
      <c r="AG10" s="517"/>
      <c r="AH10" s="518"/>
      <c r="AI10" s="518"/>
      <c r="AJ10" s="519"/>
      <c r="AK10" s="1"/>
    </row>
    <row r="11" spans="1:36" ht="19.5" customHeight="1">
      <c r="A11" s="527" t="s">
        <v>800</v>
      </c>
      <c r="B11" s="528"/>
      <c r="C11" s="529" t="s">
        <v>801</v>
      </c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1"/>
      <c r="AC11" s="532" t="s">
        <v>802</v>
      </c>
      <c r="AD11" s="533"/>
      <c r="AE11" s="533"/>
      <c r="AF11" s="534"/>
      <c r="AG11" s="517">
        <f>SUM(AG5:AJ10)</f>
        <v>0</v>
      </c>
      <c r="AH11" s="518"/>
      <c r="AI11" s="518"/>
      <c r="AJ11" s="519"/>
    </row>
    <row r="12" spans="1:36" ht="19.5" customHeight="1">
      <c r="A12" s="509" t="s">
        <v>803</v>
      </c>
      <c r="B12" s="510"/>
      <c r="C12" s="511" t="s">
        <v>804</v>
      </c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3"/>
      <c r="AC12" s="514" t="s">
        <v>805</v>
      </c>
      <c r="AD12" s="515"/>
      <c r="AE12" s="515"/>
      <c r="AF12" s="516"/>
      <c r="AG12" s="517"/>
      <c r="AH12" s="518"/>
      <c r="AI12" s="518"/>
      <c r="AJ12" s="519"/>
    </row>
    <row r="13" spans="1:36" ht="29.25" customHeight="1">
      <c r="A13" s="509" t="s">
        <v>806</v>
      </c>
      <c r="B13" s="510"/>
      <c r="C13" s="511" t="s">
        <v>807</v>
      </c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2"/>
      <c r="W13" s="512"/>
      <c r="X13" s="512"/>
      <c r="Y13" s="512"/>
      <c r="Z13" s="512"/>
      <c r="AA13" s="512"/>
      <c r="AB13" s="513"/>
      <c r="AC13" s="514" t="s">
        <v>808</v>
      </c>
      <c r="AD13" s="515"/>
      <c r="AE13" s="515"/>
      <c r="AF13" s="516"/>
      <c r="AG13" s="517"/>
      <c r="AH13" s="518"/>
      <c r="AI13" s="518"/>
      <c r="AJ13" s="519"/>
    </row>
    <row r="14" spans="1:36" ht="29.25" customHeight="1">
      <c r="A14" s="509" t="s">
        <v>809</v>
      </c>
      <c r="B14" s="510"/>
      <c r="C14" s="511" t="s">
        <v>810</v>
      </c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3"/>
      <c r="AC14" s="514" t="s">
        <v>811</v>
      </c>
      <c r="AD14" s="515"/>
      <c r="AE14" s="515"/>
      <c r="AF14" s="516"/>
      <c r="AG14" s="517"/>
      <c r="AH14" s="518"/>
      <c r="AI14" s="518"/>
      <c r="AJ14" s="519"/>
    </row>
    <row r="15" spans="1:36" ht="29.25" customHeight="1">
      <c r="A15" s="509" t="s">
        <v>812</v>
      </c>
      <c r="B15" s="510"/>
      <c r="C15" s="511" t="s">
        <v>813</v>
      </c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3"/>
      <c r="AC15" s="514" t="s">
        <v>814</v>
      </c>
      <c r="AD15" s="515"/>
      <c r="AE15" s="515"/>
      <c r="AF15" s="516"/>
      <c r="AG15" s="517"/>
      <c r="AH15" s="518"/>
      <c r="AI15" s="518"/>
      <c r="AJ15" s="519"/>
    </row>
    <row r="16" spans="1:36" ht="19.5" customHeight="1">
      <c r="A16" s="509" t="s">
        <v>815</v>
      </c>
      <c r="B16" s="510"/>
      <c r="C16" s="511" t="s">
        <v>816</v>
      </c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2"/>
      <c r="AA16" s="512"/>
      <c r="AB16" s="513"/>
      <c r="AC16" s="514" t="s">
        <v>817</v>
      </c>
      <c r="AD16" s="515"/>
      <c r="AE16" s="515"/>
      <c r="AF16" s="516"/>
      <c r="AG16" s="517"/>
      <c r="AH16" s="518"/>
      <c r="AI16" s="518"/>
      <c r="AJ16" s="519"/>
    </row>
    <row r="17" spans="1:36" ht="19.5" customHeight="1">
      <c r="A17" s="527" t="s">
        <v>818</v>
      </c>
      <c r="B17" s="528"/>
      <c r="C17" s="529" t="s">
        <v>819</v>
      </c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1"/>
      <c r="AC17" s="532" t="s">
        <v>820</v>
      </c>
      <c r="AD17" s="533"/>
      <c r="AE17" s="533"/>
      <c r="AF17" s="534"/>
      <c r="AG17" s="535">
        <f>SUM(AG11:AJ16)</f>
        <v>0</v>
      </c>
      <c r="AH17" s="536"/>
      <c r="AI17" s="536"/>
      <c r="AJ17" s="537"/>
    </row>
    <row r="18" spans="1:37" ht="19.5" customHeight="1">
      <c r="A18" s="509" t="s">
        <v>821</v>
      </c>
      <c r="B18" s="510"/>
      <c r="C18" s="511" t="s">
        <v>822</v>
      </c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2"/>
      <c r="AB18" s="513"/>
      <c r="AC18" s="514" t="s">
        <v>823</v>
      </c>
      <c r="AD18" s="515"/>
      <c r="AE18" s="515"/>
      <c r="AF18" s="516"/>
      <c r="AG18" s="517"/>
      <c r="AH18" s="518"/>
      <c r="AI18" s="518"/>
      <c r="AJ18" s="519"/>
      <c r="AK18" s="3"/>
    </row>
    <row r="19" spans="1:37" ht="29.25" customHeight="1">
      <c r="A19" s="509" t="s">
        <v>824</v>
      </c>
      <c r="B19" s="510"/>
      <c r="C19" s="511" t="s">
        <v>825</v>
      </c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512"/>
      <c r="Z19" s="512"/>
      <c r="AA19" s="512"/>
      <c r="AB19" s="513"/>
      <c r="AC19" s="514" t="s">
        <v>826</v>
      </c>
      <c r="AD19" s="515"/>
      <c r="AE19" s="515"/>
      <c r="AF19" s="516"/>
      <c r="AG19" s="517"/>
      <c r="AH19" s="518"/>
      <c r="AI19" s="518"/>
      <c r="AJ19" s="519"/>
      <c r="AK19" s="3"/>
    </row>
    <row r="20" spans="1:36" ht="29.25" customHeight="1">
      <c r="A20" s="509" t="s">
        <v>827</v>
      </c>
      <c r="B20" s="510"/>
      <c r="C20" s="511" t="s">
        <v>828</v>
      </c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  <c r="AA20" s="512"/>
      <c r="AB20" s="513"/>
      <c r="AC20" s="514" t="s">
        <v>829</v>
      </c>
      <c r="AD20" s="515"/>
      <c r="AE20" s="515"/>
      <c r="AF20" s="516"/>
      <c r="AG20" s="517"/>
      <c r="AH20" s="518"/>
      <c r="AI20" s="518"/>
      <c r="AJ20" s="519"/>
    </row>
    <row r="21" spans="1:36" ht="29.25" customHeight="1">
      <c r="A21" s="509" t="s">
        <v>830</v>
      </c>
      <c r="B21" s="510"/>
      <c r="C21" s="511" t="s">
        <v>831</v>
      </c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3"/>
      <c r="AC21" s="514" t="s">
        <v>832</v>
      </c>
      <c r="AD21" s="515"/>
      <c r="AE21" s="515"/>
      <c r="AF21" s="516"/>
      <c r="AG21" s="517"/>
      <c r="AH21" s="518"/>
      <c r="AI21" s="518"/>
      <c r="AJ21" s="519"/>
    </row>
    <row r="22" spans="1:36" ht="19.5" customHeight="1">
      <c r="A22" s="509" t="s">
        <v>833</v>
      </c>
      <c r="B22" s="510"/>
      <c r="C22" s="511" t="s">
        <v>834</v>
      </c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2"/>
      <c r="U22" s="512"/>
      <c r="V22" s="512"/>
      <c r="W22" s="512"/>
      <c r="X22" s="512"/>
      <c r="Y22" s="512"/>
      <c r="Z22" s="512"/>
      <c r="AA22" s="512"/>
      <c r="AB22" s="513"/>
      <c r="AC22" s="514" t="s">
        <v>835</v>
      </c>
      <c r="AD22" s="515"/>
      <c r="AE22" s="515"/>
      <c r="AF22" s="516"/>
      <c r="AG22" s="517"/>
      <c r="AH22" s="518"/>
      <c r="AI22" s="518"/>
      <c r="AJ22" s="519"/>
    </row>
    <row r="23" spans="1:36" ht="19.5" customHeight="1">
      <c r="A23" s="527" t="s">
        <v>836</v>
      </c>
      <c r="B23" s="528"/>
      <c r="C23" s="529" t="s">
        <v>837</v>
      </c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1"/>
      <c r="AC23" s="532" t="s">
        <v>838</v>
      </c>
      <c r="AD23" s="533"/>
      <c r="AE23" s="533"/>
      <c r="AF23" s="534"/>
      <c r="AG23" s="535">
        <f>SUM(AG18:AJ22)</f>
        <v>0</v>
      </c>
      <c r="AH23" s="536"/>
      <c r="AI23" s="536"/>
      <c r="AJ23" s="537"/>
    </row>
    <row r="24" spans="1:37" ht="19.5" customHeight="1">
      <c r="A24" s="509" t="s">
        <v>839</v>
      </c>
      <c r="B24" s="510"/>
      <c r="C24" s="511" t="s">
        <v>840</v>
      </c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2"/>
      <c r="U24" s="512"/>
      <c r="V24" s="512"/>
      <c r="W24" s="512"/>
      <c r="X24" s="512"/>
      <c r="Y24" s="512"/>
      <c r="Z24" s="512"/>
      <c r="AA24" s="512"/>
      <c r="AB24" s="513"/>
      <c r="AC24" s="514" t="s">
        <v>841</v>
      </c>
      <c r="AD24" s="515"/>
      <c r="AE24" s="515"/>
      <c r="AF24" s="516"/>
      <c r="AG24" s="517"/>
      <c r="AH24" s="518"/>
      <c r="AI24" s="518"/>
      <c r="AJ24" s="519"/>
      <c r="AK24" s="2"/>
    </row>
    <row r="25" spans="1:36" ht="19.5" customHeight="1">
      <c r="A25" s="509" t="s">
        <v>5</v>
      </c>
      <c r="B25" s="510"/>
      <c r="C25" s="511" t="s">
        <v>6</v>
      </c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3"/>
      <c r="AC25" s="514" t="s">
        <v>7</v>
      </c>
      <c r="AD25" s="515"/>
      <c r="AE25" s="515"/>
      <c r="AF25" s="516"/>
      <c r="AG25" s="517"/>
      <c r="AH25" s="518"/>
      <c r="AI25" s="518"/>
      <c r="AJ25" s="519"/>
    </row>
    <row r="26" spans="1:37" s="4" customFormat="1" ht="19.5" customHeight="1">
      <c r="A26" s="527" t="s">
        <v>8</v>
      </c>
      <c r="B26" s="528"/>
      <c r="C26" s="529" t="s">
        <v>9</v>
      </c>
      <c r="D26" s="530"/>
      <c r="E26" s="530"/>
      <c r="F26" s="530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W26" s="530"/>
      <c r="X26" s="530"/>
      <c r="Y26" s="530"/>
      <c r="Z26" s="530"/>
      <c r="AA26" s="530"/>
      <c r="AB26" s="531"/>
      <c r="AC26" s="532" t="s">
        <v>10</v>
      </c>
      <c r="AD26" s="533"/>
      <c r="AE26" s="533"/>
      <c r="AF26" s="534"/>
      <c r="AG26" s="517">
        <f>SUM(AG24:AJ25)</f>
        <v>0</v>
      </c>
      <c r="AH26" s="518"/>
      <c r="AI26" s="518"/>
      <c r="AJ26" s="519"/>
      <c r="AK26" s="1"/>
    </row>
    <row r="27" spans="1:36" ht="19.5" customHeight="1">
      <c r="A27" s="509" t="s">
        <v>11</v>
      </c>
      <c r="B27" s="510"/>
      <c r="C27" s="511" t="s">
        <v>12</v>
      </c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2"/>
      <c r="T27" s="512"/>
      <c r="U27" s="512"/>
      <c r="V27" s="512"/>
      <c r="W27" s="512"/>
      <c r="X27" s="512"/>
      <c r="Y27" s="512"/>
      <c r="Z27" s="512"/>
      <c r="AA27" s="512"/>
      <c r="AB27" s="513"/>
      <c r="AC27" s="514" t="s">
        <v>13</v>
      </c>
      <c r="AD27" s="515"/>
      <c r="AE27" s="515"/>
      <c r="AF27" s="516"/>
      <c r="AG27" s="517"/>
      <c r="AH27" s="518"/>
      <c r="AI27" s="518"/>
      <c r="AJ27" s="519"/>
    </row>
    <row r="28" spans="1:36" ht="19.5" customHeight="1">
      <c r="A28" s="509" t="s">
        <v>14</v>
      </c>
      <c r="B28" s="510"/>
      <c r="C28" s="511" t="s">
        <v>15</v>
      </c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12"/>
      <c r="X28" s="512"/>
      <c r="Y28" s="512"/>
      <c r="Z28" s="512"/>
      <c r="AA28" s="512"/>
      <c r="AB28" s="513"/>
      <c r="AC28" s="514" t="s">
        <v>16</v>
      </c>
      <c r="AD28" s="515"/>
      <c r="AE28" s="515"/>
      <c r="AF28" s="516"/>
      <c r="AG28" s="517"/>
      <c r="AH28" s="518"/>
      <c r="AI28" s="518"/>
      <c r="AJ28" s="519"/>
    </row>
    <row r="29" spans="1:36" ht="19.5" customHeight="1">
      <c r="A29" s="509" t="s">
        <v>17</v>
      </c>
      <c r="B29" s="510"/>
      <c r="C29" s="511" t="s">
        <v>18</v>
      </c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3"/>
      <c r="AC29" s="514" t="s">
        <v>19</v>
      </c>
      <c r="AD29" s="515"/>
      <c r="AE29" s="515"/>
      <c r="AF29" s="516"/>
      <c r="AG29" s="517"/>
      <c r="AH29" s="518"/>
      <c r="AI29" s="518"/>
      <c r="AJ29" s="519"/>
    </row>
    <row r="30" spans="1:36" ht="19.5" customHeight="1">
      <c r="A30" s="509" t="s">
        <v>20</v>
      </c>
      <c r="B30" s="510"/>
      <c r="C30" s="511" t="s">
        <v>21</v>
      </c>
      <c r="D30" s="512"/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3"/>
      <c r="AC30" s="514" t="s">
        <v>22</v>
      </c>
      <c r="AD30" s="515"/>
      <c r="AE30" s="515"/>
      <c r="AF30" s="516"/>
      <c r="AG30" s="517"/>
      <c r="AH30" s="518"/>
      <c r="AI30" s="518"/>
      <c r="AJ30" s="519"/>
    </row>
    <row r="31" spans="1:36" ht="19.5" customHeight="1">
      <c r="A31" s="509" t="s">
        <v>23</v>
      </c>
      <c r="B31" s="510"/>
      <c r="C31" s="511" t="s">
        <v>24</v>
      </c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  <c r="V31" s="512"/>
      <c r="W31" s="512"/>
      <c r="X31" s="512"/>
      <c r="Y31" s="512"/>
      <c r="Z31" s="512"/>
      <c r="AA31" s="512"/>
      <c r="AB31" s="513"/>
      <c r="AC31" s="514" t="s">
        <v>25</v>
      </c>
      <c r="AD31" s="515"/>
      <c r="AE31" s="515"/>
      <c r="AF31" s="516"/>
      <c r="AG31" s="517"/>
      <c r="AH31" s="518"/>
      <c r="AI31" s="518"/>
      <c r="AJ31" s="519"/>
    </row>
    <row r="32" spans="1:36" ht="19.5" customHeight="1">
      <c r="A32" s="509" t="s">
        <v>26</v>
      </c>
      <c r="B32" s="510"/>
      <c r="C32" s="511" t="s">
        <v>27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3"/>
      <c r="AC32" s="514" t="s">
        <v>28</v>
      </c>
      <c r="AD32" s="515"/>
      <c r="AE32" s="515"/>
      <c r="AF32" s="516"/>
      <c r="AG32" s="517"/>
      <c r="AH32" s="518"/>
      <c r="AI32" s="518"/>
      <c r="AJ32" s="519"/>
    </row>
    <row r="33" spans="1:36" ht="19.5" customHeight="1">
      <c r="A33" s="509" t="s">
        <v>29</v>
      </c>
      <c r="B33" s="510"/>
      <c r="C33" s="511" t="s">
        <v>30</v>
      </c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2"/>
      <c r="AA33" s="512"/>
      <c r="AB33" s="513"/>
      <c r="AC33" s="514" t="s">
        <v>31</v>
      </c>
      <c r="AD33" s="515"/>
      <c r="AE33" s="515"/>
      <c r="AF33" s="516"/>
      <c r="AG33" s="517"/>
      <c r="AH33" s="518"/>
      <c r="AI33" s="518"/>
      <c r="AJ33" s="519"/>
    </row>
    <row r="34" spans="1:36" ht="19.5" customHeight="1">
      <c r="A34" s="509" t="s">
        <v>32</v>
      </c>
      <c r="B34" s="510"/>
      <c r="C34" s="511" t="s">
        <v>33</v>
      </c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3"/>
      <c r="AC34" s="514" t="s">
        <v>34</v>
      </c>
      <c r="AD34" s="515"/>
      <c r="AE34" s="515"/>
      <c r="AF34" s="516"/>
      <c r="AG34" s="517"/>
      <c r="AH34" s="518"/>
      <c r="AI34" s="518"/>
      <c r="AJ34" s="519"/>
    </row>
    <row r="35" spans="1:37" ht="19.5" customHeight="1">
      <c r="A35" s="527" t="s">
        <v>35</v>
      </c>
      <c r="B35" s="528"/>
      <c r="C35" s="529" t="s">
        <v>36</v>
      </c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  <c r="AB35" s="531"/>
      <c r="AC35" s="532" t="s">
        <v>37</v>
      </c>
      <c r="AD35" s="533"/>
      <c r="AE35" s="533"/>
      <c r="AF35" s="534"/>
      <c r="AG35" s="517">
        <f>SUM(AG26:AJ34)</f>
        <v>0</v>
      </c>
      <c r="AH35" s="518"/>
      <c r="AI35" s="518"/>
      <c r="AJ35" s="519"/>
      <c r="AK35" s="4"/>
    </row>
    <row r="36" spans="1:36" ht="19.5" customHeight="1">
      <c r="A36" s="509" t="s">
        <v>38</v>
      </c>
      <c r="B36" s="510"/>
      <c r="C36" s="511" t="s">
        <v>39</v>
      </c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3"/>
      <c r="AC36" s="514" t="s">
        <v>40</v>
      </c>
      <c r="AD36" s="515"/>
      <c r="AE36" s="515"/>
      <c r="AF36" s="516"/>
      <c r="AG36" s="517"/>
      <c r="AH36" s="518"/>
      <c r="AI36" s="518"/>
      <c r="AJ36" s="519"/>
    </row>
    <row r="37" spans="1:36" ht="19.5" customHeight="1">
      <c r="A37" s="527" t="s">
        <v>41</v>
      </c>
      <c r="B37" s="528"/>
      <c r="C37" s="529" t="s">
        <v>42</v>
      </c>
      <c r="D37" s="530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31"/>
      <c r="AC37" s="532" t="s">
        <v>43</v>
      </c>
      <c r="AD37" s="533"/>
      <c r="AE37" s="533"/>
      <c r="AF37" s="534"/>
      <c r="AG37" s="535">
        <f>AG26+AG27+AG28+AG29+AG35+AG36</f>
        <v>0</v>
      </c>
      <c r="AH37" s="536"/>
      <c r="AI37" s="536"/>
      <c r="AJ37" s="537"/>
    </row>
    <row r="38" spans="1:36" ht="19.5" customHeight="1">
      <c r="A38" s="509" t="s">
        <v>44</v>
      </c>
      <c r="B38" s="510"/>
      <c r="C38" s="538" t="s">
        <v>45</v>
      </c>
      <c r="D38" s="539"/>
      <c r="E38" s="539"/>
      <c r="F38" s="539"/>
      <c r="G38" s="539"/>
      <c r="H38" s="539"/>
      <c r="I38" s="539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40"/>
      <c r="AC38" s="514" t="s">
        <v>46</v>
      </c>
      <c r="AD38" s="515"/>
      <c r="AE38" s="515"/>
      <c r="AF38" s="516"/>
      <c r="AG38" s="517"/>
      <c r="AH38" s="518"/>
      <c r="AI38" s="518"/>
      <c r="AJ38" s="519"/>
    </row>
    <row r="39" spans="1:36" ht="19.5" customHeight="1">
      <c r="A39" s="509" t="s">
        <v>47</v>
      </c>
      <c r="B39" s="510"/>
      <c r="C39" s="538" t="s">
        <v>48</v>
      </c>
      <c r="D39" s="539"/>
      <c r="E39" s="539"/>
      <c r="F39" s="539"/>
      <c r="G39" s="539"/>
      <c r="H39" s="539"/>
      <c r="I39" s="539"/>
      <c r="J39" s="539"/>
      <c r="K39" s="539"/>
      <c r="L39" s="539"/>
      <c r="M39" s="539"/>
      <c r="N39" s="539"/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539"/>
      <c r="Z39" s="539"/>
      <c r="AA39" s="539"/>
      <c r="AB39" s="540"/>
      <c r="AC39" s="514" t="s">
        <v>49</v>
      </c>
      <c r="AD39" s="515"/>
      <c r="AE39" s="515"/>
      <c r="AF39" s="516"/>
      <c r="AG39" s="517">
        <v>692786</v>
      </c>
      <c r="AH39" s="518"/>
      <c r="AI39" s="518"/>
      <c r="AJ39" s="519"/>
    </row>
    <row r="40" spans="1:36" ht="19.5" customHeight="1">
      <c r="A40" s="509" t="s">
        <v>50</v>
      </c>
      <c r="B40" s="510"/>
      <c r="C40" s="538" t="s">
        <v>51</v>
      </c>
      <c r="D40" s="539"/>
      <c r="E40" s="539"/>
      <c r="F40" s="539"/>
      <c r="G40" s="539"/>
      <c r="H40" s="539"/>
      <c r="I40" s="539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40"/>
      <c r="AC40" s="514" t="s">
        <v>52</v>
      </c>
      <c r="AD40" s="515"/>
      <c r="AE40" s="515"/>
      <c r="AF40" s="516"/>
      <c r="AG40" s="517"/>
      <c r="AH40" s="518"/>
      <c r="AI40" s="518"/>
      <c r="AJ40" s="519"/>
    </row>
    <row r="41" spans="1:36" ht="19.5" customHeight="1">
      <c r="A41" s="509" t="s">
        <v>53</v>
      </c>
      <c r="B41" s="510"/>
      <c r="C41" s="538" t="s">
        <v>54</v>
      </c>
      <c r="D41" s="539"/>
      <c r="E41" s="539"/>
      <c r="F41" s="539"/>
      <c r="G41" s="539"/>
      <c r="H41" s="539"/>
      <c r="I41" s="539"/>
      <c r="J41" s="539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539"/>
      <c r="V41" s="539"/>
      <c r="W41" s="539"/>
      <c r="X41" s="539"/>
      <c r="Y41" s="539"/>
      <c r="Z41" s="539"/>
      <c r="AA41" s="539"/>
      <c r="AB41" s="540"/>
      <c r="AC41" s="514" t="s">
        <v>55</v>
      </c>
      <c r="AD41" s="515"/>
      <c r="AE41" s="515"/>
      <c r="AF41" s="516"/>
      <c r="AG41" s="517"/>
      <c r="AH41" s="518"/>
      <c r="AI41" s="518"/>
      <c r="AJ41" s="519"/>
    </row>
    <row r="42" spans="1:36" ht="19.5" customHeight="1">
      <c r="A42" s="509" t="s">
        <v>56</v>
      </c>
      <c r="B42" s="510"/>
      <c r="C42" s="538" t="s">
        <v>57</v>
      </c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  <c r="U42" s="539"/>
      <c r="V42" s="539"/>
      <c r="W42" s="539"/>
      <c r="X42" s="539"/>
      <c r="Y42" s="539"/>
      <c r="Z42" s="539"/>
      <c r="AA42" s="539"/>
      <c r="AB42" s="540"/>
      <c r="AC42" s="514" t="s">
        <v>58</v>
      </c>
      <c r="AD42" s="515"/>
      <c r="AE42" s="515"/>
      <c r="AF42" s="516"/>
      <c r="AG42" s="517">
        <v>4886104</v>
      </c>
      <c r="AH42" s="518"/>
      <c r="AI42" s="518"/>
      <c r="AJ42" s="519"/>
    </row>
    <row r="43" spans="1:36" ht="19.5" customHeight="1">
      <c r="A43" s="509" t="s">
        <v>59</v>
      </c>
      <c r="B43" s="510"/>
      <c r="C43" s="538" t="s">
        <v>60</v>
      </c>
      <c r="D43" s="539"/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539"/>
      <c r="P43" s="539"/>
      <c r="Q43" s="539"/>
      <c r="R43" s="539"/>
      <c r="S43" s="539"/>
      <c r="T43" s="539"/>
      <c r="U43" s="539"/>
      <c r="V43" s="539"/>
      <c r="W43" s="539"/>
      <c r="X43" s="539"/>
      <c r="Y43" s="539"/>
      <c r="Z43" s="539"/>
      <c r="AA43" s="539"/>
      <c r="AB43" s="540"/>
      <c r="AC43" s="514" t="s">
        <v>61</v>
      </c>
      <c r="AD43" s="515"/>
      <c r="AE43" s="515"/>
      <c r="AF43" s="516"/>
      <c r="AG43" s="517">
        <v>1506315</v>
      </c>
      <c r="AH43" s="518"/>
      <c r="AI43" s="518"/>
      <c r="AJ43" s="519"/>
    </row>
    <row r="44" spans="1:36" ht="19.5" customHeight="1">
      <c r="A44" s="509" t="s">
        <v>62</v>
      </c>
      <c r="B44" s="510"/>
      <c r="C44" s="538" t="s">
        <v>63</v>
      </c>
      <c r="D44" s="539"/>
      <c r="E44" s="539"/>
      <c r="F44" s="539"/>
      <c r="G44" s="539"/>
      <c r="H44" s="539"/>
      <c r="I44" s="539"/>
      <c r="J44" s="539"/>
      <c r="K44" s="539"/>
      <c r="L44" s="539"/>
      <c r="M44" s="539"/>
      <c r="N44" s="539"/>
      <c r="O44" s="539"/>
      <c r="P44" s="539"/>
      <c r="Q44" s="539"/>
      <c r="R44" s="539"/>
      <c r="S44" s="539"/>
      <c r="T44" s="539"/>
      <c r="U44" s="539"/>
      <c r="V44" s="539"/>
      <c r="W44" s="539"/>
      <c r="X44" s="539"/>
      <c r="Y44" s="539"/>
      <c r="Z44" s="539"/>
      <c r="AA44" s="539"/>
      <c r="AB44" s="540"/>
      <c r="AC44" s="514" t="s">
        <v>64</v>
      </c>
      <c r="AD44" s="515"/>
      <c r="AE44" s="515"/>
      <c r="AF44" s="516"/>
      <c r="AG44" s="517"/>
      <c r="AH44" s="518"/>
      <c r="AI44" s="518"/>
      <c r="AJ44" s="519"/>
    </row>
    <row r="45" spans="1:36" ht="19.5" customHeight="1">
      <c r="A45" s="509" t="s">
        <v>65</v>
      </c>
      <c r="B45" s="510"/>
      <c r="C45" s="538" t="s">
        <v>66</v>
      </c>
      <c r="D45" s="539"/>
      <c r="E45" s="539"/>
      <c r="F45" s="539"/>
      <c r="G45" s="539"/>
      <c r="H45" s="539"/>
      <c r="I45" s="539"/>
      <c r="J45" s="539"/>
      <c r="K45" s="539"/>
      <c r="L45" s="539"/>
      <c r="M45" s="539"/>
      <c r="N45" s="539"/>
      <c r="O45" s="539"/>
      <c r="P45" s="539"/>
      <c r="Q45" s="539"/>
      <c r="R45" s="539"/>
      <c r="S45" s="539"/>
      <c r="T45" s="539"/>
      <c r="U45" s="539"/>
      <c r="V45" s="539"/>
      <c r="W45" s="539"/>
      <c r="X45" s="539"/>
      <c r="Y45" s="539"/>
      <c r="Z45" s="539"/>
      <c r="AA45" s="539"/>
      <c r="AB45" s="540"/>
      <c r="AC45" s="514" t="s">
        <v>67</v>
      </c>
      <c r="AD45" s="515"/>
      <c r="AE45" s="515"/>
      <c r="AF45" s="516"/>
      <c r="AG45" s="517"/>
      <c r="AH45" s="518"/>
      <c r="AI45" s="518"/>
      <c r="AJ45" s="519"/>
    </row>
    <row r="46" spans="1:36" ht="19.5" customHeight="1">
      <c r="A46" s="509" t="s">
        <v>68</v>
      </c>
      <c r="B46" s="510"/>
      <c r="C46" s="538" t="s">
        <v>69</v>
      </c>
      <c r="D46" s="539"/>
      <c r="E46" s="539"/>
      <c r="F46" s="539"/>
      <c r="G46" s="539"/>
      <c r="H46" s="539"/>
      <c r="I46" s="539"/>
      <c r="J46" s="539"/>
      <c r="K46" s="539"/>
      <c r="L46" s="539"/>
      <c r="M46" s="539"/>
      <c r="N46" s="539"/>
      <c r="O46" s="539"/>
      <c r="P46" s="539"/>
      <c r="Q46" s="539"/>
      <c r="R46" s="539"/>
      <c r="S46" s="539"/>
      <c r="T46" s="539"/>
      <c r="U46" s="539"/>
      <c r="V46" s="539"/>
      <c r="W46" s="539"/>
      <c r="X46" s="539"/>
      <c r="Y46" s="539"/>
      <c r="Z46" s="539"/>
      <c r="AA46" s="539"/>
      <c r="AB46" s="540"/>
      <c r="AC46" s="514" t="s">
        <v>70</v>
      </c>
      <c r="AD46" s="515"/>
      <c r="AE46" s="515"/>
      <c r="AF46" s="516"/>
      <c r="AG46" s="517"/>
      <c r="AH46" s="518"/>
      <c r="AI46" s="518"/>
      <c r="AJ46" s="519"/>
    </row>
    <row r="47" spans="1:36" ht="19.5" customHeight="1">
      <c r="A47" s="509" t="s">
        <v>71</v>
      </c>
      <c r="B47" s="510"/>
      <c r="C47" s="538" t="s">
        <v>72</v>
      </c>
      <c r="D47" s="539"/>
      <c r="E47" s="539"/>
      <c r="F47" s="539"/>
      <c r="G47" s="539"/>
      <c r="H47" s="539"/>
      <c r="I47" s="539"/>
      <c r="J47" s="539"/>
      <c r="K47" s="539"/>
      <c r="L47" s="539"/>
      <c r="M47" s="539"/>
      <c r="N47" s="539"/>
      <c r="O47" s="539"/>
      <c r="P47" s="539"/>
      <c r="Q47" s="539"/>
      <c r="R47" s="539"/>
      <c r="S47" s="539"/>
      <c r="T47" s="539"/>
      <c r="U47" s="539"/>
      <c r="V47" s="539"/>
      <c r="W47" s="539"/>
      <c r="X47" s="539"/>
      <c r="Y47" s="539"/>
      <c r="Z47" s="539"/>
      <c r="AA47" s="539"/>
      <c r="AB47" s="540"/>
      <c r="AC47" s="514" t="s">
        <v>73</v>
      </c>
      <c r="AD47" s="515"/>
      <c r="AE47" s="515"/>
      <c r="AF47" s="516"/>
      <c r="AG47" s="517">
        <v>0</v>
      </c>
      <c r="AH47" s="518"/>
      <c r="AI47" s="518"/>
      <c r="AJ47" s="519"/>
    </row>
    <row r="48" spans="1:36" ht="19.5" customHeight="1">
      <c r="A48" s="527" t="s">
        <v>74</v>
      </c>
      <c r="B48" s="528"/>
      <c r="C48" s="542" t="s">
        <v>75</v>
      </c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3"/>
      <c r="T48" s="543"/>
      <c r="U48" s="543"/>
      <c r="V48" s="543"/>
      <c r="W48" s="543"/>
      <c r="X48" s="543"/>
      <c r="Y48" s="543"/>
      <c r="Z48" s="543"/>
      <c r="AA48" s="543"/>
      <c r="AB48" s="544"/>
      <c r="AC48" s="532" t="s">
        <v>76</v>
      </c>
      <c r="AD48" s="533"/>
      <c r="AE48" s="533"/>
      <c r="AF48" s="534"/>
      <c r="AG48" s="535">
        <f>SUM(AG38:AJ47)</f>
        <v>7085205</v>
      </c>
      <c r="AH48" s="536"/>
      <c r="AI48" s="536"/>
      <c r="AJ48" s="537"/>
    </row>
    <row r="49" spans="1:36" ht="19.5" customHeight="1">
      <c r="A49" s="509">
        <v>45</v>
      </c>
      <c r="B49" s="541"/>
      <c r="C49" s="538" t="s">
        <v>77</v>
      </c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539"/>
      <c r="O49" s="539"/>
      <c r="P49" s="539"/>
      <c r="Q49" s="539"/>
      <c r="R49" s="539"/>
      <c r="S49" s="539"/>
      <c r="T49" s="539"/>
      <c r="U49" s="539"/>
      <c r="V49" s="539"/>
      <c r="W49" s="539"/>
      <c r="X49" s="539"/>
      <c r="Y49" s="539"/>
      <c r="Z49" s="539"/>
      <c r="AA49" s="539"/>
      <c r="AB49" s="540"/>
      <c r="AC49" s="514" t="s">
        <v>78</v>
      </c>
      <c r="AD49" s="515"/>
      <c r="AE49" s="515"/>
      <c r="AF49" s="516"/>
      <c r="AG49" s="517"/>
      <c r="AH49" s="518"/>
      <c r="AI49" s="518"/>
      <c r="AJ49" s="519"/>
    </row>
    <row r="50" spans="1:36" ht="19.5" customHeight="1">
      <c r="A50" s="509">
        <v>46</v>
      </c>
      <c r="B50" s="541"/>
      <c r="C50" s="538" t="s">
        <v>79</v>
      </c>
      <c r="D50" s="539"/>
      <c r="E50" s="539"/>
      <c r="F50" s="539"/>
      <c r="G50" s="539"/>
      <c r="H50" s="539"/>
      <c r="I50" s="539"/>
      <c r="J50" s="539"/>
      <c r="K50" s="539"/>
      <c r="L50" s="539"/>
      <c r="M50" s="539"/>
      <c r="N50" s="539"/>
      <c r="O50" s="539"/>
      <c r="P50" s="539"/>
      <c r="Q50" s="539"/>
      <c r="R50" s="539"/>
      <c r="S50" s="539"/>
      <c r="T50" s="539"/>
      <c r="U50" s="539"/>
      <c r="V50" s="539"/>
      <c r="W50" s="539"/>
      <c r="X50" s="539"/>
      <c r="Y50" s="539"/>
      <c r="Z50" s="539"/>
      <c r="AA50" s="539"/>
      <c r="AB50" s="540"/>
      <c r="AC50" s="514" t="s">
        <v>80</v>
      </c>
      <c r="AD50" s="515"/>
      <c r="AE50" s="515"/>
      <c r="AF50" s="516"/>
      <c r="AG50" s="517"/>
      <c r="AH50" s="518"/>
      <c r="AI50" s="518"/>
      <c r="AJ50" s="519"/>
    </row>
    <row r="51" spans="1:36" ht="19.5" customHeight="1">
      <c r="A51" s="509">
        <v>47</v>
      </c>
      <c r="B51" s="541"/>
      <c r="C51" s="538" t="s">
        <v>81</v>
      </c>
      <c r="D51" s="539"/>
      <c r="E51" s="539"/>
      <c r="F51" s="539"/>
      <c r="G51" s="539"/>
      <c r="H51" s="539"/>
      <c r="I51" s="539"/>
      <c r="J51" s="539"/>
      <c r="K51" s="539"/>
      <c r="L51" s="539"/>
      <c r="M51" s="539"/>
      <c r="N51" s="539"/>
      <c r="O51" s="539"/>
      <c r="P51" s="539"/>
      <c r="Q51" s="539"/>
      <c r="R51" s="539"/>
      <c r="S51" s="539"/>
      <c r="T51" s="539"/>
      <c r="U51" s="539"/>
      <c r="V51" s="539"/>
      <c r="W51" s="539"/>
      <c r="X51" s="539"/>
      <c r="Y51" s="539"/>
      <c r="Z51" s="539"/>
      <c r="AA51" s="539"/>
      <c r="AB51" s="540"/>
      <c r="AC51" s="514" t="s">
        <v>82</v>
      </c>
      <c r="AD51" s="515"/>
      <c r="AE51" s="515"/>
      <c r="AF51" s="516"/>
      <c r="AG51" s="517"/>
      <c r="AH51" s="518"/>
      <c r="AI51" s="518"/>
      <c r="AJ51" s="519"/>
    </row>
    <row r="52" spans="1:36" ht="19.5" customHeight="1">
      <c r="A52" s="509">
        <v>48</v>
      </c>
      <c r="B52" s="541"/>
      <c r="C52" s="538" t="s">
        <v>83</v>
      </c>
      <c r="D52" s="539"/>
      <c r="E52" s="539"/>
      <c r="F52" s="539"/>
      <c r="G52" s="539"/>
      <c r="H52" s="539"/>
      <c r="I52" s="539"/>
      <c r="J52" s="539"/>
      <c r="K52" s="539"/>
      <c r="L52" s="539"/>
      <c r="M52" s="539"/>
      <c r="N52" s="539"/>
      <c r="O52" s="539"/>
      <c r="P52" s="539"/>
      <c r="Q52" s="539"/>
      <c r="R52" s="539"/>
      <c r="S52" s="539"/>
      <c r="T52" s="539"/>
      <c r="U52" s="539"/>
      <c r="V52" s="539"/>
      <c r="W52" s="539"/>
      <c r="X52" s="539"/>
      <c r="Y52" s="539"/>
      <c r="Z52" s="539"/>
      <c r="AA52" s="539"/>
      <c r="AB52" s="540"/>
      <c r="AC52" s="514" t="s">
        <v>84</v>
      </c>
      <c r="AD52" s="515"/>
      <c r="AE52" s="515"/>
      <c r="AF52" s="516"/>
      <c r="AG52" s="517"/>
      <c r="AH52" s="518"/>
      <c r="AI52" s="518"/>
      <c r="AJ52" s="519"/>
    </row>
    <row r="53" spans="1:36" ht="19.5" customHeight="1">
      <c r="A53" s="509">
        <v>49</v>
      </c>
      <c r="B53" s="541"/>
      <c r="C53" s="538" t="s">
        <v>85</v>
      </c>
      <c r="D53" s="539"/>
      <c r="E53" s="539"/>
      <c r="F53" s="539"/>
      <c r="G53" s="539"/>
      <c r="H53" s="539"/>
      <c r="I53" s="539"/>
      <c r="J53" s="539"/>
      <c r="K53" s="539"/>
      <c r="L53" s="539"/>
      <c r="M53" s="539"/>
      <c r="N53" s="539"/>
      <c r="O53" s="539"/>
      <c r="P53" s="539"/>
      <c r="Q53" s="539"/>
      <c r="R53" s="539"/>
      <c r="S53" s="539"/>
      <c r="T53" s="539"/>
      <c r="U53" s="539"/>
      <c r="V53" s="539"/>
      <c r="W53" s="539"/>
      <c r="X53" s="539"/>
      <c r="Y53" s="539"/>
      <c r="Z53" s="539"/>
      <c r="AA53" s="539"/>
      <c r="AB53" s="540"/>
      <c r="AC53" s="514" t="s">
        <v>86</v>
      </c>
      <c r="AD53" s="515"/>
      <c r="AE53" s="515"/>
      <c r="AF53" s="516"/>
      <c r="AG53" s="517"/>
      <c r="AH53" s="518"/>
      <c r="AI53" s="518"/>
      <c r="AJ53" s="519"/>
    </row>
    <row r="54" spans="1:36" ht="19.5" customHeight="1">
      <c r="A54" s="527">
        <v>50</v>
      </c>
      <c r="B54" s="545"/>
      <c r="C54" s="529" t="s">
        <v>89</v>
      </c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530"/>
      <c r="Y54" s="530"/>
      <c r="Z54" s="530"/>
      <c r="AA54" s="530"/>
      <c r="AB54" s="531"/>
      <c r="AC54" s="532" t="s">
        <v>90</v>
      </c>
      <c r="AD54" s="533"/>
      <c r="AE54" s="533"/>
      <c r="AF54" s="534"/>
      <c r="AG54" s="535">
        <f>SUM(AG49:AJ53)</f>
        <v>0</v>
      </c>
      <c r="AH54" s="536"/>
      <c r="AI54" s="536"/>
      <c r="AJ54" s="537"/>
    </row>
    <row r="55" spans="1:36" ht="29.25" customHeight="1">
      <c r="A55" s="509">
        <v>51</v>
      </c>
      <c r="B55" s="541"/>
      <c r="C55" s="538" t="s">
        <v>91</v>
      </c>
      <c r="D55" s="539"/>
      <c r="E55" s="539"/>
      <c r="F55" s="539"/>
      <c r="G55" s="539"/>
      <c r="H55" s="539"/>
      <c r="I55" s="539"/>
      <c r="J55" s="539"/>
      <c r="K55" s="539"/>
      <c r="L55" s="539"/>
      <c r="M55" s="539"/>
      <c r="N55" s="539"/>
      <c r="O55" s="539"/>
      <c r="P55" s="539"/>
      <c r="Q55" s="539"/>
      <c r="R55" s="539"/>
      <c r="S55" s="539"/>
      <c r="T55" s="539"/>
      <c r="U55" s="539"/>
      <c r="V55" s="539"/>
      <c r="W55" s="539"/>
      <c r="X55" s="539"/>
      <c r="Y55" s="539"/>
      <c r="Z55" s="539"/>
      <c r="AA55" s="539"/>
      <c r="AB55" s="540"/>
      <c r="AC55" s="514" t="s">
        <v>92</v>
      </c>
      <c r="AD55" s="515"/>
      <c r="AE55" s="515"/>
      <c r="AF55" s="516"/>
      <c r="AG55" s="517"/>
      <c r="AH55" s="518"/>
      <c r="AI55" s="518"/>
      <c r="AJ55" s="519"/>
    </row>
    <row r="56" spans="1:36" ht="29.25" customHeight="1">
      <c r="A56" s="509">
        <v>52</v>
      </c>
      <c r="B56" s="541"/>
      <c r="C56" s="511" t="s">
        <v>93</v>
      </c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512"/>
      <c r="R56" s="512"/>
      <c r="S56" s="512"/>
      <c r="T56" s="512"/>
      <c r="U56" s="512"/>
      <c r="V56" s="512"/>
      <c r="W56" s="512"/>
      <c r="X56" s="512"/>
      <c r="Y56" s="512"/>
      <c r="Z56" s="512"/>
      <c r="AA56" s="512"/>
      <c r="AB56" s="513"/>
      <c r="AC56" s="514" t="s">
        <v>94</v>
      </c>
      <c r="AD56" s="515"/>
      <c r="AE56" s="515"/>
      <c r="AF56" s="516"/>
      <c r="AG56" s="517"/>
      <c r="AH56" s="518"/>
      <c r="AI56" s="518"/>
      <c r="AJ56" s="519"/>
    </row>
    <row r="57" spans="1:36" ht="19.5" customHeight="1">
      <c r="A57" s="509">
        <v>53</v>
      </c>
      <c r="B57" s="541"/>
      <c r="C57" s="538" t="s">
        <v>95</v>
      </c>
      <c r="D57" s="539"/>
      <c r="E57" s="539"/>
      <c r="F57" s="539"/>
      <c r="G57" s="539"/>
      <c r="H57" s="539"/>
      <c r="I57" s="539"/>
      <c r="J57" s="539"/>
      <c r="K57" s="539"/>
      <c r="L57" s="539"/>
      <c r="M57" s="539"/>
      <c r="N57" s="539"/>
      <c r="O57" s="539"/>
      <c r="P57" s="539"/>
      <c r="Q57" s="539"/>
      <c r="R57" s="539"/>
      <c r="S57" s="539"/>
      <c r="T57" s="539"/>
      <c r="U57" s="539"/>
      <c r="V57" s="539"/>
      <c r="W57" s="539"/>
      <c r="X57" s="539"/>
      <c r="Y57" s="539"/>
      <c r="Z57" s="539"/>
      <c r="AA57" s="539"/>
      <c r="AB57" s="540"/>
      <c r="AC57" s="514" t="s">
        <v>96</v>
      </c>
      <c r="AD57" s="515"/>
      <c r="AE57" s="515"/>
      <c r="AF57" s="516"/>
      <c r="AG57" s="517"/>
      <c r="AH57" s="518"/>
      <c r="AI57" s="518"/>
      <c r="AJ57" s="519"/>
    </row>
    <row r="58" spans="1:36" ht="19.5" customHeight="1">
      <c r="A58" s="527">
        <v>54</v>
      </c>
      <c r="B58" s="545"/>
      <c r="C58" s="529" t="s">
        <v>97</v>
      </c>
      <c r="D58" s="530"/>
      <c r="E58" s="530"/>
      <c r="F58" s="530"/>
      <c r="G58" s="530"/>
      <c r="H58" s="530"/>
      <c r="I58" s="530"/>
      <c r="J58" s="530"/>
      <c r="K58" s="530"/>
      <c r="L58" s="530"/>
      <c r="M58" s="530"/>
      <c r="N58" s="530"/>
      <c r="O58" s="530"/>
      <c r="P58" s="530"/>
      <c r="Q58" s="530"/>
      <c r="R58" s="530"/>
      <c r="S58" s="530"/>
      <c r="T58" s="530"/>
      <c r="U58" s="530"/>
      <c r="V58" s="530"/>
      <c r="W58" s="530"/>
      <c r="X58" s="530"/>
      <c r="Y58" s="530"/>
      <c r="Z58" s="530"/>
      <c r="AA58" s="530"/>
      <c r="AB58" s="531"/>
      <c r="AC58" s="532" t="s">
        <v>98</v>
      </c>
      <c r="AD58" s="533"/>
      <c r="AE58" s="533"/>
      <c r="AF58" s="534"/>
      <c r="AG58" s="535">
        <f>SUM(AG55:AJ57)</f>
        <v>0</v>
      </c>
      <c r="AH58" s="536"/>
      <c r="AI58" s="536"/>
      <c r="AJ58" s="537"/>
    </row>
    <row r="59" spans="1:36" ht="29.25" customHeight="1">
      <c r="A59" s="509">
        <v>55</v>
      </c>
      <c r="B59" s="541"/>
      <c r="C59" s="538" t="s">
        <v>99</v>
      </c>
      <c r="D59" s="539"/>
      <c r="E59" s="539"/>
      <c r="F59" s="539"/>
      <c r="G59" s="539"/>
      <c r="H59" s="539"/>
      <c r="I59" s="539"/>
      <c r="J59" s="539"/>
      <c r="K59" s="539"/>
      <c r="L59" s="539"/>
      <c r="M59" s="539"/>
      <c r="N59" s="539"/>
      <c r="O59" s="539"/>
      <c r="P59" s="539"/>
      <c r="Q59" s="539"/>
      <c r="R59" s="539"/>
      <c r="S59" s="539"/>
      <c r="T59" s="539"/>
      <c r="U59" s="539"/>
      <c r="V59" s="539"/>
      <c r="W59" s="539"/>
      <c r="X59" s="539"/>
      <c r="Y59" s="539"/>
      <c r="Z59" s="539"/>
      <c r="AA59" s="539"/>
      <c r="AB59" s="540"/>
      <c r="AC59" s="514" t="s">
        <v>100</v>
      </c>
      <c r="AD59" s="515"/>
      <c r="AE59" s="515"/>
      <c r="AF59" s="516"/>
      <c r="AG59" s="517"/>
      <c r="AH59" s="518"/>
      <c r="AI59" s="518"/>
      <c r="AJ59" s="519"/>
    </row>
    <row r="60" spans="1:36" ht="29.25" customHeight="1">
      <c r="A60" s="509">
        <v>56</v>
      </c>
      <c r="B60" s="541"/>
      <c r="C60" s="511" t="s">
        <v>101</v>
      </c>
      <c r="D60" s="512"/>
      <c r="E60" s="512"/>
      <c r="F60" s="512"/>
      <c r="G60" s="512"/>
      <c r="H60" s="512"/>
      <c r="I60" s="512"/>
      <c r="J60" s="512"/>
      <c r="K60" s="512"/>
      <c r="L60" s="512"/>
      <c r="M60" s="512"/>
      <c r="N60" s="512"/>
      <c r="O60" s="512"/>
      <c r="P60" s="512"/>
      <c r="Q60" s="512"/>
      <c r="R60" s="512"/>
      <c r="S60" s="512"/>
      <c r="T60" s="512"/>
      <c r="U60" s="512"/>
      <c r="V60" s="512"/>
      <c r="W60" s="512"/>
      <c r="X60" s="512"/>
      <c r="Y60" s="512"/>
      <c r="Z60" s="512"/>
      <c r="AA60" s="512"/>
      <c r="AB60" s="513"/>
      <c r="AC60" s="514" t="s">
        <v>102</v>
      </c>
      <c r="AD60" s="515"/>
      <c r="AE60" s="515"/>
      <c r="AF60" s="516"/>
      <c r="AG60" s="517"/>
      <c r="AH60" s="518"/>
      <c r="AI60" s="518"/>
      <c r="AJ60" s="519"/>
    </row>
    <row r="61" spans="1:36" ht="19.5" customHeight="1">
      <c r="A61" s="509">
        <v>57</v>
      </c>
      <c r="B61" s="541"/>
      <c r="C61" s="538" t="s">
        <v>103</v>
      </c>
      <c r="D61" s="539"/>
      <c r="E61" s="539"/>
      <c r="F61" s="539"/>
      <c r="G61" s="539"/>
      <c r="H61" s="539"/>
      <c r="I61" s="539"/>
      <c r="J61" s="539"/>
      <c r="K61" s="539"/>
      <c r="L61" s="539"/>
      <c r="M61" s="539"/>
      <c r="N61" s="539"/>
      <c r="O61" s="539"/>
      <c r="P61" s="539"/>
      <c r="Q61" s="539"/>
      <c r="R61" s="539"/>
      <c r="S61" s="539"/>
      <c r="T61" s="539"/>
      <c r="U61" s="539"/>
      <c r="V61" s="539"/>
      <c r="W61" s="539"/>
      <c r="X61" s="539"/>
      <c r="Y61" s="539"/>
      <c r="Z61" s="539"/>
      <c r="AA61" s="539"/>
      <c r="AB61" s="540"/>
      <c r="AC61" s="514" t="s">
        <v>104</v>
      </c>
      <c r="AD61" s="515"/>
      <c r="AE61" s="515"/>
      <c r="AF61" s="516"/>
      <c r="AG61" s="517"/>
      <c r="AH61" s="518"/>
      <c r="AI61" s="518"/>
      <c r="AJ61" s="519"/>
    </row>
    <row r="62" spans="1:36" ht="19.5" customHeight="1">
      <c r="A62" s="527">
        <v>58</v>
      </c>
      <c r="B62" s="545"/>
      <c r="C62" s="529" t="s">
        <v>105</v>
      </c>
      <c r="D62" s="530"/>
      <c r="E62" s="530"/>
      <c r="F62" s="530"/>
      <c r="G62" s="530"/>
      <c r="H62" s="530"/>
      <c r="I62" s="530"/>
      <c r="J62" s="530"/>
      <c r="K62" s="530"/>
      <c r="L62" s="530"/>
      <c r="M62" s="530"/>
      <c r="N62" s="530"/>
      <c r="O62" s="530"/>
      <c r="P62" s="530"/>
      <c r="Q62" s="530"/>
      <c r="R62" s="530"/>
      <c r="S62" s="530"/>
      <c r="T62" s="530"/>
      <c r="U62" s="530"/>
      <c r="V62" s="530"/>
      <c r="W62" s="530"/>
      <c r="X62" s="530"/>
      <c r="Y62" s="530"/>
      <c r="Z62" s="530"/>
      <c r="AA62" s="530"/>
      <c r="AB62" s="531"/>
      <c r="AC62" s="532" t="s">
        <v>106</v>
      </c>
      <c r="AD62" s="533"/>
      <c r="AE62" s="533"/>
      <c r="AF62" s="534"/>
      <c r="AG62" s="535">
        <f>SUM(AG59:AJ61)</f>
        <v>0</v>
      </c>
      <c r="AH62" s="536"/>
      <c r="AI62" s="536"/>
      <c r="AJ62" s="537"/>
    </row>
    <row r="63" spans="1:36" ht="19.5" customHeight="1">
      <c r="A63" s="561">
        <v>59</v>
      </c>
      <c r="B63" s="562"/>
      <c r="C63" s="558" t="s">
        <v>107</v>
      </c>
      <c r="D63" s="559"/>
      <c r="E63" s="559"/>
      <c r="F63" s="559"/>
      <c r="G63" s="559"/>
      <c r="H63" s="559"/>
      <c r="I63" s="559"/>
      <c r="J63" s="559"/>
      <c r="K63" s="559"/>
      <c r="L63" s="559"/>
      <c r="M63" s="559"/>
      <c r="N63" s="559"/>
      <c r="O63" s="559"/>
      <c r="P63" s="559"/>
      <c r="Q63" s="559"/>
      <c r="R63" s="559"/>
      <c r="S63" s="559"/>
      <c r="T63" s="559"/>
      <c r="U63" s="559"/>
      <c r="V63" s="559"/>
      <c r="W63" s="559"/>
      <c r="X63" s="559"/>
      <c r="Y63" s="559"/>
      <c r="Z63" s="559"/>
      <c r="AA63" s="559"/>
      <c r="AB63" s="560"/>
      <c r="AC63" s="555" t="s">
        <v>108</v>
      </c>
      <c r="AD63" s="556"/>
      <c r="AE63" s="556"/>
      <c r="AF63" s="557"/>
      <c r="AG63" s="551">
        <f>AG17+AG23+AG37+AG48+AG54+AG58+AG62</f>
        <v>7085205</v>
      </c>
      <c r="AH63" s="552"/>
      <c r="AI63" s="552"/>
      <c r="AJ63" s="553"/>
    </row>
    <row r="64" spans="1:36" ht="15" customHeight="1">
      <c r="A64" s="527">
        <v>60</v>
      </c>
      <c r="B64" s="545"/>
      <c r="C64" s="549" t="s">
        <v>109</v>
      </c>
      <c r="D64" s="550"/>
      <c r="E64" s="550"/>
      <c r="F64" s="550"/>
      <c r="G64" s="550"/>
      <c r="H64" s="550"/>
      <c r="I64" s="550"/>
      <c r="J64" s="550"/>
      <c r="K64" s="550"/>
      <c r="L64" s="550"/>
      <c r="M64" s="550"/>
      <c r="N64" s="550"/>
      <c r="O64" s="550"/>
      <c r="P64" s="550"/>
      <c r="Q64" s="550"/>
      <c r="R64" s="550"/>
      <c r="S64" s="550"/>
      <c r="T64" s="550"/>
      <c r="U64" s="550"/>
      <c r="V64" s="550"/>
      <c r="W64" s="550"/>
      <c r="X64" s="550"/>
      <c r="Y64" s="550"/>
      <c r="Z64" s="550"/>
      <c r="AA64" s="550"/>
      <c r="AB64" s="554"/>
      <c r="AC64" s="549" t="s">
        <v>110</v>
      </c>
      <c r="AD64" s="550"/>
      <c r="AE64" s="550"/>
      <c r="AF64" s="550"/>
      <c r="AG64" s="517"/>
      <c r="AH64" s="518"/>
      <c r="AI64" s="518"/>
      <c r="AJ64" s="519"/>
    </row>
    <row r="65" spans="1:36" ht="15" customHeight="1">
      <c r="A65" s="527">
        <v>61</v>
      </c>
      <c r="B65" s="545"/>
      <c r="C65" s="563" t="s">
        <v>111</v>
      </c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565"/>
      <c r="AC65" s="549" t="s">
        <v>112</v>
      </c>
      <c r="AD65" s="550"/>
      <c r="AE65" s="550"/>
      <c r="AF65" s="550"/>
      <c r="AG65" s="535">
        <f>SUM(AG64:AJ64)</f>
        <v>0</v>
      </c>
      <c r="AH65" s="536"/>
      <c r="AI65" s="536"/>
      <c r="AJ65" s="537"/>
    </row>
    <row r="66" spans="1:36" ht="15" customHeight="1">
      <c r="A66" s="527">
        <v>65</v>
      </c>
      <c r="B66" s="545"/>
      <c r="C66" s="546" t="s">
        <v>113</v>
      </c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8"/>
      <c r="AC66" s="549" t="s">
        <v>114</v>
      </c>
      <c r="AD66" s="550"/>
      <c r="AE66" s="550"/>
      <c r="AF66" s="550"/>
      <c r="AG66" s="517">
        <v>107340810</v>
      </c>
      <c r="AH66" s="518"/>
      <c r="AI66" s="518"/>
      <c r="AJ66" s="519"/>
    </row>
    <row r="67" spans="1:36" ht="15" customHeight="1">
      <c r="A67" s="527">
        <v>66</v>
      </c>
      <c r="B67" s="545"/>
      <c r="C67" s="546" t="s">
        <v>115</v>
      </c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8"/>
      <c r="AC67" s="549" t="s">
        <v>116</v>
      </c>
      <c r="AD67" s="550"/>
      <c r="AE67" s="550"/>
      <c r="AF67" s="550"/>
      <c r="AG67" s="517"/>
      <c r="AH67" s="518"/>
      <c r="AI67" s="518"/>
      <c r="AJ67" s="519"/>
    </row>
    <row r="68" spans="1:36" ht="15" customHeight="1">
      <c r="A68" s="561">
        <v>68</v>
      </c>
      <c r="B68" s="562"/>
      <c r="C68" s="569" t="s">
        <v>117</v>
      </c>
      <c r="D68" s="570"/>
      <c r="E68" s="570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1"/>
      <c r="AC68" s="572" t="s">
        <v>118</v>
      </c>
      <c r="AD68" s="573"/>
      <c r="AE68" s="573"/>
      <c r="AF68" s="573"/>
      <c r="AG68" s="551">
        <f>AG65+AG66+AG67</f>
        <v>107340810</v>
      </c>
      <c r="AH68" s="552"/>
      <c r="AI68" s="552"/>
      <c r="AJ68" s="553"/>
    </row>
    <row r="69" spans="1:36" ht="21.75" customHeight="1">
      <c r="A69" s="574">
        <v>69</v>
      </c>
      <c r="B69" s="575"/>
      <c r="C69" s="576" t="s">
        <v>119</v>
      </c>
      <c r="D69" s="577"/>
      <c r="E69" s="577"/>
      <c r="F69" s="577"/>
      <c r="G69" s="577"/>
      <c r="H69" s="577"/>
      <c r="I69" s="577"/>
      <c r="J69" s="577"/>
      <c r="K69" s="577"/>
      <c r="L69" s="577"/>
      <c r="M69" s="577"/>
      <c r="N69" s="577"/>
      <c r="O69" s="577"/>
      <c r="P69" s="577"/>
      <c r="Q69" s="577"/>
      <c r="R69" s="577"/>
      <c r="S69" s="577"/>
      <c r="T69" s="577"/>
      <c r="U69" s="577"/>
      <c r="V69" s="577"/>
      <c r="W69" s="577"/>
      <c r="X69" s="577"/>
      <c r="Y69" s="577"/>
      <c r="Z69" s="577"/>
      <c r="AA69" s="577"/>
      <c r="AB69" s="578"/>
      <c r="AC69" s="579"/>
      <c r="AD69" s="580"/>
      <c r="AE69" s="580"/>
      <c r="AF69" s="580"/>
      <c r="AG69" s="566">
        <f>AG63+AG68</f>
        <v>114426015</v>
      </c>
      <c r="AH69" s="567"/>
      <c r="AI69" s="567"/>
      <c r="AJ69" s="568"/>
    </row>
  </sheetData>
  <sheetProtection/>
  <mergeCells count="270">
    <mergeCell ref="AG69:AJ69"/>
    <mergeCell ref="C68:AB68"/>
    <mergeCell ref="A67:B67"/>
    <mergeCell ref="AG67:AJ67"/>
    <mergeCell ref="AC68:AF68"/>
    <mergeCell ref="A69:B69"/>
    <mergeCell ref="C69:AB69"/>
    <mergeCell ref="AC69:AF69"/>
    <mergeCell ref="A68:B68"/>
    <mergeCell ref="AG68:AJ68"/>
    <mergeCell ref="AG61:AJ61"/>
    <mergeCell ref="AG62:AJ62"/>
    <mergeCell ref="A66:B66"/>
    <mergeCell ref="AG65:AJ65"/>
    <mergeCell ref="AG66:AJ66"/>
    <mergeCell ref="C66:AB66"/>
    <mergeCell ref="AC66:AF66"/>
    <mergeCell ref="AC65:AF65"/>
    <mergeCell ref="C65:AB65"/>
    <mergeCell ref="A65:B65"/>
    <mergeCell ref="A60:B60"/>
    <mergeCell ref="C60:AB60"/>
    <mergeCell ref="A63:B63"/>
    <mergeCell ref="A61:B61"/>
    <mergeCell ref="A62:B62"/>
    <mergeCell ref="AG64:AJ64"/>
    <mergeCell ref="AC62:AF62"/>
    <mergeCell ref="C62:AB62"/>
    <mergeCell ref="AC60:AF60"/>
    <mergeCell ref="AC61:AF61"/>
    <mergeCell ref="C67:AB67"/>
    <mergeCell ref="AC67:AF67"/>
    <mergeCell ref="AG63:AJ63"/>
    <mergeCell ref="A64:B64"/>
    <mergeCell ref="C64:AB64"/>
    <mergeCell ref="AC64:AF64"/>
    <mergeCell ref="AC63:AF63"/>
    <mergeCell ref="C63:AB63"/>
    <mergeCell ref="C61:AB61"/>
    <mergeCell ref="AG60:AJ60"/>
    <mergeCell ref="AC55:AF55"/>
    <mergeCell ref="AG58:AJ58"/>
    <mergeCell ref="A57:B57"/>
    <mergeCell ref="AC57:AF57"/>
    <mergeCell ref="AC56:AF56"/>
    <mergeCell ref="AG56:AJ56"/>
    <mergeCell ref="A58:B58"/>
    <mergeCell ref="AG57:AJ57"/>
    <mergeCell ref="AG59:AJ59"/>
    <mergeCell ref="AG50:AJ50"/>
    <mergeCell ref="A50:B50"/>
    <mergeCell ref="C50:AB50"/>
    <mergeCell ref="C56:AB56"/>
    <mergeCell ref="AG52:AJ52"/>
    <mergeCell ref="C58:AB58"/>
    <mergeCell ref="AC58:AF58"/>
    <mergeCell ref="A56:B56"/>
    <mergeCell ref="A59:B59"/>
    <mergeCell ref="C59:AB59"/>
    <mergeCell ref="AC59:AF59"/>
    <mergeCell ref="A55:B55"/>
    <mergeCell ref="C53:AB53"/>
    <mergeCell ref="AC53:AF53"/>
    <mergeCell ref="C57:AB57"/>
    <mergeCell ref="AG55:AJ55"/>
    <mergeCell ref="AG54:AJ54"/>
    <mergeCell ref="C55:AB55"/>
    <mergeCell ref="AC54:AF54"/>
    <mergeCell ref="AG53:AJ53"/>
    <mergeCell ref="A54:B54"/>
    <mergeCell ref="C54:AB54"/>
    <mergeCell ref="A53:B53"/>
    <mergeCell ref="A52:B52"/>
    <mergeCell ref="C52:AB52"/>
    <mergeCell ref="AC52:AF52"/>
    <mergeCell ref="A51:B51"/>
    <mergeCell ref="C51:AB51"/>
    <mergeCell ref="AC51:AF51"/>
    <mergeCell ref="A49:B49"/>
    <mergeCell ref="C49:AB49"/>
    <mergeCell ref="AC49:AF49"/>
    <mergeCell ref="AG49:AJ49"/>
    <mergeCell ref="A48:B48"/>
    <mergeCell ref="C48:AB48"/>
    <mergeCell ref="AC48:AF48"/>
    <mergeCell ref="AG45:AJ45"/>
    <mergeCell ref="A45:B45"/>
    <mergeCell ref="AG48:AJ48"/>
    <mergeCell ref="AC45:AF45"/>
    <mergeCell ref="AG47:AJ47"/>
    <mergeCell ref="C45:AB45"/>
    <mergeCell ref="A47:B47"/>
    <mergeCell ref="AC47:AF47"/>
    <mergeCell ref="A46:B46"/>
    <mergeCell ref="AG51:AJ51"/>
    <mergeCell ref="AC50:AF50"/>
    <mergeCell ref="C46:AB46"/>
    <mergeCell ref="AC46:AF46"/>
    <mergeCell ref="AG46:AJ46"/>
    <mergeCell ref="C47:AB47"/>
    <mergeCell ref="C42:AB42"/>
    <mergeCell ref="AC42:AF42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G40:AJ40"/>
    <mergeCell ref="A41:B41"/>
    <mergeCell ref="C41:AB41"/>
    <mergeCell ref="AC41:AF41"/>
    <mergeCell ref="AG41:AJ41"/>
    <mergeCell ref="AG42:AJ42"/>
    <mergeCell ref="A40:B40"/>
    <mergeCell ref="C40:AB40"/>
    <mergeCell ref="AC40:AF40"/>
    <mergeCell ref="A42:B42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4:B4"/>
    <mergeCell ref="C4:AB4"/>
    <mergeCell ref="AC4:AF4"/>
    <mergeCell ref="AG4:AJ4"/>
    <mergeCell ref="A5:B5"/>
    <mergeCell ref="C5:AB5"/>
    <mergeCell ref="AC5:AF5"/>
    <mergeCell ref="AG5:AJ5"/>
    <mergeCell ref="A6:B6"/>
    <mergeCell ref="C6:AB6"/>
    <mergeCell ref="AC6:AF6"/>
    <mergeCell ref="AG6:AJ6"/>
    <mergeCell ref="A7:B7"/>
    <mergeCell ref="C7:AB7"/>
    <mergeCell ref="AC7:AF7"/>
    <mergeCell ref="AG7:AJ7"/>
    <mergeCell ref="A1:AJ1"/>
    <mergeCell ref="A2:AJ2"/>
    <mergeCell ref="A3:B3"/>
    <mergeCell ref="C3:AB3"/>
    <mergeCell ref="AC3:AF3"/>
    <mergeCell ref="AG3:AJ3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600" verticalDpi="600" orientation="portrait" paperSize="9" scale="85" r:id="rId1"/>
  <headerFooter alignWithMargins="0">
    <oddHeader>&amp;R&amp;"Arial,Félkövér"&amp;11 1.c függelék</oddHeader>
    <oddFooter>&amp;C&amp;P</oddFooter>
  </headerFooter>
  <rowBreaks count="1" manualBreakCount="1">
    <brk id="35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A1" sqref="A1:D1"/>
    </sheetView>
  </sheetViews>
  <sheetFormatPr defaultColWidth="9.140625" defaultRowHeight="12.75"/>
  <cols>
    <col min="1" max="1" width="73.421875" style="150" customWidth="1"/>
    <col min="2" max="2" width="14.140625" style="150" customWidth="1"/>
    <col min="3" max="3" width="14.140625" style="94" customWidth="1"/>
    <col min="4" max="4" width="14.140625" style="95" customWidth="1"/>
    <col min="5" max="16384" width="9.140625" style="150" customWidth="1"/>
  </cols>
  <sheetData>
    <row r="1" spans="1:4" ht="17.25">
      <c r="A1" s="586" t="s">
        <v>753</v>
      </c>
      <c r="B1" s="587"/>
      <c r="C1" s="587"/>
      <c r="D1" s="587"/>
    </row>
    <row r="2" spans="1:4" ht="15.75">
      <c r="A2" s="151"/>
      <c r="B2" s="152" t="s">
        <v>629</v>
      </c>
      <c r="C2" s="52" t="s">
        <v>630</v>
      </c>
      <c r="D2" s="53" t="s">
        <v>637</v>
      </c>
    </row>
    <row r="3" spans="1:4" ht="15.75">
      <c r="A3" s="153" t="s">
        <v>655</v>
      </c>
      <c r="B3" s="154"/>
      <c r="C3" s="56"/>
      <c r="D3" s="57"/>
    </row>
    <row r="4" spans="1:4" ht="15.75">
      <c r="A4" s="152"/>
      <c r="B4" s="155"/>
      <c r="C4" s="155"/>
      <c r="D4" s="155"/>
    </row>
    <row r="5" spans="1:4" ht="15.75">
      <c r="A5" s="152" t="s">
        <v>656</v>
      </c>
      <c r="B5" s="156">
        <v>107340810</v>
      </c>
      <c r="C5" s="156"/>
      <c r="D5" s="156"/>
    </row>
    <row r="6" spans="1:4" ht="15.75">
      <c r="A6" s="387" t="s">
        <v>913</v>
      </c>
      <c r="B6" s="158"/>
      <c r="C6" s="159"/>
      <c r="D6" s="159"/>
    </row>
    <row r="7" spans="1:4" ht="15.75">
      <c r="A7" s="157" t="s">
        <v>914</v>
      </c>
      <c r="B7" s="158"/>
      <c r="C7" s="159"/>
      <c r="D7" s="159"/>
    </row>
    <row r="8" spans="1:4" ht="16.5" thickBot="1">
      <c r="A8" s="160"/>
      <c r="B8" s="159"/>
      <c r="C8" s="159"/>
      <c r="D8" s="159"/>
    </row>
    <row r="9" spans="1:4" ht="16.5" thickBot="1">
      <c r="A9" s="161" t="s">
        <v>662</v>
      </c>
      <c r="B9" s="162">
        <f>SUM(B5:B8)</f>
        <v>107340810</v>
      </c>
      <c r="C9" s="162">
        <f>SUM(C5:C8)</f>
        <v>0</v>
      </c>
      <c r="D9" s="162">
        <f>SUM(D5:D8)</f>
        <v>0</v>
      </c>
    </row>
    <row r="10" spans="1:4" ht="16.5" thickBot="1">
      <c r="A10" s="163"/>
      <c r="B10" s="164"/>
      <c r="C10" s="164"/>
      <c r="D10" s="164"/>
    </row>
    <row r="11" spans="1:4" ht="16.5" thickBot="1">
      <c r="A11" s="165" t="s">
        <v>663</v>
      </c>
      <c r="B11" s="166">
        <f>SUM(B9)</f>
        <v>107340810</v>
      </c>
      <c r="C11" s="166">
        <f>SUM(C9)</f>
        <v>0</v>
      </c>
      <c r="D11" s="166">
        <f>SUM(D9)</f>
        <v>0</v>
      </c>
    </row>
    <row r="12" spans="1:4" ht="15.75">
      <c r="A12" s="167"/>
      <c r="B12" s="168"/>
      <c r="C12" s="168"/>
      <c r="D12" s="168"/>
    </row>
    <row r="13" spans="1:4" ht="15.75">
      <c r="A13" s="153" t="s">
        <v>460</v>
      </c>
      <c r="B13" s="169"/>
      <c r="C13" s="169"/>
      <c r="D13" s="169"/>
    </row>
    <row r="14" spans="1:4" ht="15.75">
      <c r="A14" s="170"/>
      <c r="B14" s="156"/>
      <c r="C14" s="156"/>
      <c r="D14" s="156"/>
    </row>
    <row r="15" spans="1:4" ht="15.75">
      <c r="A15" s="152" t="s">
        <v>657</v>
      </c>
      <c r="B15" s="156">
        <v>1187714</v>
      </c>
      <c r="C15" s="156"/>
      <c r="D15" s="156"/>
    </row>
    <row r="16" spans="1:4" ht="15.75">
      <c r="A16" s="170" t="s">
        <v>421</v>
      </c>
      <c r="B16" s="156"/>
      <c r="C16" s="156"/>
      <c r="D16" s="171"/>
    </row>
    <row r="17" spans="1:4" ht="15.75">
      <c r="A17" s="152"/>
      <c r="B17" s="156"/>
      <c r="C17" s="156"/>
      <c r="D17" s="156"/>
    </row>
    <row r="18" spans="1:4" ht="15.75">
      <c r="A18" s="160" t="s">
        <v>657</v>
      </c>
      <c r="B18" s="158">
        <v>3698390</v>
      </c>
      <c r="C18" s="158"/>
      <c r="D18" s="158"/>
    </row>
    <row r="19" spans="1:4" ht="15.75">
      <c r="A19" s="157" t="s">
        <v>638</v>
      </c>
      <c r="B19" s="158"/>
      <c r="C19" s="158"/>
      <c r="D19" s="158"/>
    </row>
    <row r="20" spans="1:4" ht="15.75">
      <c r="A20" s="170"/>
      <c r="B20" s="156"/>
      <c r="C20" s="156"/>
      <c r="D20" s="156"/>
    </row>
    <row r="21" spans="1:4" ht="15.75">
      <c r="A21" s="152" t="s">
        <v>658</v>
      </c>
      <c r="B21" s="156">
        <v>1319261</v>
      </c>
      <c r="C21" s="156"/>
      <c r="D21" s="156"/>
    </row>
    <row r="22" spans="1:4" ht="16.5" thickBot="1">
      <c r="A22" s="172"/>
      <c r="B22" s="173"/>
      <c r="C22" s="173"/>
      <c r="D22" s="173"/>
    </row>
    <row r="23" spans="1:4" ht="16.5" thickBot="1">
      <c r="A23" s="161" t="s">
        <v>665</v>
      </c>
      <c r="B23" s="162">
        <f>SUM(B15:B22)</f>
        <v>6205365</v>
      </c>
      <c r="C23" s="162">
        <f>SUM(C15:C22)</f>
        <v>0</v>
      </c>
      <c r="D23" s="162">
        <f>SUM(D15:D22)</f>
        <v>0</v>
      </c>
    </row>
    <row r="24" spans="1:4" ht="16.5" thickBot="1">
      <c r="A24" s="167"/>
      <c r="B24" s="168"/>
      <c r="C24" s="168"/>
      <c r="D24" s="168"/>
    </row>
    <row r="25" spans="1:4" ht="16.5" thickBot="1">
      <c r="A25" s="165" t="s">
        <v>663</v>
      </c>
      <c r="B25" s="166">
        <f>SUM(B23)</f>
        <v>6205365</v>
      </c>
      <c r="C25" s="166">
        <f>SUM(C23)</f>
        <v>0</v>
      </c>
      <c r="D25" s="166">
        <f>SUM(D23)</f>
        <v>0</v>
      </c>
    </row>
    <row r="26" spans="1:4" ht="15.75">
      <c r="A26" s="157"/>
      <c r="B26" s="158"/>
      <c r="C26" s="158"/>
      <c r="D26" s="158"/>
    </row>
    <row r="27" spans="1:4" ht="15.75">
      <c r="A27" s="174" t="s">
        <v>461</v>
      </c>
      <c r="B27" s="175"/>
      <c r="C27" s="175"/>
      <c r="D27" s="175"/>
    </row>
    <row r="28" spans="1:4" ht="15.75">
      <c r="A28" s="240"/>
      <c r="B28" s="241"/>
      <c r="C28" s="241"/>
      <c r="D28" s="241"/>
    </row>
    <row r="29" spans="1:4" ht="15.75">
      <c r="A29" s="181" t="s">
        <v>705</v>
      </c>
      <c r="B29" s="241">
        <v>692786</v>
      </c>
      <c r="C29" s="241"/>
      <c r="D29" s="241"/>
    </row>
    <row r="30" spans="1:4" ht="15.75">
      <c r="A30" s="157" t="s">
        <v>659</v>
      </c>
      <c r="B30" s="158"/>
      <c r="C30" s="158"/>
      <c r="D30" s="158"/>
    </row>
    <row r="31" spans="1:4" ht="15.75">
      <c r="A31" s="157"/>
      <c r="B31" s="158"/>
      <c r="C31" s="158"/>
      <c r="D31" s="158"/>
    </row>
    <row r="32" spans="1:4" ht="15.75">
      <c r="A32" s="160" t="s">
        <v>660</v>
      </c>
      <c r="B32" s="158">
        <v>187054</v>
      </c>
      <c r="C32" s="158"/>
      <c r="D32" s="158"/>
    </row>
    <row r="33" spans="1:4" ht="16.5" thickBot="1">
      <c r="A33" s="157"/>
      <c r="B33" s="158"/>
      <c r="C33" s="158"/>
      <c r="D33" s="158"/>
    </row>
    <row r="34" spans="1:4" ht="16.5" thickBot="1">
      <c r="A34" s="161" t="s">
        <v>666</v>
      </c>
      <c r="B34" s="162">
        <f>SUM(B29:B33)</f>
        <v>879840</v>
      </c>
      <c r="C34" s="162">
        <f>SUM(C29:C33)</f>
        <v>0</v>
      </c>
      <c r="D34" s="162">
        <f>SUM(D29:D33)</f>
        <v>0</v>
      </c>
    </row>
    <row r="35" spans="1:4" ht="16.5" thickBot="1">
      <c r="A35" s="163"/>
      <c r="B35" s="164"/>
      <c r="C35" s="164"/>
      <c r="D35" s="164"/>
    </row>
    <row r="36" spans="1:4" ht="16.5" thickBot="1">
      <c r="A36" s="165" t="s">
        <v>663</v>
      </c>
      <c r="B36" s="166">
        <f>SUM(B34)</f>
        <v>879840</v>
      </c>
      <c r="C36" s="166">
        <f>SUM(C34)</f>
        <v>0</v>
      </c>
      <c r="D36" s="166">
        <f>SUM(D34)</f>
        <v>0</v>
      </c>
    </row>
    <row r="37" spans="1:4" ht="15.75">
      <c r="A37" s="176"/>
      <c r="B37" s="177"/>
      <c r="C37" s="177"/>
      <c r="D37" s="177"/>
    </row>
    <row r="38" spans="1:4" ht="15.75">
      <c r="A38" s="153" t="s">
        <v>300</v>
      </c>
      <c r="B38" s="169"/>
      <c r="C38" s="169"/>
      <c r="D38" s="169"/>
    </row>
    <row r="39" spans="1:4" ht="15.75">
      <c r="A39" s="178"/>
      <c r="B39" s="179"/>
      <c r="C39" s="179"/>
      <c r="D39" s="179"/>
    </row>
    <row r="40" spans="1:4" ht="15.75">
      <c r="A40" s="178" t="s">
        <v>661</v>
      </c>
      <c r="B40" s="180">
        <v>0</v>
      </c>
      <c r="C40" s="180"/>
      <c r="D40" s="180"/>
    </row>
    <row r="41" spans="1:4" ht="16.5" thickBot="1">
      <c r="A41" s="181"/>
      <c r="B41" s="182"/>
      <c r="C41" s="182"/>
      <c r="D41" s="182"/>
    </row>
    <row r="42" spans="1:4" ht="16.5" thickBot="1">
      <c r="A42" s="183" t="s">
        <v>666</v>
      </c>
      <c r="B42" s="184">
        <f>SUM(B40)</f>
        <v>0</v>
      </c>
      <c r="C42" s="184">
        <f>SUM(C40)</f>
        <v>0</v>
      </c>
      <c r="D42" s="184">
        <f>SUM(D40)</f>
        <v>0</v>
      </c>
    </row>
    <row r="43" spans="1:4" ht="16.5" thickBot="1">
      <c r="A43" s="185"/>
      <c r="B43" s="186"/>
      <c r="C43" s="186"/>
      <c r="D43" s="186"/>
    </row>
    <row r="44" spans="1:4" ht="16.5" thickBot="1">
      <c r="A44" s="161" t="s">
        <v>664</v>
      </c>
      <c r="B44" s="162">
        <v>0</v>
      </c>
      <c r="C44" s="162"/>
      <c r="D44" s="162"/>
    </row>
    <row r="45" spans="1:4" ht="16.5" thickBot="1">
      <c r="A45" s="187"/>
      <c r="B45" s="188"/>
      <c r="C45" s="188"/>
      <c r="D45" s="188"/>
    </row>
    <row r="46" spans="1:4" ht="16.5" thickBot="1">
      <c r="A46" s="165" t="s">
        <v>663</v>
      </c>
      <c r="B46" s="166">
        <f>SUM(B42+B44)</f>
        <v>0</v>
      </c>
      <c r="C46" s="166">
        <f>SUM(C42+C44)</f>
        <v>0</v>
      </c>
      <c r="D46" s="166">
        <f>SUM(D42+D44)</f>
        <v>0</v>
      </c>
    </row>
    <row r="47" spans="1:4" ht="16.5" thickBot="1">
      <c r="A47" s="187"/>
      <c r="B47" s="188"/>
      <c r="C47" s="188"/>
      <c r="D47" s="188"/>
    </row>
    <row r="48" spans="1:4" ht="16.5" thickBot="1">
      <c r="A48" s="189" t="s">
        <v>751</v>
      </c>
      <c r="B48" s="190">
        <f>SUM(B11+B25+B36+B46)</f>
        <v>114426015</v>
      </c>
      <c r="C48" s="190">
        <f>SUM(C11+C25+C36+C46)</f>
        <v>0</v>
      </c>
      <c r="D48" s="190">
        <f>SUM(D11+D25+D36+D46)</f>
        <v>0</v>
      </c>
    </row>
    <row r="49" spans="1:2" ht="15.75">
      <c r="A49" s="191"/>
      <c r="B49" s="191"/>
    </row>
    <row r="50" spans="1:2" ht="15.75">
      <c r="A50" s="191"/>
      <c r="B50" s="191"/>
    </row>
    <row r="51" spans="1:2" ht="15.75">
      <c r="A51" s="191"/>
      <c r="B51" s="191"/>
    </row>
    <row r="52" spans="1:2" ht="15.75">
      <c r="A52" s="192"/>
      <c r="B52" s="192"/>
    </row>
    <row r="53" spans="1:2" ht="15.75">
      <c r="A53" s="192"/>
      <c r="B53" s="192"/>
    </row>
    <row r="54" spans="1:2" ht="15.75">
      <c r="A54" s="192"/>
      <c r="B54" s="192"/>
    </row>
    <row r="55" spans="1:2" ht="15.75">
      <c r="A55" s="192" t="s">
        <v>639</v>
      </c>
      <c r="B55" s="192"/>
    </row>
  </sheetData>
  <sheetProtection/>
  <mergeCells count="1">
    <mergeCell ref="A1:D1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  <headerFooter alignWithMargins="0">
    <oddHeader>&amp;C&amp;"Calibri,Félkövér"&amp;U2018. évi költségvetés bevételei  kormányzati funkciók szerint
Óvoda &amp;U (Forintban)&amp;R&amp;"Calibri,Félkövér"Előterjesztés
1. c  függeléke részletes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98"/>
  <sheetViews>
    <sheetView zoomScaleSheetLayoutView="100" zoomScalePageLayoutView="0" workbookViewId="0" topLeftCell="A1">
      <selection activeCell="A1" sqref="A1:AJ1"/>
    </sheetView>
  </sheetViews>
  <sheetFormatPr defaultColWidth="9.140625" defaultRowHeight="12.75"/>
  <cols>
    <col min="1" max="2" width="2.7109375" style="5" customWidth="1"/>
    <col min="3" max="35" width="2.7109375" style="1" customWidth="1"/>
    <col min="36" max="36" width="5.57421875" style="1" customWidth="1"/>
    <col min="37" max="45" width="2.7109375" style="1" customWidth="1"/>
    <col min="46" max="16384" width="9.140625" style="1" customWidth="1"/>
  </cols>
  <sheetData>
    <row r="1" spans="1:36" ht="25.5" customHeight="1">
      <c r="A1" s="496" t="s">
        <v>787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8"/>
    </row>
    <row r="2" spans="1:36" ht="15.75" customHeight="1">
      <c r="A2" s="499" t="s">
        <v>274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</row>
    <row r="3" spans="1:36" ht="34.5" customHeight="1">
      <c r="A3" s="501" t="s">
        <v>754</v>
      </c>
      <c r="B3" s="502"/>
      <c r="C3" s="503" t="s">
        <v>755</v>
      </c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5" t="s">
        <v>756</v>
      </c>
      <c r="AD3" s="504"/>
      <c r="AE3" s="504"/>
      <c r="AF3" s="504"/>
      <c r="AG3" s="502" t="s">
        <v>790</v>
      </c>
      <c r="AH3" s="504"/>
      <c r="AI3" s="504"/>
      <c r="AJ3" s="504"/>
    </row>
    <row r="4" spans="1:36" ht="12.75">
      <c r="A4" s="520" t="s">
        <v>757</v>
      </c>
      <c r="B4" s="521"/>
      <c r="C4" s="522" t="s">
        <v>758</v>
      </c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2" t="s">
        <v>759</v>
      </c>
      <c r="AD4" s="523"/>
      <c r="AE4" s="523"/>
      <c r="AF4" s="510"/>
      <c r="AG4" s="522" t="s">
        <v>760</v>
      </c>
      <c r="AH4" s="523"/>
      <c r="AI4" s="523"/>
      <c r="AJ4" s="510"/>
    </row>
    <row r="5" spans="1:36" ht="19.5" customHeight="1">
      <c r="A5" s="588" t="s">
        <v>761</v>
      </c>
      <c r="B5" s="589"/>
      <c r="C5" s="590" t="s">
        <v>127</v>
      </c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596" t="s">
        <v>128</v>
      </c>
      <c r="AD5" s="597"/>
      <c r="AE5" s="597"/>
      <c r="AF5" s="598"/>
      <c r="AG5" s="593">
        <v>20694440</v>
      </c>
      <c r="AH5" s="594"/>
      <c r="AI5" s="594"/>
      <c r="AJ5" s="595"/>
    </row>
    <row r="6" spans="1:36" ht="19.5" customHeight="1">
      <c r="A6" s="588" t="s">
        <v>764</v>
      </c>
      <c r="B6" s="589"/>
      <c r="C6" s="590" t="s">
        <v>129</v>
      </c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91"/>
      <c r="Q6" s="591"/>
      <c r="R6" s="591"/>
      <c r="S6" s="591"/>
      <c r="T6" s="591"/>
      <c r="U6" s="591"/>
      <c r="V6" s="591"/>
      <c r="W6" s="591"/>
      <c r="X6" s="591"/>
      <c r="Y6" s="591"/>
      <c r="Z6" s="591"/>
      <c r="AA6" s="591"/>
      <c r="AB6" s="591"/>
      <c r="AC6" s="592" t="s">
        <v>130</v>
      </c>
      <c r="AD6" s="592"/>
      <c r="AE6" s="592"/>
      <c r="AF6" s="592"/>
      <c r="AG6" s="593">
        <v>1207000</v>
      </c>
      <c r="AH6" s="594"/>
      <c r="AI6" s="594"/>
      <c r="AJ6" s="595"/>
    </row>
    <row r="7" spans="1:36" ht="19.5" customHeight="1">
      <c r="A7" s="588" t="s">
        <v>767</v>
      </c>
      <c r="B7" s="589"/>
      <c r="C7" s="590" t="s">
        <v>131</v>
      </c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591"/>
      <c r="AA7" s="591"/>
      <c r="AB7" s="591"/>
      <c r="AC7" s="592" t="s">
        <v>132</v>
      </c>
      <c r="AD7" s="592"/>
      <c r="AE7" s="592"/>
      <c r="AF7" s="592"/>
      <c r="AG7" s="593"/>
      <c r="AH7" s="594"/>
      <c r="AI7" s="594"/>
      <c r="AJ7" s="595"/>
    </row>
    <row r="8" spans="1:36" ht="19.5" customHeight="1">
      <c r="A8" s="588" t="s">
        <v>770</v>
      </c>
      <c r="B8" s="589"/>
      <c r="C8" s="524" t="s">
        <v>133</v>
      </c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5"/>
      <c r="W8" s="525"/>
      <c r="X8" s="525"/>
      <c r="Y8" s="525"/>
      <c r="Z8" s="525"/>
      <c r="AA8" s="525"/>
      <c r="AB8" s="525"/>
      <c r="AC8" s="592" t="s">
        <v>134</v>
      </c>
      <c r="AD8" s="592"/>
      <c r="AE8" s="592"/>
      <c r="AF8" s="592"/>
      <c r="AG8" s="593">
        <v>700000</v>
      </c>
      <c r="AH8" s="594"/>
      <c r="AI8" s="594"/>
      <c r="AJ8" s="595"/>
    </row>
    <row r="9" spans="1:36" ht="19.5" customHeight="1">
      <c r="A9" s="588" t="s">
        <v>773</v>
      </c>
      <c r="B9" s="589"/>
      <c r="C9" s="524" t="s">
        <v>135</v>
      </c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92" t="s">
        <v>136</v>
      </c>
      <c r="AD9" s="592"/>
      <c r="AE9" s="592"/>
      <c r="AF9" s="592"/>
      <c r="AG9" s="593"/>
      <c r="AH9" s="594"/>
      <c r="AI9" s="594"/>
      <c r="AJ9" s="595"/>
    </row>
    <row r="10" spans="1:36" ht="19.5" customHeight="1">
      <c r="A10" s="588" t="s">
        <v>776</v>
      </c>
      <c r="B10" s="589"/>
      <c r="C10" s="524" t="s">
        <v>137</v>
      </c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A10" s="525"/>
      <c r="AB10" s="525"/>
      <c r="AC10" s="592" t="s">
        <v>138</v>
      </c>
      <c r="AD10" s="592"/>
      <c r="AE10" s="592"/>
      <c r="AF10" s="592"/>
      <c r="AG10" s="593"/>
      <c r="AH10" s="594"/>
      <c r="AI10" s="594"/>
      <c r="AJ10" s="595"/>
    </row>
    <row r="11" spans="1:36" ht="19.5" customHeight="1">
      <c r="A11" s="588" t="s">
        <v>800</v>
      </c>
      <c r="B11" s="589"/>
      <c r="C11" s="524" t="s">
        <v>139</v>
      </c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92" t="s">
        <v>140</v>
      </c>
      <c r="AD11" s="592"/>
      <c r="AE11" s="592"/>
      <c r="AF11" s="592"/>
      <c r="AG11" s="593">
        <v>820000</v>
      </c>
      <c r="AH11" s="594"/>
      <c r="AI11" s="594"/>
      <c r="AJ11" s="595"/>
    </row>
    <row r="12" spans="1:36" ht="19.5" customHeight="1">
      <c r="A12" s="588" t="s">
        <v>803</v>
      </c>
      <c r="B12" s="589"/>
      <c r="C12" s="524" t="s">
        <v>141</v>
      </c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5"/>
      <c r="V12" s="525"/>
      <c r="W12" s="525"/>
      <c r="X12" s="525"/>
      <c r="Y12" s="525"/>
      <c r="Z12" s="525"/>
      <c r="AA12" s="525"/>
      <c r="AB12" s="525"/>
      <c r="AC12" s="599" t="s">
        <v>142</v>
      </c>
      <c r="AD12" s="600"/>
      <c r="AE12" s="600"/>
      <c r="AF12" s="601"/>
      <c r="AG12" s="593"/>
      <c r="AH12" s="594"/>
      <c r="AI12" s="594"/>
      <c r="AJ12" s="595"/>
    </row>
    <row r="13" spans="1:36" ht="19.5" customHeight="1">
      <c r="A13" s="588" t="s">
        <v>806</v>
      </c>
      <c r="B13" s="589"/>
      <c r="C13" s="511" t="s">
        <v>143</v>
      </c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2"/>
      <c r="W13" s="512"/>
      <c r="X13" s="512"/>
      <c r="Y13" s="512"/>
      <c r="Z13" s="512"/>
      <c r="AA13" s="512"/>
      <c r="AB13" s="512"/>
      <c r="AC13" s="592" t="s">
        <v>144</v>
      </c>
      <c r="AD13" s="592"/>
      <c r="AE13" s="592"/>
      <c r="AF13" s="592"/>
      <c r="AG13" s="593">
        <v>288000</v>
      </c>
      <c r="AH13" s="594"/>
      <c r="AI13" s="594"/>
      <c r="AJ13" s="595"/>
    </row>
    <row r="14" spans="1:36" ht="19.5" customHeight="1">
      <c r="A14" s="588" t="s">
        <v>809</v>
      </c>
      <c r="B14" s="589"/>
      <c r="C14" s="511" t="s">
        <v>145</v>
      </c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92" t="s">
        <v>146</v>
      </c>
      <c r="AD14" s="592"/>
      <c r="AE14" s="592"/>
      <c r="AF14" s="592"/>
      <c r="AG14" s="593"/>
      <c r="AH14" s="594"/>
      <c r="AI14" s="594"/>
      <c r="AJ14" s="595"/>
    </row>
    <row r="15" spans="1:36" ht="19.5" customHeight="1">
      <c r="A15" s="588" t="s">
        <v>812</v>
      </c>
      <c r="B15" s="589"/>
      <c r="C15" s="511" t="s">
        <v>147</v>
      </c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92" t="s">
        <v>148</v>
      </c>
      <c r="AD15" s="592"/>
      <c r="AE15" s="592"/>
      <c r="AF15" s="592"/>
      <c r="AG15" s="593"/>
      <c r="AH15" s="594"/>
      <c r="AI15" s="594"/>
      <c r="AJ15" s="595"/>
    </row>
    <row r="16" spans="1:36" s="3" customFormat="1" ht="19.5" customHeight="1">
      <c r="A16" s="588" t="s">
        <v>815</v>
      </c>
      <c r="B16" s="589"/>
      <c r="C16" s="511" t="s">
        <v>149</v>
      </c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2"/>
      <c r="AA16" s="512"/>
      <c r="AB16" s="512"/>
      <c r="AC16" s="592" t="s">
        <v>150</v>
      </c>
      <c r="AD16" s="592"/>
      <c r="AE16" s="592"/>
      <c r="AF16" s="592"/>
      <c r="AG16" s="593"/>
      <c r="AH16" s="594"/>
      <c r="AI16" s="594"/>
      <c r="AJ16" s="595"/>
    </row>
    <row r="17" spans="1:36" s="3" customFormat="1" ht="19.5" customHeight="1">
      <c r="A17" s="588" t="s">
        <v>818</v>
      </c>
      <c r="B17" s="589"/>
      <c r="C17" s="511" t="s">
        <v>151</v>
      </c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/>
      <c r="X17" s="512"/>
      <c r="Y17" s="512"/>
      <c r="Z17" s="512"/>
      <c r="AA17" s="512"/>
      <c r="AB17" s="512"/>
      <c r="AC17" s="592" t="s">
        <v>152</v>
      </c>
      <c r="AD17" s="592"/>
      <c r="AE17" s="592"/>
      <c r="AF17" s="592"/>
      <c r="AG17" s="593">
        <v>200000</v>
      </c>
      <c r="AH17" s="594"/>
      <c r="AI17" s="594"/>
      <c r="AJ17" s="595"/>
    </row>
    <row r="18" spans="1:36" s="3" customFormat="1" ht="19.5" customHeight="1">
      <c r="A18" s="602" t="s">
        <v>821</v>
      </c>
      <c r="B18" s="603"/>
      <c r="C18" s="604" t="s">
        <v>153</v>
      </c>
      <c r="D18" s="605"/>
      <c r="E18" s="605"/>
      <c r="F18" s="605"/>
      <c r="G18" s="605"/>
      <c r="H18" s="605"/>
      <c r="I18" s="605"/>
      <c r="J18" s="605"/>
      <c r="K18" s="605"/>
      <c r="L18" s="605"/>
      <c r="M18" s="605"/>
      <c r="N18" s="605"/>
      <c r="O18" s="605"/>
      <c r="P18" s="605"/>
      <c r="Q18" s="605"/>
      <c r="R18" s="605"/>
      <c r="S18" s="605"/>
      <c r="T18" s="605"/>
      <c r="U18" s="605"/>
      <c r="V18" s="605"/>
      <c r="W18" s="605"/>
      <c r="X18" s="605"/>
      <c r="Y18" s="605"/>
      <c r="Z18" s="605"/>
      <c r="AA18" s="605"/>
      <c r="AB18" s="605"/>
      <c r="AC18" s="606" t="s">
        <v>154</v>
      </c>
      <c r="AD18" s="606"/>
      <c r="AE18" s="606"/>
      <c r="AF18" s="606"/>
      <c r="AG18" s="607">
        <f>SUM(AG5:AJ17)</f>
        <v>23909440</v>
      </c>
      <c r="AH18" s="608"/>
      <c r="AI18" s="608"/>
      <c r="AJ18" s="609"/>
    </row>
    <row r="19" spans="1:36" ht="19.5" customHeight="1">
      <c r="A19" s="588" t="s">
        <v>824</v>
      </c>
      <c r="B19" s="589"/>
      <c r="C19" s="511" t="s">
        <v>155</v>
      </c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512"/>
      <c r="Z19" s="512"/>
      <c r="AA19" s="512"/>
      <c r="AB19" s="512"/>
      <c r="AC19" s="592" t="s">
        <v>156</v>
      </c>
      <c r="AD19" s="592"/>
      <c r="AE19" s="592"/>
      <c r="AF19" s="592"/>
      <c r="AG19" s="593">
        <v>1533000</v>
      </c>
      <c r="AH19" s="594"/>
      <c r="AI19" s="594"/>
      <c r="AJ19" s="595"/>
    </row>
    <row r="20" spans="1:36" ht="29.25" customHeight="1">
      <c r="A20" s="588" t="s">
        <v>827</v>
      </c>
      <c r="B20" s="589"/>
      <c r="C20" s="511" t="s">
        <v>157</v>
      </c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  <c r="AA20" s="512"/>
      <c r="AB20" s="512"/>
      <c r="AC20" s="592" t="s">
        <v>158</v>
      </c>
      <c r="AD20" s="592"/>
      <c r="AE20" s="592"/>
      <c r="AF20" s="592"/>
      <c r="AG20" s="593">
        <v>4472000</v>
      </c>
      <c r="AH20" s="594"/>
      <c r="AI20" s="594"/>
      <c r="AJ20" s="595"/>
    </row>
    <row r="21" spans="1:36" ht="19.5" customHeight="1">
      <c r="A21" s="588" t="s">
        <v>830</v>
      </c>
      <c r="B21" s="589"/>
      <c r="C21" s="514" t="s">
        <v>159</v>
      </c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92" t="s">
        <v>160</v>
      </c>
      <c r="AD21" s="592"/>
      <c r="AE21" s="592"/>
      <c r="AF21" s="592"/>
      <c r="AG21" s="593">
        <v>1961000</v>
      </c>
      <c r="AH21" s="594"/>
      <c r="AI21" s="594"/>
      <c r="AJ21" s="595"/>
    </row>
    <row r="22" spans="1:36" ht="19.5" customHeight="1">
      <c r="A22" s="602" t="s">
        <v>833</v>
      </c>
      <c r="B22" s="603"/>
      <c r="C22" s="529" t="s">
        <v>161</v>
      </c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606" t="s">
        <v>162</v>
      </c>
      <c r="AD22" s="606"/>
      <c r="AE22" s="606"/>
      <c r="AF22" s="606"/>
      <c r="AG22" s="607">
        <f>SUM(AG19:AJ21)</f>
        <v>7966000</v>
      </c>
      <c r="AH22" s="608"/>
      <c r="AI22" s="608"/>
      <c r="AJ22" s="609"/>
    </row>
    <row r="23" spans="1:36" ht="19.5" customHeight="1">
      <c r="A23" s="602" t="s">
        <v>836</v>
      </c>
      <c r="B23" s="603"/>
      <c r="C23" s="604" t="s">
        <v>163</v>
      </c>
      <c r="D23" s="605"/>
      <c r="E23" s="605"/>
      <c r="F23" s="605"/>
      <c r="G23" s="605"/>
      <c r="H23" s="605"/>
      <c r="I23" s="605"/>
      <c r="J23" s="605"/>
      <c r="K23" s="605"/>
      <c r="L23" s="605"/>
      <c r="M23" s="605"/>
      <c r="N23" s="605"/>
      <c r="O23" s="605"/>
      <c r="P23" s="605"/>
      <c r="Q23" s="605"/>
      <c r="R23" s="605"/>
      <c r="S23" s="605"/>
      <c r="T23" s="605"/>
      <c r="U23" s="605"/>
      <c r="V23" s="605"/>
      <c r="W23" s="605"/>
      <c r="X23" s="605"/>
      <c r="Y23" s="605"/>
      <c r="Z23" s="605"/>
      <c r="AA23" s="605"/>
      <c r="AB23" s="605"/>
      <c r="AC23" s="606" t="s">
        <v>164</v>
      </c>
      <c r="AD23" s="606"/>
      <c r="AE23" s="606"/>
      <c r="AF23" s="606"/>
      <c r="AG23" s="607">
        <f>AG18+AG22</f>
        <v>31875440</v>
      </c>
      <c r="AH23" s="608"/>
      <c r="AI23" s="608"/>
      <c r="AJ23" s="609"/>
    </row>
    <row r="24" spans="1:36" s="2" customFormat="1" ht="19.5" customHeight="1">
      <c r="A24" s="602" t="s">
        <v>839</v>
      </c>
      <c r="B24" s="603"/>
      <c r="C24" s="529" t="s">
        <v>165</v>
      </c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530"/>
      <c r="Y24" s="530"/>
      <c r="Z24" s="530"/>
      <c r="AA24" s="530"/>
      <c r="AB24" s="530"/>
      <c r="AC24" s="606" t="s">
        <v>166</v>
      </c>
      <c r="AD24" s="606"/>
      <c r="AE24" s="606"/>
      <c r="AF24" s="606"/>
      <c r="AG24" s="607">
        <v>5691000</v>
      </c>
      <c r="AH24" s="608"/>
      <c r="AI24" s="608"/>
      <c r="AJ24" s="609"/>
    </row>
    <row r="25" spans="1:36" ht="19.5" customHeight="1">
      <c r="A25" s="588" t="s">
        <v>5</v>
      </c>
      <c r="B25" s="589"/>
      <c r="C25" s="511" t="s">
        <v>167</v>
      </c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92" t="s">
        <v>168</v>
      </c>
      <c r="AD25" s="592"/>
      <c r="AE25" s="592"/>
      <c r="AF25" s="592"/>
      <c r="AG25" s="593">
        <v>352000</v>
      </c>
      <c r="AH25" s="594"/>
      <c r="AI25" s="594"/>
      <c r="AJ25" s="595"/>
    </row>
    <row r="26" spans="1:36" ht="19.5" customHeight="1">
      <c r="A26" s="588" t="s">
        <v>8</v>
      </c>
      <c r="B26" s="589"/>
      <c r="C26" s="511" t="s">
        <v>169</v>
      </c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12"/>
      <c r="T26" s="512"/>
      <c r="U26" s="512"/>
      <c r="V26" s="512"/>
      <c r="W26" s="512"/>
      <c r="X26" s="512"/>
      <c r="Y26" s="512"/>
      <c r="Z26" s="512"/>
      <c r="AA26" s="512"/>
      <c r="AB26" s="512"/>
      <c r="AC26" s="592" t="s">
        <v>170</v>
      </c>
      <c r="AD26" s="592"/>
      <c r="AE26" s="592"/>
      <c r="AF26" s="592"/>
      <c r="AG26" s="593">
        <v>5555000</v>
      </c>
      <c r="AH26" s="594"/>
      <c r="AI26" s="594"/>
      <c r="AJ26" s="595"/>
    </row>
    <row r="27" spans="1:36" ht="19.5" customHeight="1">
      <c r="A27" s="588" t="s">
        <v>11</v>
      </c>
      <c r="B27" s="589"/>
      <c r="C27" s="511" t="s">
        <v>171</v>
      </c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2"/>
      <c r="T27" s="512"/>
      <c r="U27" s="512"/>
      <c r="V27" s="512"/>
      <c r="W27" s="512"/>
      <c r="X27" s="512"/>
      <c r="Y27" s="512"/>
      <c r="Z27" s="512"/>
      <c r="AA27" s="512"/>
      <c r="AB27" s="512"/>
      <c r="AC27" s="592" t="s">
        <v>172</v>
      </c>
      <c r="AD27" s="592"/>
      <c r="AE27" s="592"/>
      <c r="AF27" s="592"/>
      <c r="AG27" s="593"/>
      <c r="AH27" s="594"/>
      <c r="AI27" s="594"/>
      <c r="AJ27" s="595"/>
    </row>
    <row r="28" spans="1:36" ht="19.5" customHeight="1">
      <c r="A28" s="602" t="s">
        <v>14</v>
      </c>
      <c r="B28" s="603"/>
      <c r="C28" s="529" t="s">
        <v>173</v>
      </c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0"/>
      <c r="AC28" s="606" t="s">
        <v>174</v>
      </c>
      <c r="AD28" s="606"/>
      <c r="AE28" s="606"/>
      <c r="AF28" s="606"/>
      <c r="AG28" s="607">
        <f>SUM(AG25:AJ27)</f>
        <v>5907000</v>
      </c>
      <c r="AH28" s="608"/>
      <c r="AI28" s="608"/>
      <c r="AJ28" s="609"/>
    </row>
    <row r="29" spans="1:36" ht="19.5" customHeight="1">
      <c r="A29" s="588" t="s">
        <v>17</v>
      </c>
      <c r="B29" s="589"/>
      <c r="C29" s="511" t="s">
        <v>175</v>
      </c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92" t="s">
        <v>176</v>
      </c>
      <c r="AD29" s="592"/>
      <c r="AE29" s="592"/>
      <c r="AF29" s="592"/>
      <c r="AG29" s="593">
        <v>580000</v>
      </c>
      <c r="AH29" s="594"/>
      <c r="AI29" s="594"/>
      <c r="AJ29" s="595"/>
    </row>
    <row r="30" spans="1:36" ht="19.5" customHeight="1">
      <c r="A30" s="588" t="s">
        <v>20</v>
      </c>
      <c r="B30" s="589"/>
      <c r="C30" s="511" t="s">
        <v>177</v>
      </c>
      <c r="D30" s="512"/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92" t="s">
        <v>178</v>
      </c>
      <c r="AD30" s="592"/>
      <c r="AE30" s="592"/>
      <c r="AF30" s="592"/>
      <c r="AG30" s="593">
        <v>1098000</v>
      </c>
      <c r="AH30" s="594"/>
      <c r="AI30" s="594"/>
      <c r="AJ30" s="595"/>
    </row>
    <row r="31" spans="1:36" ht="19.5" customHeight="1">
      <c r="A31" s="602" t="s">
        <v>23</v>
      </c>
      <c r="B31" s="603"/>
      <c r="C31" s="529" t="s">
        <v>179</v>
      </c>
      <c r="D31" s="530"/>
      <c r="E31" s="530"/>
      <c r="F31" s="530"/>
      <c r="G31" s="530"/>
      <c r="H31" s="530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530"/>
      <c r="AC31" s="606" t="s">
        <v>180</v>
      </c>
      <c r="AD31" s="606"/>
      <c r="AE31" s="606"/>
      <c r="AF31" s="606"/>
      <c r="AG31" s="607">
        <f>SUM(AG29:AJ30)</f>
        <v>1678000</v>
      </c>
      <c r="AH31" s="608"/>
      <c r="AI31" s="608"/>
      <c r="AJ31" s="609"/>
    </row>
    <row r="32" spans="1:36" ht="19.5" customHeight="1">
      <c r="A32" s="588" t="s">
        <v>26</v>
      </c>
      <c r="B32" s="589"/>
      <c r="C32" s="511" t="s">
        <v>181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92" t="s">
        <v>182</v>
      </c>
      <c r="AD32" s="592"/>
      <c r="AE32" s="592"/>
      <c r="AF32" s="592"/>
      <c r="AG32" s="593">
        <v>15300000</v>
      </c>
      <c r="AH32" s="594"/>
      <c r="AI32" s="594"/>
      <c r="AJ32" s="595"/>
    </row>
    <row r="33" spans="1:36" ht="19.5" customHeight="1">
      <c r="A33" s="588" t="s">
        <v>29</v>
      </c>
      <c r="B33" s="589"/>
      <c r="C33" s="511" t="s">
        <v>183</v>
      </c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2"/>
      <c r="AA33" s="512"/>
      <c r="AB33" s="512"/>
      <c r="AC33" s="592" t="s">
        <v>184</v>
      </c>
      <c r="AD33" s="592"/>
      <c r="AE33" s="592"/>
      <c r="AF33" s="592"/>
      <c r="AG33" s="593">
        <v>128811</v>
      </c>
      <c r="AH33" s="594"/>
      <c r="AI33" s="594"/>
      <c r="AJ33" s="595"/>
    </row>
    <row r="34" spans="1:36" ht="19.5" customHeight="1">
      <c r="A34" s="588" t="s">
        <v>32</v>
      </c>
      <c r="B34" s="589"/>
      <c r="C34" s="511" t="s">
        <v>185</v>
      </c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92" t="s">
        <v>186</v>
      </c>
      <c r="AD34" s="592"/>
      <c r="AE34" s="592"/>
      <c r="AF34" s="592"/>
      <c r="AG34" s="593">
        <v>2556000</v>
      </c>
      <c r="AH34" s="594"/>
      <c r="AI34" s="594"/>
      <c r="AJ34" s="595"/>
    </row>
    <row r="35" spans="1:36" ht="19.5" customHeight="1">
      <c r="A35" s="588" t="s">
        <v>35</v>
      </c>
      <c r="B35" s="589"/>
      <c r="C35" s="511" t="s">
        <v>187</v>
      </c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/>
      <c r="R35" s="512"/>
      <c r="S35" s="512"/>
      <c r="T35" s="512"/>
      <c r="U35" s="512"/>
      <c r="V35" s="512"/>
      <c r="W35" s="512"/>
      <c r="X35" s="512"/>
      <c r="Y35" s="512"/>
      <c r="Z35" s="512"/>
      <c r="AA35" s="512"/>
      <c r="AB35" s="512"/>
      <c r="AC35" s="592" t="s">
        <v>188</v>
      </c>
      <c r="AD35" s="592"/>
      <c r="AE35" s="592"/>
      <c r="AF35" s="592"/>
      <c r="AG35" s="593">
        <v>2358000</v>
      </c>
      <c r="AH35" s="594"/>
      <c r="AI35" s="594"/>
      <c r="AJ35" s="595"/>
    </row>
    <row r="36" spans="1:36" ht="19.5" customHeight="1">
      <c r="A36" s="588" t="s">
        <v>38</v>
      </c>
      <c r="B36" s="589"/>
      <c r="C36" s="610" t="s">
        <v>120</v>
      </c>
      <c r="D36" s="611"/>
      <c r="E36" s="611"/>
      <c r="F36" s="611"/>
      <c r="G36" s="611"/>
      <c r="H36" s="611"/>
      <c r="I36" s="611"/>
      <c r="J36" s="611"/>
      <c r="K36" s="611"/>
      <c r="L36" s="611"/>
      <c r="M36" s="611"/>
      <c r="N36" s="611"/>
      <c r="O36" s="611"/>
      <c r="P36" s="611"/>
      <c r="Q36" s="611"/>
      <c r="R36" s="611"/>
      <c r="S36" s="611"/>
      <c r="T36" s="611"/>
      <c r="U36" s="611"/>
      <c r="V36" s="611"/>
      <c r="W36" s="611"/>
      <c r="X36" s="611"/>
      <c r="Y36" s="611"/>
      <c r="Z36" s="611"/>
      <c r="AA36" s="611"/>
      <c r="AB36" s="611"/>
      <c r="AC36" s="592" t="s">
        <v>189</v>
      </c>
      <c r="AD36" s="592"/>
      <c r="AE36" s="592"/>
      <c r="AF36" s="592"/>
      <c r="AG36" s="593">
        <v>1004000</v>
      </c>
      <c r="AH36" s="594"/>
      <c r="AI36" s="594"/>
      <c r="AJ36" s="595"/>
    </row>
    <row r="37" spans="1:36" ht="19.5" customHeight="1">
      <c r="A37" s="588" t="s">
        <v>41</v>
      </c>
      <c r="B37" s="589"/>
      <c r="C37" s="514" t="s">
        <v>190</v>
      </c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92" t="s">
        <v>191</v>
      </c>
      <c r="AD37" s="592"/>
      <c r="AE37" s="592"/>
      <c r="AF37" s="592"/>
      <c r="AG37" s="593">
        <v>256000</v>
      </c>
      <c r="AH37" s="594"/>
      <c r="AI37" s="594"/>
      <c r="AJ37" s="595"/>
    </row>
    <row r="38" spans="1:36" ht="19.5" customHeight="1">
      <c r="A38" s="588" t="s">
        <v>44</v>
      </c>
      <c r="B38" s="589"/>
      <c r="C38" s="511" t="s">
        <v>192</v>
      </c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92" t="s">
        <v>193</v>
      </c>
      <c r="AD38" s="592"/>
      <c r="AE38" s="592"/>
      <c r="AF38" s="592"/>
      <c r="AG38" s="593">
        <v>32224000</v>
      </c>
      <c r="AH38" s="594"/>
      <c r="AI38" s="594"/>
      <c r="AJ38" s="595"/>
    </row>
    <row r="39" spans="1:36" ht="19.5" customHeight="1">
      <c r="A39" s="602" t="s">
        <v>47</v>
      </c>
      <c r="B39" s="603"/>
      <c r="C39" s="529" t="s">
        <v>194</v>
      </c>
      <c r="D39" s="530"/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606" t="s">
        <v>195</v>
      </c>
      <c r="AD39" s="606"/>
      <c r="AE39" s="606"/>
      <c r="AF39" s="606"/>
      <c r="AG39" s="607">
        <f>SUM(AG32:AJ38)</f>
        <v>53826811</v>
      </c>
      <c r="AH39" s="608"/>
      <c r="AI39" s="608"/>
      <c r="AJ39" s="609"/>
    </row>
    <row r="40" spans="1:36" ht="19.5" customHeight="1">
      <c r="A40" s="588" t="s">
        <v>50</v>
      </c>
      <c r="B40" s="589"/>
      <c r="C40" s="511" t="s">
        <v>196</v>
      </c>
      <c r="D40" s="512"/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512"/>
      <c r="T40" s="512"/>
      <c r="U40" s="512"/>
      <c r="V40" s="512"/>
      <c r="W40" s="512"/>
      <c r="X40" s="512"/>
      <c r="Y40" s="512"/>
      <c r="Z40" s="512"/>
      <c r="AA40" s="512"/>
      <c r="AB40" s="512"/>
      <c r="AC40" s="592" t="s">
        <v>197</v>
      </c>
      <c r="AD40" s="592"/>
      <c r="AE40" s="592"/>
      <c r="AF40" s="592"/>
      <c r="AG40" s="593">
        <v>925000</v>
      </c>
      <c r="AH40" s="594"/>
      <c r="AI40" s="594"/>
      <c r="AJ40" s="595"/>
    </row>
    <row r="41" spans="1:36" ht="19.5" customHeight="1">
      <c r="A41" s="588" t="s">
        <v>53</v>
      </c>
      <c r="B41" s="589"/>
      <c r="C41" s="511" t="s">
        <v>198</v>
      </c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2"/>
      <c r="U41" s="512"/>
      <c r="V41" s="512"/>
      <c r="W41" s="512"/>
      <c r="X41" s="512"/>
      <c r="Y41" s="512"/>
      <c r="Z41" s="512"/>
      <c r="AA41" s="512"/>
      <c r="AB41" s="512"/>
      <c r="AC41" s="592" t="s">
        <v>199</v>
      </c>
      <c r="AD41" s="592"/>
      <c r="AE41" s="592"/>
      <c r="AF41" s="592"/>
      <c r="AG41" s="593">
        <v>141000</v>
      </c>
      <c r="AH41" s="594"/>
      <c r="AI41" s="594"/>
      <c r="AJ41" s="595"/>
    </row>
    <row r="42" spans="1:36" ht="19.5" customHeight="1">
      <c r="A42" s="602" t="s">
        <v>56</v>
      </c>
      <c r="B42" s="603"/>
      <c r="C42" s="529" t="s">
        <v>200</v>
      </c>
      <c r="D42" s="530"/>
      <c r="E42" s="530"/>
      <c r="F42" s="530"/>
      <c r="G42" s="530"/>
      <c r="H42" s="530"/>
      <c r="I42" s="530"/>
      <c r="J42" s="530"/>
      <c r="K42" s="530"/>
      <c r="L42" s="530"/>
      <c r="M42" s="530"/>
      <c r="N42" s="530"/>
      <c r="O42" s="530"/>
      <c r="P42" s="530"/>
      <c r="Q42" s="530"/>
      <c r="R42" s="530"/>
      <c r="S42" s="530"/>
      <c r="T42" s="530"/>
      <c r="U42" s="530"/>
      <c r="V42" s="530"/>
      <c r="W42" s="530"/>
      <c r="X42" s="530"/>
      <c r="Y42" s="530"/>
      <c r="Z42" s="530"/>
      <c r="AA42" s="530"/>
      <c r="AB42" s="530"/>
      <c r="AC42" s="606" t="s">
        <v>201</v>
      </c>
      <c r="AD42" s="606"/>
      <c r="AE42" s="606"/>
      <c r="AF42" s="606"/>
      <c r="AG42" s="607">
        <f>SUM(AG40:AJ41)</f>
        <v>1066000</v>
      </c>
      <c r="AH42" s="608"/>
      <c r="AI42" s="608"/>
      <c r="AJ42" s="609"/>
    </row>
    <row r="43" spans="1:36" ht="19.5" customHeight="1">
      <c r="A43" s="588" t="s">
        <v>59</v>
      </c>
      <c r="B43" s="589"/>
      <c r="C43" s="511" t="s">
        <v>202</v>
      </c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2"/>
      <c r="T43" s="512"/>
      <c r="U43" s="512"/>
      <c r="V43" s="512"/>
      <c r="W43" s="512"/>
      <c r="X43" s="512"/>
      <c r="Y43" s="512"/>
      <c r="Z43" s="512"/>
      <c r="AA43" s="512"/>
      <c r="AB43" s="512"/>
      <c r="AC43" s="592" t="s">
        <v>203</v>
      </c>
      <c r="AD43" s="592"/>
      <c r="AE43" s="592"/>
      <c r="AF43" s="592"/>
      <c r="AG43" s="593">
        <v>13091779</v>
      </c>
      <c r="AH43" s="594"/>
      <c r="AI43" s="594"/>
      <c r="AJ43" s="595"/>
    </row>
    <row r="44" spans="1:36" ht="19.5" customHeight="1">
      <c r="A44" s="588" t="s">
        <v>62</v>
      </c>
      <c r="B44" s="589"/>
      <c r="C44" s="511" t="s">
        <v>204</v>
      </c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  <c r="Q44" s="512"/>
      <c r="R44" s="512"/>
      <c r="S44" s="512"/>
      <c r="T44" s="512"/>
      <c r="U44" s="512"/>
      <c r="V44" s="512"/>
      <c r="W44" s="512"/>
      <c r="X44" s="512"/>
      <c r="Y44" s="512"/>
      <c r="Z44" s="512"/>
      <c r="AA44" s="512"/>
      <c r="AB44" s="512"/>
      <c r="AC44" s="592" t="s">
        <v>205</v>
      </c>
      <c r="AD44" s="592"/>
      <c r="AE44" s="592"/>
      <c r="AF44" s="592"/>
      <c r="AG44" s="593">
        <v>73406000</v>
      </c>
      <c r="AH44" s="594"/>
      <c r="AI44" s="594"/>
      <c r="AJ44" s="595"/>
    </row>
    <row r="45" spans="1:36" ht="19.5" customHeight="1">
      <c r="A45" s="588" t="s">
        <v>65</v>
      </c>
      <c r="B45" s="589"/>
      <c r="C45" s="511" t="s">
        <v>206</v>
      </c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/>
      <c r="X45" s="512"/>
      <c r="Y45" s="512"/>
      <c r="Z45" s="512"/>
      <c r="AA45" s="512"/>
      <c r="AB45" s="512"/>
      <c r="AC45" s="592" t="s">
        <v>207</v>
      </c>
      <c r="AD45" s="592"/>
      <c r="AE45" s="592"/>
      <c r="AF45" s="592"/>
      <c r="AG45" s="593"/>
      <c r="AH45" s="594"/>
      <c r="AI45" s="594"/>
      <c r="AJ45" s="595"/>
    </row>
    <row r="46" spans="1:36" ht="19.5" customHeight="1">
      <c r="A46" s="588" t="s">
        <v>68</v>
      </c>
      <c r="B46" s="589"/>
      <c r="C46" s="511" t="s">
        <v>208</v>
      </c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92" t="s">
        <v>209</v>
      </c>
      <c r="AD46" s="592"/>
      <c r="AE46" s="592"/>
      <c r="AF46" s="592"/>
      <c r="AG46" s="593"/>
      <c r="AH46" s="594"/>
      <c r="AI46" s="594"/>
      <c r="AJ46" s="595"/>
    </row>
    <row r="47" spans="1:36" ht="19.5" customHeight="1">
      <c r="A47" s="588" t="s">
        <v>71</v>
      </c>
      <c r="B47" s="589"/>
      <c r="C47" s="511" t="s">
        <v>210</v>
      </c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92" t="s">
        <v>211</v>
      </c>
      <c r="AD47" s="592"/>
      <c r="AE47" s="592"/>
      <c r="AF47" s="592"/>
      <c r="AG47" s="593">
        <v>65407000</v>
      </c>
      <c r="AH47" s="594"/>
      <c r="AI47" s="594"/>
      <c r="AJ47" s="595"/>
    </row>
    <row r="48" spans="1:36" ht="19.5" customHeight="1">
      <c r="A48" s="602" t="s">
        <v>74</v>
      </c>
      <c r="B48" s="603"/>
      <c r="C48" s="529" t="s">
        <v>212</v>
      </c>
      <c r="D48" s="530"/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30"/>
      <c r="P48" s="530"/>
      <c r="Q48" s="530"/>
      <c r="R48" s="530"/>
      <c r="S48" s="530"/>
      <c r="T48" s="530"/>
      <c r="U48" s="530"/>
      <c r="V48" s="530"/>
      <c r="W48" s="530"/>
      <c r="X48" s="530"/>
      <c r="Y48" s="530"/>
      <c r="Z48" s="530"/>
      <c r="AA48" s="530"/>
      <c r="AB48" s="530"/>
      <c r="AC48" s="606" t="s">
        <v>213</v>
      </c>
      <c r="AD48" s="606"/>
      <c r="AE48" s="606"/>
      <c r="AF48" s="606"/>
      <c r="AG48" s="607">
        <f>SUM(AG43:AJ47)</f>
        <v>151904779</v>
      </c>
      <c r="AH48" s="608"/>
      <c r="AI48" s="608"/>
      <c r="AJ48" s="609"/>
    </row>
    <row r="49" spans="1:36" ht="19.5" customHeight="1">
      <c r="A49" s="602" t="s">
        <v>214</v>
      </c>
      <c r="B49" s="603"/>
      <c r="C49" s="529" t="s">
        <v>215</v>
      </c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530"/>
      <c r="V49" s="530"/>
      <c r="W49" s="530"/>
      <c r="X49" s="530"/>
      <c r="Y49" s="530"/>
      <c r="Z49" s="530"/>
      <c r="AA49" s="530"/>
      <c r="AB49" s="530"/>
      <c r="AC49" s="606" t="s">
        <v>216</v>
      </c>
      <c r="AD49" s="606"/>
      <c r="AE49" s="606"/>
      <c r="AF49" s="606"/>
      <c r="AG49" s="607">
        <f>AG28+AG31+AG39+AG42+AG48</f>
        <v>214382590</v>
      </c>
      <c r="AH49" s="608"/>
      <c r="AI49" s="608"/>
      <c r="AJ49" s="609"/>
    </row>
    <row r="50" spans="1:36" ht="19.5" customHeight="1">
      <c r="A50" s="588" t="s">
        <v>217</v>
      </c>
      <c r="B50" s="589"/>
      <c r="C50" s="538" t="s">
        <v>218</v>
      </c>
      <c r="D50" s="539"/>
      <c r="E50" s="539"/>
      <c r="F50" s="539"/>
      <c r="G50" s="539"/>
      <c r="H50" s="539"/>
      <c r="I50" s="539"/>
      <c r="J50" s="539"/>
      <c r="K50" s="539"/>
      <c r="L50" s="539"/>
      <c r="M50" s="539"/>
      <c r="N50" s="539"/>
      <c r="O50" s="539"/>
      <c r="P50" s="539"/>
      <c r="Q50" s="539"/>
      <c r="R50" s="539"/>
      <c r="S50" s="539"/>
      <c r="T50" s="539"/>
      <c r="U50" s="539"/>
      <c r="V50" s="539"/>
      <c r="W50" s="539"/>
      <c r="X50" s="539"/>
      <c r="Y50" s="539"/>
      <c r="Z50" s="539"/>
      <c r="AA50" s="539"/>
      <c r="AB50" s="539"/>
      <c r="AC50" s="592" t="s">
        <v>219</v>
      </c>
      <c r="AD50" s="592"/>
      <c r="AE50" s="592"/>
      <c r="AF50" s="592"/>
      <c r="AG50" s="593"/>
      <c r="AH50" s="594"/>
      <c r="AI50" s="594"/>
      <c r="AJ50" s="595"/>
    </row>
    <row r="51" spans="1:36" ht="19.5" customHeight="1">
      <c r="A51" s="588" t="s">
        <v>220</v>
      </c>
      <c r="B51" s="589"/>
      <c r="C51" s="538" t="s">
        <v>221</v>
      </c>
      <c r="D51" s="539"/>
      <c r="E51" s="539"/>
      <c r="F51" s="539"/>
      <c r="G51" s="539"/>
      <c r="H51" s="539"/>
      <c r="I51" s="539"/>
      <c r="J51" s="539"/>
      <c r="K51" s="539"/>
      <c r="L51" s="539"/>
      <c r="M51" s="539"/>
      <c r="N51" s="539"/>
      <c r="O51" s="539"/>
      <c r="P51" s="539"/>
      <c r="Q51" s="539"/>
      <c r="R51" s="539"/>
      <c r="S51" s="539"/>
      <c r="T51" s="539"/>
      <c r="U51" s="539"/>
      <c r="V51" s="539"/>
      <c r="W51" s="539"/>
      <c r="X51" s="539"/>
      <c r="Y51" s="539"/>
      <c r="Z51" s="539"/>
      <c r="AA51" s="539"/>
      <c r="AB51" s="539"/>
      <c r="AC51" s="592" t="s">
        <v>222</v>
      </c>
      <c r="AD51" s="592"/>
      <c r="AE51" s="592"/>
      <c r="AF51" s="592"/>
      <c r="AG51" s="593"/>
      <c r="AH51" s="594"/>
      <c r="AI51" s="594"/>
      <c r="AJ51" s="595"/>
    </row>
    <row r="52" spans="1:36" ht="19.5" customHeight="1">
      <c r="A52" s="588" t="s">
        <v>223</v>
      </c>
      <c r="B52" s="589"/>
      <c r="C52" s="612" t="s">
        <v>224</v>
      </c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592" t="s">
        <v>225</v>
      </c>
      <c r="AD52" s="592"/>
      <c r="AE52" s="592"/>
      <c r="AF52" s="592"/>
      <c r="AG52" s="593"/>
      <c r="AH52" s="594"/>
      <c r="AI52" s="594"/>
      <c r="AJ52" s="595"/>
    </row>
    <row r="53" spans="1:36" ht="19.5" customHeight="1">
      <c r="A53" s="588" t="s">
        <v>226</v>
      </c>
      <c r="B53" s="589"/>
      <c r="C53" s="612" t="s">
        <v>227</v>
      </c>
      <c r="D53" s="613"/>
      <c r="E53" s="613"/>
      <c r="F53" s="613"/>
      <c r="G53" s="613"/>
      <c r="H53" s="613"/>
      <c r="I53" s="613"/>
      <c r="J53" s="613"/>
      <c r="K53" s="613"/>
      <c r="L53" s="613"/>
      <c r="M53" s="613"/>
      <c r="N53" s="613"/>
      <c r="O53" s="613"/>
      <c r="P53" s="613"/>
      <c r="Q53" s="613"/>
      <c r="R53" s="613"/>
      <c r="S53" s="613"/>
      <c r="T53" s="613"/>
      <c r="U53" s="613"/>
      <c r="V53" s="613"/>
      <c r="W53" s="613"/>
      <c r="X53" s="613"/>
      <c r="Y53" s="613"/>
      <c r="Z53" s="613"/>
      <c r="AA53" s="613"/>
      <c r="AB53" s="613"/>
      <c r="AC53" s="592" t="s">
        <v>228</v>
      </c>
      <c r="AD53" s="592"/>
      <c r="AE53" s="592"/>
      <c r="AF53" s="592"/>
      <c r="AG53" s="593"/>
      <c r="AH53" s="594"/>
      <c r="AI53" s="594"/>
      <c r="AJ53" s="595"/>
    </row>
    <row r="54" spans="1:36" ht="19.5" customHeight="1">
      <c r="A54" s="588" t="s">
        <v>229</v>
      </c>
      <c r="B54" s="589"/>
      <c r="C54" s="612" t="s">
        <v>230</v>
      </c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592" t="s">
        <v>231</v>
      </c>
      <c r="AD54" s="592"/>
      <c r="AE54" s="592"/>
      <c r="AF54" s="592"/>
      <c r="AG54" s="593"/>
      <c r="AH54" s="594"/>
      <c r="AI54" s="594"/>
      <c r="AJ54" s="595"/>
    </row>
    <row r="55" spans="1:36" ht="19.5" customHeight="1">
      <c r="A55" s="588" t="s">
        <v>232</v>
      </c>
      <c r="B55" s="589"/>
      <c r="C55" s="538" t="s">
        <v>233</v>
      </c>
      <c r="D55" s="539"/>
      <c r="E55" s="539"/>
      <c r="F55" s="539"/>
      <c r="G55" s="539"/>
      <c r="H55" s="539"/>
      <c r="I55" s="539"/>
      <c r="J55" s="539"/>
      <c r="K55" s="539"/>
      <c r="L55" s="539"/>
      <c r="M55" s="539"/>
      <c r="N55" s="539"/>
      <c r="O55" s="539"/>
      <c r="P55" s="539"/>
      <c r="Q55" s="539"/>
      <c r="R55" s="539"/>
      <c r="S55" s="539"/>
      <c r="T55" s="539"/>
      <c r="U55" s="539"/>
      <c r="V55" s="539"/>
      <c r="W55" s="539"/>
      <c r="X55" s="539"/>
      <c r="Y55" s="539"/>
      <c r="Z55" s="539"/>
      <c r="AA55" s="539"/>
      <c r="AB55" s="539"/>
      <c r="AC55" s="592" t="s">
        <v>234</v>
      </c>
      <c r="AD55" s="592"/>
      <c r="AE55" s="592"/>
      <c r="AF55" s="592"/>
      <c r="AG55" s="593"/>
      <c r="AH55" s="594"/>
      <c r="AI55" s="594"/>
      <c r="AJ55" s="595"/>
    </row>
    <row r="56" spans="1:36" ht="19.5" customHeight="1">
      <c r="A56" s="588" t="s">
        <v>235</v>
      </c>
      <c r="B56" s="589"/>
      <c r="C56" s="538" t="s">
        <v>236</v>
      </c>
      <c r="D56" s="539"/>
      <c r="E56" s="539"/>
      <c r="F56" s="539"/>
      <c r="G56" s="539"/>
      <c r="H56" s="539"/>
      <c r="I56" s="539"/>
      <c r="J56" s="539"/>
      <c r="K56" s="539"/>
      <c r="L56" s="539"/>
      <c r="M56" s="539"/>
      <c r="N56" s="539"/>
      <c r="O56" s="539"/>
      <c r="P56" s="539"/>
      <c r="Q56" s="539"/>
      <c r="R56" s="539"/>
      <c r="S56" s="539"/>
      <c r="T56" s="539"/>
      <c r="U56" s="539"/>
      <c r="V56" s="539"/>
      <c r="W56" s="539"/>
      <c r="X56" s="539"/>
      <c r="Y56" s="539"/>
      <c r="Z56" s="539"/>
      <c r="AA56" s="539"/>
      <c r="AB56" s="539"/>
      <c r="AC56" s="592" t="s">
        <v>237</v>
      </c>
      <c r="AD56" s="592"/>
      <c r="AE56" s="592"/>
      <c r="AF56" s="592"/>
      <c r="AG56" s="593">
        <v>1050000</v>
      </c>
      <c r="AH56" s="594"/>
      <c r="AI56" s="594"/>
      <c r="AJ56" s="595"/>
    </row>
    <row r="57" spans="1:36" ht="19.5" customHeight="1">
      <c r="A57" s="588" t="s">
        <v>238</v>
      </c>
      <c r="B57" s="589"/>
      <c r="C57" s="538" t="s">
        <v>275</v>
      </c>
      <c r="D57" s="539"/>
      <c r="E57" s="539"/>
      <c r="F57" s="539"/>
      <c r="G57" s="539"/>
      <c r="H57" s="539"/>
      <c r="I57" s="539"/>
      <c r="J57" s="539"/>
      <c r="K57" s="539"/>
      <c r="L57" s="539"/>
      <c r="M57" s="539"/>
      <c r="N57" s="539"/>
      <c r="O57" s="539"/>
      <c r="P57" s="539"/>
      <c r="Q57" s="539"/>
      <c r="R57" s="539"/>
      <c r="S57" s="539"/>
      <c r="T57" s="539"/>
      <c r="U57" s="539"/>
      <c r="V57" s="539"/>
      <c r="W57" s="539"/>
      <c r="X57" s="539"/>
      <c r="Y57" s="539"/>
      <c r="Z57" s="539"/>
      <c r="AA57" s="539"/>
      <c r="AB57" s="539"/>
      <c r="AC57" s="592" t="s">
        <v>276</v>
      </c>
      <c r="AD57" s="592"/>
      <c r="AE57" s="592"/>
      <c r="AF57" s="592"/>
      <c r="AG57" s="593">
        <v>8220000</v>
      </c>
      <c r="AH57" s="594"/>
      <c r="AI57" s="594"/>
      <c r="AJ57" s="595"/>
    </row>
    <row r="58" spans="1:36" ht="19.5" customHeight="1">
      <c r="A58" s="602" t="s">
        <v>277</v>
      </c>
      <c r="B58" s="603"/>
      <c r="C58" s="542" t="s">
        <v>279</v>
      </c>
      <c r="D58" s="543"/>
      <c r="E58" s="543"/>
      <c r="F58" s="543"/>
      <c r="G58" s="543"/>
      <c r="H58" s="543"/>
      <c r="I58" s="543"/>
      <c r="J58" s="543"/>
      <c r="K58" s="543"/>
      <c r="L58" s="543"/>
      <c r="M58" s="543"/>
      <c r="N58" s="543"/>
      <c r="O58" s="543"/>
      <c r="P58" s="543"/>
      <c r="Q58" s="543"/>
      <c r="R58" s="543"/>
      <c r="S58" s="543"/>
      <c r="T58" s="543"/>
      <c r="U58" s="543"/>
      <c r="V58" s="543"/>
      <c r="W58" s="543"/>
      <c r="X58" s="543"/>
      <c r="Y58" s="543"/>
      <c r="Z58" s="543"/>
      <c r="AA58" s="543"/>
      <c r="AB58" s="543"/>
      <c r="AC58" s="606" t="s">
        <v>280</v>
      </c>
      <c r="AD58" s="606"/>
      <c r="AE58" s="606"/>
      <c r="AF58" s="606"/>
      <c r="AG58" s="607">
        <f>SUM(AG50:AJ57)</f>
        <v>9270000</v>
      </c>
      <c r="AH58" s="608"/>
      <c r="AI58" s="608"/>
      <c r="AJ58" s="609"/>
    </row>
    <row r="59" spans="1:36" ht="19.5" customHeight="1">
      <c r="A59" s="588" t="s">
        <v>281</v>
      </c>
      <c r="B59" s="589"/>
      <c r="C59" s="614" t="s">
        <v>282</v>
      </c>
      <c r="D59" s="615"/>
      <c r="E59" s="615"/>
      <c r="F59" s="615"/>
      <c r="G59" s="615"/>
      <c r="H59" s="615"/>
      <c r="I59" s="615"/>
      <c r="J59" s="615"/>
      <c r="K59" s="615"/>
      <c r="L59" s="615"/>
      <c r="M59" s="615"/>
      <c r="N59" s="615"/>
      <c r="O59" s="615"/>
      <c r="P59" s="615"/>
      <c r="Q59" s="615"/>
      <c r="R59" s="615"/>
      <c r="S59" s="615"/>
      <c r="T59" s="615"/>
      <c r="U59" s="615"/>
      <c r="V59" s="615"/>
      <c r="W59" s="615"/>
      <c r="X59" s="615"/>
      <c r="Y59" s="615"/>
      <c r="Z59" s="615"/>
      <c r="AA59" s="615"/>
      <c r="AB59" s="615"/>
      <c r="AC59" s="592" t="s">
        <v>283</v>
      </c>
      <c r="AD59" s="592"/>
      <c r="AE59" s="592"/>
      <c r="AF59" s="592"/>
      <c r="AG59" s="593"/>
      <c r="AH59" s="594"/>
      <c r="AI59" s="594"/>
      <c r="AJ59" s="595"/>
    </row>
    <row r="60" spans="1:36" ht="19.5" customHeight="1">
      <c r="A60" s="588" t="s">
        <v>284</v>
      </c>
      <c r="B60" s="589"/>
      <c r="C60" s="614" t="s">
        <v>285</v>
      </c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5"/>
      <c r="O60" s="615"/>
      <c r="P60" s="615"/>
      <c r="Q60" s="615"/>
      <c r="R60" s="615"/>
      <c r="S60" s="615"/>
      <c r="T60" s="615"/>
      <c r="U60" s="615"/>
      <c r="V60" s="615"/>
      <c r="W60" s="615"/>
      <c r="X60" s="615"/>
      <c r="Y60" s="615"/>
      <c r="Z60" s="615"/>
      <c r="AA60" s="615"/>
      <c r="AB60" s="615"/>
      <c r="AC60" s="592" t="s">
        <v>286</v>
      </c>
      <c r="AD60" s="592"/>
      <c r="AE60" s="592"/>
      <c r="AF60" s="592"/>
      <c r="AG60" s="593"/>
      <c r="AH60" s="594"/>
      <c r="AI60" s="594"/>
      <c r="AJ60" s="595"/>
    </row>
    <row r="61" spans="1:36" ht="29.25" customHeight="1">
      <c r="A61" s="588" t="s">
        <v>287</v>
      </c>
      <c r="B61" s="589"/>
      <c r="C61" s="614" t="s">
        <v>288</v>
      </c>
      <c r="D61" s="615"/>
      <c r="E61" s="615"/>
      <c r="F61" s="615"/>
      <c r="G61" s="615"/>
      <c r="H61" s="615"/>
      <c r="I61" s="615"/>
      <c r="J61" s="615"/>
      <c r="K61" s="615"/>
      <c r="L61" s="615"/>
      <c r="M61" s="615"/>
      <c r="N61" s="615"/>
      <c r="O61" s="615"/>
      <c r="P61" s="615"/>
      <c r="Q61" s="615"/>
      <c r="R61" s="615"/>
      <c r="S61" s="615"/>
      <c r="T61" s="615"/>
      <c r="U61" s="615"/>
      <c r="V61" s="615"/>
      <c r="W61" s="615"/>
      <c r="X61" s="615"/>
      <c r="Y61" s="615"/>
      <c r="Z61" s="615"/>
      <c r="AA61" s="615"/>
      <c r="AB61" s="615"/>
      <c r="AC61" s="592" t="s">
        <v>289</v>
      </c>
      <c r="AD61" s="592"/>
      <c r="AE61" s="592"/>
      <c r="AF61" s="592"/>
      <c r="AG61" s="593"/>
      <c r="AH61" s="594"/>
      <c r="AI61" s="594"/>
      <c r="AJ61" s="595"/>
    </row>
    <row r="62" spans="1:36" ht="29.25" customHeight="1">
      <c r="A62" s="588" t="s">
        <v>290</v>
      </c>
      <c r="B62" s="589"/>
      <c r="C62" s="614" t="s">
        <v>291</v>
      </c>
      <c r="D62" s="615"/>
      <c r="E62" s="615"/>
      <c r="F62" s="615"/>
      <c r="G62" s="615"/>
      <c r="H62" s="615"/>
      <c r="I62" s="615"/>
      <c r="J62" s="615"/>
      <c r="K62" s="615"/>
      <c r="L62" s="615"/>
      <c r="M62" s="615"/>
      <c r="N62" s="615"/>
      <c r="O62" s="615"/>
      <c r="P62" s="615"/>
      <c r="Q62" s="615"/>
      <c r="R62" s="615"/>
      <c r="S62" s="615"/>
      <c r="T62" s="615"/>
      <c r="U62" s="615"/>
      <c r="V62" s="615"/>
      <c r="W62" s="615"/>
      <c r="X62" s="615"/>
      <c r="Y62" s="615"/>
      <c r="Z62" s="615"/>
      <c r="AA62" s="615"/>
      <c r="AB62" s="615"/>
      <c r="AC62" s="592" t="s">
        <v>292</v>
      </c>
      <c r="AD62" s="592"/>
      <c r="AE62" s="592"/>
      <c r="AF62" s="592"/>
      <c r="AG62" s="593"/>
      <c r="AH62" s="594"/>
      <c r="AI62" s="594"/>
      <c r="AJ62" s="595"/>
    </row>
    <row r="63" spans="1:36" ht="29.25" customHeight="1">
      <c r="A63" s="588" t="s">
        <v>293</v>
      </c>
      <c r="B63" s="589"/>
      <c r="C63" s="614" t="s">
        <v>294</v>
      </c>
      <c r="D63" s="615"/>
      <c r="E63" s="615"/>
      <c r="F63" s="615"/>
      <c r="G63" s="615"/>
      <c r="H63" s="615"/>
      <c r="I63" s="615"/>
      <c r="J63" s="615"/>
      <c r="K63" s="615"/>
      <c r="L63" s="615"/>
      <c r="M63" s="615"/>
      <c r="N63" s="615"/>
      <c r="O63" s="615"/>
      <c r="P63" s="615"/>
      <c r="Q63" s="615"/>
      <c r="R63" s="615"/>
      <c r="S63" s="615"/>
      <c r="T63" s="615"/>
      <c r="U63" s="615"/>
      <c r="V63" s="615"/>
      <c r="W63" s="615"/>
      <c r="X63" s="615"/>
      <c r="Y63" s="615"/>
      <c r="Z63" s="615"/>
      <c r="AA63" s="615"/>
      <c r="AB63" s="615"/>
      <c r="AC63" s="592" t="s">
        <v>295</v>
      </c>
      <c r="AD63" s="592"/>
      <c r="AE63" s="592"/>
      <c r="AF63" s="592"/>
      <c r="AG63" s="593"/>
      <c r="AH63" s="594"/>
      <c r="AI63" s="594"/>
      <c r="AJ63" s="595"/>
    </row>
    <row r="64" spans="1:36" ht="19.5" customHeight="1">
      <c r="A64" s="588" t="s">
        <v>296</v>
      </c>
      <c r="B64" s="589"/>
      <c r="C64" s="614" t="s">
        <v>297</v>
      </c>
      <c r="D64" s="615"/>
      <c r="E64" s="615"/>
      <c r="F64" s="615"/>
      <c r="G64" s="615"/>
      <c r="H64" s="615"/>
      <c r="I64" s="615"/>
      <c r="J64" s="615"/>
      <c r="K64" s="615"/>
      <c r="L64" s="615"/>
      <c r="M64" s="615"/>
      <c r="N64" s="615"/>
      <c r="O64" s="615"/>
      <c r="P64" s="615"/>
      <c r="Q64" s="615"/>
      <c r="R64" s="615"/>
      <c r="S64" s="615"/>
      <c r="T64" s="615"/>
      <c r="U64" s="615"/>
      <c r="V64" s="615"/>
      <c r="W64" s="615"/>
      <c r="X64" s="615"/>
      <c r="Y64" s="615"/>
      <c r="Z64" s="615"/>
      <c r="AA64" s="615"/>
      <c r="AB64" s="615"/>
      <c r="AC64" s="592" t="s">
        <v>298</v>
      </c>
      <c r="AD64" s="592"/>
      <c r="AE64" s="592"/>
      <c r="AF64" s="592"/>
      <c r="AG64" s="593">
        <v>1898000</v>
      </c>
      <c r="AH64" s="594"/>
      <c r="AI64" s="594"/>
      <c r="AJ64" s="595"/>
    </row>
    <row r="65" spans="1:36" ht="29.25" customHeight="1">
      <c r="A65" s="588" t="s">
        <v>299</v>
      </c>
      <c r="B65" s="589"/>
      <c r="C65" s="614" t="s">
        <v>310</v>
      </c>
      <c r="D65" s="615"/>
      <c r="E65" s="615"/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592" t="s">
        <v>311</v>
      </c>
      <c r="AD65" s="592"/>
      <c r="AE65" s="592"/>
      <c r="AF65" s="592"/>
      <c r="AG65" s="593"/>
      <c r="AH65" s="594"/>
      <c r="AI65" s="594"/>
      <c r="AJ65" s="595"/>
    </row>
    <row r="66" spans="1:36" ht="29.25" customHeight="1">
      <c r="A66" s="588" t="s">
        <v>337</v>
      </c>
      <c r="B66" s="589"/>
      <c r="C66" s="614" t="s">
        <v>338</v>
      </c>
      <c r="D66" s="615"/>
      <c r="E66" s="615"/>
      <c r="F66" s="615"/>
      <c r="G66" s="615"/>
      <c r="H66" s="615"/>
      <c r="I66" s="615"/>
      <c r="J66" s="615"/>
      <c r="K66" s="615"/>
      <c r="L66" s="615"/>
      <c r="M66" s="615"/>
      <c r="N66" s="615"/>
      <c r="O66" s="615"/>
      <c r="P66" s="615"/>
      <c r="Q66" s="615"/>
      <c r="R66" s="615"/>
      <c r="S66" s="615"/>
      <c r="T66" s="615"/>
      <c r="U66" s="615"/>
      <c r="V66" s="615"/>
      <c r="W66" s="615"/>
      <c r="X66" s="615"/>
      <c r="Y66" s="615"/>
      <c r="Z66" s="615"/>
      <c r="AA66" s="615"/>
      <c r="AB66" s="615"/>
      <c r="AC66" s="592" t="s">
        <v>339</v>
      </c>
      <c r="AD66" s="592"/>
      <c r="AE66" s="592"/>
      <c r="AF66" s="592"/>
      <c r="AG66" s="593"/>
      <c r="AH66" s="594"/>
      <c r="AI66" s="594"/>
      <c r="AJ66" s="595"/>
    </row>
    <row r="67" spans="1:36" ht="19.5" customHeight="1">
      <c r="A67" s="588" t="s">
        <v>340</v>
      </c>
      <c r="B67" s="589"/>
      <c r="C67" s="614" t="s">
        <v>341</v>
      </c>
      <c r="D67" s="615"/>
      <c r="E67" s="615"/>
      <c r="F67" s="615"/>
      <c r="G67" s="615"/>
      <c r="H67" s="615"/>
      <c r="I67" s="615"/>
      <c r="J67" s="615"/>
      <c r="K67" s="615"/>
      <c r="L67" s="615"/>
      <c r="M67" s="615"/>
      <c r="N67" s="615"/>
      <c r="O67" s="615"/>
      <c r="P67" s="615"/>
      <c r="Q67" s="615"/>
      <c r="R67" s="615"/>
      <c r="S67" s="615"/>
      <c r="T67" s="615"/>
      <c r="U67" s="615"/>
      <c r="V67" s="615"/>
      <c r="W67" s="615"/>
      <c r="X67" s="615"/>
      <c r="Y67" s="615"/>
      <c r="Z67" s="615"/>
      <c r="AA67" s="615"/>
      <c r="AB67" s="615"/>
      <c r="AC67" s="592" t="s">
        <v>342</v>
      </c>
      <c r="AD67" s="592"/>
      <c r="AE67" s="592"/>
      <c r="AF67" s="592"/>
      <c r="AG67" s="593"/>
      <c r="AH67" s="594"/>
      <c r="AI67" s="594"/>
      <c r="AJ67" s="595"/>
    </row>
    <row r="68" spans="1:36" ht="19.5" customHeight="1">
      <c r="A68" s="588" t="s">
        <v>343</v>
      </c>
      <c r="B68" s="589"/>
      <c r="C68" s="616" t="s">
        <v>344</v>
      </c>
      <c r="D68" s="617"/>
      <c r="E68" s="617"/>
      <c r="F68" s="617"/>
      <c r="G68" s="617"/>
      <c r="H68" s="617"/>
      <c r="I68" s="617"/>
      <c r="J68" s="617"/>
      <c r="K68" s="617"/>
      <c r="L68" s="617"/>
      <c r="M68" s="617"/>
      <c r="N68" s="617"/>
      <c r="O68" s="617"/>
      <c r="P68" s="617"/>
      <c r="Q68" s="617"/>
      <c r="R68" s="617"/>
      <c r="S68" s="617"/>
      <c r="T68" s="617"/>
      <c r="U68" s="617"/>
      <c r="V68" s="617"/>
      <c r="W68" s="617"/>
      <c r="X68" s="617"/>
      <c r="Y68" s="617"/>
      <c r="Z68" s="617"/>
      <c r="AA68" s="617"/>
      <c r="AB68" s="617"/>
      <c r="AC68" s="592" t="s">
        <v>345</v>
      </c>
      <c r="AD68" s="592"/>
      <c r="AE68" s="592"/>
      <c r="AF68" s="592"/>
      <c r="AG68" s="593"/>
      <c r="AH68" s="594"/>
      <c r="AI68" s="594"/>
      <c r="AJ68" s="595"/>
    </row>
    <row r="69" spans="1:36" ht="19.5" customHeight="1">
      <c r="A69" s="588" t="s">
        <v>346</v>
      </c>
      <c r="B69" s="589"/>
      <c r="C69" s="614" t="s">
        <v>347</v>
      </c>
      <c r="D69" s="615"/>
      <c r="E69" s="615"/>
      <c r="F69" s="615"/>
      <c r="G69" s="615"/>
      <c r="H69" s="615"/>
      <c r="I69" s="615"/>
      <c r="J69" s="615"/>
      <c r="K69" s="615"/>
      <c r="L69" s="615"/>
      <c r="M69" s="615"/>
      <c r="N69" s="615"/>
      <c r="O69" s="615"/>
      <c r="P69" s="615"/>
      <c r="Q69" s="615"/>
      <c r="R69" s="615"/>
      <c r="S69" s="615"/>
      <c r="T69" s="615"/>
      <c r="U69" s="615"/>
      <c r="V69" s="615"/>
      <c r="W69" s="615"/>
      <c r="X69" s="615"/>
      <c r="Y69" s="615"/>
      <c r="Z69" s="615"/>
      <c r="AA69" s="615"/>
      <c r="AB69" s="615"/>
      <c r="AC69" s="592" t="s">
        <v>351</v>
      </c>
      <c r="AD69" s="592"/>
      <c r="AE69" s="592"/>
      <c r="AF69" s="592"/>
      <c r="AG69" s="593">
        <v>23209316</v>
      </c>
      <c r="AH69" s="594"/>
      <c r="AI69" s="594"/>
      <c r="AJ69" s="595"/>
    </row>
    <row r="70" spans="1:36" ht="19.5" customHeight="1">
      <c r="A70" s="588" t="s">
        <v>349</v>
      </c>
      <c r="B70" s="589"/>
      <c r="C70" s="616" t="s">
        <v>350</v>
      </c>
      <c r="D70" s="617"/>
      <c r="E70" s="617"/>
      <c r="F70" s="617"/>
      <c r="G70" s="617"/>
      <c r="H70" s="617"/>
      <c r="I70" s="617"/>
      <c r="J70" s="617"/>
      <c r="K70" s="617"/>
      <c r="L70" s="617"/>
      <c r="M70" s="617"/>
      <c r="N70" s="617"/>
      <c r="O70" s="617"/>
      <c r="P70" s="617"/>
      <c r="Q70" s="617"/>
      <c r="R70" s="617"/>
      <c r="S70" s="617"/>
      <c r="T70" s="617"/>
      <c r="U70" s="617"/>
      <c r="V70" s="617"/>
      <c r="W70" s="617"/>
      <c r="X70" s="617"/>
      <c r="Y70" s="617"/>
      <c r="Z70" s="617"/>
      <c r="AA70" s="617"/>
      <c r="AB70" s="617"/>
      <c r="AC70" s="592" t="s">
        <v>459</v>
      </c>
      <c r="AD70" s="592"/>
      <c r="AE70" s="592"/>
      <c r="AF70" s="592"/>
      <c r="AG70" s="593">
        <v>188954242</v>
      </c>
      <c r="AH70" s="594"/>
      <c r="AI70" s="594"/>
      <c r="AJ70" s="595"/>
    </row>
    <row r="71" spans="1:36" ht="19.5" customHeight="1">
      <c r="A71" s="602" t="s">
        <v>352</v>
      </c>
      <c r="B71" s="603"/>
      <c r="C71" s="542" t="s">
        <v>353</v>
      </c>
      <c r="D71" s="543"/>
      <c r="E71" s="543"/>
      <c r="F71" s="543"/>
      <c r="G71" s="543"/>
      <c r="H71" s="543"/>
      <c r="I71" s="543"/>
      <c r="J71" s="543"/>
      <c r="K71" s="543"/>
      <c r="L71" s="543"/>
      <c r="M71" s="543"/>
      <c r="N71" s="543"/>
      <c r="O71" s="543"/>
      <c r="P71" s="543"/>
      <c r="Q71" s="543"/>
      <c r="R71" s="543"/>
      <c r="S71" s="543"/>
      <c r="T71" s="543"/>
      <c r="U71" s="543"/>
      <c r="V71" s="543"/>
      <c r="W71" s="543"/>
      <c r="X71" s="543"/>
      <c r="Y71" s="543"/>
      <c r="Z71" s="543"/>
      <c r="AA71" s="543"/>
      <c r="AB71" s="543"/>
      <c r="AC71" s="606" t="s">
        <v>354</v>
      </c>
      <c r="AD71" s="606"/>
      <c r="AE71" s="606"/>
      <c r="AF71" s="606"/>
      <c r="AG71" s="607">
        <f>SUM(AG59:AJ70)</f>
        <v>214061558</v>
      </c>
      <c r="AH71" s="608"/>
      <c r="AI71" s="608"/>
      <c r="AJ71" s="609"/>
    </row>
    <row r="72" spans="1:36" ht="19.5" customHeight="1">
      <c r="A72" s="588" t="s">
        <v>355</v>
      </c>
      <c r="B72" s="589"/>
      <c r="C72" s="618" t="s">
        <v>356</v>
      </c>
      <c r="D72" s="619"/>
      <c r="E72" s="619"/>
      <c r="F72" s="619"/>
      <c r="G72" s="619"/>
      <c r="H72" s="619"/>
      <c r="I72" s="619"/>
      <c r="J72" s="619"/>
      <c r="K72" s="619"/>
      <c r="L72" s="619"/>
      <c r="M72" s="619"/>
      <c r="N72" s="619"/>
      <c r="O72" s="619"/>
      <c r="P72" s="619"/>
      <c r="Q72" s="619"/>
      <c r="R72" s="619"/>
      <c r="S72" s="619"/>
      <c r="T72" s="619"/>
      <c r="U72" s="619"/>
      <c r="V72" s="619"/>
      <c r="W72" s="619"/>
      <c r="X72" s="619"/>
      <c r="Y72" s="619"/>
      <c r="Z72" s="619"/>
      <c r="AA72" s="619"/>
      <c r="AB72" s="619"/>
      <c r="AC72" s="592" t="s">
        <v>357</v>
      </c>
      <c r="AD72" s="592"/>
      <c r="AE72" s="592"/>
      <c r="AF72" s="592"/>
      <c r="AG72" s="593"/>
      <c r="AH72" s="594"/>
      <c r="AI72" s="594"/>
      <c r="AJ72" s="595"/>
    </row>
    <row r="73" spans="1:36" ht="19.5" customHeight="1">
      <c r="A73" s="588" t="s">
        <v>358</v>
      </c>
      <c r="B73" s="589"/>
      <c r="C73" s="618" t="s">
        <v>359</v>
      </c>
      <c r="D73" s="619"/>
      <c r="E73" s="619"/>
      <c r="F73" s="619"/>
      <c r="G73" s="619"/>
      <c r="H73" s="619"/>
      <c r="I73" s="619"/>
      <c r="J73" s="619"/>
      <c r="K73" s="619"/>
      <c r="L73" s="619"/>
      <c r="M73" s="619"/>
      <c r="N73" s="619"/>
      <c r="O73" s="619"/>
      <c r="P73" s="619"/>
      <c r="Q73" s="619"/>
      <c r="R73" s="619"/>
      <c r="S73" s="619"/>
      <c r="T73" s="619"/>
      <c r="U73" s="619"/>
      <c r="V73" s="619"/>
      <c r="W73" s="619"/>
      <c r="X73" s="619"/>
      <c r="Y73" s="619"/>
      <c r="Z73" s="619"/>
      <c r="AA73" s="619"/>
      <c r="AB73" s="619"/>
      <c r="AC73" s="592" t="s">
        <v>360</v>
      </c>
      <c r="AD73" s="592"/>
      <c r="AE73" s="592"/>
      <c r="AF73" s="592"/>
      <c r="AG73" s="593">
        <v>292771100</v>
      </c>
      <c r="AH73" s="594"/>
      <c r="AI73" s="594"/>
      <c r="AJ73" s="595"/>
    </row>
    <row r="74" spans="1:36" ht="19.5" customHeight="1">
      <c r="A74" s="588" t="s">
        <v>361</v>
      </c>
      <c r="B74" s="589"/>
      <c r="C74" s="618" t="s">
        <v>362</v>
      </c>
      <c r="D74" s="619"/>
      <c r="E74" s="619"/>
      <c r="F74" s="619"/>
      <c r="G74" s="619"/>
      <c r="H74" s="619"/>
      <c r="I74" s="619"/>
      <c r="J74" s="619"/>
      <c r="K74" s="619"/>
      <c r="L74" s="619"/>
      <c r="M74" s="619"/>
      <c r="N74" s="619"/>
      <c r="O74" s="619"/>
      <c r="P74" s="619"/>
      <c r="Q74" s="619"/>
      <c r="R74" s="619"/>
      <c r="S74" s="619"/>
      <c r="T74" s="619"/>
      <c r="U74" s="619"/>
      <c r="V74" s="619"/>
      <c r="W74" s="619"/>
      <c r="X74" s="619"/>
      <c r="Y74" s="619"/>
      <c r="Z74" s="619"/>
      <c r="AA74" s="619"/>
      <c r="AB74" s="619"/>
      <c r="AC74" s="592" t="s">
        <v>363</v>
      </c>
      <c r="AD74" s="592"/>
      <c r="AE74" s="592"/>
      <c r="AF74" s="592"/>
      <c r="AG74" s="593">
        <v>1181100</v>
      </c>
      <c r="AH74" s="594"/>
      <c r="AI74" s="594"/>
      <c r="AJ74" s="595"/>
    </row>
    <row r="75" spans="1:36" ht="19.5" customHeight="1">
      <c r="A75" s="588" t="s">
        <v>364</v>
      </c>
      <c r="B75" s="589"/>
      <c r="C75" s="618" t="s">
        <v>365</v>
      </c>
      <c r="D75" s="619"/>
      <c r="E75" s="619"/>
      <c r="F75" s="619"/>
      <c r="G75" s="619"/>
      <c r="H75" s="619"/>
      <c r="I75" s="619"/>
      <c r="J75" s="619"/>
      <c r="K75" s="619"/>
      <c r="L75" s="619"/>
      <c r="M75" s="619"/>
      <c r="N75" s="619"/>
      <c r="O75" s="619"/>
      <c r="P75" s="619"/>
      <c r="Q75" s="619"/>
      <c r="R75" s="619"/>
      <c r="S75" s="619"/>
      <c r="T75" s="619"/>
      <c r="U75" s="619"/>
      <c r="V75" s="619"/>
      <c r="W75" s="619"/>
      <c r="X75" s="619"/>
      <c r="Y75" s="619"/>
      <c r="Z75" s="619"/>
      <c r="AA75" s="619"/>
      <c r="AB75" s="619"/>
      <c r="AC75" s="592" t="s">
        <v>366</v>
      </c>
      <c r="AD75" s="592"/>
      <c r="AE75" s="592"/>
      <c r="AF75" s="592"/>
      <c r="AG75" s="593">
        <v>9449000</v>
      </c>
      <c r="AH75" s="594"/>
      <c r="AI75" s="594"/>
      <c r="AJ75" s="595"/>
    </row>
    <row r="76" spans="1:36" ht="19.5" customHeight="1">
      <c r="A76" s="588" t="s">
        <v>367</v>
      </c>
      <c r="B76" s="589"/>
      <c r="C76" s="514" t="s">
        <v>368</v>
      </c>
      <c r="D76" s="515"/>
      <c r="E76" s="515"/>
      <c r="F76" s="515"/>
      <c r="G76" s="515"/>
      <c r="H76" s="515"/>
      <c r="I76" s="515"/>
      <c r="J76" s="515"/>
      <c r="K76" s="515"/>
      <c r="L76" s="515"/>
      <c r="M76" s="515"/>
      <c r="N76" s="515"/>
      <c r="O76" s="515"/>
      <c r="P76" s="515"/>
      <c r="Q76" s="515"/>
      <c r="R76" s="515"/>
      <c r="S76" s="515"/>
      <c r="T76" s="515"/>
      <c r="U76" s="515"/>
      <c r="V76" s="515"/>
      <c r="W76" s="515"/>
      <c r="X76" s="515"/>
      <c r="Y76" s="515"/>
      <c r="Z76" s="515"/>
      <c r="AA76" s="515"/>
      <c r="AB76" s="515"/>
      <c r="AC76" s="592" t="s">
        <v>369</v>
      </c>
      <c r="AD76" s="592"/>
      <c r="AE76" s="592"/>
      <c r="AF76" s="592"/>
      <c r="AG76" s="593"/>
      <c r="AH76" s="594"/>
      <c r="AI76" s="594"/>
      <c r="AJ76" s="595"/>
    </row>
    <row r="77" spans="1:36" ht="19.5" customHeight="1">
      <c r="A77" s="588" t="s">
        <v>370</v>
      </c>
      <c r="B77" s="589"/>
      <c r="C77" s="514" t="s">
        <v>371</v>
      </c>
      <c r="D77" s="515"/>
      <c r="E77" s="515"/>
      <c r="F77" s="515"/>
      <c r="G77" s="515"/>
      <c r="H77" s="515"/>
      <c r="I77" s="515"/>
      <c r="J77" s="515"/>
      <c r="K77" s="515"/>
      <c r="L77" s="515"/>
      <c r="M77" s="515"/>
      <c r="N77" s="515"/>
      <c r="O77" s="515"/>
      <c r="P77" s="515"/>
      <c r="Q77" s="515"/>
      <c r="R77" s="515"/>
      <c r="S77" s="515"/>
      <c r="T77" s="515"/>
      <c r="U77" s="515"/>
      <c r="V77" s="515"/>
      <c r="W77" s="515"/>
      <c r="X77" s="515"/>
      <c r="Y77" s="515"/>
      <c r="Z77" s="515"/>
      <c r="AA77" s="515"/>
      <c r="AB77" s="515"/>
      <c r="AC77" s="592" t="s">
        <v>372</v>
      </c>
      <c r="AD77" s="592"/>
      <c r="AE77" s="592"/>
      <c r="AF77" s="592"/>
      <c r="AG77" s="593"/>
      <c r="AH77" s="594"/>
      <c r="AI77" s="594"/>
      <c r="AJ77" s="595"/>
    </row>
    <row r="78" spans="1:36" ht="19.5" customHeight="1">
      <c r="A78" s="588" t="s">
        <v>373</v>
      </c>
      <c r="B78" s="589"/>
      <c r="C78" s="514" t="s">
        <v>374</v>
      </c>
      <c r="D78" s="515"/>
      <c r="E78" s="515"/>
      <c r="F78" s="515"/>
      <c r="G78" s="515"/>
      <c r="H78" s="515"/>
      <c r="I78" s="515"/>
      <c r="J78" s="515"/>
      <c r="K78" s="515"/>
      <c r="L78" s="515"/>
      <c r="M78" s="515"/>
      <c r="N78" s="515"/>
      <c r="O78" s="515"/>
      <c r="P78" s="515"/>
      <c r="Q78" s="515"/>
      <c r="R78" s="515"/>
      <c r="S78" s="515"/>
      <c r="T78" s="515"/>
      <c r="U78" s="515"/>
      <c r="V78" s="515"/>
      <c r="W78" s="515"/>
      <c r="X78" s="515"/>
      <c r="Y78" s="515"/>
      <c r="Z78" s="515"/>
      <c r="AA78" s="515"/>
      <c r="AB78" s="515"/>
      <c r="AC78" s="592" t="s">
        <v>375</v>
      </c>
      <c r="AD78" s="592"/>
      <c r="AE78" s="592"/>
      <c r="AF78" s="592"/>
      <c r="AG78" s="593">
        <v>7124060</v>
      </c>
      <c r="AH78" s="594"/>
      <c r="AI78" s="594"/>
      <c r="AJ78" s="595"/>
    </row>
    <row r="79" spans="1:36" s="2" customFormat="1" ht="19.5" customHeight="1">
      <c r="A79" s="602" t="s">
        <v>376</v>
      </c>
      <c r="B79" s="603"/>
      <c r="C79" s="532" t="s">
        <v>377</v>
      </c>
      <c r="D79" s="533"/>
      <c r="E79" s="533"/>
      <c r="F79" s="533"/>
      <c r="G79" s="533"/>
      <c r="H79" s="533"/>
      <c r="I79" s="533"/>
      <c r="J79" s="533"/>
      <c r="K79" s="533"/>
      <c r="L79" s="533"/>
      <c r="M79" s="533"/>
      <c r="N79" s="533"/>
      <c r="O79" s="533"/>
      <c r="P79" s="533"/>
      <c r="Q79" s="533"/>
      <c r="R79" s="533"/>
      <c r="S79" s="533"/>
      <c r="T79" s="533"/>
      <c r="U79" s="533"/>
      <c r="V79" s="533"/>
      <c r="W79" s="533"/>
      <c r="X79" s="533"/>
      <c r="Y79" s="533"/>
      <c r="Z79" s="533"/>
      <c r="AA79" s="533"/>
      <c r="AB79" s="533"/>
      <c r="AC79" s="606" t="s">
        <v>378</v>
      </c>
      <c r="AD79" s="606"/>
      <c r="AE79" s="606"/>
      <c r="AF79" s="606"/>
      <c r="AG79" s="607">
        <f>SUM(AG72:AJ78)</f>
        <v>310525260</v>
      </c>
      <c r="AH79" s="608"/>
      <c r="AI79" s="608"/>
      <c r="AJ79" s="609"/>
    </row>
    <row r="80" spans="1:36" ht="19.5" customHeight="1">
      <c r="A80" s="588" t="s">
        <v>379</v>
      </c>
      <c r="B80" s="589"/>
      <c r="C80" s="538" t="s">
        <v>380</v>
      </c>
      <c r="D80" s="539"/>
      <c r="E80" s="539"/>
      <c r="F80" s="539"/>
      <c r="G80" s="539"/>
      <c r="H80" s="539"/>
      <c r="I80" s="539"/>
      <c r="J80" s="539"/>
      <c r="K80" s="539"/>
      <c r="L80" s="539"/>
      <c r="M80" s="539"/>
      <c r="N80" s="539"/>
      <c r="O80" s="539"/>
      <c r="P80" s="539"/>
      <c r="Q80" s="539"/>
      <c r="R80" s="539"/>
      <c r="S80" s="539"/>
      <c r="T80" s="539"/>
      <c r="U80" s="539"/>
      <c r="V80" s="539"/>
      <c r="W80" s="539"/>
      <c r="X80" s="539"/>
      <c r="Y80" s="539"/>
      <c r="Z80" s="539"/>
      <c r="AA80" s="539"/>
      <c r="AB80" s="539"/>
      <c r="AC80" s="592" t="s">
        <v>381</v>
      </c>
      <c r="AD80" s="592"/>
      <c r="AE80" s="592"/>
      <c r="AF80" s="592"/>
      <c r="AG80" s="593">
        <v>168933524</v>
      </c>
      <c r="AH80" s="594"/>
      <c r="AI80" s="594"/>
      <c r="AJ80" s="595"/>
    </row>
    <row r="81" spans="1:36" ht="19.5" customHeight="1">
      <c r="A81" s="588" t="s">
        <v>382</v>
      </c>
      <c r="B81" s="589"/>
      <c r="C81" s="538" t="s">
        <v>383</v>
      </c>
      <c r="D81" s="539"/>
      <c r="E81" s="539"/>
      <c r="F81" s="539"/>
      <c r="G81" s="539"/>
      <c r="H81" s="539"/>
      <c r="I81" s="539"/>
      <c r="J81" s="539"/>
      <c r="K81" s="539"/>
      <c r="L81" s="539"/>
      <c r="M81" s="539"/>
      <c r="N81" s="539"/>
      <c r="O81" s="539"/>
      <c r="P81" s="539"/>
      <c r="Q81" s="539"/>
      <c r="R81" s="539"/>
      <c r="S81" s="539"/>
      <c r="T81" s="539"/>
      <c r="U81" s="539"/>
      <c r="V81" s="539"/>
      <c r="W81" s="539"/>
      <c r="X81" s="539"/>
      <c r="Y81" s="539"/>
      <c r="Z81" s="539"/>
      <c r="AA81" s="539"/>
      <c r="AB81" s="539"/>
      <c r="AC81" s="592" t="s">
        <v>384</v>
      </c>
      <c r="AD81" s="592"/>
      <c r="AE81" s="592"/>
      <c r="AF81" s="592"/>
      <c r="AG81" s="593"/>
      <c r="AH81" s="594"/>
      <c r="AI81" s="594"/>
      <c r="AJ81" s="595"/>
    </row>
    <row r="82" spans="1:36" ht="19.5" customHeight="1">
      <c r="A82" s="588" t="s">
        <v>385</v>
      </c>
      <c r="B82" s="589"/>
      <c r="C82" s="538" t="s">
        <v>386</v>
      </c>
      <c r="D82" s="539"/>
      <c r="E82" s="539"/>
      <c r="F82" s="539"/>
      <c r="G82" s="539"/>
      <c r="H82" s="539"/>
      <c r="I82" s="539"/>
      <c r="J82" s="539"/>
      <c r="K82" s="539"/>
      <c r="L82" s="539"/>
      <c r="M82" s="539"/>
      <c r="N82" s="539"/>
      <c r="O82" s="539"/>
      <c r="P82" s="539"/>
      <c r="Q82" s="539"/>
      <c r="R82" s="539"/>
      <c r="S82" s="539"/>
      <c r="T82" s="539"/>
      <c r="U82" s="539"/>
      <c r="V82" s="539"/>
      <c r="W82" s="539"/>
      <c r="X82" s="539"/>
      <c r="Y82" s="539"/>
      <c r="Z82" s="539"/>
      <c r="AA82" s="539"/>
      <c r="AB82" s="539"/>
      <c r="AC82" s="592" t="s">
        <v>387</v>
      </c>
      <c r="AD82" s="592"/>
      <c r="AE82" s="592"/>
      <c r="AF82" s="592"/>
      <c r="AG82" s="593"/>
      <c r="AH82" s="594"/>
      <c r="AI82" s="594"/>
      <c r="AJ82" s="595"/>
    </row>
    <row r="83" spans="1:36" ht="19.5" customHeight="1">
      <c r="A83" s="588" t="s">
        <v>388</v>
      </c>
      <c r="B83" s="589"/>
      <c r="C83" s="538" t="s">
        <v>389</v>
      </c>
      <c r="D83" s="539"/>
      <c r="E83" s="539"/>
      <c r="F83" s="539"/>
      <c r="G83" s="539"/>
      <c r="H83" s="539"/>
      <c r="I83" s="539"/>
      <c r="J83" s="539"/>
      <c r="K83" s="539"/>
      <c r="L83" s="539"/>
      <c r="M83" s="539"/>
      <c r="N83" s="539"/>
      <c r="O83" s="539"/>
      <c r="P83" s="539"/>
      <c r="Q83" s="539"/>
      <c r="R83" s="539"/>
      <c r="S83" s="539"/>
      <c r="T83" s="539"/>
      <c r="U83" s="539"/>
      <c r="V83" s="539"/>
      <c r="W83" s="539"/>
      <c r="X83" s="539"/>
      <c r="Y83" s="539"/>
      <c r="Z83" s="539"/>
      <c r="AA83" s="539"/>
      <c r="AB83" s="539"/>
      <c r="AC83" s="592" t="s">
        <v>390</v>
      </c>
      <c r="AD83" s="592"/>
      <c r="AE83" s="592"/>
      <c r="AF83" s="592"/>
      <c r="AG83" s="593">
        <v>45613000</v>
      </c>
      <c r="AH83" s="594"/>
      <c r="AI83" s="594"/>
      <c r="AJ83" s="595"/>
    </row>
    <row r="84" spans="1:36" s="2" customFormat="1" ht="19.5" customHeight="1">
      <c r="A84" s="602" t="s">
        <v>391</v>
      </c>
      <c r="B84" s="603"/>
      <c r="C84" s="542" t="s">
        <v>392</v>
      </c>
      <c r="D84" s="543"/>
      <c r="E84" s="543"/>
      <c r="F84" s="543"/>
      <c r="G84" s="543"/>
      <c r="H84" s="543"/>
      <c r="I84" s="543"/>
      <c r="J84" s="543"/>
      <c r="K84" s="543"/>
      <c r="L84" s="543"/>
      <c r="M84" s="543"/>
      <c r="N84" s="543"/>
      <c r="O84" s="543"/>
      <c r="P84" s="543"/>
      <c r="Q84" s="543"/>
      <c r="R84" s="543"/>
      <c r="S84" s="543"/>
      <c r="T84" s="543"/>
      <c r="U84" s="543"/>
      <c r="V84" s="543"/>
      <c r="W84" s="543"/>
      <c r="X84" s="543"/>
      <c r="Y84" s="543"/>
      <c r="Z84" s="543"/>
      <c r="AA84" s="543"/>
      <c r="AB84" s="543"/>
      <c r="AC84" s="606" t="s">
        <v>393</v>
      </c>
      <c r="AD84" s="606"/>
      <c r="AE84" s="606"/>
      <c r="AF84" s="606"/>
      <c r="AG84" s="607">
        <f>SUM(AG80:AJ83)</f>
        <v>214546524</v>
      </c>
      <c r="AH84" s="608"/>
      <c r="AI84" s="608"/>
      <c r="AJ84" s="609"/>
    </row>
    <row r="85" spans="1:36" ht="29.25" customHeight="1">
      <c r="A85" s="588" t="s">
        <v>394</v>
      </c>
      <c r="B85" s="589"/>
      <c r="C85" s="538" t="s">
        <v>395</v>
      </c>
      <c r="D85" s="539"/>
      <c r="E85" s="539"/>
      <c r="F85" s="539"/>
      <c r="G85" s="539"/>
      <c r="H85" s="539"/>
      <c r="I85" s="539"/>
      <c r="J85" s="539"/>
      <c r="K85" s="539"/>
      <c r="L85" s="539"/>
      <c r="M85" s="539"/>
      <c r="N85" s="539"/>
      <c r="O85" s="539"/>
      <c r="P85" s="539"/>
      <c r="Q85" s="539"/>
      <c r="R85" s="539"/>
      <c r="S85" s="539"/>
      <c r="T85" s="539"/>
      <c r="U85" s="539"/>
      <c r="V85" s="539"/>
      <c r="W85" s="539"/>
      <c r="X85" s="539"/>
      <c r="Y85" s="539"/>
      <c r="Z85" s="539"/>
      <c r="AA85" s="539"/>
      <c r="AB85" s="539"/>
      <c r="AC85" s="592" t="s">
        <v>396</v>
      </c>
      <c r="AD85" s="592"/>
      <c r="AE85" s="592"/>
      <c r="AF85" s="592"/>
      <c r="AG85" s="593"/>
      <c r="AH85" s="594"/>
      <c r="AI85" s="594"/>
      <c r="AJ85" s="595"/>
    </row>
    <row r="86" spans="1:36" ht="29.25" customHeight="1">
      <c r="A86" s="588" t="s">
        <v>397</v>
      </c>
      <c r="B86" s="589"/>
      <c r="C86" s="538" t="s">
        <v>398</v>
      </c>
      <c r="D86" s="539"/>
      <c r="E86" s="539"/>
      <c r="F86" s="539"/>
      <c r="G86" s="539"/>
      <c r="H86" s="539"/>
      <c r="I86" s="539"/>
      <c r="J86" s="539"/>
      <c r="K86" s="539"/>
      <c r="L86" s="539"/>
      <c r="M86" s="539"/>
      <c r="N86" s="539"/>
      <c r="O86" s="539"/>
      <c r="P86" s="539"/>
      <c r="Q86" s="539"/>
      <c r="R86" s="539"/>
      <c r="S86" s="539"/>
      <c r="T86" s="539"/>
      <c r="U86" s="539"/>
      <c r="V86" s="539"/>
      <c r="W86" s="539"/>
      <c r="X86" s="539"/>
      <c r="Y86" s="539"/>
      <c r="Z86" s="539"/>
      <c r="AA86" s="539"/>
      <c r="AB86" s="539"/>
      <c r="AC86" s="592" t="s">
        <v>399</v>
      </c>
      <c r="AD86" s="592"/>
      <c r="AE86" s="592"/>
      <c r="AF86" s="592"/>
      <c r="AG86" s="593"/>
      <c r="AH86" s="594"/>
      <c r="AI86" s="594"/>
      <c r="AJ86" s="595"/>
    </row>
    <row r="87" spans="1:36" ht="29.25" customHeight="1">
      <c r="A87" s="588" t="s">
        <v>400</v>
      </c>
      <c r="B87" s="589"/>
      <c r="C87" s="538" t="s">
        <v>401</v>
      </c>
      <c r="D87" s="539"/>
      <c r="E87" s="539"/>
      <c r="F87" s="539"/>
      <c r="G87" s="539"/>
      <c r="H87" s="539"/>
      <c r="I87" s="539"/>
      <c r="J87" s="539"/>
      <c r="K87" s="539"/>
      <c r="L87" s="539"/>
      <c r="M87" s="539"/>
      <c r="N87" s="539"/>
      <c r="O87" s="539"/>
      <c r="P87" s="539"/>
      <c r="Q87" s="539"/>
      <c r="R87" s="539"/>
      <c r="S87" s="539"/>
      <c r="T87" s="539"/>
      <c r="U87" s="539"/>
      <c r="V87" s="539"/>
      <c r="W87" s="539"/>
      <c r="X87" s="539"/>
      <c r="Y87" s="539"/>
      <c r="Z87" s="539"/>
      <c r="AA87" s="539"/>
      <c r="AB87" s="539"/>
      <c r="AC87" s="592" t="s">
        <v>402</v>
      </c>
      <c r="AD87" s="592"/>
      <c r="AE87" s="592"/>
      <c r="AF87" s="592"/>
      <c r="AG87" s="593"/>
      <c r="AH87" s="594"/>
      <c r="AI87" s="594"/>
      <c r="AJ87" s="595"/>
    </row>
    <row r="88" spans="1:36" ht="19.5" customHeight="1">
      <c r="A88" s="588" t="s">
        <v>403</v>
      </c>
      <c r="B88" s="589"/>
      <c r="C88" s="538" t="s">
        <v>404</v>
      </c>
      <c r="D88" s="539"/>
      <c r="E88" s="539"/>
      <c r="F88" s="539"/>
      <c r="G88" s="539"/>
      <c r="H88" s="539"/>
      <c r="I88" s="539"/>
      <c r="J88" s="539"/>
      <c r="K88" s="539"/>
      <c r="L88" s="539"/>
      <c r="M88" s="539"/>
      <c r="N88" s="539"/>
      <c r="O88" s="539"/>
      <c r="P88" s="539"/>
      <c r="Q88" s="539"/>
      <c r="R88" s="539"/>
      <c r="S88" s="539"/>
      <c r="T88" s="539"/>
      <c r="U88" s="539"/>
      <c r="V88" s="539"/>
      <c r="W88" s="539"/>
      <c r="X88" s="539"/>
      <c r="Y88" s="539"/>
      <c r="Z88" s="539"/>
      <c r="AA88" s="539"/>
      <c r="AB88" s="539"/>
      <c r="AC88" s="592" t="s">
        <v>405</v>
      </c>
      <c r="AD88" s="592"/>
      <c r="AE88" s="592"/>
      <c r="AF88" s="592"/>
      <c r="AG88" s="593"/>
      <c r="AH88" s="594"/>
      <c r="AI88" s="594"/>
      <c r="AJ88" s="595"/>
    </row>
    <row r="89" spans="1:36" ht="29.25" customHeight="1">
      <c r="A89" s="588" t="s">
        <v>406</v>
      </c>
      <c r="B89" s="589"/>
      <c r="C89" s="538" t="s">
        <v>407</v>
      </c>
      <c r="D89" s="539"/>
      <c r="E89" s="539"/>
      <c r="F89" s="539"/>
      <c r="G89" s="539"/>
      <c r="H89" s="539"/>
      <c r="I89" s="539"/>
      <c r="J89" s="539"/>
      <c r="K89" s="539"/>
      <c r="L89" s="539"/>
      <c r="M89" s="539"/>
      <c r="N89" s="539"/>
      <c r="O89" s="539"/>
      <c r="P89" s="539"/>
      <c r="Q89" s="539"/>
      <c r="R89" s="539"/>
      <c r="S89" s="539"/>
      <c r="T89" s="539"/>
      <c r="U89" s="539"/>
      <c r="V89" s="539"/>
      <c r="W89" s="539"/>
      <c r="X89" s="539"/>
      <c r="Y89" s="539"/>
      <c r="Z89" s="539"/>
      <c r="AA89" s="539"/>
      <c r="AB89" s="539"/>
      <c r="AC89" s="592" t="s">
        <v>408</v>
      </c>
      <c r="AD89" s="592"/>
      <c r="AE89" s="592"/>
      <c r="AF89" s="592"/>
      <c r="AG89" s="593"/>
      <c r="AH89" s="594"/>
      <c r="AI89" s="594"/>
      <c r="AJ89" s="595"/>
    </row>
    <row r="90" spans="1:36" ht="29.25" customHeight="1">
      <c r="A90" s="588" t="s">
        <v>409</v>
      </c>
      <c r="B90" s="589"/>
      <c r="C90" s="538" t="s">
        <v>434</v>
      </c>
      <c r="D90" s="539"/>
      <c r="E90" s="539"/>
      <c r="F90" s="539"/>
      <c r="G90" s="539"/>
      <c r="H90" s="539"/>
      <c r="I90" s="539"/>
      <c r="J90" s="539"/>
      <c r="K90" s="539"/>
      <c r="L90" s="539"/>
      <c r="M90" s="539"/>
      <c r="N90" s="539"/>
      <c r="O90" s="539"/>
      <c r="P90" s="539"/>
      <c r="Q90" s="539"/>
      <c r="R90" s="539"/>
      <c r="S90" s="539"/>
      <c r="T90" s="539"/>
      <c r="U90" s="539"/>
      <c r="V90" s="539"/>
      <c r="W90" s="539"/>
      <c r="X90" s="539"/>
      <c r="Y90" s="539"/>
      <c r="Z90" s="539"/>
      <c r="AA90" s="539"/>
      <c r="AB90" s="539"/>
      <c r="AC90" s="592" t="s">
        <v>435</v>
      </c>
      <c r="AD90" s="592"/>
      <c r="AE90" s="592"/>
      <c r="AF90" s="592"/>
      <c r="AG90" s="593"/>
      <c r="AH90" s="594"/>
      <c r="AI90" s="594"/>
      <c r="AJ90" s="595"/>
    </row>
    <row r="91" spans="1:36" ht="19.5" customHeight="1">
      <c r="A91" s="588" t="s">
        <v>436</v>
      </c>
      <c r="B91" s="589"/>
      <c r="C91" s="538" t="s">
        <v>437</v>
      </c>
      <c r="D91" s="539"/>
      <c r="E91" s="539"/>
      <c r="F91" s="539"/>
      <c r="G91" s="539"/>
      <c r="H91" s="539"/>
      <c r="I91" s="539"/>
      <c r="J91" s="539"/>
      <c r="K91" s="539"/>
      <c r="L91" s="539"/>
      <c r="M91" s="539"/>
      <c r="N91" s="539"/>
      <c r="O91" s="539"/>
      <c r="P91" s="539"/>
      <c r="Q91" s="539"/>
      <c r="R91" s="539"/>
      <c r="S91" s="539"/>
      <c r="T91" s="539"/>
      <c r="U91" s="539"/>
      <c r="V91" s="539"/>
      <c r="W91" s="539"/>
      <c r="X91" s="539"/>
      <c r="Y91" s="539"/>
      <c r="Z91" s="539"/>
      <c r="AA91" s="539"/>
      <c r="AB91" s="539"/>
      <c r="AC91" s="592" t="s">
        <v>438</v>
      </c>
      <c r="AD91" s="592"/>
      <c r="AE91" s="592"/>
      <c r="AF91" s="592"/>
      <c r="AG91" s="593"/>
      <c r="AH91" s="594"/>
      <c r="AI91" s="594"/>
      <c r="AJ91" s="595"/>
    </row>
    <row r="92" spans="1:36" ht="19.5" customHeight="1">
      <c r="A92" s="588" t="s">
        <v>439</v>
      </c>
      <c r="B92" s="589"/>
      <c r="C92" s="538" t="s">
        <v>440</v>
      </c>
      <c r="D92" s="539"/>
      <c r="E92" s="539"/>
      <c r="F92" s="539"/>
      <c r="G92" s="539"/>
      <c r="H92" s="539"/>
      <c r="I92" s="539"/>
      <c r="J92" s="539"/>
      <c r="K92" s="539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39"/>
      <c r="AA92" s="539"/>
      <c r="AB92" s="539"/>
      <c r="AC92" s="592" t="s">
        <v>441</v>
      </c>
      <c r="AD92" s="592"/>
      <c r="AE92" s="592"/>
      <c r="AF92" s="592"/>
      <c r="AG92" s="593"/>
      <c r="AH92" s="594"/>
      <c r="AI92" s="594"/>
      <c r="AJ92" s="595"/>
    </row>
    <row r="93" spans="1:36" ht="19.5" customHeight="1">
      <c r="A93" s="602" t="s">
        <v>442</v>
      </c>
      <c r="B93" s="603"/>
      <c r="C93" s="542" t="s">
        <v>443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3"/>
      <c r="O93" s="543"/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606" t="s">
        <v>444</v>
      </c>
      <c r="AD93" s="606"/>
      <c r="AE93" s="606"/>
      <c r="AF93" s="606"/>
      <c r="AG93" s="607">
        <f>SUM(AG85:AJ92)</f>
        <v>0</v>
      </c>
      <c r="AH93" s="608"/>
      <c r="AI93" s="608"/>
      <c r="AJ93" s="609"/>
    </row>
    <row r="94" spans="1:36" s="2" customFormat="1" ht="19.5" customHeight="1">
      <c r="A94" s="623" t="s">
        <v>445</v>
      </c>
      <c r="B94" s="624"/>
      <c r="C94" s="555" t="s">
        <v>446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  <c r="W94" s="556"/>
      <c r="X94" s="556"/>
      <c r="Y94" s="556"/>
      <c r="Z94" s="556"/>
      <c r="AA94" s="556"/>
      <c r="AB94" s="556"/>
      <c r="AC94" s="625" t="s">
        <v>447</v>
      </c>
      <c r="AD94" s="626"/>
      <c r="AE94" s="626"/>
      <c r="AF94" s="627"/>
      <c r="AG94" s="620">
        <f>AG23+AG24+AG49+AG58+AG71+AG79+AG84+AG93</f>
        <v>1000352372</v>
      </c>
      <c r="AH94" s="621"/>
      <c r="AI94" s="621"/>
      <c r="AJ94" s="622"/>
    </row>
    <row r="95" spans="1:36" ht="17.25" customHeight="1">
      <c r="A95" s="602" t="s">
        <v>448</v>
      </c>
      <c r="B95" s="603"/>
      <c r="C95" s="546" t="s">
        <v>449</v>
      </c>
      <c r="D95" s="547"/>
      <c r="E95" s="547"/>
      <c r="F95" s="547"/>
      <c r="G95" s="547"/>
      <c r="H95" s="547"/>
      <c r="I95" s="547"/>
      <c r="J95" s="547"/>
      <c r="K95" s="547"/>
      <c r="L95" s="547"/>
      <c r="M95" s="547"/>
      <c r="N95" s="547"/>
      <c r="O95" s="547"/>
      <c r="P95" s="547"/>
      <c r="Q95" s="547"/>
      <c r="R95" s="547"/>
      <c r="S95" s="547"/>
      <c r="T95" s="547"/>
      <c r="U95" s="547"/>
      <c r="V95" s="547"/>
      <c r="W95" s="547"/>
      <c r="X95" s="547"/>
      <c r="Y95" s="547"/>
      <c r="Z95" s="547"/>
      <c r="AA95" s="547"/>
      <c r="AB95" s="548"/>
      <c r="AC95" s="549" t="s">
        <v>450</v>
      </c>
      <c r="AD95" s="550"/>
      <c r="AE95" s="550"/>
      <c r="AF95" s="550"/>
      <c r="AG95" s="607">
        <v>217775398</v>
      </c>
      <c r="AH95" s="608"/>
      <c r="AI95" s="608"/>
      <c r="AJ95" s="609"/>
    </row>
    <row r="96" spans="1:36" ht="17.25" customHeight="1">
      <c r="A96" s="602" t="s">
        <v>451</v>
      </c>
      <c r="B96" s="603"/>
      <c r="C96" s="546" t="s">
        <v>88</v>
      </c>
      <c r="D96" s="547"/>
      <c r="E96" s="547"/>
      <c r="F96" s="547"/>
      <c r="G96" s="547"/>
      <c r="H96" s="547"/>
      <c r="I96" s="547"/>
      <c r="J96" s="547"/>
      <c r="K96" s="547"/>
      <c r="L96" s="547"/>
      <c r="M96" s="547"/>
      <c r="N96" s="547"/>
      <c r="O96" s="547"/>
      <c r="P96" s="547"/>
      <c r="Q96" s="547"/>
      <c r="R96" s="547"/>
      <c r="S96" s="547"/>
      <c r="T96" s="547"/>
      <c r="U96" s="547"/>
      <c r="V96" s="547"/>
      <c r="W96" s="547"/>
      <c r="X96" s="547"/>
      <c r="Y96" s="547"/>
      <c r="Z96" s="547"/>
      <c r="AA96" s="547"/>
      <c r="AB96" s="548"/>
      <c r="AC96" s="549" t="s">
        <v>87</v>
      </c>
      <c r="AD96" s="550"/>
      <c r="AE96" s="550"/>
      <c r="AF96" s="550"/>
      <c r="AG96" s="607">
        <v>3944480</v>
      </c>
      <c r="AH96" s="608"/>
      <c r="AI96" s="608"/>
      <c r="AJ96" s="609"/>
    </row>
    <row r="97" spans="1:36" ht="19.5" customHeight="1">
      <c r="A97" s="623" t="s">
        <v>454</v>
      </c>
      <c r="B97" s="624"/>
      <c r="C97" s="638" t="s">
        <v>455</v>
      </c>
      <c r="D97" s="639"/>
      <c r="E97" s="639"/>
      <c r="F97" s="639"/>
      <c r="G97" s="639"/>
      <c r="H97" s="639"/>
      <c r="I97" s="639"/>
      <c r="J97" s="639"/>
      <c r="K97" s="639"/>
      <c r="L97" s="639"/>
      <c r="M97" s="639"/>
      <c r="N97" s="639"/>
      <c r="O97" s="639"/>
      <c r="P97" s="639"/>
      <c r="Q97" s="639"/>
      <c r="R97" s="639"/>
      <c r="S97" s="639"/>
      <c r="T97" s="639"/>
      <c r="U97" s="639"/>
      <c r="V97" s="639"/>
      <c r="W97" s="639"/>
      <c r="X97" s="639"/>
      <c r="Y97" s="639"/>
      <c r="Z97" s="639"/>
      <c r="AA97" s="639"/>
      <c r="AB97" s="640"/>
      <c r="AC97" s="572" t="s">
        <v>456</v>
      </c>
      <c r="AD97" s="573"/>
      <c r="AE97" s="573"/>
      <c r="AF97" s="573"/>
      <c r="AG97" s="620">
        <f>SUM(AG95:AJ96)</f>
        <v>221719878</v>
      </c>
      <c r="AH97" s="621"/>
      <c r="AI97" s="621"/>
      <c r="AJ97" s="622"/>
    </row>
    <row r="98" spans="1:36" ht="26.25" customHeight="1">
      <c r="A98" s="631" t="s">
        <v>457</v>
      </c>
      <c r="B98" s="632"/>
      <c r="C98" s="633" t="s">
        <v>458</v>
      </c>
      <c r="D98" s="634"/>
      <c r="E98" s="634"/>
      <c r="F98" s="634"/>
      <c r="G98" s="634"/>
      <c r="H98" s="634"/>
      <c r="I98" s="634"/>
      <c r="J98" s="634"/>
      <c r="K98" s="634"/>
      <c r="L98" s="634"/>
      <c r="M98" s="634"/>
      <c r="N98" s="634"/>
      <c r="O98" s="634"/>
      <c r="P98" s="634"/>
      <c r="Q98" s="634"/>
      <c r="R98" s="634"/>
      <c r="S98" s="634"/>
      <c r="T98" s="634"/>
      <c r="U98" s="634"/>
      <c r="V98" s="634"/>
      <c r="W98" s="634"/>
      <c r="X98" s="634"/>
      <c r="Y98" s="634"/>
      <c r="Z98" s="634"/>
      <c r="AA98" s="634"/>
      <c r="AB98" s="635"/>
      <c r="AC98" s="636"/>
      <c r="AD98" s="637"/>
      <c r="AE98" s="637"/>
      <c r="AF98" s="637"/>
      <c r="AG98" s="628">
        <f>AG97+AG94</f>
        <v>1222072250</v>
      </c>
      <c r="AH98" s="629"/>
      <c r="AI98" s="629"/>
      <c r="AJ98" s="630"/>
    </row>
  </sheetData>
  <sheetProtection/>
  <mergeCells count="386">
    <mergeCell ref="AG98:AJ98"/>
    <mergeCell ref="C95:AB95"/>
    <mergeCell ref="A98:B98"/>
    <mergeCell ref="C98:AB98"/>
    <mergeCell ref="AC98:AF98"/>
    <mergeCell ref="A97:B97"/>
    <mergeCell ref="C97:AB97"/>
    <mergeCell ref="AG96:AJ96"/>
    <mergeCell ref="AG97:AJ97"/>
    <mergeCell ref="AC97:AF97"/>
    <mergeCell ref="AG95:AJ95"/>
    <mergeCell ref="AC95:AF95"/>
    <mergeCell ref="A96:B96"/>
    <mergeCell ref="C96:AB96"/>
    <mergeCell ref="AC96:AF96"/>
    <mergeCell ref="A95:B95"/>
    <mergeCell ref="A92:B92"/>
    <mergeCell ref="C92:AB92"/>
    <mergeCell ref="AC92:AF92"/>
    <mergeCell ref="A94:B94"/>
    <mergeCell ref="C94:AB94"/>
    <mergeCell ref="AC94:AF94"/>
    <mergeCell ref="A93:B93"/>
    <mergeCell ref="A90:B90"/>
    <mergeCell ref="AG94:AJ94"/>
    <mergeCell ref="AG92:AJ92"/>
    <mergeCell ref="C93:AB93"/>
    <mergeCell ref="AC93:AF93"/>
    <mergeCell ref="AG93:AJ93"/>
    <mergeCell ref="A91:B91"/>
    <mergeCell ref="C91:AB91"/>
    <mergeCell ref="AC91:AF91"/>
    <mergeCell ref="AG91:AJ91"/>
    <mergeCell ref="AG88:AJ88"/>
    <mergeCell ref="C90:AB90"/>
    <mergeCell ref="AC90:AF90"/>
    <mergeCell ref="AG90:AJ90"/>
    <mergeCell ref="C89:AB89"/>
    <mergeCell ref="AC89:AF89"/>
    <mergeCell ref="AG89:AJ89"/>
    <mergeCell ref="AG85:AJ85"/>
    <mergeCell ref="A84:B84"/>
    <mergeCell ref="C84:AB84"/>
    <mergeCell ref="AC84:AF84"/>
    <mergeCell ref="AG84:AJ84"/>
    <mergeCell ref="A85:B85"/>
    <mergeCell ref="C85:AB85"/>
    <mergeCell ref="AC85:AF85"/>
    <mergeCell ref="A88:B88"/>
    <mergeCell ref="C88:AB88"/>
    <mergeCell ref="AC88:AF88"/>
    <mergeCell ref="A89:B89"/>
    <mergeCell ref="AG87:AJ87"/>
    <mergeCell ref="A86:B86"/>
    <mergeCell ref="C86:AB86"/>
    <mergeCell ref="AC86:AF86"/>
    <mergeCell ref="AG86:AJ86"/>
    <mergeCell ref="A87:B87"/>
    <mergeCell ref="C87:AB87"/>
    <mergeCell ref="AC87:AF87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4:B4"/>
    <mergeCell ref="C4:AB4"/>
    <mergeCell ref="AC4:AF4"/>
    <mergeCell ref="AG4:AJ4"/>
    <mergeCell ref="A5:B5"/>
    <mergeCell ref="C5:AB5"/>
    <mergeCell ref="AC5:AF5"/>
    <mergeCell ref="AG5:AJ5"/>
    <mergeCell ref="A6:B6"/>
    <mergeCell ref="C6:AB6"/>
    <mergeCell ref="AC6:AF6"/>
    <mergeCell ref="AG6:AJ6"/>
    <mergeCell ref="A7:B7"/>
    <mergeCell ref="C7:AB7"/>
    <mergeCell ref="AC7:AF7"/>
    <mergeCell ref="AG7:AJ7"/>
    <mergeCell ref="A1:AJ1"/>
    <mergeCell ref="A2:AJ2"/>
    <mergeCell ref="A3:B3"/>
    <mergeCell ref="C3:AB3"/>
    <mergeCell ref="AC3:AF3"/>
    <mergeCell ref="AG3:AJ3"/>
  </mergeCells>
  <printOptions horizontalCentered="1"/>
  <pageMargins left="0.1968503937007874" right="0.1968503937007874" top="0.5905511811023623" bottom="0.5905511811023623" header="0.32447916666666665" footer="0.5118110236220472"/>
  <pageSetup fitToHeight="0" horizontalDpi="600" verticalDpi="600" orientation="portrait" paperSize="9" scale="89" r:id="rId1"/>
  <headerFooter alignWithMargins="0">
    <oddHeader>&amp;R&amp;"Arial,Félkövér"2.a függelék</oddHeader>
    <oddFooter>&amp;C&amp;P</oddFooter>
  </headerFooter>
  <rowBreaks count="1" manualBreakCount="1">
    <brk id="39" max="3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521"/>
  <sheetViews>
    <sheetView workbookViewId="0" topLeftCell="A1">
      <selection activeCell="F3" sqref="F3"/>
    </sheetView>
  </sheetViews>
  <sheetFormatPr defaultColWidth="9.140625" defaultRowHeight="12.75"/>
  <cols>
    <col min="1" max="1" width="76.421875" style="99" customWidth="1"/>
    <col min="2" max="4" width="13.28125" style="99" customWidth="1"/>
    <col min="5" max="16384" width="9.140625" style="99" customWidth="1"/>
  </cols>
  <sheetData>
    <row r="1" spans="1:4" ht="15.75">
      <c r="A1" s="97" t="s">
        <v>640</v>
      </c>
      <c r="B1" s="97"/>
      <c r="C1" s="98"/>
      <c r="D1" s="98"/>
    </row>
    <row r="2" spans="1:4" ht="15.75">
      <c r="A2" s="100"/>
      <c r="B2" s="100" t="s">
        <v>629</v>
      </c>
      <c r="C2" s="101" t="s">
        <v>630</v>
      </c>
      <c r="D2" s="102" t="s">
        <v>637</v>
      </c>
    </row>
    <row r="3" spans="1:4" ht="15.75">
      <c r="A3" s="641" t="s">
        <v>740</v>
      </c>
      <c r="B3" s="584"/>
      <c r="C3" s="584"/>
      <c r="D3" s="585"/>
    </row>
    <row r="4" spans="1:4" ht="15.75">
      <c r="A4" s="103"/>
      <c r="B4" s="104"/>
      <c r="C4" s="104"/>
      <c r="D4" s="104"/>
    </row>
    <row r="5" spans="1:4" ht="15.75">
      <c r="A5" s="103" t="s">
        <v>475</v>
      </c>
      <c r="B5" s="105">
        <v>9868000</v>
      </c>
      <c r="C5" s="105"/>
      <c r="D5" s="105"/>
    </row>
    <row r="6" spans="1:4" ht="15.75">
      <c r="A6" s="106" t="s">
        <v>937</v>
      </c>
      <c r="B6" s="105"/>
      <c r="C6" s="105"/>
      <c r="D6" s="105"/>
    </row>
    <row r="7" spans="1:4" ht="15.75">
      <c r="A7" s="106" t="s">
        <v>938</v>
      </c>
      <c r="B7" s="105"/>
      <c r="C7" s="105"/>
      <c r="D7" s="105"/>
    </row>
    <row r="8" spans="1:4" ht="15.75">
      <c r="A8" s="106"/>
      <c r="B8" s="105"/>
      <c r="C8" s="105"/>
      <c r="D8" s="105"/>
    </row>
    <row r="9" spans="1:4" ht="15.75">
      <c r="A9" s="103" t="s">
        <v>476</v>
      </c>
      <c r="B9" s="105">
        <v>736000</v>
      </c>
      <c r="C9" s="105"/>
      <c r="D9" s="105"/>
    </row>
    <row r="10" spans="1:4" ht="15.75">
      <c r="A10" s="103"/>
      <c r="B10" s="105"/>
      <c r="C10" s="105"/>
      <c r="D10" s="105"/>
    </row>
    <row r="11" spans="1:4" ht="15.75">
      <c r="A11" s="103" t="s">
        <v>559</v>
      </c>
      <c r="B11" s="105">
        <v>700000</v>
      </c>
      <c r="C11" s="105"/>
      <c r="D11" s="105"/>
    </row>
    <row r="12" spans="1:4" ht="15.75">
      <c r="A12" s="103"/>
      <c r="B12" s="105"/>
      <c r="C12" s="105"/>
      <c r="D12" s="105"/>
    </row>
    <row r="13" spans="1:4" ht="15.75">
      <c r="A13" s="103" t="s">
        <v>939</v>
      </c>
      <c r="B13" s="105">
        <v>522000</v>
      </c>
      <c r="C13" s="105"/>
      <c r="D13" s="105"/>
    </row>
    <row r="14" spans="1:4" ht="15.75">
      <c r="A14" s="103"/>
      <c r="B14" s="105"/>
      <c r="C14" s="105"/>
      <c r="D14" s="105"/>
    </row>
    <row r="15" spans="1:4" ht="15.75">
      <c r="A15" s="103" t="s">
        <v>252</v>
      </c>
      <c r="B15" s="105">
        <v>288000</v>
      </c>
      <c r="C15" s="105"/>
      <c r="D15" s="105"/>
    </row>
    <row r="16" spans="1:4" ht="15.75">
      <c r="A16" s="103"/>
      <c r="B16" s="105"/>
      <c r="C16" s="105"/>
      <c r="D16" s="105"/>
    </row>
    <row r="17" spans="1:4" ht="15.75">
      <c r="A17" s="103" t="s">
        <v>477</v>
      </c>
      <c r="B17" s="105">
        <v>1533000</v>
      </c>
      <c r="C17" s="105"/>
      <c r="D17" s="105"/>
    </row>
    <row r="18" spans="1:4" ht="15.75">
      <c r="A18" s="392" t="s">
        <v>940</v>
      </c>
      <c r="B18" s="105"/>
      <c r="C18" s="105"/>
      <c r="D18" s="105"/>
    </row>
    <row r="19" spans="1:4" ht="15.75">
      <c r="A19" s="103"/>
      <c r="B19" s="105"/>
      <c r="C19" s="105"/>
      <c r="D19" s="105"/>
    </row>
    <row r="20" spans="1:4" ht="15.75">
      <c r="A20" s="103" t="s">
        <v>478</v>
      </c>
      <c r="B20" s="105">
        <v>3300000</v>
      </c>
      <c r="C20" s="105"/>
      <c r="D20" s="105"/>
    </row>
    <row r="21" spans="1:4" ht="15.75">
      <c r="A21" s="106" t="s">
        <v>941</v>
      </c>
      <c r="B21" s="105"/>
      <c r="C21" s="105"/>
      <c r="D21" s="105"/>
    </row>
    <row r="22" spans="1:4" ht="15.75">
      <c r="A22" s="106"/>
      <c r="B22" s="105"/>
      <c r="C22" s="105"/>
      <c r="D22" s="105"/>
    </row>
    <row r="23" spans="1:4" ht="15.75">
      <c r="A23" s="97" t="s">
        <v>778</v>
      </c>
      <c r="B23" s="107">
        <v>1461000</v>
      </c>
      <c r="C23" s="107"/>
      <c r="D23" s="107"/>
    </row>
    <row r="24" spans="1:4" ht="15.75">
      <c r="A24" s="113"/>
      <c r="B24" s="107"/>
      <c r="C24" s="107"/>
      <c r="D24" s="107"/>
    </row>
    <row r="25" spans="1:4" ht="15.75">
      <c r="A25" s="97" t="s">
        <v>479</v>
      </c>
      <c r="B25" s="107">
        <v>500000</v>
      </c>
      <c r="C25" s="107"/>
      <c r="D25" s="107"/>
    </row>
    <row r="26" spans="1:4" ht="16.5" thickBot="1">
      <c r="A26" s="97"/>
      <c r="B26" s="107"/>
      <c r="C26" s="107"/>
      <c r="D26" s="107"/>
    </row>
    <row r="27" spans="1:4" ht="16.5" thickBot="1">
      <c r="A27" s="108" t="s">
        <v>673</v>
      </c>
      <c r="B27" s="109">
        <f>SUM(B5:B26)</f>
        <v>18908000</v>
      </c>
      <c r="C27" s="109">
        <f>SUM(C5:C26)</f>
        <v>0</v>
      </c>
      <c r="D27" s="109">
        <f>SUM(D5:D26)</f>
        <v>0</v>
      </c>
    </row>
    <row r="28" spans="1:4" ht="15.75">
      <c r="A28" s="110"/>
      <c r="B28" s="111"/>
      <c r="C28" s="111"/>
      <c r="D28" s="111"/>
    </row>
    <row r="29" spans="1:4" ht="15.75">
      <c r="A29" s="103" t="s">
        <v>932</v>
      </c>
      <c r="B29" s="105">
        <v>3432000</v>
      </c>
      <c r="C29" s="105"/>
      <c r="D29" s="105"/>
    </row>
    <row r="30" spans="1:4" ht="15.75">
      <c r="A30" s="103"/>
      <c r="B30" s="105"/>
      <c r="C30" s="105"/>
      <c r="D30" s="105"/>
    </row>
    <row r="31" spans="1:4" ht="15.75">
      <c r="A31" s="103" t="s">
        <v>303</v>
      </c>
      <c r="B31" s="105">
        <v>87000</v>
      </c>
      <c r="C31" s="105"/>
      <c r="D31" s="105"/>
    </row>
    <row r="32" spans="1:4" ht="15.75">
      <c r="A32" s="103"/>
      <c r="B32" s="105"/>
      <c r="C32" s="105"/>
      <c r="D32" s="105"/>
    </row>
    <row r="33" spans="1:4" ht="15.75">
      <c r="A33" s="103" t="s">
        <v>565</v>
      </c>
      <c r="B33" s="105">
        <v>93000</v>
      </c>
      <c r="C33" s="105"/>
      <c r="D33" s="105"/>
    </row>
    <row r="34" spans="1:4" ht="16.5" thickBot="1">
      <c r="A34" s="106"/>
      <c r="B34" s="105"/>
      <c r="C34" s="105"/>
      <c r="D34" s="105"/>
    </row>
    <row r="35" spans="1:4" s="112" customFormat="1" ht="16.5" thickBot="1">
      <c r="A35" s="108" t="s">
        <v>674</v>
      </c>
      <c r="B35" s="109">
        <f>SUM(B29:B34)</f>
        <v>3612000</v>
      </c>
      <c r="C35" s="109">
        <f>SUM(C29:C34)</f>
        <v>0</v>
      </c>
      <c r="D35" s="109">
        <f>SUM(D29:D34)</f>
        <v>0</v>
      </c>
    </row>
    <row r="36" spans="1:4" s="112" customFormat="1" ht="15.75">
      <c r="A36" s="122"/>
      <c r="B36" s="123"/>
      <c r="C36" s="123"/>
      <c r="D36" s="123"/>
    </row>
    <row r="37" spans="1:4" ht="15.75">
      <c r="A37" s="103" t="s">
        <v>312</v>
      </c>
      <c r="B37" s="105">
        <v>700000</v>
      </c>
      <c r="C37" s="105"/>
      <c r="D37" s="105"/>
    </row>
    <row r="38" spans="1:4" ht="15.75">
      <c r="A38" s="103"/>
      <c r="B38" s="105"/>
      <c r="C38" s="105"/>
      <c r="D38" s="105"/>
    </row>
    <row r="39" spans="1:4" ht="15.75">
      <c r="A39" s="103" t="s">
        <v>777</v>
      </c>
      <c r="B39" s="105">
        <v>31000</v>
      </c>
      <c r="C39" s="105"/>
      <c r="D39" s="105"/>
    </row>
    <row r="40" spans="1:4" ht="15.75">
      <c r="A40" s="103"/>
      <c r="B40" s="105"/>
      <c r="C40" s="105"/>
      <c r="D40" s="105"/>
    </row>
    <row r="41" spans="1:4" ht="15.75">
      <c r="A41" s="103" t="s">
        <v>313</v>
      </c>
      <c r="B41" s="105">
        <v>700000</v>
      </c>
      <c r="C41" s="105"/>
      <c r="D41" s="105"/>
    </row>
    <row r="42" spans="1:4" ht="15.75">
      <c r="A42" s="103"/>
      <c r="B42" s="105"/>
      <c r="C42" s="105"/>
      <c r="D42" s="105"/>
    </row>
    <row r="43" spans="1:4" ht="15.75">
      <c r="A43" s="103" t="s">
        <v>613</v>
      </c>
      <c r="B43" s="105">
        <v>500000</v>
      </c>
      <c r="C43" s="105"/>
      <c r="D43" s="105"/>
    </row>
    <row r="44" spans="1:4" ht="15.75">
      <c r="A44" s="103"/>
      <c r="B44" s="105"/>
      <c r="C44" s="105"/>
      <c r="D44" s="105"/>
    </row>
    <row r="45" spans="1:4" ht="15.75">
      <c r="A45" s="103" t="s">
        <v>566</v>
      </c>
      <c r="B45" s="105">
        <v>300000</v>
      </c>
      <c r="C45" s="105"/>
      <c r="D45" s="105"/>
    </row>
    <row r="46" spans="1:4" ht="15.75">
      <c r="A46" s="103"/>
      <c r="B46" s="105"/>
      <c r="C46" s="105"/>
      <c r="D46" s="105"/>
    </row>
    <row r="47" spans="1:4" ht="15.75">
      <c r="A47" s="103" t="s">
        <v>923</v>
      </c>
      <c r="B47" s="105">
        <v>100000</v>
      </c>
      <c r="C47" s="105"/>
      <c r="D47" s="105"/>
    </row>
    <row r="48" spans="1:4" ht="15.75">
      <c r="A48" s="103"/>
      <c r="B48" s="105"/>
      <c r="C48" s="105"/>
      <c r="D48" s="105"/>
    </row>
    <row r="49" spans="1:4" ht="15.75">
      <c r="A49" s="103" t="s">
        <v>314</v>
      </c>
      <c r="B49" s="105">
        <v>630000</v>
      </c>
      <c r="C49" s="105"/>
      <c r="D49" s="105"/>
    </row>
    <row r="50" spans="1:4" ht="15.75">
      <c r="A50" s="103"/>
      <c r="B50" s="105"/>
      <c r="C50" s="105"/>
      <c r="D50" s="105"/>
    </row>
    <row r="51" spans="1:4" ht="15.75">
      <c r="A51" s="103" t="s">
        <v>567</v>
      </c>
      <c r="B51" s="105">
        <v>48000</v>
      </c>
      <c r="C51" s="105"/>
      <c r="D51" s="105"/>
    </row>
    <row r="52" spans="1:4" ht="15.75">
      <c r="A52" s="106"/>
      <c r="B52" s="105"/>
      <c r="C52" s="105"/>
      <c r="D52" s="105"/>
    </row>
    <row r="53" spans="1:4" ht="15.75">
      <c r="A53" s="103" t="s">
        <v>315</v>
      </c>
      <c r="B53" s="105">
        <v>2500000</v>
      </c>
      <c r="C53" s="105"/>
      <c r="D53" s="105"/>
    </row>
    <row r="54" spans="1:4" ht="15.75">
      <c r="A54" s="106"/>
      <c r="B54" s="105"/>
      <c r="C54" s="105"/>
      <c r="D54" s="105"/>
    </row>
    <row r="55" spans="1:4" ht="15.75">
      <c r="A55" s="103" t="s">
        <v>316</v>
      </c>
      <c r="B55" s="105">
        <v>3000000</v>
      </c>
      <c r="C55" s="105"/>
      <c r="D55" s="105"/>
    </row>
    <row r="56" spans="1:4" ht="15.75">
      <c r="A56" s="106"/>
      <c r="B56" s="105"/>
      <c r="C56" s="105"/>
      <c r="D56" s="105"/>
    </row>
    <row r="57" spans="1:4" ht="15.75">
      <c r="A57" s="103" t="s">
        <v>317</v>
      </c>
      <c r="B57" s="105">
        <v>400000</v>
      </c>
      <c r="C57" s="105"/>
      <c r="D57" s="105"/>
    </row>
    <row r="58" spans="1:4" ht="15.75">
      <c r="A58" s="103"/>
      <c r="B58" s="105"/>
      <c r="C58" s="105"/>
      <c r="D58" s="105"/>
    </row>
    <row r="59" spans="1:4" ht="15.75">
      <c r="A59" s="103" t="s">
        <v>253</v>
      </c>
      <c r="B59" s="105">
        <v>1500000</v>
      </c>
      <c r="C59" s="105"/>
      <c r="D59" s="105"/>
    </row>
    <row r="60" spans="1:4" ht="15.75">
      <c r="A60" s="106"/>
      <c r="B60" s="105"/>
      <c r="C60" s="105"/>
      <c r="D60" s="105"/>
    </row>
    <row r="61" spans="1:4" ht="15.75">
      <c r="A61" s="103" t="s">
        <v>318</v>
      </c>
      <c r="B61" s="105">
        <v>500000</v>
      </c>
      <c r="C61" s="105"/>
      <c r="D61" s="105"/>
    </row>
    <row r="62" spans="1:4" ht="15.75">
      <c r="A62" s="103"/>
      <c r="B62" s="105"/>
      <c r="C62" s="105"/>
      <c r="D62" s="105"/>
    </row>
    <row r="63" spans="1:4" ht="15.75">
      <c r="A63" s="103" t="s">
        <v>254</v>
      </c>
      <c r="B63" s="105">
        <v>1004000</v>
      </c>
      <c r="C63" s="105"/>
      <c r="D63" s="105"/>
    </row>
    <row r="64" spans="1:4" ht="15.75">
      <c r="A64" s="103"/>
      <c r="B64" s="105"/>
      <c r="C64" s="105"/>
      <c r="D64" s="105"/>
    </row>
    <row r="65" spans="1:4" ht="15.75">
      <c r="A65" s="103" t="s">
        <v>480</v>
      </c>
      <c r="B65" s="105">
        <v>256000</v>
      </c>
      <c r="C65" s="105"/>
      <c r="D65" s="105"/>
    </row>
    <row r="66" spans="1:4" ht="15.75">
      <c r="A66" s="106" t="s">
        <v>307</v>
      </c>
      <c r="B66" s="105"/>
      <c r="C66" s="105"/>
      <c r="D66" s="105"/>
    </row>
    <row r="67" spans="1:4" ht="15.75">
      <c r="A67" s="106"/>
      <c r="B67" s="105"/>
      <c r="C67" s="105"/>
      <c r="D67" s="105"/>
    </row>
    <row r="68" spans="1:4" ht="15.75">
      <c r="A68" s="103" t="s">
        <v>308</v>
      </c>
      <c r="B68" s="105">
        <v>26136000</v>
      </c>
      <c r="C68" s="105"/>
      <c r="D68" s="105"/>
    </row>
    <row r="69" spans="1:4" ht="15.75">
      <c r="A69" s="106" t="s">
        <v>309</v>
      </c>
      <c r="B69" s="105"/>
      <c r="C69" s="105"/>
      <c r="D69" s="105"/>
    </row>
    <row r="70" spans="1:4" ht="15.75">
      <c r="A70" s="392" t="s">
        <v>904</v>
      </c>
      <c r="B70" s="105"/>
      <c r="C70" s="105"/>
      <c r="D70" s="105"/>
    </row>
    <row r="71" spans="1:4" ht="15.75">
      <c r="A71" s="392" t="s">
        <v>860</v>
      </c>
      <c r="B71" s="105"/>
      <c r="C71" s="105"/>
      <c r="D71" s="105"/>
    </row>
    <row r="72" spans="1:4" ht="15.75">
      <c r="A72" s="106" t="s">
        <v>246</v>
      </c>
      <c r="B72" s="105"/>
      <c r="C72" s="105"/>
      <c r="D72" s="105"/>
    </row>
    <row r="73" spans="1:4" ht="15.75">
      <c r="A73" s="106" t="s">
        <v>921</v>
      </c>
      <c r="B73" s="105"/>
      <c r="C73" s="105"/>
      <c r="D73" s="105"/>
    </row>
    <row r="74" spans="1:4" ht="15.75">
      <c r="A74" s="106" t="s">
        <v>946</v>
      </c>
      <c r="B74" s="105"/>
      <c r="C74" s="105"/>
      <c r="D74" s="105"/>
    </row>
    <row r="75" spans="1:4" ht="15.75">
      <c r="A75" s="106" t="s">
        <v>922</v>
      </c>
      <c r="B75" s="105"/>
      <c r="C75" s="105"/>
      <c r="D75" s="105"/>
    </row>
    <row r="76" spans="1:4" ht="15.75">
      <c r="A76" s="106" t="s">
        <v>935</v>
      </c>
      <c r="B76" s="105"/>
      <c r="C76" s="105"/>
      <c r="D76" s="105"/>
    </row>
    <row r="77" spans="1:4" ht="15.75">
      <c r="A77" s="106" t="s">
        <v>936</v>
      </c>
      <c r="B77" s="105"/>
      <c r="C77" s="105"/>
      <c r="D77" s="105"/>
    </row>
    <row r="78" spans="1:4" ht="15.75">
      <c r="A78" s="106"/>
      <c r="B78" s="105"/>
      <c r="C78" s="105"/>
      <c r="D78" s="105"/>
    </row>
    <row r="79" spans="1:4" ht="15.75">
      <c r="A79" s="103" t="s">
        <v>319</v>
      </c>
      <c r="B79" s="105">
        <v>1800000</v>
      </c>
      <c r="C79" s="105"/>
      <c r="D79" s="105"/>
    </row>
    <row r="80" spans="1:4" ht="15.75">
      <c r="A80" s="103"/>
      <c r="B80" s="105"/>
      <c r="C80" s="105"/>
      <c r="D80" s="105"/>
    </row>
    <row r="81" spans="1:4" ht="15.75">
      <c r="A81" s="103" t="s">
        <v>320</v>
      </c>
      <c r="B81" s="105">
        <v>626000</v>
      </c>
      <c r="C81" s="105"/>
      <c r="D81" s="105"/>
    </row>
    <row r="82" spans="1:4" ht="15.75">
      <c r="A82" s="103"/>
      <c r="B82" s="105"/>
      <c r="C82" s="105"/>
      <c r="D82" s="105"/>
    </row>
    <row r="83" spans="1:4" ht="15.75">
      <c r="A83" s="103" t="s">
        <v>255</v>
      </c>
      <c r="B83" s="105">
        <v>900000</v>
      </c>
      <c r="C83" s="105"/>
      <c r="D83" s="105"/>
    </row>
    <row r="84" spans="1:4" ht="15.75">
      <c r="A84" s="106" t="s">
        <v>876</v>
      </c>
      <c r="B84" s="105"/>
      <c r="C84" s="105"/>
      <c r="D84" s="105"/>
    </row>
    <row r="85" spans="1:4" ht="15.75">
      <c r="A85" s="103"/>
      <c r="B85" s="105"/>
      <c r="C85" s="105"/>
      <c r="D85" s="105"/>
    </row>
    <row r="86" spans="1:4" ht="15.75">
      <c r="A86" s="103" t="s">
        <v>247</v>
      </c>
      <c r="B86" s="105">
        <v>141000</v>
      </c>
      <c r="C86" s="105"/>
      <c r="D86" s="105"/>
    </row>
    <row r="87" spans="1:4" ht="15.75">
      <c r="A87" s="106" t="s">
        <v>903</v>
      </c>
      <c r="B87" s="105"/>
      <c r="C87" s="105"/>
      <c r="D87" s="105"/>
    </row>
    <row r="88" spans="1:4" ht="15.75">
      <c r="A88" s="106"/>
      <c r="B88" s="105"/>
      <c r="C88" s="105"/>
      <c r="D88" s="105"/>
    </row>
    <row r="89" spans="1:4" ht="15.75">
      <c r="A89" s="103" t="s">
        <v>684</v>
      </c>
      <c r="B89" s="105">
        <v>6500000</v>
      </c>
      <c r="C89" s="105"/>
      <c r="D89" s="105"/>
    </row>
    <row r="90" spans="1:4" ht="15.75">
      <c r="A90" s="103"/>
      <c r="B90" s="105"/>
      <c r="C90" s="105"/>
      <c r="D90" s="105"/>
    </row>
    <row r="91" spans="1:4" ht="15.75">
      <c r="A91" s="236" t="s">
        <v>256</v>
      </c>
      <c r="B91" s="105">
        <v>1038000</v>
      </c>
      <c r="C91" s="105"/>
      <c r="D91" s="105"/>
    </row>
    <row r="92" spans="1:4" ht="15.75">
      <c r="A92" s="103"/>
      <c r="B92" s="105"/>
      <c r="C92" s="105"/>
      <c r="D92" s="105"/>
    </row>
    <row r="93" spans="1:4" ht="15.75">
      <c r="A93" s="103" t="s">
        <v>568</v>
      </c>
      <c r="B93" s="105">
        <v>73406000</v>
      </c>
      <c r="C93" s="105"/>
      <c r="D93" s="105"/>
    </row>
    <row r="94" spans="1:4" ht="15.75">
      <c r="A94" s="106" t="s">
        <v>943</v>
      </c>
      <c r="B94" s="105"/>
      <c r="C94" s="105"/>
      <c r="D94" s="105"/>
    </row>
    <row r="95" spans="1:4" ht="15.75">
      <c r="A95" s="103"/>
      <c r="B95" s="105"/>
      <c r="C95" s="105"/>
      <c r="D95" s="105"/>
    </row>
    <row r="96" spans="1:4" ht="15.75">
      <c r="A96" s="236" t="s">
        <v>924</v>
      </c>
      <c r="B96" s="105">
        <v>65120000</v>
      </c>
      <c r="C96" s="105"/>
      <c r="D96" s="105"/>
    </row>
    <row r="97" spans="1:4" ht="15.75">
      <c r="A97" s="106" t="s">
        <v>859</v>
      </c>
      <c r="B97" s="105"/>
      <c r="C97" s="105"/>
      <c r="D97" s="105"/>
    </row>
    <row r="98" spans="1:4" ht="15.75">
      <c r="A98" s="106" t="s">
        <v>856</v>
      </c>
      <c r="B98" s="105"/>
      <c r="C98" s="105"/>
      <c r="D98" s="105"/>
    </row>
    <row r="99" spans="1:4" ht="15.75">
      <c r="A99" s="106" t="s">
        <v>846</v>
      </c>
      <c r="B99" s="105"/>
      <c r="C99" s="105"/>
      <c r="D99" s="105"/>
    </row>
    <row r="100" spans="1:4" ht="15.75">
      <c r="A100" s="106" t="s">
        <v>858</v>
      </c>
      <c r="B100" s="105"/>
      <c r="C100" s="105"/>
      <c r="D100" s="105"/>
    </row>
    <row r="101" spans="1:4" ht="15.75">
      <c r="A101" s="392" t="s">
        <v>857</v>
      </c>
      <c r="B101" s="105"/>
      <c r="C101" s="105"/>
      <c r="D101" s="105"/>
    </row>
    <row r="102" spans="1:4" ht="16.5" thickBot="1">
      <c r="A102" s="106"/>
      <c r="B102" s="105"/>
      <c r="C102" s="105"/>
      <c r="D102" s="105"/>
    </row>
    <row r="103" spans="1:4" s="112" customFormat="1" ht="16.5" thickBot="1">
      <c r="A103" s="114" t="s">
        <v>707</v>
      </c>
      <c r="B103" s="109">
        <f>SUM(B37:B102)</f>
        <v>187836000</v>
      </c>
      <c r="C103" s="109">
        <f>SUM(C37:C102)</f>
        <v>0</v>
      </c>
      <c r="D103" s="109">
        <f>SUM(D37:D102)</f>
        <v>0</v>
      </c>
    </row>
    <row r="104" spans="1:4" s="112" customFormat="1" ht="15.75">
      <c r="A104" s="122"/>
      <c r="B104" s="123"/>
      <c r="C104" s="123"/>
      <c r="D104" s="123"/>
    </row>
    <row r="105" spans="1:4" s="112" customFormat="1" ht="15.75">
      <c r="A105" s="126" t="s">
        <v>560</v>
      </c>
      <c r="B105" s="130">
        <v>0</v>
      </c>
      <c r="C105" s="130"/>
      <c r="D105" s="130"/>
    </row>
    <row r="106" spans="1:4" s="112" customFormat="1" ht="15.75">
      <c r="A106" s="144"/>
      <c r="B106" s="145"/>
      <c r="C106" s="145"/>
      <c r="D106" s="145"/>
    </row>
    <row r="107" spans="1:4" s="112" customFormat="1" ht="15.75">
      <c r="A107" s="103" t="s">
        <v>321</v>
      </c>
      <c r="B107" s="105">
        <v>100000</v>
      </c>
      <c r="C107" s="105"/>
      <c r="D107" s="105"/>
    </row>
    <row r="108" spans="1:4" s="112" customFormat="1" ht="15.75">
      <c r="A108" s="106" t="s">
        <v>862</v>
      </c>
      <c r="B108" s="105"/>
      <c r="C108" s="105"/>
      <c r="D108" s="105"/>
    </row>
    <row r="109" spans="1:4" ht="16.5" thickBot="1">
      <c r="A109" s="113"/>
      <c r="B109" s="107"/>
      <c r="C109" s="107"/>
      <c r="D109" s="107"/>
    </row>
    <row r="110" spans="1:4" ht="16.5" thickBot="1">
      <c r="A110" s="114" t="s">
        <v>709</v>
      </c>
      <c r="B110" s="109">
        <f>SUM(B105:B107)</f>
        <v>100000</v>
      </c>
      <c r="C110" s="109">
        <f>SUM(C105:C107)</f>
        <v>0</v>
      </c>
      <c r="D110" s="109">
        <f>SUM(D105:D107)</f>
        <v>0</v>
      </c>
    </row>
    <row r="111" spans="1:4" ht="15.75">
      <c r="A111" s="122"/>
      <c r="B111" s="123"/>
      <c r="C111" s="123"/>
      <c r="D111" s="123"/>
    </row>
    <row r="112" spans="1:4" ht="15.75">
      <c r="A112" s="243" t="s">
        <v>925</v>
      </c>
      <c r="B112" s="130">
        <v>1181100</v>
      </c>
      <c r="C112" s="130"/>
      <c r="D112" s="130"/>
    </row>
    <row r="113" spans="1:4" ht="15.75">
      <c r="A113" s="314" t="s">
        <v>861</v>
      </c>
      <c r="B113" s="130"/>
      <c r="C113" s="130"/>
      <c r="D113" s="130"/>
    </row>
    <row r="114" spans="1:4" ht="15.75">
      <c r="A114" s="314"/>
      <c r="B114" s="130"/>
      <c r="C114" s="130"/>
      <c r="D114" s="130"/>
    </row>
    <row r="115" spans="1:4" ht="15.75">
      <c r="A115" s="314" t="s">
        <v>901</v>
      </c>
      <c r="B115" s="130">
        <v>3396000</v>
      </c>
      <c r="C115" s="130"/>
      <c r="D115" s="130"/>
    </row>
    <row r="116" spans="1:4" ht="15.75">
      <c r="A116" s="314" t="s">
        <v>902</v>
      </c>
      <c r="B116" s="130"/>
      <c r="C116" s="130"/>
      <c r="D116" s="130"/>
    </row>
    <row r="117" spans="1:4" ht="15.75">
      <c r="A117" s="126"/>
      <c r="B117" s="130"/>
      <c r="C117" s="130"/>
      <c r="D117" s="130"/>
    </row>
    <row r="118" spans="1:4" ht="15.75">
      <c r="A118" s="237" t="s">
        <v>942</v>
      </c>
      <c r="B118" s="111">
        <v>269266000</v>
      </c>
      <c r="C118" s="111"/>
      <c r="D118" s="111"/>
    </row>
    <row r="119" spans="1:4" ht="15.75">
      <c r="A119" s="237"/>
      <c r="B119" s="111"/>
      <c r="C119" s="111"/>
      <c r="D119" s="111"/>
    </row>
    <row r="120" spans="1:4" ht="15.75">
      <c r="A120" s="237" t="s">
        <v>257</v>
      </c>
      <c r="B120" s="111">
        <v>7750000</v>
      </c>
      <c r="C120" s="111"/>
      <c r="D120" s="111"/>
    </row>
    <row r="121" spans="1:4" ht="15.75">
      <c r="A121" s="315" t="s">
        <v>897</v>
      </c>
      <c r="B121" s="111"/>
      <c r="C121" s="111"/>
      <c r="D121" s="111"/>
    </row>
    <row r="122" spans="1:4" ht="15.75">
      <c r="A122" s="315" t="s">
        <v>898</v>
      </c>
      <c r="B122" s="111"/>
      <c r="C122" s="111"/>
      <c r="D122" s="111"/>
    </row>
    <row r="123" spans="1:4" ht="15.75">
      <c r="A123" s="115"/>
      <c r="B123" s="111"/>
      <c r="C123" s="111"/>
      <c r="D123" s="111"/>
    </row>
    <row r="124" spans="1:4" ht="15.75">
      <c r="A124" s="393" t="s">
        <v>926</v>
      </c>
      <c r="B124" s="111">
        <v>1181100</v>
      </c>
      <c r="C124" s="111"/>
      <c r="D124" s="111"/>
    </row>
    <row r="125" spans="1:4" ht="15.75">
      <c r="A125" s="110" t="s">
        <v>899</v>
      </c>
      <c r="B125" s="111"/>
      <c r="C125" s="111"/>
      <c r="D125" s="111"/>
    </row>
    <row r="126" spans="1:4" ht="15.75">
      <c r="A126" s="115"/>
      <c r="B126" s="111"/>
      <c r="C126" s="111"/>
      <c r="D126" s="111"/>
    </row>
    <row r="127" spans="1:4" ht="15.75">
      <c r="A127" s="237" t="s">
        <v>927</v>
      </c>
      <c r="B127" s="111">
        <v>9449000</v>
      </c>
      <c r="C127" s="111"/>
      <c r="D127" s="111"/>
    </row>
    <row r="128" spans="1:4" ht="15.75">
      <c r="A128" s="110" t="s">
        <v>900</v>
      </c>
      <c r="B128" s="111"/>
      <c r="C128" s="111"/>
      <c r="D128" s="111"/>
    </row>
    <row r="129" spans="1:4" ht="15.75">
      <c r="A129" s="110"/>
      <c r="B129" s="111"/>
      <c r="C129" s="111"/>
      <c r="D129" s="111"/>
    </row>
    <row r="130" spans="1:4" ht="15.75">
      <c r="A130" s="115" t="s">
        <v>482</v>
      </c>
      <c r="B130" s="111">
        <v>4106000</v>
      </c>
      <c r="C130" s="111"/>
      <c r="D130" s="111"/>
    </row>
    <row r="131" spans="1:4" ht="16.5" thickBot="1">
      <c r="A131" s="136"/>
      <c r="B131" s="119"/>
      <c r="C131" s="119"/>
      <c r="D131" s="119"/>
    </row>
    <row r="132" spans="1:4" ht="16.5" thickBot="1">
      <c r="A132" s="114" t="s">
        <v>712</v>
      </c>
      <c r="B132" s="109">
        <f>SUM(B111:B131)</f>
        <v>296329200</v>
      </c>
      <c r="C132" s="109">
        <f>SUM(C111:C131)</f>
        <v>0</v>
      </c>
      <c r="D132" s="109">
        <f>SUM(D111:D131)</f>
        <v>0</v>
      </c>
    </row>
    <row r="133" spans="1:4" ht="15.75">
      <c r="A133" s="115"/>
      <c r="B133" s="111"/>
      <c r="C133" s="111"/>
      <c r="D133" s="111"/>
    </row>
    <row r="134" spans="1:4" ht="15.75">
      <c r="A134" s="115" t="s">
        <v>569</v>
      </c>
      <c r="B134" s="111">
        <v>118379000</v>
      </c>
      <c r="C134" s="111"/>
      <c r="D134" s="111"/>
    </row>
    <row r="135" spans="1:4" ht="15.75">
      <c r="A135" s="110" t="s">
        <v>863</v>
      </c>
      <c r="B135" s="111"/>
      <c r="C135" s="111"/>
      <c r="D135" s="111"/>
    </row>
    <row r="136" spans="1:4" ht="15.75">
      <c r="A136" s="110"/>
      <c r="B136" s="111"/>
      <c r="C136" s="111"/>
      <c r="D136" s="111"/>
    </row>
    <row r="137" spans="1:4" ht="15.75">
      <c r="A137" s="115" t="s">
        <v>865</v>
      </c>
      <c r="B137" s="111">
        <v>25751424</v>
      </c>
      <c r="C137" s="111"/>
      <c r="D137" s="111"/>
    </row>
    <row r="138" spans="1:4" ht="15.75">
      <c r="A138" s="110"/>
      <c r="B138" s="111"/>
      <c r="C138" s="111"/>
      <c r="D138" s="111"/>
    </row>
    <row r="139" spans="1:4" ht="15.75">
      <c r="A139" s="115" t="s">
        <v>864</v>
      </c>
      <c r="B139" s="111">
        <v>11811000</v>
      </c>
      <c r="C139" s="111"/>
      <c r="D139" s="111"/>
    </row>
    <row r="140" spans="1:4" ht="15.75">
      <c r="A140" s="110" t="s">
        <v>928</v>
      </c>
      <c r="B140" s="111"/>
      <c r="C140" s="111"/>
      <c r="D140" s="111"/>
    </row>
    <row r="141" spans="1:4" ht="15.75">
      <c r="A141" s="110"/>
      <c r="B141" s="111"/>
      <c r="C141" s="111"/>
      <c r="D141" s="111"/>
    </row>
    <row r="142" spans="1:4" ht="15.75">
      <c r="A142" s="110" t="s">
        <v>929</v>
      </c>
      <c r="B142" s="111">
        <v>1181100</v>
      </c>
      <c r="C142" s="111"/>
      <c r="D142" s="111"/>
    </row>
    <row r="143" spans="1:4" ht="15.75">
      <c r="A143" s="110"/>
      <c r="B143" s="111"/>
      <c r="C143" s="111"/>
      <c r="D143" s="111"/>
    </row>
    <row r="144" spans="1:4" ht="15.75">
      <c r="A144" s="115" t="s">
        <v>336</v>
      </c>
      <c r="B144" s="111">
        <v>42424000</v>
      </c>
      <c r="C144" s="111"/>
      <c r="D144" s="111"/>
    </row>
    <row r="145" spans="1:4" ht="16.5" thickBot="1">
      <c r="A145" s="136"/>
      <c r="B145" s="137"/>
      <c r="C145" s="137"/>
      <c r="D145" s="137"/>
    </row>
    <row r="146" spans="1:4" ht="16.5" thickBot="1">
      <c r="A146" s="114" t="s">
        <v>713</v>
      </c>
      <c r="B146" s="109">
        <f>SUM(B134:B145)</f>
        <v>199546524</v>
      </c>
      <c r="C146" s="109">
        <f>SUM(C134:C145)</f>
        <v>0</v>
      </c>
      <c r="D146" s="109">
        <f>SUM(D134:D145)</f>
        <v>0</v>
      </c>
    </row>
    <row r="147" spans="1:4" ht="15.75">
      <c r="A147" s="115"/>
      <c r="B147" s="111"/>
      <c r="C147" s="111"/>
      <c r="D147" s="111"/>
    </row>
    <row r="148" spans="1:4" ht="15.75">
      <c r="A148" s="116" t="s">
        <v>783</v>
      </c>
      <c r="B148" s="316">
        <v>188954242</v>
      </c>
      <c r="C148" s="117"/>
      <c r="D148" s="117"/>
    </row>
    <row r="149" spans="1:4" ht="16.5" thickBot="1">
      <c r="A149" s="110"/>
      <c r="B149" s="111"/>
      <c r="C149" s="111"/>
      <c r="D149" s="111"/>
    </row>
    <row r="150" spans="1:4" ht="16.5" thickBot="1">
      <c r="A150" s="120" t="s">
        <v>667</v>
      </c>
      <c r="B150" s="121">
        <f>SUM(B27+B35+B103+B110+B132+B146+B148)</f>
        <v>895285966</v>
      </c>
      <c r="C150" s="121">
        <f>SUM(C27+C35+C103+C110+C132+C146+C148)</f>
        <v>0</v>
      </c>
      <c r="D150" s="121">
        <f>SUM(D27+D35+D103+D110+D132+D146+D148)</f>
        <v>0</v>
      </c>
    </row>
    <row r="151" spans="1:4" s="317" customFormat="1" ht="15.75">
      <c r="A151" s="122"/>
      <c r="B151" s="123"/>
      <c r="C151" s="123"/>
      <c r="D151" s="123"/>
    </row>
    <row r="152" spans="1:4" ht="15.75">
      <c r="A152" s="124" t="s">
        <v>655</v>
      </c>
      <c r="B152" s="125"/>
      <c r="C152" s="125"/>
      <c r="D152" s="125"/>
    </row>
    <row r="153" spans="1:4" ht="15.75">
      <c r="A153" s="126"/>
      <c r="B153" s="127"/>
      <c r="C153" s="127"/>
      <c r="D153" s="127"/>
    </row>
    <row r="154" spans="1:4" ht="15.75">
      <c r="A154" s="103" t="s">
        <v>484</v>
      </c>
      <c r="B154" s="105">
        <v>217775398</v>
      </c>
      <c r="C154" s="105"/>
      <c r="D154" s="105"/>
    </row>
    <row r="155" spans="1:4" ht="15.75">
      <c r="A155" s="106" t="s">
        <v>895</v>
      </c>
      <c r="B155" s="105"/>
      <c r="C155" s="105"/>
      <c r="D155" s="105"/>
    </row>
    <row r="156" spans="1:4" ht="15.75">
      <c r="A156" s="106" t="s">
        <v>896</v>
      </c>
      <c r="B156" s="105"/>
      <c r="C156" s="105"/>
      <c r="D156" s="105"/>
    </row>
    <row r="157" spans="1:4" ht="15.75">
      <c r="A157" s="106" t="s">
        <v>905</v>
      </c>
      <c r="B157" s="105"/>
      <c r="C157" s="105"/>
      <c r="D157" s="105"/>
    </row>
    <row r="158" spans="1:4" ht="15.75">
      <c r="A158" s="106" t="s">
        <v>906</v>
      </c>
      <c r="B158" s="105"/>
      <c r="C158" s="105"/>
      <c r="D158" s="105"/>
    </row>
    <row r="159" spans="1:4" ht="15.75">
      <c r="A159" s="106" t="s">
        <v>907</v>
      </c>
      <c r="B159" s="105"/>
      <c r="C159" s="105"/>
      <c r="D159" s="105"/>
    </row>
    <row r="160" spans="1:4" ht="15.75">
      <c r="A160" s="106" t="s">
        <v>911</v>
      </c>
      <c r="B160" s="105"/>
      <c r="C160" s="105"/>
      <c r="D160" s="105"/>
    </row>
    <row r="161" spans="1:4" ht="15.75">
      <c r="A161" s="106" t="s">
        <v>894</v>
      </c>
      <c r="B161" s="105"/>
      <c r="C161" s="105"/>
      <c r="D161" s="105"/>
    </row>
    <row r="162" spans="1:4" ht="15.75">
      <c r="A162" s="106" t="s">
        <v>912</v>
      </c>
      <c r="B162" s="105"/>
      <c r="C162" s="105"/>
      <c r="D162" s="105"/>
    </row>
    <row r="163" spans="1:4" ht="15.75">
      <c r="A163" s="106" t="s">
        <v>915</v>
      </c>
      <c r="B163" s="105"/>
      <c r="C163" s="105"/>
      <c r="D163" s="105"/>
    </row>
    <row r="164" spans="1:4" ht="16.5" thickBot="1">
      <c r="A164" s="126"/>
      <c r="B164" s="127"/>
      <c r="C164" s="127"/>
      <c r="D164" s="127"/>
    </row>
    <row r="165" spans="1:4" ht="16.5" thickBot="1">
      <c r="A165" s="114" t="s">
        <v>483</v>
      </c>
      <c r="B165" s="109">
        <f>SUM(B154)</f>
        <v>217775398</v>
      </c>
      <c r="C165" s="109">
        <f>SUM(C154)</f>
        <v>0</v>
      </c>
      <c r="D165" s="109">
        <f>SUM(D154)</f>
        <v>0</v>
      </c>
    </row>
    <row r="166" spans="1:4" ht="16.5" thickBot="1">
      <c r="A166" s="126"/>
      <c r="B166" s="127"/>
      <c r="C166" s="127"/>
      <c r="D166" s="127"/>
    </row>
    <row r="167" spans="1:4" ht="16.5" thickBot="1">
      <c r="A167" s="120" t="s">
        <v>667</v>
      </c>
      <c r="B167" s="121">
        <f>SUM(B165)</f>
        <v>217775398</v>
      </c>
      <c r="C167" s="121">
        <f>SUM(C165)</f>
        <v>0</v>
      </c>
      <c r="D167" s="121">
        <f>SUM(D165)</f>
        <v>0</v>
      </c>
    </row>
    <row r="168" spans="1:4" ht="15.75">
      <c r="A168" s="122"/>
      <c r="B168" s="123"/>
      <c r="C168" s="123"/>
      <c r="D168" s="123"/>
    </row>
    <row r="169" spans="1:4" ht="15.75">
      <c r="A169" s="140" t="s">
        <v>248</v>
      </c>
      <c r="B169" s="141"/>
      <c r="C169" s="141"/>
      <c r="D169" s="141"/>
    </row>
    <row r="170" spans="1:4" ht="15.75">
      <c r="A170" s="144"/>
      <c r="B170" s="145"/>
      <c r="C170" s="145"/>
      <c r="D170" s="145"/>
    </row>
    <row r="171" spans="1:4" ht="15.75">
      <c r="A171" s="144" t="s">
        <v>258</v>
      </c>
      <c r="B171" s="146">
        <v>15072316</v>
      </c>
      <c r="C171" s="146"/>
      <c r="D171" s="146"/>
    </row>
    <row r="172" spans="1:4" ht="15.75">
      <c r="A172" s="318" t="s">
        <v>893</v>
      </c>
      <c r="B172" s="145"/>
      <c r="C172" s="145"/>
      <c r="D172" s="145"/>
    </row>
    <row r="173" spans="1:4" ht="15.75">
      <c r="A173" s="394" t="s">
        <v>916</v>
      </c>
      <c r="B173" s="127"/>
      <c r="C173" s="127"/>
      <c r="D173" s="127"/>
    </row>
    <row r="174" spans="1:4" ht="15.75">
      <c r="A174" s="394" t="s">
        <v>917</v>
      </c>
      <c r="B174" s="127"/>
      <c r="C174" s="127"/>
      <c r="D174" s="127"/>
    </row>
    <row r="175" spans="1:4" ht="16.5" thickBot="1">
      <c r="A175" s="142"/>
      <c r="B175" s="143"/>
      <c r="C175" s="143"/>
      <c r="D175" s="143"/>
    </row>
    <row r="176" spans="1:4" ht="16.5" thickBot="1">
      <c r="A176" s="114" t="s">
        <v>709</v>
      </c>
      <c r="B176" s="109">
        <f>SUM(B171:B175)</f>
        <v>15072316</v>
      </c>
      <c r="C176" s="109">
        <f>SUM(C171:C175)</f>
        <v>0</v>
      </c>
      <c r="D176" s="109">
        <f>SUM(D171:D175)</f>
        <v>0</v>
      </c>
    </row>
    <row r="177" spans="1:4" ht="16.5" thickBot="1">
      <c r="A177" s="142"/>
      <c r="B177" s="143"/>
      <c r="C177" s="143"/>
      <c r="D177" s="143"/>
    </row>
    <row r="178" spans="1:4" ht="16.5" thickBot="1">
      <c r="A178" s="120" t="s">
        <v>667</v>
      </c>
      <c r="B178" s="121">
        <f>SUM(B176)</f>
        <v>15072316</v>
      </c>
      <c r="C178" s="121">
        <f>SUM(C176)</f>
        <v>0</v>
      </c>
      <c r="D178" s="121">
        <f>SUM(D176)</f>
        <v>0</v>
      </c>
    </row>
    <row r="179" spans="1:4" ht="15.75">
      <c r="A179" s="144"/>
      <c r="B179" s="145"/>
      <c r="C179" s="145"/>
      <c r="D179" s="145"/>
    </row>
    <row r="180" spans="1:4" ht="15.75">
      <c r="A180" s="124" t="s">
        <v>649</v>
      </c>
      <c r="B180" s="129"/>
      <c r="C180" s="129"/>
      <c r="D180" s="129"/>
    </row>
    <row r="181" spans="1:4" ht="15.75">
      <c r="A181" s="106"/>
      <c r="B181" s="105"/>
      <c r="C181" s="105"/>
      <c r="D181" s="105"/>
    </row>
    <row r="182" spans="1:4" s="112" customFormat="1" ht="15.75">
      <c r="A182" s="103" t="s">
        <v>779</v>
      </c>
      <c r="B182" s="105">
        <v>5659000</v>
      </c>
      <c r="C182" s="105"/>
      <c r="D182" s="105"/>
    </row>
    <row r="183" spans="1:4" s="112" customFormat="1" ht="15.75">
      <c r="A183" s="113" t="s">
        <v>579</v>
      </c>
      <c r="B183" s="107"/>
      <c r="C183" s="107"/>
      <c r="D183" s="107"/>
    </row>
    <row r="184" spans="1:4" s="112" customFormat="1" ht="15.75">
      <c r="A184" s="113" t="s">
        <v>871</v>
      </c>
      <c r="B184" s="107"/>
      <c r="C184" s="107"/>
      <c r="D184" s="107"/>
    </row>
    <row r="185" spans="1:4" s="112" customFormat="1" ht="15.75">
      <c r="A185" s="113" t="s">
        <v>872</v>
      </c>
      <c r="B185" s="107"/>
      <c r="C185" s="107"/>
      <c r="D185" s="107"/>
    </row>
    <row r="186" spans="1:4" s="112" customFormat="1" ht="15.75">
      <c r="A186" s="113" t="s">
        <v>580</v>
      </c>
      <c r="B186" s="107"/>
      <c r="C186" s="107"/>
      <c r="D186" s="107"/>
    </row>
    <row r="187" spans="1:4" s="112" customFormat="1" ht="15.75">
      <c r="A187" s="113" t="s">
        <v>873</v>
      </c>
      <c r="B187" s="107"/>
      <c r="C187" s="107"/>
      <c r="D187" s="107"/>
    </row>
    <row r="188" spans="1:4" s="112" customFormat="1" ht="15.75">
      <c r="A188" s="113" t="s">
        <v>561</v>
      </c>
      <c r="B188" s="107"/>
      <c r="C188" s="107"/>
      <c r="D188" s="107"/>
    </row>
    <row r="189" spans="1:4" s="112" customFormat="1" ht="15.75">
      <c r="A189" s="113" t="s">
        <v>617</v>
      </c>
      <c r="B189" s="107"/>
      <c r="C189" s="107"/>
      <c r="D189" s="107"/>
    </row>
    <row r="190" spans="1:4" s="112" customFormat="1" ht="15.75">
      <c r="A190" s="113" t="s">
        <v>870</v>
      </c>
      <c r="B190" s="107"/>
      <c r="C190" s="107"/>
      <c r="D190" s="107"/>
    </row>
    <row r="191" spans="1:4" s="112" customFormat="1" ht="15.75">
      <c r="A191" s="113" t="s">
        <v>874</v>
      </c>
      <c r="B191" s="107"/>
      <c r="C191" s="107"/>
      <c r="D191" s="107"/>
    </row>
    <row r="192" spans="1:4" s="112" customFormat="1" ht="15.75">
      <c r="A192" s="113" t="s">
        <v>875</v>
      </c>
      <c r="B192" s="107"/>
      <c r="C192" s="107"/>
      <c r="D192" s="107"/>
    </row>
    <row r="193" spans="1:4" s="112" customFormat="1" ht="15.75">
      <c r="A193" s="113" t="s">
        <v>879</v>
      </c>
      <c r="B193" s="107"/>
      <c r="C193" s="107"/>
      <c r="D193" s="107"/>
    </row>
    <row r="194" spans="1:4" s="112" customFormat="1" ht="15.75">
      <c r="A194" s="113" t="s">
        <v>880</v>
      </c>
      <c r="B194" s="107"/>
      <c r="C194" s="107"/>
      <c r="D194" s="107"/>
    </row>
    <row r="195" spans="1:4" ht="16.5" thickBot="1">
      <c r="A195" s="113"/>
      <c r="B195" s="107"/>
      <c r="C195" s="107"/>
      <c r="D195" s="107"/>
    </row>
    <row r="196" spans="1:4" ht="16.5" thickBot="1">
      <c r="A196" s="114" t="s">
        <v>578</v>
      </c>
      <c r="B196" s="109">
        <f>SUM(B182:B195)</f>
        <v>5659000</v>
      </c>
      <c r="C196" s="109">
        <f>SUM(C182:C195)</f>
        <v>0</v>
      </c>
      <c r="D196" s="109">
        <f>SUM(D182:D195)</f>
        <v>0</v>
      </c>
    </row>
    <row r="197" spans="1:4" ht="16.5" thickBot="1">
      <c r="A197" s="115"/>
      <c r="B197" s="128"/>
      <c r="C197" s="128"/>
      <c r="D197" s="128"/>
    </row>
    <row r="198" spans="1:4" ht="16.5" thickBot="1">
      <c r="A198" s="120" t="s">
        <v>667</v>
      </c>
      <c r="B198" s="121">
        <f>SUM(B196)</f>
        <v>5659000</v>
      </c>
      <c r="C198" s="121">
        <f>SUM(C196)</f>
        <v>0</v>
      </c>
      <c r="D198" s="121">
        <f>SUM(D196)</f>
        <v>0</v>
      </c>
    </row>
    <row r="199" spans="1:4" ht="15.75">
      <c r="A199" s="122"/>
      <c r="B199" s="123"/>
      <c r="C199" s="123"/>
      <c r="D199" s="123"/>
    </row>
    <row r="200" spans="1:4" ht="15.75">
      <c r="A200" s="124" t="s">
        <v>650</v>
      </c>
      <c r="B200" s="125"/>
      <c r="C200" s="125"/>
      <c r="D200" s="125"/>
    </row>
    <row r="201" spans="1:4" ht="15.75">
      <c r="A201" s="126"/>
      <c r="B201" s="127"/>
      <c r="C201" s="127"/>
      <c r="D201" s="127"/>
    </row>
    <row r="202" spans="1:4" ht="15.75">
      <c r="A202" s="126" t="s">
        <v>780</v>
      </c>
      <c r="B202" s="130">
        <v>627000</v>
      </c>
      <c r="C202" s="130"/>
      <c r="D202" s="130"/>
    </row>
    <row r="203" spans="1:4" ht="15.75">
      <c r="A203" s="244" t="s">
        <v>881</v>
      </c>
      <c r="B203" s="254"/>
      <c r="C203" s="254"/>
      <c r="D203" s="254"/>
    </row>
    <row r="204" spans="1:4" ht="16.5" thickBot="1">
      <c r="A204" s="248"/>
      <c r="B204" s="132"/>
      <c r="C204" s="132"/>
      <c r="D204" s="132"/>
    </row>
    <row r="205" spans="1:4" ht="16.5" thickBot="1">
      <c r="A205" s="114" t="s">
        <v>709</v>
      </c>
      <c r="B205" s="109">
        <f>SUM(B202:B204)</f>
        <v>627000</v>
      </c>
      <c r="C205" s="109">
        <f>SUM(C202:C204)</f>
        <v>0</v>
      </c>
      <c r="D205" s="109">
        <f>SUM(D202:D204)</f>
        <v>0</v>
      </c>
    </row>
    <row r="206" spans="1:4" ht="16.5" thickBot="1">
      <c r="A206" s="142"/>
      <c r="B206" s="143"/>
      <c r="C206" s="143"/>
      <c r="D206" s="143"/>
    </row>
    <row r="207" spans="1:4" ht="16.5" thickBot="1">
      <c r="A207" s="120" t="s">
        <v>667</v>
      </c>
      <c r="B207" s="121">
        <f>SUM(B205)</f>
        <v>627000</v>
      </c>
      <c r="C207" s="121">
        <f>SUM(C205)</f>
        <v>0</v>
      </c>
      <c r="D207" s="121">
        <f>SUM(D205)</f>
        <v>0</v>
      </c>
    </row>
    <row r="208" spans="1:4" ht="15.75">
      <c r="A208" s="110"/>
      <c r="B208" s="111"/>
      <c r="C208" s="111"/>
      <c r="D208" s="111"/>
    </row>
    <row r="209" spans="1:4" ht="15.75">
      <c r="A209" s="124" t="s">
        <v>642</v>
      </c>
      <c r="B209" s="129"/>
      <c r="C209" s="129"/>
      <c r="D209" s="129"/>
    </row>
    <row r="210" spans="1:4" ht="15.75">
      <c r="A210" s="106"/>
      <c r="B210" s="105"/>
      <c r="C210" s="105"/>
      <c r="D210" s="105"/>
    </row>
    <row r="211" spans="1:4" ht="15.75">
      <c r="A211" s="103" t="s">
        <v>486</v>
      </c>
      <c r="B211" s="105">
        <v>3439000</v>
      </c>
      <c r="C211" s="105"/>
      <c r="D211" s="105"/>
    </row>
    <row r="212" spans="1:4" ht="15.75">
      <c r="A212" s="103"/>
      <c r="B212" s="105"/>
      <c r="C212" s="105"/>
      <c r="D212" s="105"/>
    </row>
    <row r="213" spans="1:4" ht="15.75">
      <c r="A213" s="103" t="s">
        <v>487</v>
      </c>
      <c r="B213" s="105">
        <v>0</v>
      </c>
      <c r="C213" s="105"/>
      <c r="D213" s="105"/>
    </row>
    <row r="214" spans="1:4" ht="15.75">
      <c r="A214" s="103"/>
      <c r="B214" s="105"/>
      <c r="C214" s="105"/>
      <c r="D214" s="105"/>
    </row>
    <row r="215" spans="1:4" ht="15.75">
      <c r="A215" s="103" t="s">
        <v>488</v>
      </c>
      <c r="B215" s="105">
        <v>275000</v>
      </c>
      <c r="C215" s="105"/>
      <c r="D215" s="105"/>
    </row>
    <row r="216" spans="1:4" ht="15.75">
      <c r="A216" s="103"/>
      <c r="B216" s="105"/>
      <c r="C216" s="105"/>
      <c r="D216" s="105"/>
    </row>
    <row r="217" spans="1:4" ht="15.75">
      <c r="A217" s="103" t="s">
        <v>304</v>
      </c>
      <c r="B217" s="105">
        <v>149000</v>
      </c>
      <c r="C217" s="105"/>
      <c r="D217" s="105"/>
    </row>
    <row r="218" spans="1:4" ht="15.75">
      <c r="A218" s="103"/>
      <c r="B218" s="105"/>
      <c r="C218" s="105"/>
      <c r="D218" s="105"/>
    </row>
    <row r="219" spans="1:4" ht="15.75">
      <c r="A219" s="103" t="s">
        <v>305</v>
      </c>
      <c r="B219" s="105">
        <v>100000</v>
      </c>
      <c r="C219" s="105"/>
      <c r="D219" s="105"/>
    </row>
    <row r="220" spans="1:4" ht="16.5" thickBot="1">
      <c r="A220" s="106"/>
      <c r="B220" s="105"/>
      <c r="C220" s="105"/>
      <c r="D220" s="105"/>
    </row>
    <row r="221" spans="1:4" ht="16.5" thickBot="1">
      <c r="A221" s="108" t="s">
        <v>673</v>
      </c>
      <c r="B221" s="109">
        <f>SUM(B211:B220)</f>
        <v>3963000</v>
      </c>
      <c r="C221" s="109">
        <f>SUM(C211:C220)</f>
        <v>0</v>
      </c>
      <c r="D221" s="109">
        <f>SUM(D211:D220)</f>
        <v>0</v>
      </c>
    </row>
    <row r="222" spans="1:4" ht="15.75">
      <c r="A222" s="106"/>
      <c r="B222" s="111"/>
      <c r="C222" s="111"/>
      <c r="D222" s="111"/>
    </row>
    <row r="223" spans="1:4" ht="15.75">
      <c r="A223" s="103" t="s">
        <v>930</v>
      </c>
      <c r="B223" s="105">
        <v>744000</v>
      </c>
      <c r="C223" s="105"/>
      <c r="D223" s="105"/>
    </row>
    <row r="224" spans="1:4" ht="15.75">
      <c r="A224" s="103"/>
      <c r="B224" s="105"/>
      <c r="C224" s="105"/>
      <c r="D224" s="105"/>
    </row>
    <row r="225" spans="1:4" ht="15.75">
      <c r="A225" s="103" t="s">
        <v>306</v>
      </c>
      <c r="B225" s="105">
        <v>25000</v>
      </c>
      <c r="C225" s="105"/>
      <c r="D225" s="105"/>
    </row>
    <row r="226" spans="1:4" ht="15.75">
      <c r="A226" s="103"/>
      <c r="B226" s="105"/>
      <c r="C226" s="105"/>
      <c r="D226" s="105"/>
    </row>
    <row r="227" spans="1:4" ht="15.75">
      <c r="A227" s="103" t="s">
        <v>565</v>
      </c>
      <c r="B227" s="105">
        <v>27000</v>
      </c>
      <c r="C227" s="105"/>
      <c r="D227" s="105"/>
    </row>
    <row r="228" spans="1:4" ht="16.5" thickBot="1">
      <c r="A228" s="106"/>
      <c r="B228" s="105"/>
      <c r="C228" s="105"/>
      <c r="D228" s="105"/>
    </row>
    <row r="229" spans="1:4" s="112" customFormat="1" ht="16.5" thickBot="1">
      <c r="A229" s="108" t="s">
        <v>652</v>
      </c>
      <c r="B229" s="109">
        <f>SUM(B222:B228)</f>
        <v>796000</v>
      </c>
      <c r="C229" s="109">
        <f>SUM(C222:C228)</f>
        <v>0</v>
      </c>
      <c r="D229" s="109">
        <f>SUM(D222:D228)</f>
        <v>0</v>
      </c>
    </row>
    <row r="230" spans="1:4" ht="15.75">
      <c r="A230" s="106"/>
      <c r="B230" s="111"/>
      <c r="C230" s="111"/>
      <c r="D230" s="111"/>
    </row>
    <row r="231" spans="1:4" s="112" customFormat="1" ht="15.75">
      <c r="A231" s="103" t="s">
        <v>322</v>
      </c>
      <c r="B231" s="105">
        <v>15000</v>
      </c>
      <c r="C231" s="105"/>
      <c r="D231" s="105"/>
    </row>
    <row r="232" spans="1:4" s="112" customFormat="1" ht="15.75">
      <c r="A232" s="103"/>
      <c r="B232" s="105"/>
      <c r="C232" s="105"/>
      <c r="D232" s="105"/>
    </row>
    <row r="233" spans="1:4" s="112" customFormat="1" ht="15.75">
      <c r="A233" s="103" t="s">
        <v>570</v>
      </c>
      <c r="B233" s="105">
        <v>10000</v>
      </c>
      <c r="C233" s="105"/>
      <c r="D233" s="105"/>
    </row>
    <row r="234" spans="1:4" s="112" customFormat="1" ht="15.75">
      <c r="A234" s="103"/>
      <c r="B234" s="105"/>
      <c r="C234" s="105"/>
      <c r="D234" s="105"/>
    </row>
    <row r="235" spans="1:4" s="112" customFormat="1" ht="15.75">
      <c r="A235" s="236" t="s">
        <v>877</v>
      </c>
      <c r="B235" s="105">
        <v>182000</v>
      </c>
      <c r="C235" s="105"/>
      <c r="D235" s="105"/>
    </row>
    <row r="236" spans="1:4" ht="15.75">
      <c r="A236" s="106"/>
      <c r="B236" s="105"/>
      <c r="C236" s="105"/>
      <c r="D236" s="105"/>
    </row>
    <row r="237" spans="1:4" ht="15.75">
      <c r="A237" s="103" t="s">
        <v>323</v>
      </c>
      <c r="B237" s="105">
        <v>100000</v>
      </c>
      <c r="C237" s="105"/>
      <c r="D237" s="105"/>
    </row>
    <row r="238" spans="1:4" ht="15.75">
      <c r="A238" s="106"/>
      <c r="B238" s="105"/>
      <c r="C238" s="105"/>
      <c r="D238" s="105"/>
    </row>
    <row r="239" spans="1:4" ht="15.75">
      <c r="A239" s="103" t="s">
        <v>324</v>
      </c>
      <c r="B239" s="105">
        <v>30000</v>
      </c>
      <c r="C239" s="105"/>
      <c r="D239" s="105"/>
    </row>
    <row r="240" spans="1:4" ht="15.75">
      <c r="A240" s="103"/>
      <c r="B240" s="105"/>
      <c r="C240" s="105"/>
      <c r="D240" s="105"/>
    </row>
    <row r="241" spans="1:4" ht="15.75">
      <c r="A241" s="103" t="s">
        <v>571</v>
      </c>
      <c r="B241" s="105">
        <v>180000</v>
      </c>
      <c r="C241" s="105"/>
      <c r="D241" s="105"/>
    </row>
    <row r="242" spans="1:4" ht="15.75">
      <c r="A242" s="103"/>
      <c r="B242" s="105"/>
      <c r="C242" s="105"/>
      <c r="D242" s="105"/>
    </row>
    <row r="243" spans="1:4" ht="15.75">
      <c r="A243" s="103" t="s">
        <v>485</v>
      </c>
      <c r="B243" s="105">
        <v>10000</v>
      </c>
      <c r="C243" s="105"/>
      <c r="D243" s="105"/>
    </row>
    <row r="244" spans="1:4" ht="15.75">
      <c r="A244" s="103"/>
      <c r="B244" s="105"/>
      <c r="C244" s="105"/>
      <c r="D244" s="105"/>
    </row>
    <row r="245" spans="1:4" ht="15.75">
      <c r="A245" s="103" t="s">
        <v>325</v>
      </c>
      <c r="B245" s="105">
        <v>20000</v>
      </c>
      <c r="C245" s="105"/>
      <c r="D245" s="105"/>
    </row>
    <row r="246" spans="1:4" ht="15.75">
      <c r="A246" s="103"/>
      <c r="B246" s="105"/>
      <c r="C246" s="105"/>
      <c r="D246" s="105"/>
    </row>
    <row r="247" spans="1:4" ht="15.75">
      <c r="A247" s="103" t="s">
        <v>326</v>
      </c>
      <c r="B247" s="105">
        <v>10000</v>
      </c>
      <c r="C247" s="105"/>
      <c r="D247" s="105"/>
    </row>
    <row r="248" spans="1:4" ht="15.75">
      <c r="A248" s="103"/>
      <c r="B248" s="105"/>
      <c r="C248" s="105"/>
      <c r="D248" s="105"/>
    </row>
    <row r="249" spans="1:4" ht="15.75">
      <c r="A249" s="103" t="s">
        <v>320</v>
      </c>
      <c r="B249" s="105">
        <v>16000</v>
      </c>
      <c r="C249" s="105"/>
      <c r="D249" s="105"/>
    </row>
    <row r="250" spans="1:4" ht="15.75">
      <c r="A250" s="106"/>
      <c r="B250" s="105"/>
      <c r="C250" s="105"/>
      <c r="D250" s="105"/>
    </row>
    <row r="251" spans="1:4" ht="15.75">
      <c r="A251" s="103" t="s">
        <v>721</v>
      </c>
      <c r="B251" s="105">
        <v>126000</v>
      </c>
      <c r="C251" s="105"/>
      <c r="D251" s="105"/>
    </row>
    <row r="252" spans="1:4" ht="16.5" thickBot="1">
      <c r="A252" s="106"/>
      <c r="B252" s="105"/>
      <c r="C252" s="105"/>
      <c r="D252" s="105"/>
    </row>
    <row r="253" spans="1:4" ht="16.5" thickBot="1">
      <c r="A253" s="114" t="s">
        <v>707</v>
      </c>
      <c r="B253" s="109">
        <f>SUM(B230:B252)</f>
        <v>699000</v>
      </c>
      <c r="C253" s="109">
        <f>SUM(C230:C252)</f>
        <v>0</v>
      </c>
      <c r="D253" s="109">
        <f>SUM(D230:D252)</f>
        <v>0</v>
      </c>
    </row>
    <row r="254" spans="1:4" ht="16.5" thickBot="1">
      <c r="A254" s="122"/>
      <c r="B254" s="123"/>
      <c r="C254" s="123"/>
      <c r="D254" s="123"/>
    </row>
    <row r="255" spans="1:4" ht="16.5" thickBot="1">
      <c r="A255" s="120" t="s">
        <v>667</v>
      </c>
      <c r="B255" s="121">
        <f>SUM(B221+B229+B253)</f>
        <v>5458000</v>
      </c>
      <c r="C255" s="121">
        <f>SUM(C221+C229+C253)</f>
        <v>0</v>
      </c>
      <c r="D255" s="121">
        <f>SUM(D221+D229+D253)</f>
        <v>0</v>
      </c>
    </row>
    <row r="256" spans="1:4" ht="15.75">
      <c r="A256" s="106"/>
      <c r="B256" s="111"/>
      <c r="C256" s="111"/>
      <c r="D256" s="111"/>
    </row>
    <row r="257" spans="1:4" ht="15.75">
      <c r="A257" s="124" t="s">
        <v>748</v>
      </c>
      <c r="B257" s="129"/>
      <c r="C257" s="129"/>
      <c r="D257" s="129"/>
    </row>
    <row r="258" spans="1:4" ht="15.75">
      <c r="A258" s="106"/>
      <c r="B258" s="105"/>
      <c r="C258" s="105"/>
      <c r="D258" s="105"/>
    </row>
    <row r="259" spans="1:4" ht="15.75">
      <c r="A259" s="103" t="s">
        <v>931</v>
      </c>
      <c r="B259" s="105">
        <v>2455200</v>
      </c>
      <c r="C259" s="105"/>
      <c r="D259" s="105"/>
    </row>
    <row r="260" spans="1:4" ht="15.75">
      <c r="A260" s="103"/>
      <c r="B260" s="105"/>
      <c r="C260" s="105"/>
      <c r="D260" s="105"/>
    </row>
    <row r="261" spans="1:4" ht="15.75">
      <c r="A261" s="103" t="s">
        <v>489</v>
      </c>
      <c r="B261" s="105">
        <v>196000</v>
      </c>
      <c r="C261" s="105"/>
      <c r="D261" s="105"/>
    </row>
    <row r="262" spans="1:4" ht="15.75">
      <c r="A262" s="103"/>
      <c r="B262" s="105"/>
      <c r="C262" s="105"/>
      <c r="D262" s="105"/>
    </row>
    <row r="263" spans="1:4" s="112" customFormat="1" ht="15.75">
      <c r="A263" s="103" t="s">
        <v>491</v>
      </c>
      <c r="B263" s="105">
        <v>40240</v>
      </c>
      <c r="C263" s="105"/>
      <c r="D263" s="105"/>
    </row>
    <row r="264" spans="1:4" s="112" customFormat="1" ht="15.75">
      <c r="A264" s="106" t="s">
        <v>490</v>
      </c>
      <c r="B264" s="105"/>
      <c r="C264" s="105"/>
      <c r="D264" s="105"/>
    </row>
    <row r="265" spans="1:4" s="112" customFormat="1" ht="15.75">
      <c r="A265" s="103"/>
      <c r="B265" s="105"/>
      <c r="C265" s="105"/>
      <c r="D265" s="105"/>
    </row>
    <row r="266" spans="1:4" s="112" customFormat="1" ht="15.75">
      <c r="A266" s="103" t="s">
        <v>302</v>
      </c>
      <c r="B266" s="105">
        <v>149000</v>
      </c>
      <c r="C266" s="105"/>
      <c r="D266" s="105"/>
    </row>
    <row r="267" spans="1:4" ht="16.5" thickBot="1">
      <c r="A267" s="106"/>
      <c r="B267" s="105"/>
      <c r="C267" s="105"/>
      <c r="D267" s="105"/>
    </row>
    <row r="268" spans="1:4" ht="16.5" thickBot="1">
      <c r="A268" s="108" t="s">
        <v>673</v>
      </c>
      <c r="B268" s="109">
        <f>SUM(B258:B267)</f>
        <v>2840440</v>
      </c>
      <c r="C268" s="109">
        <f>SUM(C258:C267)</f>
        <v>0</v>
      </c>
      <c r="D268" s="109">
        <f>SUM(D258:D267)</f>
        <v>0</v>
      </c>
    </row>
    <row r="269" spans="1:4" ht="15.75">
      <c r="A269" s="103"/>
      <c r="B269" s="104"/>
      <c r="C269" s="104"/>
      <c r="D269" s="104"/>
    </row>
    <row r="270" spans="1:4" ht="15.75">
      <c r="A270" s="103" t="s">
        <v>932</v>
      </c>
      <c r="B270" s="105">
        <v>525000</v>
      </c>
      <c r="C270" s="105"/>
      <c r="D270" s="105"/>
    </row>
    <row r="271" spans="1:4" ht="15.75">
      <c r="A271" s="103"/>
      <c r="B271" s="105"/>
      <c r="C271" s="105"/>
      <c r="D271" s="105"/>
    </row>
    <row r="272" spans="1:4" ht="15.75">
      <c r="A272" s="103" t="s">
        <v>306</v>
      </c>
      <c r="B272" s="105">
        <v>25000</v>
      </c>
      <c r="C272" s="105"/>
      <c r="D272" s="105"/>
    </row>
    <row r="273" spans="1:4" ht="15.75">
      <c r="A273" s="103"/>
      <c r="B273" s="105"/>
      <c r="C273" s="105"/>
      <c r="D273" s="105"/>
    </row>
    <row r="274" spans="1:4" ht="15.75">
      <c r="A274" s="103" t="s">
        <v>565</v>
      </c>
      <c r="B274" s="105">
        <v>27000</v>
      </c>
      <c r="C274" s="105"/>
      <c r="D274" s="105"/>
    </row>
    <row r="275" spans="1:4" ht="16.5" thickBot="1">
      <c r="A275" s="106"/>
      <c r="B275" s="105"/>
      <c r="C275" s="105"/>
      <c r="D275" s="105"/>
    </row>
    <row r="276" spans="1:4" ht="16.5" thickBot="1">
      <c r="A276" s="108" t="s">
        <v>652</v>
      </c>
      <c r="B276" s="109">
        <f>SUM(B269:B275)</f>
        <v>577000</v>
      </c>
      <c r="C276" s="109">
        <f>SUM(C269:C275)</f>
        <v>0</v>
      </c>
      <c r="D276" s="109">
        <f>SUM(D269:D275)</f>
        <v>0</v>
      </c>
    </row>
    <row r="277" spans="1:4" ht="15.75">
      <c r="A277" s="106"/>
      <c r="B277" s="105"/>
      <c r="C277" s="105"/>
      <c r="D277" s="105"/>
    </row>
    <row r="278" spans="1:4" ht="15.75">
      <c r="A278" s="103" t="s">
        <v>327</v>
      </c>
      <c r="B278" s="105">
        <v>100000</v>
      </c>
      <c r="C278" s="105"/>
      <c r="D278" s="105"/>
    </row>
    <row r="279" spans="1:4" ht="15.75">
      <c r="A279" s="103"/>
      <c r="B279" s="105"/>
      <c r="C279" s="105"/>
      <c r="D279" s="105"/>
    </row>
    <row r="280" spans="1:4" ht="15.75">
      <c r="A280" s="103" t="s">
        <v>328</v>
      </c>
      <c r="B280" s="105">
        <v>15000</v>
      </c>
      <c r="C280" s="105"/>
      <c r="D280" s="105"/>
    </row>
    <row r="281" spans="1:4" ht="15.75">
      <c r="A281" s="103"/>
      <c r="B281" s="105"/>
      <c r="C281" s="105"/>
      <c r="D281" s="105"/>
    </row>
    <row r="282" spans="1:4" ht="15.75">
      <c r="A282" s="103" t="s">
        <v>782</v>
      </c>
      <c r="B282" s="105">
        <v>200000</v>
      </c>
      <c r="C282" s="105"/>
      <c r="D282" s="105"/>
    </row>
    <row r="283" spans="1:4" ht="15.75">
      <c r="A283" s="106"/>
      <c r="B283" s="105"/>
      <c r="C283" s="105"/>
      <c r="D283" s="105"/>
    </row>
    <row r="284" spans="1:4" ht="15.75">
      <c r="A284" s="103" t="s">
        <v>329</v>
      </c>
      <c r="B284" s="105">
        <v>300000</v>
      </c>
      <c r="C284" s="105"/>
      <c r="D284" s="105"/>
    </row>
    <row r="285" spans="1:4" ht="15.75">
      <c r="A285" s="106"/>
      <c r="B285" s="105"/>
      <c r="C285" s="105"/>
      <c r="D285" s="105"/>
    </row>
    <row r="286" spans="1:4" ht="15.75">
      <c r="A286" s="103" t="s">
        <v>315</v>
      </c>
      <c r="B286" s="105">
        <v>2000000</v>
      </c>
      <c r="C286" s="105"/>
      <c r="D286" s="105"/>
    </row>
    <row r="287" spans="1:4" ht="15.75">
      <c r="A287" s="106"/>
      <c r="B287" s="105"/>
      <c r="C287" s="105"/>
      <c r="D287" s="105"/>
    </row>
    <row r="288" spans="1:4" ht="15.75">
      <c r="A288" s="103" t="s">
        <v>316</v>
      </c>
      <c r="B288" s="105">
        <v>200000</v>
      </c>
      <c r="C288" s="105"/>
      <c r="D288" s="105"/>
    </row>
    <row r="289" spans="1:4" ht="15.75">
      <c r="A289" s="106"/>
      <c r="B289" s="105"/>
      <c r="C289" s="105"/>
      <c r="D289" s="105"/>
    </row>
    <row r="290" spans="1:4" ht="15.75">
      <c r="A290" s="103" t="s">
        <v>317</v>
      </c>
      <c r="B290" s="105">
        <v>200000</v>
      </c>
      <c r="C290" s="105"/>
      <c r="D290" s="105"/>
    </row>
    <row r="291" spans="1:4" ht="15.75">
      <c r="A291" s="106"/>
      <c r="B291" s="105"/>
      <c r="C291" s="105"/>
      <c r="D291" s="105"/>
    </row>
    <row r="292" spans="1:4" ht="15.75">
      <c r="A292" s="103" t="s">
        <v>485</v>
      </c>
      <c r="B292" s="105">
        <v>250000</v>
      </c>
      <c r="C292" s="105"/>
      <c r="D292" s="105"/>
    </row>
    <row r="293" spans="1:4" ht="15.75">
      <c r="A293" s="103"/>
      <c r="B293" s="105"/>
      <c r="C293" s="105"/>
      <c r="D293" s="105"/>
    </row>
    <row r="294" spans="1:4" ht="15.75">
      <c r="A294" s="103" t="s">
        <v>330</v>
      </c>
      <c r="B294" s="105">
        <v>25000</v>
      </c>
      <c r="C294" s="105"/>
      <c r="D294" s="105"/>
    </row>
    <row r="295" spans="1:4" ht="15.75">
      <c r="A295" s="103"/>
      <c r="B295" s="105"/>
      <c r="C295" s="105"/>
      <c r="D295" s="105"/>
    </row>
    <row r="296" spans="1:4" ht="15.75">
      <c r="A296" s="103" t="s">
        <v>685</v>
      </c>
      <c r="B296" s="105">
        <v>882000</v>
      </c>
      <c r="C296" s="105"/>
      <c r="D296" s="105"/>
    </row>
    <row r="297" spans="1:4" ht="15.75">
      <c r="A297" s="103"/>
      <c r="B297" s="105"/>
      <c r="C297" s="105"/>
      <c r="D297" s="105"/>
    </row>
    <row r="298" spans="1:4" s="112" customFormat="1" ht="15.75">
      <c r="A298" s="103" t="s">
        <v>878</v>
      </c>
      <c r="B298" s="105">
        <v>227000</v>
      </c>
      <c r="C298" s="105"/>
      <c r="D298" s="105"/>
    </row>
    <row r="299" spans="1:4" s="112" customFormat="1" ht="16.5" thickBot="1">
      <c r="A299" s="103"/>
      <c r="B299" s="105"/>
      <c r="C299" s="105"/>
      <c r="D299" s="105"/>
    </row>
    <row r="300" spans="1:4" ht="16.5" thickBot="1">
      <c r="A300" s="114" t="s">
        <v>707</v>
      </c>
      <c r="B300" s="109">
        <f>SUM(B277:B299)</f>
        <v>4399000</v>
      </c>
      <c r="C300" s="109">
        <f>SUM(C277:C299)</f>
        <v>0</v>
      </c>
      <c r="D300" s="109">
        <f>SUM(D277:D299)</f>
        <v>0</v>
      </c>
    </row>
    <row r="301" spans="1:4" ht="16.5" thickBot="1">
      <c r="A301" s="122"/>
      <c r="B301" s="123"/>
      <c r="C301" s="123"/>
      <c r="D301" s="123"/>
    </row>
    <row r="302" spans="1:4" ht="16.5" thickBot="1">
      <c r="A302" s="120" t="s">
        <v>667</v>
      </c>
      <c r="B302" s="121">
        <f>SUM(B300,B276,B268)</f>
        <v>7816440</v>
      </c>
      <c r="C302" s="121">
        <f>SUM(C300,C276,C268)</f>
        <v>0</v>
      </c>
      <c r="D302" s="121">
        <f>SUM(D300,D276,D268)</f>
        <v>0</v>
      </c>
    </row>
    <row r="303" spans="1:4" ht="15.75">
      <c r="A303" s="106"/>
      <c r="B303" s="105"/>
      <c r="C303" s="105"/>
      <c r="D303" s="105"/>
    </row>
    <row r="304" spans="1:4" ht="15.75">
      <c r="A304" s="124" t="s">
        <v>643</v>
      </c>
      <c r="B304" s="129"/>
      <c r="C304" s="129"/>
      <c r="D304" s="129"/>
    </row>
    <row r="305" spans="1:4" ht="15.75">
      <c r="A305" s="106"/>
      <c r="B305" s="105"/>
      <c r="C305" s="105"/>
      <c r="D305" s="105"/>
    </row>
    <row r="306" spans="1:4" ht="15.75">
      <c r="A306" s="103" t="s">
        <v>478</v>
      </c>
      <c r="B306" s="105">
        <v>1172000</v>
      </c>
      <c r="C306" s="105"/>
      <c r="D306" s="105"/>
    </row>
    <row r="307" spans="1:4" ht="15.75">
      <c r="A307" s="106" t="s">
        <v>492</v>
      </c>
      <c r="B307" s="105"/>
      <c r="C307" s="105"/>
      <c r="D307" s="105"/>
    </row>
    <row r="308" spans="1:4" ht="16.5" thickBot="1">
      <c r="A308" s="106"/>
      <c r="B308" s="105"/>
      <c r="C308" s="105"/>
      <c r="D308" s="105"/>
    </row>
    <row r="309" spans="1:4" ht="16.5" thickBot="1">
      <c r="A309" s="108" t="s">
        <v>714</v>
      </c>
      <c r="B309" s="109">
        <f>SUM(B306:B308)</f>
        <v>1172000</v>
      </c>
      <c r="C309" s="109">
        <f>SUM(C306:C308)</f>
        <v>0</v>
      </c>
      <c r="D309" s="109">
        <f>SUM(D306:D308)</f>
        <v>0</v>
      </c>
    </row>
    <row r="310" spans="1:4" ht="15.75">
      <c r="A310" s="106"/>
      <c r="B310" s="105"/>
      <c r="C310" s="105"/>
      <c r="D310" s="105"/>
    </row>
    <row r="311" spans="1:4" ht="15.75">
      <c r="A311" s="103" t="s">
        <v>932</v>
      </c>
      <c r="B311" s="105">
        <v>229000</v>
      </c>
      <c r="C311" s="105"/>
      <c r="D311" s="105"/>
    </row>
    <row r="312" spans="1:4" ht="16.5" thickBot="1">
      <c r="A312" s="106"/>
      <c r="B312" s="105"/>
      <c r="C312" s="105"/>
      <c r="D312" s="105"/>
    </row>
    <row r="313" spans="1:4" ht="16.5" thickBot="1">
      <c r="A313" s="108" t="s">
        <v>674</v>
      </c>
      <c r="B313" s="109">
        <f>SUM(B310:B312)</f>
        <v>229000</v>
      </c>
      <c r="C313" s="109">
        <f>SUM(C310:C312)</f>
        <v>0</v>
      </c>
      <c r="D313" s="109">
        <f>SUM(D310:D312)</f>
        <v>0</v>
      </c>
    </row>
    <row r="314" spans="1:4" ht="15.75">
      <c r="A314" s="106"/>
      <c r="B314" s="105"/>
      <c r="C314" s="105"/>
      <c r="D314" s="105"/>
    </row>
    <row r="315" spans="1:4" ht="15.75">
      <c r="A315" s="103" t="s">
        <v>327</v>
      </c>
      <c r="B315" s="105">
        <v>25000</v>
      </c>
      <c r="C315" s="105"/>
      <c r="D315" s="105"/>
    </row>
    <row r="316" spans="1:4" ht="15.75">
      <c r="A316" s="106"/>
      <c r="B316" s="105"/>
      <c r="C316" s="105"/>
      <c r="D316" s="105"/>
    </row>
    <row r="317" spans="1:4" ht="15.75">
      <c r="A317" s="103" t="s">
        <v>791</v>
      </c>
      <c r="B317" s="105">
        <v>200000</v>
      </c>
      <c r="C317" s="105"/>
      <c r="D317" s="105"/>
    </row>
    <row r="318" spans="1:4" ht="15.75">
      <c r="A318" s="106"/>
      <c r="B318" s="105"/>
      <c r="C318" s="105"/>
      <c r="D318" s="105"/>
    </row>
    <row r="319" spans="1:4" ht="15.75">
      <c r="A319" s="103" t="s">
        <v>315</v>
      </c>
      <c r="B319" s="105">
        <v>3000000</v>
      </c>
      <c r="C319" s="105"/>
      <c r="D319" s="105"/>
    </row>
    <row r="320" spans="1:4" ht="15.75">
      <c r="A320" s="106"/>
      <c r="B320" s="105"/>
      <c r="C320" s="105"/>
      <c r="D320" s="105"/>
    </row>
    <row r="321" spans="1:4" ht="15.75">
      <c r="A321" s="103" t="s">
        <v>316</v>
      </c>
      <c r="B321" s="105">
        <v>800000</v>
      </c>
      <c r="C321" s="105"/>
      <c r="D321" s="105"/>
    </row>
    <row r="322" spans="1:4" ht="15.75">
      <c r="A322" s="106"/>
      <c r="B322" s="105"/>
      <c r="C322" s="105"/>
      <c r="D322" s="105"/>
    </row>
    <row r="323" spans="1:5" ht="15.75">
      <c r="A323" s="103" t="s">
        <v>317</v>
      </c>
      <c r="B323" s="105">
        <v>300000</v>
      </c>
      <c r="C323" s="105"/>
      <c r="D323" s="105"/>
      <c r="E323" s="99" t="s">
        <v>653</v>
      </c>
    </row>
    <row r="324" spans="1:4" ht="15.75">
      <c r="A324" s="106"/>
      <c r="B324" s="105"/>
      <c r="C324" s="105"/>
      <c r="D324" s="105"/>
    </row>
    <row r="325" spans="1:4" ht="15.75">
      <c r="A325" s="103" t="s">
        <v>581</v>
      </c>
      <c r="B325" s="105">
        <v>300000</v>
      </c>
      <c r="C325" s="105"/>
      <c r="D325" s="105"/>
    </row>
    <row r="326" spans="1:4" ht="15.75">
      <c r="A326" s="106"/>
      <c r="B326" s="105"/>
      <c r="C326" s="105"/>
      <c r="D326" s="105"/>
    </row>
    <row r="327" spans="1:4" ht="15.75">
      <c r="A327" s="103" t="s">
        <v>693</v>
      </c>
      <c r="B327" s="105">
        <v>20000</v>
      </c>
      <c r="C327" s="105"/>
      <c r="D327" s="105"/>
    </row>
    <row r="328" spans="1:4" ht="15.75">
      <c r="A328" s="103"/>
      <c r="B328" s="105"/>
      <c r="C328" s="105"/>
      <c r="D328" s="105"/>
    </row>
    <row r="329" spans="1:4" s="112" customFormat="1" ht="15.75">
      <c r="A329" s="103" t="s">
        <v>721</v>
      </c>
      <c r="B329" s="105">
        <v>1255000</v>
      </c>
      <c r="C329" s="105"/>
      <c r="D329" s="105"/>
    </row>
    <row r="330" spans="1:4" ht="15.75">
      <c r="A330" s="106"/>
      <c r="B330" s="105"/>
      <c r="C330" s="105"/>
      <c r="D330" s="105"/>
    </row>
    <row r="331" spans="1:4" s="112" customFormat="1" ht="15.75">
      <c r="A331" s="103" t="s">
        <v>331</v>
      </c>
      <c r="B331" s="105">
        <v>10000</v>
      </c>
      <c r="C331" s="105"/>
      <c r="D331" s="105"/>
    </row>
    <row r="332" spans="1:4" ht="16.5" thickBot="1">
      <c r="A332" s="106"/>
      <c r="B332" s="105"/>
      <c r="C332" s="105"/>
      <c r="D332" s="105"/>
    </row>
    <row r="333" spans="1:4" ht="16.5" thickBot="1">
      <c r="A333" s="114" t="s">
        <v>707</v>
      </c>
      <c r="B333" s="109">
        <f>SUM(B314:B332)</f>
        <v>5910000</v>
      </c>
      <c r="C333" s="109">
        <f>SUM(C314:C332)</f>
        <v>0</v>
      </c>
      <c r="D333" s="109">
        <f>SUM(D314:D332)</f>
        <v>0</v>
      </c>
    </row>
    <row r="334" spans="1:4" ht="16.5" thickBot="1">
      <c r="A334" s="122"/>
      <c r="B334" s="123"/>
      <c r="C334" s="123"/>
      <c r="D334" s="123"/>
    </row>
    <row r="335" spans="1:4" ht="16.5" thickBot="1">
      <c r="A335" s="120" t="s">
        <v>667</v>
      </c>
      <c r="B335" s="121">
        <f>SUM(B333,B313,B309)</f>
        <v>7311000</v>
      </c>
      <c r="C335" s="121">
        <f>SUM(C333,C313,C309)</f>
        <v>0</v>
      </c>
      <c r="D335" s="121">
        <f>SUM(D333,D313,D309)</f>
        <v>0</v>
      </c>
    </row>
    <row r="336" spans="1:4" ht="15.75">
      <c r="A336" s="122"/>
      <c r="B336" s="123"/>
      <c r="C336" s="123"/>
      <c r="D336" s="123"/>
    </row>
    <row r="337" spans="1:4" ht="15.75">
      <c r="A337" s="140" t="s">
        <v>704</v>
      </c>
      <c r="B337" s="141"/>
      <c r="C337" s="141"/>
      <c r="D337" s="141"/>
    </row>
    <row r="338" spans="1:4" ht="15.75">
      <c r="A338" s="144"/>
      <c r="B338" s="145"/>
      <c r="C338" s="145"/>
      <c r="D338" s="145"/>
    </row>
    <row r="339" spans="1:4" ht="15.75">
      <c r="A339" s="144" t="s">
        <v>618</v>
      </c>
      <c r="B339" s="146">
        <v>4892000</v>
      </c>
      <c r="C339" s="146"/>
      <c r="D339" s="146"/>
    </row>
    <row r="340" spans="1:4" ht="15.75">
      <c r="A340" s="126"/>
      <c r="B340" s="130"/>
      <c r="C340" s="130"/>
      <c r="D340" s="130"/>
    </row>
    <row r="341" spans="1:4" ht="15.75">
      <c r="A341" s="126" t="s">
        <v>572</v>
      </c>
      <c r="B341" s="130">
        <v>100000</v>
      </c>
      <c r="C341" s="130"/>
      <c r="D341" s="130"/>
    </row>
    <row r="342" spans="1:4" ht="16.5" thickBot="1">
      <c r="A342" s="142"/>
      <c r="B342" s="143"/>
      <c r="C342" s="143"/>
      <c r="D342" s="143"/>
    </row>
    <row r="343" spans="1:4" ht="16.5" thickBot="1">
      <c r="A343" s="114" t="s">
        <v>714</v>
      </c>
      <c r="B343" s="109">
        <f>SUM(B339:B342)</f>
        <v>4992000</v>
      </c>
      <c r="C343" s="109">
        <f>SUM(C339:C342)</f>
        <v>0</v>
      </c>
      <c r="D343" s="109">
        <f>SUM(D339:D342)</f>
        <v>0</v>
      </c>
    </row>
    <row r="344" spans="1:4" ht="15.75">
      <c r="A344" s="144"/>
      <c r="B344" s="145"/>
      <c r="C344" s="145"/>
      <c r="D344" s="145"/>
    </row>
    <row r="345" spans="1:4" ht="15.75">
      <c r="A345" s="144" t="s">
        <v>933</v>
      </c>
      <c r="B345" s="146">
        <v>477000</v>
      </c>
      <c r="C345" s="146"/>
      <c r="D345" s="146"/>
    </row>
    <row r="346" spans="1:4" ht="16.5" thickBot="1">
      <c r="A346" s="142"/>
      <c r="B346" s="143"/>
      <c r="C346" s="143"/>
      <c r="D346" s="143"/>
    </row>
    <row r="347" spans="1:4" ht="16.5" thickBot="1">
      <c r="A347" s="114" t="s">
        <v>674</v>
      </c>
      <c r="B347" s="109">
        <f>SUM(B345)</f>
        <v>477000</v>
      </c>
      <c r="C347" s="109">
        <f>SUM(C345)</f>
        <v>0</v>
      </c>
      <c r="D347" s="109">
        <f>SUM(D345)</f>
        <v>0</v>
      </c>
    </row>
    <row r="348" spans="1:4" ht="15.75">
      <c r="A348" s="122"/>
      <c r="B348" s="123"/>
      <c r="C348" s="123"/>
      <c r="D348" s="123"/>
    </row>
    <row r="349" spans="1:4" ht="15.75">
      <c r="A349" s="144" t="s">
        <v>934</v>
      </c>
      <c r="B349" s="146">
        <v>79000</v>
      </c>
      <c r="C349" s="145"/>
      <c r="D349" s="145"/>
    </row>
    <row r="350" spans="1:4" ht="15.75">
      <c r="A350" s="144"/>
      <c r="B350" s="146"/>
      <c r="C350" s="145"/>
      <c r="D350" s="145"/>
    </row>
    <row r="351" spans="1:4" ht="15.75">
      <c r="A351" s="144" t="s">
        <v>721</v>
      </c>
      <c r="B351" s="146">
        <v>21000</v>
      </c>
      <c r="C351" s="145"/>
      <c r="D351" s="145"/>
    </row>
    <row r="352" spans="1:4" ht="16.5" thickBot="1">
      <c r="A352" s="142"/>
      <c r="B352" s="143"/>
      <c r="C352" s="143"/>
      <c r="D352" s="143"/>
    </row>
    <row r="353" spans="1:4" ht="16.5" thickBot="1">
      <c r="A353" s="114" t="s">
        <v>707</v>
      </c>
      <c r="B353" s="109">
        <f>SUM(B349:B352)</f>
        <v>100000</v>
      </c>
      <c r="C353" s="109"/>
      <c r="D353" s="109"/>
    </row>
    <row r="354" spans="1:4" ht="16.5" thickBot="1">
      <c r="A354" s="142"/>
      <c r="B354" s="143"/>
      <c r="C354" s="143"/>
      <c r="D354" s="143"/>
    </row>
    <row r="355" spans="1:4" ht="16.5" thickBot="1">
      <c r="A355" s="120" t="s">
        <v>667</v>
      </c>
      <c r="B355" s="121">
        <f>SUM(B343+B347+B353)</f>
        <v>5569000</v>
      </c>
      <c r="C355" s="121">
        <f>SUM(C343+C347)</f>
        <v>0</v>
      </c>
      <c r="D355" s="121">
        <f>SUM(D343+D347)</f>
        <v>0</v>
      </c>
    </row>
    <row r="356" spans="1:4" ht="15.75">
      <c r="A356" s="134"/>
      <c r="B356" s="105"/>
      <c r="C356" s="105"/>
      <c r="D356" s="105"/>
    </row>
    <row r="357" spans="1:4" ht="15.75">
      <c r="A357" s="124" t="s">
        <v>641</v>
      </c>
      <c r="B357" s="125"/>
      <c r="C357" s="125"/>
      <c r="D357" s="125"/>
    </row>
    <row r="358" spans="1:4" ht="15.75">
      <c r="A358" s="242"/>
      <c r="B358" s="127"/>
      <c r="C358" s="127"/>
      <c r="D358" s="127"/>
    </row>
    <row r="359" spans="1:4" ht="15.75">
      <c r="A359" s="126" t="s">
        <v>793</v>
      </c>
      <c r="B359" s="130">
        <v>20000</v>
      </c>
      <c r="C359" s="130"/>
      <c r="D359" s="130"/>
    </row>
    <row r="360" spans="1:4" ht="15.75">
      <c r="A360" s="242"/>
      <c r="B360" s="127"/>
      <c r="C360" s="127"/>
      <c r="D360" s="127"/>
    </row>
    <row r="361" spans="1:4" ht="15.75">
      <c r="A361" s="126" t="s">
        <v>614</v>
      </c>
      <c r="B361" s="130">
        <v>1000000</v>
      </c>
      <c r="C361" s="130"/>
      <c r="D361" s="130"/>
    </row>
    <row r="362" spans="1:4" ht="15.75">
      <c r="A362" s="126"/>
      <c r="B362" s="130"/>
      <c r="C362" s="130"/>
      <c r="D362" s="130"/>
    </row>
    <row r="363" spans="1:4" ht="15.75">
      <c r="A363" s="236" t="s">
        <v>797</v>
      </c>
      <c r="B363" s="105">
        <v>2000000</v>
      </c>
      <c r="C363" s="105"/>
      <c r="D363" s="105"/>
    </row>
    <row r="364" spans="1:4" ht="15.75">
      <c r="A364" s="103"/>
      <c r="B364" s="105"/>
      <c r="C364" s="105"/>
      <c r="D364" s="105"/>
    </row>
    <row r="365" spans="1:4" ht="15.75">
      <c r="A365" s="103" t="s">
        <v>796</v>
      </c>
      <c r="B365" s="105">
        <v>250000</v>
      </c>
      <c r="C365" s="105"/>
      <c r="D365" s="105"/>
    </row>
    <row r="366" spans="1:4" ht="15.75">
      <c r="A366" s="106"/>
      <c r="B366" s="105"/>
      <c r="C366" s="105"/>
      <c r="D366" s="105"/>
    </row>
    <row r="367" spans="1:4" ht="15.75">
      <c r="A367" s="103" t="s">
        <v>794</v>
      </c>
      <c r="B367" s="105">
        <v>50000</v>
      </c>
      <c r="C367" s="105"/>
      <c r="D367" s="105"/>
    </row>
    <row r="368" spans="1:4" ht="15.75">
      <c r="A368" s="106"/>
      <c r="B368" s="105"/>
      <c r="C368" s="105"/>
      <c r="D368" s="105"/>
    </row>
    <row r="369" spans="1:4" ht="15.75">
      <c r="A369" s="103" t="s">
        <v>795</v>
      </c>
      <c r="B369" s="105">
        <v>100000</v>
      </c>
      <c r="C369" s="105"/>
      <c r="D369" s="105"/>
    </row>
    <row r="370" spans="1:4" ht="15.75">
      <c r="A370" s="106"/>
      <c r="B370" s="105"/>
      <c r="C370" s="105"/>
      <c r="D370" s="105"/>
    </row>
    <row r="371" spans="1:4" ht="15.75">
      <c r="A371" s="103" t="s">
        <v>581</v>
      </c>
      <c r="B371" s="105">
        <v>300000</v>
      </c>
      <c r="C371" s="105"/>
      <c r="D371" s="105"/>
    </row>
    <row r="372" spans="1:4" ht="15.75">
      <c r="A372" s="103"/>
      <c r="B372" s="105"/>
      <c r="C372" s="105"/>
      <c r="D372" s="105"/>
    </row>
    <row r="373" spans="1:4" ht="15.75">
      <c r="A373" s="236" t="s">
        <v>259</v>
      </c>
      <c r="B373" s="105">
        <v>2000000</v>
      </c>
      <c r="C373" s="105"/>
      <c r="D373" s="105"/>
    </row>
    <row r="374" spans="1:4" ht="15.75">
      <c r="A374" s="106"/>
      <c r="B374" s="105"/>
      <c r="C374" s="105"/>
      <c r="D374" s="105"/>
    </row>
    <row r="375" spans="1:4" ht="15.75">
      <c r="A375" s="103" t="s">
        <v>721</v>
      </c>
      <c r="B375" s="105">
        <v>1545000</v>
      </c>
      <c r="C375" s="105"/>
      <c r="D375" s="105"/>
    </row>
    <row r="376" spans="1:4" ht="15.75">
      <c r="A376" s="97"/>
      <c r="B376" s="107"/>
      <c r="C376" s="107"/>
      <c r="D376" s="107"/>
    </row>
    <row r="377" spans="1:4" ht="15.75">
      <c r="A377" s="97" t="s">
        <v>616</v>
      </c>
      <c r="B377" s="107">
        <v>50000</v>
      </c>
      <c r="C377" s="107"/>
      <c r="D377" s="107"/>
    </row>
    <row r="378" spans="1:4" ht="16.5" thickBot="1">
      <c r="A378" s="97"/>
      <c r="B378" s="107"/>
      <c r="C378" s="107"/>
      <c r="D378" s="107"/>
    </row>
    <row r="379" spans="1:4" s="112" customFormat="1" ht="16.5" thickBot="1">
      <c r="A379" s="114" t="s">
        <v>707</v>
      </c>
      <c r="B379" s="109">
        <f>SUM(B358:B378)</f>
        <v>7315000</v>
      </c>
      <c r="C379" s="109">
        <f>SUM(C358:C378)</f>
        <v>0</v>
      </c>
      <c r="D379" s="109">
        <f>SUM(D358:D378)</f>
        <v>0</v>
      </c>
    </row>
    <row r="380" spans="1:4" ht="16.5" thickBot="1">
      <c r="A380" s="118"/>
      <c r="B380" s="119"/>
      <c r="C380" s="119"/>
      <c r="D380" s="119"/>
    </row>
    <row r="381" spans="1:4" ht="16.5" thickBot="1">
      <c r="A381" s="120" t="s">
        <v>667</v>
      </c>
      <c r="B381" s="121">
        <f>SUM(B379)</f>
        <v>7315000</v>
      </c>
      <c r="C381" s="121">
        <f>SUM(C379)</f>
        <v>0</v>
      </c>
      <c r="D381" s="121">
        <f>SUM(D379)</f>
        <v>0</v>
      </c>
    </row>
    <row r="382" spans="1:4" ht="15.75">
      <c r="A382" s="106"/>
      <c r="B382" s="105"/>
      <c r="C382" s="105"/>
      <c r="D382" s="105"/>
    </row>
    <row r="383" spans="1:4" ht="15.75">
      <c r="A383" s="124" t="s">
        <v>644</v>
      </c>
      <c r="B383" s="129"/>
      <c r="C383" s="129"/>
      <c r="D383" s="129"/>
    </row>
    <row r="384" spans="1:4" ht="15.75">
      <c r="A384" s="106"/>
      <c r="B384" s="105"/>
      <c r="C384" s="105"/>
      <c r="D384" s="105"/>
    </row>
    <row r="385" spans="1:4" ht="15.75">
      <c r="A385" s="103" t="s">
        <v>260</v>
      </c>
      <c r="B385" s="105">
        <v>1056000</v>
      </c>
      <c r="C385" s="105"/>
      <c r="D385" s="105"/>
    </row>
    <row r="386" spans="1:4" ht="15.75">
      <c r="A386" s="106"/>
      <c r="B386" s="105"/>
      <c r="C386" s="105"/>
      <c r="D386" s="105"/>
    </row>
    <row r="387" spans="1:4" ht="15.75">
      <c r="A387" s="103" t="s">
        <v>332</v>
      </c>
      <c r="B387" s="105">
        <v>288000</v>
      </c>
      <c r="C387" s="105"/>
      <c r="D387" s="105"/>
    </row>
    <row r="388" spans="1:4" ht="16.5" thickBot="1">
      <c r="A388" s="113"/>
      <c r="B388" s="107"/>
      <c r="C388" s="107"/>
      <c r="D388" s="107"/>
    </row>
    <row r="389" spans="1:4" ht="16.5" thickBot="1">
      <c r="A389" s="114" t="s">
        <v>707</v>
      </c>
      <c r="B389" s="109">
        <f>SUM(B385:B388)</f>
        <v>1344000</v>
      </c>
      <c r="C389" s="109">
        <f>SUM(C385:C388)</f>
        <v>0</v>
      </c>
      <c r="D389" s="109">
        <f>SUM(D385:D388)</f>
        <v>0</v>
      </c>
    </row>
    <row r="390" spans="1:4" ht="16.5" thickBot="1">
      <c r="A390" s="118"/>
      <c r="B390" s="119"/>
      <c r="C390" s="119"/>
      <c r="D390" s="119"/>
    </row>
    <row r="391" spans="1:4" ht="16.5" thickBot="1">
      <c r="A391" s="120" t="s">
        <v>667</v>
      </c>
      <c r="B391" s="121">
        <f>SUM(B389)</f>
        <v>1344000</v>
      </c>
      <c r="C391" s="121">
        <f>SUM(C389)</f>
        <v>0</v>
      </c>
      <c r="D391" s="121">
        <f>SUM(D389)</f>
        <v>0</v>
      </c>
    </row>
    <row r="392" spans="1:4" ht="15.75">
      <c r="A392" s="110"/>
      <c r="B392" s="111"/>
      <c r="C392" s="111"/>
      <c r="D392" s="111"/>
    </row>
    <row r="393" spans="1:4" ht="15.75">
      <c r="A393" s="124" t="s">
        <v>746</v>
      </c>
      <c r="B393" s="129"/>
      <c r="C393" s="129"/>
      <c r="D393" s="129"/>
    </row>
    <row r="394" spans="1:4" ht="15.75">
      <c r="A394" s="242"/>
      <c r="B394" s="130"/>
      <c r="C394" s="130"/>
      <c r="D394" s="130"/>
    </row>
    <row r="395" spans="1:4" ht="15.75">
      <c r="A395" s="243" t="s">
        <v>615</v>
      </c>
      <c r="B395" s="130">
        <v>120000</v>
      </c>
      <c r="C395" s="130"/>
      <c r="D395" s="130"/>
    </row>
    <row r="396" spans="1:4" ht="15.75">
      <c r="A396" s="243"/>
      <c r="B396" s="130"/>
      <c r="C396" s="130"/>
      <c r="D396" s="130"/>
    </row>
    <row r="397" spans="1:4" ht="15.75">
      <c r="A397" s="243" t="s">
        <v>485</v>
      </c>
      <c r="B397" s="130">
        <v>100000</v>
      </c>
      <c r="C397" s="130"/>
      <c r="D397" s="130"/>
    </row>
    <row r="398" spans="1:4" ht="15.75">
      <c r="A398" s="126"/>
      <c r="B398" s="130"/>
      <c r="C398" s="130"/>
      <c r="D398" s="130"/>
    </row>
    <row r="399" spans="1:4" ht="15.75">
      <c r="A399" s="103" t="s">
        <v>333</v>
      </c>
      <c r="B399" s="105">
        <v>21000</v>
      </c>
      <c r="C399" s="105"/>
      <c r="D399" s="105"/>
    </row>
    <row r="400" spans="1:4" ht="15.75">
      <c r="A400" s="103"/>
      <c r="B400" s="104"/>
      <c r="C400" s="104"/>
      <c r="D400" s="104"/>
    </row>
    <row r="401" spans="1:4" ht="15.75">
      <c r="A401" s="103" t="s">
        <v>332</v>
      </c>
      <c r="B401" s="105">
        <v>60000</v>
      </c>
      <c r="C401" s="105"/>
      <c r="D401" s="105"/>
    </row>
    <row r="402" spans="1:4" ht="16.5" thickBot="1">
      <c r="A402" s="103"/>
      <c r="B402" s="105"/>
      <c r="C402" s="105"/>
      <c r="D402" s="105"/>
    </row>
    <row r="403" spans="1:4" ht="16.5" thickBot="1">
      <c r="A403" s="114" t="s">
        <v>707</v>
      </c>
      <c r="B403" s="109">
        <f>SUM(B395:B402)</f>
        <v>301000</v>
      </c>
      <c r="C403" s="109">
        <f>SUM(C395:C402)</f>
        <v>0</v>
      </c>
      <c r="D403" s="109">
        <f>SUM(D395:D402)</f>
        <v>0</v>
      </c>
    </row>
    <row r="404" spans="1:4" ht="15.75">
      <c r="A404" s="106"/>
      <c r="B404" s="105"/>
      <c r="C404" s="105"/>
      <c r="D404" s="105"/>
    </row>
    <row r="405" spans="1:4" ht="15.75">
      <c r="A405" s="103" t="s">
        <v>781</v>
      </c>
      <c r="B405" s="105">
        <v>1851000</v>
      </c>
      <c r="C405" s="105"/>
      <c r="D405" s="105"/>
    </row>
    <row r="406" spans="1:4" ht="15.75">
      <c r="A406" s="106" t="s">
        <v>883</v>
      </c>
      <c r="B406" s="105"/>
      <c r="C406" s="105"/>
      <c r="D406" s="105"/>
    </row>
    <row r="407" spans="1:4" ht="15.75">
      <c r="A407" s="106" t="s">
        <v>882</v>
      </c>
      <c r="B407" s="105"/>
      <c r="C407" s="105"/>
      <c r="D407" s="105"/>
    </row>
    <row r="408" spans="1:4" ht="16.5" thickBot="1">
      <c r="A408" s="106"/>
      <c r="B408" s="105"/>
      <c r="C408" s="105"/>
      <c r="D408" s="105"/>
    </row>
    <row r="409" spans="1:4" ht="16.5" thickBot="1">
      <c r="A409" s="114" t="s">
        <v>709</v>
      </c>
      <c r="B409" s="109">
        <f>SUM(B405:B408)</f>
        <v>1851000</v>
      </c>
      <c r="C409" s="109">
        <f>SUM(C405:C408)</f>
        <v>0</v>
      </c>
      <c r="D409" s="109">
        <f>SUM(D405:D408)</f>
        <v>0</v>
      </c>
    </row>
    <row r="410" spans="1:4" ht="16.5" thickBot="1">
      <c r="A410" s="122"/>
      <c r="B410" s="123"/>
      <c r="C410" s="123"/>
      <c r="D410" s="123"/>
    </row>
    <row r="411" spans="1:4" ht="16.5" thickBot="1">
      <c r="A411" s="120" t="s">
        <v>667</v>
      </c>
      <c r="B411" s="121">
        <f>SUM(B403+B409)</f>
        <v>2152000</v>
      </c>
      <c r="C411" s="121">
        <f>SUM(C403+C409)</f>
        <v>0</v>
      </c>
      <c r="D411" s="121">
        <f>SUM(D403+D409)</f>
        <v>0</v>
      </c>
    </row>
    <row r="412" spans="1:4" ht="15.75">
      <c r="A412" s="106"/>
      <c r="B412" s="105"/>
      <c r="C412" s="105"/>
      <c r="D412" s="105"/>
    </row>
    <row r="413" spans="1:4" ht="15.75">
      <c r="A413" s="133" t="s">
        <v>645</v>
      </c>
      <c r="B413" s="129"/>
      <c r="C413" s="129"/>
      <c r="D413" s="129"/>
    </row>
    <row r="414" spans="1:4" ht="15.75">
      <c r="A414" s="134"/>
      <c r="B414" s="105"/>
      <c r="C414" s="105"/>
      <c r="D414" s="105"/>
    </row>
    <row r="415" spans="1:4" ht="15.75">
      <c r="A415" s="135" t="s">
        <v>493</v>
      </c>
      <c r="B415" s="105">
        <v>848000</v>
      </c>
      <c r="C415" s="105"/>
      <c r="D415" s="105"/>
    </row>
    <row r="416" spans="1:4" ht="15.75">
      <c r="A416" s="134" t="s">
        <v>884</v>
      </c>
      <c r="B416" s="105"/>
      <c r="C416" s="105"/>
      <c r="D416" s="105"/>
    </row>
    <row r="417" spans="1:4" ht="15.75">
      <c r="A417" s="134" t="s">
        <v>885</v>
      </c>
      <c r="B417" s="105"/>
      <c r="C417" s="105"/>
      <c r="D417" s="105"/>
    </row>
    <row r="418" spans="1:4" ht="16.5" thickBot="1">
      <c r="A418" s="134"/>
      <c r="B418" s="105"/>
      <c r="C418" s="105"/>
      <c r="D418" s="105"/>
    </row>
    <row r="419" spans="1:4" ht="16.5" thickBot="1">
      <c r="A419" s="114" t="s">
        <v>709</v>
      </c>
      <c r="B419" s="109">
        <f>SUM(B415:B418)</f>
        <v>848000</v>
      </c>
      <c r="C419" s="109">
        <f>SUM(C415:C418)</f>
        <v>0</v>
      </c>
      <c r="D419" s="109">
        <f>SUM(D415:D418)</f>
        <v>0</v>
      </c>
    </row>
    <row r="420" spans="1:4" ht="16.5" thickBot="1">
      <c r="A420" s="134"/>
      <c r="B420" s="105"/>
      <c r="C420" s="105"/>
      <c r="D420" s="105"/>
    </row>
    <row r="421" spans="1:4" ht="16.5" thickBot="1">
      <c r="A421" s="120" t="s">
        <v>667</v>
      </c>
      <c r="B421" s="121">
        <f>SUM(B419)</f>
        <v>848000</v>
      </c>
      <c r="C421" s="121">
        <f>SUM(C419)</f>
        <v>0</v>
      </c>
      <c r="D421" s="121">
        <f>SUM(D419)</f>
        <v>0</v>
      </c>
    </row>
    <row r="422" spans="1:4" ht="15.75">
      <c r="A422" s="134"/>
      <c r="B422" s="105"/>
      <c r="C422" s="105"/>
      <c r="D422" s="105"/>
    </row>
    <row r="423" spans="1:4" ht="15.75">
      <c r="A423" s="124" t="s">
        <v>646</v>
      </c>
      <c r="B423" s="129"/>
      <c r="C423" s="129"/>
      <c r="D423" s="129"/>
    </row>
    <row r="424" spans="1:4" ht="15.75">
      <c r="A424" s="106"/>
      <c r="B424" s="105"/>
      <c r="C424" s="105"/>
      <c r="D424" s="105"/>
    </row>
    <row r="425" spans="1:4" ht="15.75">
      <c r="A425" s="103" t="s">
        <v>693</v>
      </c>
      <c r="B425" s="105">
        <v>1575000</v>
      </c>
      <c r="C425" s="105"/>
      <c r="D425" s="105"/>
    </row>
    <row r="426" spans="1:4" ht="15.75">
      <c r="A426" s="106"/>
      <c r="B426" s="105"/>
      <c r="C426" s="105"/>
      <c r="D426" s="105"/>
    </row>
    <row r="427" spans="1:4" s="112" customFormat="1" ht="15.75">
      <c r="A427" s="103" t="s">
        <v>721</v>
      </c>
      <c r="B427" s="105">
        <v>425000</v>
      </c>
      <c r="C427" s="105"/>
      <c r="D427" s="105"/>
    </row>
    <row r="428" spans="1:4" ht="16.5" thickBot="1">
      <c r="A428" s="106"/>
      <c r="B428" s="105"/>
      <c r="C428" s="105"/>
      <c r="D428" s="105"/>
    </row>
    <row r="429" spans="1:4" ht="16.5" thickBot="1">
      <c r="A429" s="114" t="s">
        <v>707</v>
      </c>
      <c r="B429" s="109">
        <f>SUM(B424:B428)</f>
        <v>2000000</v>
      </c>
      <c r="C429" s="109">
        <f>SUM(C424:C428)</f>
        <v>0</v>
      </c>
      <c r="D429" s="109">
        <f>SUM(D424:D428)</f>
        <v>0</v>
      </c>
    </row>
    <row r="430" spans="1:4" ht="16.5" thickBot="1">
      <c r="A430" s="122"/>
      <c r="B430" s="123"/>
      <c r="C430" s="123"/>
      <c r="D430" s="123"/>
    </row>
    <row r="431" spans="1:4" ht="16.5" thickBot="1">
      <c r="A431" s="120" t="s">
        <v>667</v>
      </c>
      <c r="B431" s="121">
        <f>SUM(B429)</f>
        <v>2000000</v>
      </c>
      <c r="C431" s="121">
        <f>SUM(C429)</f>
        <v>0</v>
      </c>
      <c r="D431" s="121">
        <f>SUM(D429)</f>
        <v>0</v>
      </c>
    </row>
    <row r="432" spans="1:4" ht="15.75">
      <c r="A432" s="106"/>
      <c r="B432" s="105"/>
      <c r="C432" s="105"/>
      <c r="D432" s="105"/>
    </row>
    <row r="433" spans="1:4" ht="15.75">
      <c r="A433" s="124" t="s">
        <v>647</v>
      </c>
      <c r="B433" s="129"/>
      <c r="C433" s="129"/>
      <c r="D433" s="129"/>
    </row>
    <row r="434" spans="1:4" ht="15.75">
      <c r="A434" s="106"/>
      <c r="B434" s="105"/>
      <c r="C434" s="105"/>
      <c r="D434" s="105"/>
    </row>
    <row r="435" spans="1:4" ht="15.75">
      <c r="A435" s="103" t="s">
        <v>316</v>
      </c>
      <c r="B435" s="105">
        <v>2500000</v>
      </c>
      <c r="C435" s="105"/>
      <c r="D435" s="105"/>
    </row>
    <row r="436" spans="1:4" ht="15.75">
      <c r="A436" s="106"/>
      <c r="B436" s="105"/>
      <c r="C436" s="105"/>
      <c r="D436" s="105"/>
    </row>
    <row r="437" spans="1:4" ht="15.75">
      <c r="A437" s="103" t="s">
        <v>581</v>
      </c>
      <c r="B437" s="105">
        <v>504000</v>
      </c>
      <c r="C437" s="105"/>
      <c r="D437" s="105"/>
    </row>
    <row r="438" spans="1:4" ht="15.75">
      <c r="A438" s="103"/>
      <c r="B438" s="105"/>
      <c r="C438" s="105"/>
      <c r="D438" s="105"/>
    </row>
    <row r="439" spans="1:4" ht="15.75">
      <c r="A439" s="103" t="s">
        <v>332</v>
      </c>
      <c r="B439" s="105">
        <v>811000</v>
      </c>
      <c r="C439" s="105"/>
      <c r="D439" s="105"/>
    </row>
    <row r="440" spans="1:4" ht="16.5" thickBot="1">
      <c r="A440" s="103"/>
      <c r="B440" s="105"/>
      <c r="C440" s="105"/>
      <c r="D440" s="105"/>
    </row>
    <row r="441" spans="1:4" ht="16.5" thickBot="1">
      <c r="A441" s="114" t="s">
        <v>707</v>
      </c>
      <c r="B441" s="109">
        <f>SUM(B434:B440)</f>
        <v>3815000</v>
      </c>
      <c r="C441" s="109">
        <f>SUM(C434:C440)</f>
        <v>0</v>
      </c>
      <c r="D441" s="109">
        <f>SUM(D434:D440)</f>
        <v>0</v>
      </c>
    </row>
    <row r="442" spans="1:4" ht="15.75">
      <c r="A442" s="122"/>
      <c r="B442" s="123"/>
      <c r="C442" s="123"/>
      <c r="D442" s="123"/>
    </row>
    <row r="443" spans="1:4" ht="15.75">
      <c r="A443" s="144" t="s">
        <v>892</v>
      </c>
      <c r="B443" s="146">
        <v>8678000</v>
      </c>
      <c r="C443" s="145"/>
      <c r="D443" s="145"/>
    </row>
    <row r="444" spans="1:4" ht="15.75">
      <c r="A444" s="144"/>
      <c r="B444" s="146"/>
      <c r="C444" s="145"/>
      <c r="D444" s="145"/>
    </row>
    <row r="445" spans="1:4" ht="15.75">
      <c r="A445" s="144" t="s">
        <v>562</v>
      </c>
      <c r="B445" s="146">
        <v>2343060</v>
      </c>
      <c r="C445" s="145"/>
      <c r="D445" s="145"/>
    </row>
    <row r="446" spans="1:4" ht="16.5" thickBot="1">
      <c r="A446" s="142"/>
      <c r="B446" s="143"/>
      <c r="C446" s="143"/>
      <c r="D446" s="143"/>
    </row>
    <row r="447" spans="1:4" ht="16.5" thickBot="1">
      <c r="A447" s="114" t="s">
        <v>712</v>
      </c>
      <c r="B447" s="109">
        <f>SUM(B443:B446)</f>
        <v>11021060</v>
      </c>
      <c r="C447" s="109"/>
      <c r="D447" s="109"/>
    </row>
    <row r="448" spans="1:4" ht="16.5" thickBot="1">
      <c r="A448" s="115"/>
      <c r="B448" s="111"/>
      <c r="C448" s="111"/>
      <c r="D448" s="111"/>
    </row>
    <row r="449" spans="1:4" ht="16.5" thickBot="1">
      <c r="A449" s="120" t="s">
        <v>667</v>
      </c>
      <c r="B449" s="121">
        <f>SUM(B441+B447)</f>
        <v>14836060</v>
      </c>
      <c r="C449" s="121">
        <f>SUM(C441)</f>
        <v>0</v>
      </c>
      <c r="D449" s="121">
        <f>SUM(D441)</f>
        <v>0</v>
      </c>
    </row>
    <row r="450" spans="1:4" ht="15.75">
      <c r="A450" s="138"/>
      <c r="B450" s="139"/>
      <c r="C450" s="139"/>
      <c r="D450" s="139"/>
    </row>
    <row r="451" spans="1:4" ht="15.75">
      <c r="A451" s="140" t="s">
        <v>743</v>
      </c>
      <c r="B451" s="141"/>
      <c r="C451" s="141"/>
      <c r="D451" s="141"/>
    </row>
    <row r="452" spans="1:4" ht="15.75">
      <c r="A452" s="242"/>
      <c r="B452" s="127"/>
      <c r="C452" s="127"/>
      <c r="D452" s="127"/>
    </row>
    <row r="453" spans="1:4" ht="15.75">
      <c r="A453" s="115" t="s">
        <v>261</v>
      </c>
      <c r="B453" s="111">
        <v>11811000</v>
      </c>
      <c r="C453" s="111"/>
      <c r="D453" s="111"/>
    </row>
    <row r="454" spans="1:4" ht="15.75">
      <c r="A454" s="115"/>
      <c r="B454" s="111"/>
      <c r="C454" s="111"/>
      <c r="D454" s="111"/>
    </row>
    <row r="455" spans="1:4" ht="15.75">
      <c r="A455" s="115" t="s">
        <v>336</v>
      </c>
      <c r="B455" s="111">
        <v>3189000</v>
      </c>
      <c r="C455" s="111"/>
      <c r="D455" s="111"/>
    </row>
    <row r="456" spans="1:4" ht="16.5" thickBot="1">
      <c r="A456" s="136"/>
      <c r="B456" s="137"/>
      <c r="C456" s="137"/>
      <c r="D456" s="137"/>
    </row>
    <row r="457" spans="1:4" ht="16.5" thickBot="1">
      <c r="A457" s="114" t="s">
        <v>713</v>
      </c>
      <c r="B457" s="109">
        <f>SUM(B453:B456)</f>
        <v>15000000</v>
      </c>
      <c r="C457" s="109">
        <f>SUM(C453:C456)</f>
        <v>0</v>
      </c>
      <c r="D457" s="109">
        <f>SUM(D453:D456)</f>
        <v>0</v>
      </c>
    </row>
    <row r="458" spans="1:4" ht="16.5" thickBot="1">
      <c r="A458" s="136"/>
      <c r="B458" s="137"/>
      <c r="C458" s="137"/>
      <c r="D458" s="137"/>
    </row>
    <row r="459" spans="1:4" ht="16.5" thickBot="1">
      <c r="A459" s="120" t="s">
        <v>667</v>
      </c>
      <c r="B459" s="121">
        <f>SUM(B457)</f>
        <v>15000000</v>
      </c>
      <c r="C459" s="121">
        <f>SUM(C457)</f>
        <v>0</v>
      </c>
      <c r="D459" s="121">
        <f>SUM(D457)</f>
        <v>0</v>
      </c>
    </row>
    <row r="460" spans="1:4" ht="15.75">
      <c r="A460" s="144"/>
      <c r="B460" s="145"/>
      <c r="C460" s="145"/>
      <c r="D460" s="145"/>
    </row>
    <row r="461" spans="1:4" ht="15.75">
      <c r="A461" s="140" t="s">
        <v>651</v>
      </c>
      <c r="B461" s="141"/>
      <c r="C461" s="141"/>
      <c r="D461" s="141"/>
    </row>
    <row r="462" spans="1:4" ht="15.75">
      <c r="A462" s="144"/>
      <c r="B462" s="145"/>
      <c r="C462" s="145"/>
      <c r="D462" s="145"/>
    </row>
    <row r="463" spans="1:4" ht="15.75">
      <c r="A463" s="144" t="s">
        <v>581</v>
      </c>
      <c r="B463" s="146">
        <v>394000</v>
      </c>
      <c r="C463" s="146"/>
      <c r="D463" s="146"/>
    </row>
    <row r="464" spans="1:4" ht="15.75">
      <c r="A464" s="318" t="s">
        <v>855</v>
      </c>
      <c r="B464" s="146"/>
      <c r="C464" s="146"/>
      <c r="D464" s="146"/>
    </row>
    <row r="465" spans="1:4" ht="15.75">
      <c r="A465" s="144"/>
      <c r="B465" s="146"/>
      <c r="C465" s="146"/>
      <c r="D465" s="146"/>
    </row>
    <row r="466" spans="1:4" ht="15.75">
      <c r="A466" s="144" t="s">
        <v>582</v>
      </c>
      <c r="B466" s="146">
        <v>106000</v>
      </c>
      <c r="C466" s="146"/>
      <c r="D466" s="146"/>
    </row>
    <row r="467" spans="1:4" ht="16.5" thickBot="1">
      <c r="A467" s="131"/>
      <c r="B467" s="132"/>
      <c r="C467" s="132"/>
      <c r="D467" s="132"/>
    </row>
    <row r="468" spans="1:4" ht="16.5" thickBot="1">
      <c r="A468" s="114" t="s">
        <v>707</v>
      </c>
      <c r="B468" s="109">
        <f>SUM(B463:B467)</f>
        <v>500000</v>
      </c>
      <c r="C468" s="109">
        <f>SUM(C463:C467)</f>
        <v>0</v>
      </c>
      <c r="D468" s="109">
        <f>SUM(D463:D467)</f>
        <v>0</v>
      </c>
    </row>
    <row r="469" spans="1:4" ht="15.75">
      <c r="A469" s="144"/>
      <c r="B469" s="145"/>
      <c r="C469" s="145"/>
      <c r="D469" s="145"/>
    </row>
    <row r="470" spans="1:4" ht="15.75">
      <c r="A470" s="243" t="s">
        <v>854</v>
      </c>
      <c r="B470" s="130">
        <v>2500000</v>
      </c>
      <c r="C470" s="130"/>
      <c r="D470" s="130"/>
    </row>
    <row r="471" spans="1:4" ht="15.75">
      <c r="A471" s="126"/>
      <c r="B471" s="130"/>
      <c r="C471" s="130"/>
      <c r="D471" s="130"/>
    </row>
    <row r="472" spans="1:4" ht="15.75">
      <c r="A472" s="144" t="s">
        <v>562</v>
      </c>
      <c r="B472" s="130">
        <v>675000</v>
      </c>
      <c r="C472" s="130"/>
      <c r="D472" s="130"/>
    </row>
    <row r="473" spans="1:4" ht="16.5" thickBot="1">
      <c r="A473" s="126"/>
      <c r="B473" s="254"/>
      <c r="C473" s="254"/>
      <c r="D473" s="254"/>
    </row>
    <row r="474" spans="1:4" ht="16.5" thickBot="1">
      <c r="A474" s="398" t="s">
        <v>712</v>
      </c>
      <c r="B474" s="397">
        <f>SUM(B470:B473)</f>
        <v>3175000</v>
      </c>
      <c r="C474" s="397">
        <f>SUM(C470:C473)</f>
        <v>0</v>
      </c>
      <c r="D474" s="397">
        <f>SUM(D470:D473)</f>
        <v>0</v>
      </c>
    </row>
    <row r="475" spans="1:4" ht="16.5" thickBot="1">
      <c r="A475" s="142"/>
      <c r="B475" s="143"/>
      <c r="C475" s="143"/>
      <c r="D475" s="143"/>
    </row>
    <row r="476" spans="1:4" ht="16.5" thickBot="1">
      <c r="A476" s="120" t="s">
        <v>667</v>
      </c>
      <c r="B476" s="121">
        <f>SUM(B468+B474)</f>
        <v>3675000</v>
      </c>
      <c r="C476" s="121">
        <f>SUM(C468+C474)</f>
        <v>0</v>
      </c>
      <c r="D476" s="121">
        <f>SUM(D468+D474)</f>
        <v>0</v>
      </c>
    </row>
    <row r="477" spans="1:4" ht="15.75">
      <c r="A477" s="106"/>
      <c r="B477" s="105"/>
      <c r="C477" s="105"/>
      <c r="D477" s="105"/>
    </row>
    <row r="478" spans="1:4" ht="15.75">
      <c r="A478" s="124" t="s">
        <v>648</v>
      </c>
      <c r="B478" s="125"/>
      <c r="C478" s="125"/>
      <c r="D478" s="125"/>
    </row>
    <row r="479" spans="1:4" ht="15.75">
      <c r="A479" s="103"/>
      <c r="B479" s="104"/>
      <c r="C479" s="104"/>
      <c r="D479" s="104"/>
    </row>
    <row r="480" spans="1:4" ht="15.75">
      <c r="A480" s="103" t="s">
        <v>334</v>
      </c>
      <c r="B480" s="105">
        <v>7820000</v>
      </c>
      <c r="C480" s="105"/>
      <c r="D480" s="105"/>
    </row>
    <row r="481" spans="1:4" ht="15.75">
      <c r="A481" s="106" t="s">
        <v>249</v>
      </c>
      <c r="B481" s="105"/>
      <c r="C481" s="105"/>
      <c r="D481" s="105"/>
    </row>
    <row r="482" spans="1:4" ht="15.75">
      <c r="A482" s="106" t="s">
        <v>867</v>
      </c>
      <c r="B482" s="105"/>
      <c r="C482" s="105"/>
      <c r="D482" s="105"/>
    </row>
    <row r="483" spans="1:4" ht="15.75">
      <c r="A483" s="106" t="s">
        <v>866</v>
      </c>
      <c r="B483" s="105"/>
      <c r="C483" s="105"/>
      <c r="D483" s="105"/>
    </row>
    <row r="484" spans="1:4" ht="15.75">
      <c r="A484" s="106" t="s">
        <v>868</v>
      </c>
      <c r="B484" s="105"/>
      <c r="C484" s="105"/>
      <c r="D484" s="105"/>
    </row>
    <row r="485" spans="1:4" ht="15.75">
      <c r="A485" s="106" t="s">
        <v>250</v>
      </c>
      <c r="B485" s="105"/>
      <c r="C485" s="105"/>
      <c r="D485" s="105"/>
    </row>
    <row r="486" spans="1:4" ht="15.75">
      <c r="A486" s="106" t="s">
        <v>869</v>
      </c>
      <c r="B486" s="105"/>
      <c r="C486" s="105"/>
      <c r="D486" s="105"/>
    </row>
    <row r="487" spans="1:4" ht="15.75">
      <c r="A487" s="106" t="s">
        <v>887</v>
      </c>
      <c r="B487" s="105"/>
      <c r="C487" s="105"/>
      <c r="D487" s="105"/>
    </row>
    <row r="488" spans="1:4" ht="15.75">
      <c r="A488" s="106"/>
      <c r="B488" s="105"/>
      <c r="C488" s="105"/>
      <c r="D488" s="105"/>
    </row>
    <row r="489" spans="1:4" ht="15.75">
      <c r="A489" s="103" t="s">
        <v>335</v>
      </c>
      <c r="B489" s="105">
        <v>400000</v>
      </c>
      <c r="C489" s="105"/>
      <c r="D489" s="105"/>
    </row>
    <row r="490" spans="1:4" ht="15.75">
      <c r="A490" s="106"/>
      <c r="B490" s="105"/>
      <c r="C490" s="105"/>
      <c r="D490" s="105"/>
    </row>
    <row r="491" spans="1:4" s="112" customFormat="1" ht="15.75">
      <c r="A491" s="103" t="s">
        <v>495</v>
      </c>
      <c r="B491" s="105">
        <v>1050000</v>
      </c>
      <c r="C491" s="105"/>
      <c r="D491" s="105"/>
    </row>
    <row r="492" spans="1:4" s="112" customFormat="1" ht="15.75">
      <c r="A492" s="106" t="s">
        <v>888</v>
      </c>
      <c r="B492" s="105"/>
      <c r="C492" s="105"/>
      <c r="D492" s="105"/>
    </row>
    <row r="493" spans="1:4" s="112" customFormat="1" ht="15.75">
      <c r="A493" s="106" t="s">
        <v>889</v>
      </c>
      <c r="B493" s="105"/>
      <c r="C493" s="105"/>
      <c r="D493" s="105"/>
    </row>
    <row r="494" spans="1:4" ht="15.75">
      <c r="A494" s="106"/>
      <c r="B494" s="105"/>
      <c r="C494" s="105"/>
      <c r="D494" s="105"/>
    </row>
    <row r="495" spans="1:4" ht="15.75">
      <c r="A495" s="103" t="s">
        <v>890</v>
      </c>
      <c r="B495" s="105">
        <v>950000</v>
      </c>
      <c r="C495" s="105"/>
      <c r="D495" s="105"/>
    </row>
    <row r="496" spans="1:4" ht="15.75">
      <c r="A496" s="106" t="s">
        <v>891</v>
      </c>
      <c r="B496" s="105"/>
      <c r="C496" s="105"/>
      <c r="D496" s="105"/>
    </row>
    <row r="497" spans="1:4" ht="16.5" thickBot="1">
      <c r="A497" s="113"/>
      <c r="B497" s="107"/>
      <c r="C497" s="107"/>
      <c r="D497" s="107"/>
    </row>
    <row r="498" spans="1:4" ht="16.5" thickBot="1">
      <c r="A498" s="114" t="s">
        <v>494</v>
      </c>
      <c r="B498" s="109">
        <f>SUM(B479:B497)</f>
        <v>10220000</v>
      </c>
      <c r="C498" s="109">
        <f>SUM(C479:C497)</f>
        <v>0</v>
      </c>
      <c r="D498" s="109">
        <f>SUM(D479:D497)</f>
        <v>0</v>
      </c>
    </row>
    <row r="499" spans="1:4" ht="16.5" thickBot="1">
      <c r="A499" s="110"/>
      <c r="B499" s="111"/>
      <c r="C499" s="111"/>
      <c r="D499" s="111"/>
    </row>
    <row r="500" spans="1:4" ht="16.5" thickBot="1">
      <c r="A500" s="120" t="s">
        <v>667</v>
      </c>
      <c r="B500" s="121">
        <f>SUM(B498)</f>
        <v>10220000</v>
      </c>
      <c r="C500" s="121">
        <f>SUM(C498)</f>
        <v>0</v>
      </c>
      <c r="D500" s="121">
        <f>SUM(D498)</f>
        <v>0</v>
      </c>
    </row>
    <row r="501" spans="1:4" ht="15.75">
      <c r="A501" s="122"/>
      <c r="B501" s="123"/>
      <c r="C501" s="123"/>
      <c r="D501" s="123"/>
    </row>
    <row r="502" spans="1:4" ht="15.75">
      <c r="A502" s="140" t="s">
        <v>251</v>
      </c>
      <c r="B502" s="141"/>
      <c r="C502" s="141"/>
      <c r="D502" s="141"/>
    </row>
    <row r="503" spans="1:4" ht="15.75">
      <c r="A503" s="144"/>
      <c r="B503" s="145"/>
      <c r="C503" s="145"/>
      <c r="D503" s="145"/>
    </row>
    <row r="504" spans="1:4" ht="15.75">
      <c r="A504" s="144" t="s">
        <v>262</v>
      </c>
      <c r="B504" s="146">
        <v>128811</v>
      </c>
      <c r="C504" s="145"/>
      <c r="D504" s="145"/>
    </row>
    <row r="505" spans="1:4" ht="15.75">
      <c r="A505" s="144"/>
      <c r="B505" s="146"/>
      <c r="C505" s="145"/>
      <c r="D505" s="145"/>
    </row>
    <row r="506" spans="1:4" ht="15.75">
      <c r="A506" s="144" t="s">
        <v>792</v>
      </c>
      <c r="B506" s="146">
        <v>34779</v>
      </c>
      <c r="C506" s="145"/>
      <c r="D506" s="145"/>
    </row>
    <row r="507" spans="1:4" ht="16.5" thickBot="1">
      <c r="A507" s="142"/>
      <c r="B507" s="143"/>
      <c r="C507" s="143"/>
      <c r="D507" s="143"/>
    </row>
    <row r="508" spans="1:4" ht="16.5" thickBot="1">
      <c r="A508" s="114" t="s">
        <v>707</v>
      </c>
      <c r="B508" s="109">
        <f>SUM(B504:B507)</f>
        <v>163590</v>
      </c>
      <c r="C508" s="109">
        <f>SUM(C504:C507)</f>
        <v>0</v>
      </c>
      <c r="D508" s="109">
        <f>SUM(D504:D507)</f>
        <v>0</v>
      </c>
    </row>
    <row r="509" spans="1:4" ht="16.5" thickBot="1">
      <c r="A509" s="142"/>
      <c r="B509" s="143"/>
      <c r="C509" s="143"/>
      <c r="D509" s="143"/>
    </row>
    <row r="510" spans="1:4" ht="16.5" thickBot="1">
      <c r="A510" s="120" t="s">
        <v>667</v>
      </c>
      <c r="B510" s="121">
        <f>SUM(B508)</f>
        <v>163590</v>
      </c>
      <c r="C510" s="121">
        <f>SUM(C508)</f>
        <v>0</v>
      </c>
      <c r="D510" s="121">
        <f>SUM(D508)</f>
        <v>0</v>
      </c>
    </row>
    <row r="511" spans="1:4" ht="15.75">
      <c r="A511" s="144"/>
      <c r="B511" s="145"/>
      <c r="C511" s="145"/>
      <c r="D511" s="145"/>
    </row>
    <row r="512" spans="1:4" ht="15.75">
      <c r="A512" s="140" t="s">
        <v>563</v>
      </c>
      <c r="B512" s="141"/>
      <c r="C512" s="141"/>
      <c r="D512" s="141"/>
    </row>
    <row r="513" spans="1:4" ht="15.75">
      <c r="A513" s="144"/>
      <c r="B513" s="145"/>
      <c r="C513" s="145"/>
      <c r="D513" s="145"/>
    </row>
    <row r="514" spans="1:4" ht="15.75">
      <c r="A514" s="144" t="s">
        <v>564</v>
      </c>
      <c r="B514" s="146">
        <v>3944480</v>
      </c>
      <c r="C514" s="146"/>
      <c r="D514" s="146"/>
    </row>
    <row r="515" spans="1:4" ht="15.75">
      <c r="A515" s="318" t="s">
        <v>886</v>
      </c>
      <c r="B515" s="145"/>
      <c r="C515" s="145"/>
      <c r="D515" s="145"/>
    </row>
    <row r="516" spans="1:4" ht="16.5" thickBot="1">
      <c r="A516" s="319"/>
      <c r="B516" s="143"/>
      <c r="C516" s="143"/>
      <c r="D516" s="143"/>
    </row>
    <row r="517" spans="1:4" ht="16.5" thickBot="1">
      <c r="A517" s="114" t="s">
        <v>483</v>
      </c>
      <c r="B517" s="109">
        <f>SUM(B514:B516)</f>
        <v>3944480</v>
      </c>
      <c r="C517" s="109">
        <f>SUM(C514:C516)</f>
        <v>0</v>
      </c>
      <c r="D517" s="109">
        <f>SUM(D514:D516)</f>
        <v>0</v>
      </c>
    </row>
    <row r="518" spans="1:4" ht="16.5" thickBot="1">
      <c r="A518" s="319"/>
      <c r="B518" s="143"/>
      <c r="C518" s="143"/>
      <c r="D518" s="143"/>
    </row>
    <row r="519" spans="1:4" ht="16.5" thickBot="1">
      <c r="A519" s="120" t="s">
        <v>667</v>
      </c>
      <c r="B519" s="121">
        <f>SUM(B517)</f>
        <v>3944480</v>
      </c>
      <c r="C519" s="121">
        <f>SUM(C517)</f>
        <v>0</v>
      </c>
      <c r="D519" s="121">
        <f>SUM(D517)</f>
        <v>0</v>
      </c>
    </row>
    <row r="520" spans="1:4" ht="16.5" thickBot="1">
      <c r="A520" s="110"/>
      <c r="B520" s="111"/>
      <c r="C520" s="111"/>
      <c r="D520" s="111"/>
    </row>
    <row r="521" spans="1:4" s="149" customFormat="1" ht="15.75" thickBot="1">
      <c r="A521" s="147" t="s">
        <v>654</v>
      </c>
      <c r="B521" s="148">
        <f>SUM(B150+B167+B178+B381+B255+B302+B335+B355+B391+B411+B421+B431+B449+B500+B198+B459+B207+B476+B510+B519)</f>
        <v>1222072250</v>
      </c>
      <c r="C521" s="148">
        <f>SUM(C150+C167+C178+C381+C255+C302+C335+C355+C391+C411+C421+C431+C449+C500+C198+C459+C207+C476+C510+C519)</f>
        <v>0</v>
      </c>
      <c r="D521" s="148">
        <f>SUM(D150+D167+D178+D381+D255+D302+D335+D355+D391+D411+D421+D431+D449+D500+D198+D459+D207+D476+D510+D519)</f>
        <v>0</v>
      </c>
    </row>
  </sheetData>
  <sheetProtection/>
  <mergeCells count="1">
    <mergeCell ref="A3:D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landscape" paperSize="9" r:id="rId1"/>
  <headerFooter alignWithMargins="0">
    <oddHeader>&amp;C&amp;"Calibri,Félkövér"&amp;U2018. évi költségvetés kiadásai  kormányzati funkciók szerint
Önkormányzat&amp;U  (Forintban)&amp;R&amp;"Calibri,Félkövér"Előterjesztés
2. a. függeléke részletes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98"/>
  <sheetViews>
    <sheetView zoomScaleSheetLayoutView="100" zoomScalePageLayoutView="0" workbookViewId="0" topLeftCell="A1">
      <selection activeCell="A1" sqref="A1:AJ1"/>
    </sheetView>
  </sheetViews>
  <sheetFormatPr defaultColWidth="9.140625" defaultRowHeight="12.75"/>
  <cols>
    <col min="1" max="2" width="2.7109375" style="5" customWidth="1"/>
    <col min="3" max="45" width="2.7109375" style="1" customWidth="1"/>
    <col min="46" max="16384" width="9.140625" style="1" customWidth="1"/>
  </cols>
  <sheetData>
    <row r="1" spans="1:36" ht="25.5" customHeight="1">
      <c r="A1" s="496" t="s">
        <v>788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8"/>
    </row>
    <row r="2" spans="1:36" ht="15.75" customHeight="1">
      <c r="A2" s="499" t="s">
        <v>274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</row>
    <row r="3" spans="1:36" ht="34.5" customHeight="1">
      <c r="A3" s="501" t="s">
        <v>754</v>
      </c>
      <c r="B3" s="502"/>
      <c r="C3" s="503" t="s">
        <v>755</v>
      </c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5" t="s">
        <v>756</v>
      </c>
      <c r="AD3" s="504"/>
      <c r="AE3" s="504"/>
      <c r="AF3" s="504"/>
      <c r="AG3" s="502" t="s">
        <v>790</v>
      </c>
      <c r="AH3" s="504"/>
      <c r="AI3" s="504"/>
      <c r="AJ3" s="504"/>
    </row>
    <row r="4" spans="1:36" ht="12.75">
      <c r="A4" s="520" t="s">
        <v>757</v>
      </c>
      <c r="B4" s="521"/>
      <c r="C4" s="522" t="s">
        <v>758</v>
      </c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2" t="s">
        <v>759</v>
      </c>
      <c r="AD4" s="523"/>
      <c r="AE4" s="523"/>
      <c r="AF4" s="510"/>
      <c r="AG4" s="522" t="s">
        <v>760</v>
      </c>
      <c r="AH4" s="523"/>
      <c r="AI4" s="523"/>
      <c r="AJ4" s="510"/>
    </row>
    <row r="5" spans="1:36" ht="19.5" customHeight="1">
      <c r="A5" s="588" t="s">
        <v>761</v>
      </c>
      <c r="B5" s="589"/>
      <c r="C5" s="590" t="s">
        <v>127</v>
      </c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596" t="s">
        <v>128</v>
      </c>
      <c r="AD5" s="597"/>
      <c r="AE5" s="597"/>
      <c r="AF5" s="598"/>
      <c r="AG5" s="593">
        <v>70017000</v>
      </c>
      <c r="AH5" s="594"/>
      <c r="AI5" s="594"/>
      <c r="AJ5" s="595"/>
    </row>
    <row r="6" spans="1:36" ht="19.5" customHeight="1">
      <c r="A6" s="588" t="s">
        <v>764</v>
      </c>
      <c r="B6" s="589"/>
      <c r="C6" s="590" t="s">
        <v>129</v>
      </c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91"/>
      <c r="Q6" s="591"/>
      <c r="R6" s="591"/>
      <c r="S6" s="591"/>
      <c r="T6" s="591"/>
      <c r="U6" s="591"/>
      <c r="V6" s="591"/>
      <c r="W6" s="591"/>
      <c r="X6" s="591"/>
      <c r="Y6" s="591"/>
      <c r="Z6" s="591"/>
      <c r="AA6" s="591"/>
      <c r="AB6" s="591"/>
      <c r="AC6" s="592" t="s">
        <v>130</v>
      </c>
      <c r="AD6" s="592"/>
      <c r="AE6" s="592"/>
      <c r="AF6" s="592"/>
      <c r="AG6" s="593">
        <v>5916000</v>
      </c>
      <c r="AH6" s="594"/>
      <c r="AI6" s="594"/>
      <c r="AJ6" s="595"/>
    </row>
    <row r="7" spans="1:36" ht="19.5" customHeight="1">
      <c r="A7" s="588" t="s">
        <v>767</v>
      </c>
      <c r="B7" s="589"/>
      <c r="C7" s="590" t="s">
        <v>131</v>
      </c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591"/>
      <c r="AA7" s="591"/>
      <c r="AB7" s="591"/>
      <c r="AC7" s="592" t="s">
        <v>132</v>
      </c>
      <c r="AD7" s="592"/>
      <c r="AE7" s="592"/>
      <c r="AF7" s="592"/>
      <c r="AG7" s="593">
        <v>0</v>
      </c>
      <c r="AH7" s="594"/>
      <c r="AI7" s="594"/>
      <c r="AJ7" s="595"/>
    </row>
    <row r="8" spans="1:36" ht="19.5" customHeight="1">
      <c r="A8" s="588" t="s">
        <v>770</v>
      </c>
      <c r="B8" s="589"/>
      <c r="C8" s="524" t="s">
        <v>133</v>
      </c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5"/>
      <c r="W8" s="525"/>
      <c r="X8" s="525"/>
      <c r="Y8" s="525"/>
      <c r="Z8" s="525"/>
      <c r="AA8" s="525"/>
      <c r="AB8" s="525"/>
      <c r="AC8" s="592" t="s">
        <v>134</v>
      </c>
      <c r="AD8" s="592"/>
      <c r="AE8" s="592"/>
      <c r="AF8" s="592"/>
      <c r="AG8" s="593">
        <v>1749000</v>
      </c>
      <c r="AH8" s="594"/>
      <c r="AI8" s="594"/>
      <c r="AJ8" s="595"/>
    </row>
    <row r="9" spans="1:36" ht="19.5" customHeight="1">
      <c r="A9" s="588" t="s">
        <v>773</v>
      </c>
      <c r="B9" s="589"/>
      <c r="C9" s="524" t="s">
        <v>135</v>
      </c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92" t="s">
        <v>136</v>
      </c>
      <c r="AD9" s="592"/>
      <c r="AE9" s="592"/>
      <c r="AF9" s="592"/>
      <c r="AG9" s="593"/>
      <c r="AH9" s="594"/>
      <c r="AI9" s="594"/>
      <c r="AJ9" s="595"/>
    </row>
    <row r="10" spans="1:36" ht="19.5" customHeight="1">
      <c r="A10" s="588" t="s">
        <v>776</v>
      </c>
      <c r="B10" s="589"/>
      <c r="C10" s="524" t="s">
        <v>137</v>
      </c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A10" s="525"/>
      <c r="AB10" s="525"/>
      <c r="AC10" s="592" t="s">
        <v>138</v>
      </c>
      <c r="AD10" s="592"/>
      <c r="AE10" s="592"/>
      <c r="AF10" s="592"/>
      <c r="AG10" s="593">
        <v>0</v>
      </c>
      <c r="AH10" s="594"/>
      <c r="AI10" s="594"/>
      <c r="AJ10" s="595"/>
    </row>
    <row r="11" spans="1:36" ht="19.5" customHeight="1">
      <c r="A11" s="588" t="s">
        <v>800</v>
      </c>
      <c r="B11" s="589"/>
      <c r="C11" s="524" t="s">
        <v>139</v>
      </c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92" t="s">
        <v>140</v>
      </c>
      <c r="AD11" s="592"/>
      <c r="AE11" s="592"/>
      <c r="AF11" s="592"/>
      <c r="AG11" s="593">
        <v>3285500</v>
      </c>
      <c r="AH11" s="594"/>
      <c r="AI11" s="594"/>
      <c r="AJ11" s="595"/>
    </row>
    <row r="12" spans="1:36" ht="19.5" customHeight="1">
      <c r="A12" s="588" t="s">
        <v>803</v>
      </c>
      <c r="B12" s="589"/>
      <c r="C12" s="524" t="s">
        <v>141</v>
      </c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5"/>
      <c r="V12" s="525"/>
      <c r="W12" s="525"/>
      <c r="X12" s="525"/>
      <c r="Y12" s="525"/>
      <c r="Z12" s="525"/>
      <c r="AA12" s="525"/>
      <c r="AB12" s="525"/>
      <c r="AC12" s="599" t="s">
        <v>142</v>
      </c>
      <c r="AD12" s="600"/>
      <c r="AE12" s="600"/>
      <c r="AF12" s="601"/>
      <c r="AG12" s="593"/>
      <c r="AH12" s="594"/>
      <c r="AI12" s="594"/>
      <c r="AJ12" s="595"/>
    </row>
    <row r="13" spans="1:36" ht="19.5" customHeight="1">
      <c r="A13" s="588" t="s">
        <v>806</v>
      </c>
      <c r="B13" s="589"/>
      <c r="C13" s="511" t="s">
        <v>143</v>
      </c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2"/>
      <c r="W13" s="512"/>
      <c r="X13" s="512"/>
      <c r="Y13" s="512"/>
      <c r="Z13" s="512"/>
      <c r="AA13" s="512"/>
      <c r="AB13" s="512"/>
      <c r="AC13" s="592" t="s">
        <v>144</v>
      </c>
      <c r="AD13" s="592"/>
      <c r="AE13" s="592"/>
      <c r="AF13" s="592"/>
      <c r="AG13" s="593">
        <v>1252000</v>
      </c>
      <c r="AH13" s="594"/>
      <c r="AI13" s="594"/>
      <c r="AJ13" s="595"/>
    </row>
    <row r="14" spans="1:36" ht="19.5" customHeight="1">
      <c r="A14" s="588" t="s">
        <v>809</v>
      </c>
      <c r="B14" s="589"/>
      <c r="C14" s="511" t="s">
        <v>145</v>
      </c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92" t="s">
        <v>146</v>
      </c>
      <c r="AD14" s="592"/>
      <c r="AE14" s="592"/>
      <c r="AF14" s="592"/>
      <c r="AG14" s="593"/>
      <c r="AH14" s="594"/>
      <c r="AI14" s="594"/>
      <c r="AJ14" s="595"/>
    </row>
    <row r="15" spans="1:36" ht="19.5" customHeight="1">
      <c r="A15" s="588" t="s">
        <v>812</v>
      </c>
      <c r="B15" s="589"/>
      <c r="C15" s="511" t="s">
        <v>147</v>
      </c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92" t="s">
        <v>148</v>
      </c>
      <c r="AD15" s="592"/>
      <c r="AE15" s="592"/>
      <c r="AF15" s="592"/>
      <c r="AG15" s="593"/>
      <c r="AH15" s="594"/>
      <c r="AI15" s="594"/>
      <c r="AJ15" s="595"/>
    </row>
    <row r="16" spans="1:36" s="3" customFormat="1" ht="19.5" customHeight="1">
      <c r="A16" s="588" t="s">
        <v>815</v>
      </c>
      <c r="B16" s="589"/>
      <c r="C16" s="511" t="s">
        <v>149</v>
      </c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2"/>
      <c r="AA16" s="512"/>
      <c r="AB16" s="512"/>
      <c r="AC16" s="592" t="s">
        <v>150</v>
      </c>
      <c r="AD16" s="592"/>
      <c r="AE16" s="592"/>
      <c r="AF16" s="592"/>
      <c r="AG16" s="593"/>
      <c r="AH16" s="594"/>
      <c r="AI16" s="594"/>
      <c r="AJ16" s="595"/>
    </row>
    <row r="17" spans="1:36" s="3" customFormat="1" ht="19.5" customHeight="1">
      <c r="A17" s="588" t="s">
        <v>818</v>
      </c>
      <c r="B17" s="589"/>
      <c r="C17" s="511" t="s">
        <v>151</v>
      </c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/>
      <c r="X17" s="512"/>
      <c r="Y17" s="512"/>
      <c r="Z17" s="512"/>
      <c r="AA17" s="512"/>
      <c r="AB17" s="512"/>
      <c r="AC17" s="592" t="s">
        <v>152</v>
      </c>
      <c r="AD17" s="592"/>
      <c r="AE17" s="592"/>
      <c r="AF17" s="592"/>
      <c r="AG17" s="593">
        <v>620300</v>
      </c>
      <c r="AH17" s="594"/>
      <c r="AI17" s="594"/>
      <c r="AJ17" s="595"/>
    </row>
    <row r="18" spans="1:36" s="3" customFormat="1" ht="19.5" customHeight="1">
      <c r="A18" s="602" t="s">
        <v>821</v>
      </c>
      <c r="B18" s="603"/>
      <c r="C18" s="604" t="s">
        <v>153</v>
      </c>
      <c r="D18" s="605"/>
      <c r="E18" s="605"/>
      <c r="F18" s="605"/>
      <c r="G18" s="605"/>
      <c r="H18" s="605"/>
      <c r="I18" s="605"/>
      <c r="J18" s="605"/>
      <c r="K18" s="605"/>
      <c r="L18" s="605"/>
      <c r="M18" s="605"/>
      <c r="N18" s="605"/>
      <c r="O18" s="605"/>
      <c r="P18" s="605"/>
      <c r="Q18" s="605"/>
      <c r="R18" s="605"/>
      <c r="S18" s="605"/>
      <c r="T18" s="605"/>
      <c r="U18" s="605"/>
      <c r="V18" s="605"/>
      <c r="W18" s="605"/>
      <c r="X18" s="605"/>
      <c r="Y18" s="605"/>
      <c r="Z18" s="605"/>
      <c r="AA18" s="605"/>
      <c r="AB18" s="605"/>
      <c r="AC18" s="606" t="s">
        <v>154</v>
      </c>
      <c r="AD18" s="606"/>
      <c r="AE18" s="606"/>
      <c r="AF18" s="606"/>
      <c r="AG18" s="607">
        <f>SUM(AG5:AJ17)</f>
        <v>82839800</v>
      </c>
      <c r="AH18" s="608"/>
      <c r="AI18" s="608"/>
      <c r="AJ18" s="609"/>
    </row>
    <row r="19" spans="1:36" ht="19.5" customHeight="1">
      <c r="A19" s="588" t="s">
        <v>824</v>
      </c>
      <c r="B19" s="589"/>
      <c r="C19" s="511" t="s">
        <v>155</v>
      </c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512"/>
      <c r="Z19" s="512"/>
      <c r="AA19" s="512"/>
      <c r="AB19" s="512"/>
      <c r="AC19" s="592" t="s">
        <v>156</v>
      </c>
      <c r="AD19" s="592"/>
      <c r="AE19" s="592"/>
      <c r="AF19" s="592"/>
      <c r="AG19" s="593"/>
      <c r="AH19" s="594"/>
      <c r="AI19" s="594"/>
      <c r="AJ19" s="595"/>
    </row>
    <row r="20" spans="1:36" ht="29.25" customHeight="1">
      <c r="A20" s="588" t="s">
        <v>827</v>
      </c>
      <c r="B20" s="589"/>
      <c r="C20" s="511" t="s">
        <v>157</v>
      </c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  <c r="AA20" s="512"/>
      <c r="AB20" s="512"/>
      <c r="AC20" s="592" t="s">
        <v>158</v>
      </c>
      <c r="AD20" s="592"/>
      <c r="AE20" s="592"/>
      <c r="AF20" s="592"/>
      <c r="AG20" s="593">
        <v>2035000</v>
      </c>
      <c r="AH20" s="594"/>
      <c r="AI20" s="594"/>
      <c r="AJ20" s="595"/>
    </row>
    <row r="21" spans="1:36" ht="19.5" customHeight="1">
      <c r="A21" s="588" t="s">
        <v>830</v>
      </c>
      <c r="B21" s="589"/>
      <c r="C21" s="514" t="s">
        <v>159</v>
      </c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92" t="s">
        <v>160</v>
      </c>
      <c r="AD21" s="592"/>
      <c r="AE21" s="592"/>
      <c r="AF21" s="592"/>
      <c r="AG21" s="593">
        <v>1821700</v>
      </c>
      <c r="AH21" s="594"/>
      <c r="AI21" s="594"/>
      <c r="AJ21" s="595"/>
    </row>
    <row r="22" spans="1:36" ht="19.5" customHeight="1">
      <c r="A22" s="602" t="s">
        <v>833</v>
      </c>
      <c r="B22" s="603"/>
      <c r="C22" s="529" t="s">
        <v>161</v>
      </c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606" t="s">
        <v>162</v>
      </c>
      <c r="AD22" s="606"/>
      <c r="AE22" s="606"/>
      <c r="AF22" s="606"/>
      <c r="AG22" s="607">
        <f>SUM(AG19:AJ21)</f>
        <v>3856700</v>
      </c>
      <c r="AH22" s="608"/>
      <c r="AI22" s="608"/>
      <c r="AJ22" s="609"/>
    </row>
    <row r="23" spans="1:36" ht="19.5" customHeight="1">
      <c r="A23" s="602" t="s">
        <v>836</v>
      </c>
      <c r="B23" s="603"/>
      <c r="C23" s="604" t="s">
        <v>163</v>
      </c>
      <c r="D23" s="605"/>
      <c r="E23" s="605"/>
      <c r="F23" s="605"/>
      <c r="G23" s="605"/>
      <c r="H23" s="605"/>
      <c r="I23" s="605"/>
      <c r="J23" s="605"/>
      <c r="K23" s="605"/>
      <c r="L23" s="605"/>
      <c r="M23" s="605"/>
      <c r="N23" s="605"/>
      <c r="O23" s="605"/>
      <c r="P23" s="605"/>
      <c r="Q23" s="605"/>
      <c r="R23" s="605"/>
      <c r="S23" s="605"/>
      <c r="T23" s="605"/>
      <c r="U23" s="605"/>
      <c r="V23" s="605"/>
      <c r="W23" s="605"/>
      <c r="X23" s="605"/>
      <c r="Y23" s="605"/>
      <c r="Z23" s="605"/>
      <c r="AA23" s="605"/>
      <c r="AB23" s="605"/>
      <c r="AC23" s="606" t="s">
        <v>164</v>
      </c>
      <c r="AD23" s="606"/>
      <c r="AE23" s="606"/>
      <c r="AF23" s="606"/>
      <c r="AG23" s="607">
        <f>AG18+AG22</f>
        <v>86696500</v>
      </c>
      <c r="AH23" s="608"/>
      <c r="AI23" s="608"/>
      <c r="AJ23" s="609"/>
    </row>
    <row r="24" spans="1:36" s="2" customFormat="1" ht="19.5" customHeight="1">
      <c r="A24" s="602" t="s">
        <v>839</v>
      </c>
      <c r="B24" s="603"/>
      <c r="C24" s="529" t="s">
        <v>165</v>
      </c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530"/>
      <c r="Y24" s="530"/>
      <c r="Z24" s="530"/>
      <c r="AA24" s="530"/>
      <c r="AB24" s="530"/>
      <c r="AC24" s="606" t="s">
        <v>166</v>
      </c>
      <c r="AD24" s="606"/>
      <c r="AE24" s="606"/>
      <c r="AF24" s="606"/>
      <c r="AG24" s="607">
        <v>17114940</v>
      </c>
      <c r="AH24" s="608"/>
      <c r="AI24" s="608"/>
      <c r="AJ24" s="609"/>
    </row>
    <row r="25" spans="1:36" ht="19.5" customHeight="1">
      <c r="A25" s="588" t="s">
        <v>5</v>
      </c>
      <c r="B25" s="589"/>
      <c r="C25" s="511" t="s">
        <v>167</v>
      </c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92" t="s">
        <v>168</v>
      </c>
      <c r="AD25" s="592"/>
      <c r="AE25" s="592"/>
      <c r="AF25" s="592"/>
      <c r="AG25" s="593">
        <v>97000</v>
      </c>
      <c r="AH25" s="594"/>
      <c r="AI25" s="594"/>
      <c r="AJ25" s="595"/>
    </row>
    <row r="26" spans="1:36" ht="19.5" customHeight="1">
      <c r="A26" s="588" t="s">
        <v>8</v>
      </c>
      <c r="B26" s="589"/>
      <c r="C26" s="511" t="s">
        <v>169</v>
      </c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12"/>
      <c r="T26" s="512"/>
      <c r="U26" s="512"/>
      <c r="V26" s="512"/>
      <c r="W26" s="512"/>
      <c r="X26" s="512"/>
      <c r="Y26" s="512"/>
      <c r="Z26" s="512"/>
      <c r="AA26" s="512"/>
      <c r="AB26" s="512"/>
      <c r="AC26" s="592" t="s">
        <v>170</v>
      </c>
      <c r="AD26" s="592"/>
      <c r="AE26" s="592"/>
      <c r="AF26" s="592"/>
      <c r="AG26" s="593">
        <v>914048</v>
      </c>
      <c r="AH26" s="594"/>
      <c r="AI26" s="594"/>
      <c r="AJ26" s="595"/>
    </row>
    <row r="27" spans="1:36" ht="19.5" customHeight="1">
      <c r="A27" s="588" t="s">
        <v>11</v>
      </c>
      <c r="B27" s="589"/>
      <c r="C27" s="511" t="s">
        <v>171</v>
      </c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2"/>
      <c r="T27" s="512"/>
      <c r="U27" s="512"/>
      <c r="V27" s="512"/>
      <c r="W27" s="512"/>
      <c r="X27" s="512"/>
      <c r="Y27" s="512"/>
      <c r="Z27" s="512"/>
      <c r="AA27" s="512"/>
      <c r="AB27" s="512"/>
      <c r="AC27" s="592" t="s">
        <v>172</v>
      </c>
      <c r="AD27" s="592"/>
      <c r="AE27" s="592"/>
      <c r="AF27" s="592"/>
      <c r="AG27" s="593"/>
      <c r="AH27" s="594"/>
      <c r="AI27" s="594"/>
      <c r="AJ27" s="595"/>
    </row>
    <row r="28" spans="1:36" ht="19.5" customHeight="1">
      <c r="A28" s="602" t="s">
        <v>14</v>
      </c>
      <c r="B28" s="603"/>
      <c r="C28" s="529" t="s">
        <v>173</v>
      </c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0"/>
      <c r="AC28" s="606" t="s">
        <v>174</v>
      </c>
      <c r="AD28" s="606"/>
      <c r="AE28" s="606"/>
      <c r="AF28" s="606"/>
      <c r="AG28" s="607">
        <f>SUM(AG25:AJ27)</f>
        <v>1011048</v>
      </c>
      <c r="AH28" s="608"/>
      <c r="AI28" s="608"/>
      <c r="AJ28" s="609"/>
    </row>
    <row r="29" spans="1:36" ht="19.5" customHeight="1">
      <c r="A29" s="588" t="s">
        <v>17</v>
      </c>
      <c r="B29" s="589"/>
      <c r="C29" s="511" t="s">
        <v>175</v>
      </c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92" t="s">
        <v>176</v>
      </c>
      <c r="AD29" s="592"/>
      <c r="AE29" s="592"/>
      <c r="AF29" s="592"/>
      <c r="AG29" s="593">
        <v>1211000</v>
      </c>
      <c r="AH29" s="594"/>
      <c r="AI29" s="594"/>
      <c r="AJ29" s="595"/>
    </row>
    <row r="30" spans="1:36" ht="19.5" customHeight="1">
      <c r="A30" s="588" t="s">
        <v>20</v>
      </c>
      <c r="B30" s="589"/>
      <c r="C30" s="511" t="s">
        <v>177</v>
      </c>
      <c r="D30" s="512"/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92" t="s">
        <v>178</v>
      </c>
      <c r="AD30" s="592"/>
      <c r="AE30" s="592"/>
      <c r="AF30" s="592"/>
      <c r="AG30" s="593">
        <v>240000</v>
      </c>
      <c r="AH30" s="594"/>
      <c r="AI30" s="594"/>
      <c r="AJ30" s="595"/>
    </row>
    <row r="31" spans="1:36" ht="19.5" customHeight="1">
      <c r="A31" s="602" t="s">
        <v>23</v>
      </c>
      <c r="B31" s="603"/>
      <c r="C31" s="529" t="s">
        <v>179</v>
      </c>
      <c r="D31" s="530"/>
      <c r="E31" s="530"/>
      <c r="F31" s="530"/>
      <c r="G31" s="530"/>
      <c r="H31" s="530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530"/>
      <c r="AC31" s="606" t="s">
        <v>180</v>
      </c>
      <c r="AD31" s="606"/>
      <c r="AE31" s="606"/>
      <c r="AF31" s="606"/>
      <c r="AG31" s="607">
        <f>SUM(AG29:AJ30)</f>
        <v>1451000</v>
      </c>
      <c r="AH31" s="608"/>
      <c r="AI31" s="608"/>
      <c r="AJ31" s="609"/>
    </row>
    <row r="32" spans="1:36" ht="19.5" customHeight="1">
      <c r="A32" s="588" t="s">
        <v>26</v>
      </c>
      <c r="B32" s="589"/>
      <c r="C32" s="511" t="s">
        <v>181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92" t="s">
        <v>182</v>
      </c>
      <c r="AD32" s="592"/>
      <c r="AE32" s="592"/>
      <c r="AF32" s="592"/>
      <c r="AG32" s="593">
        <f>'[1]2.b kiadások részletes'!F116/1000</f>
        <v>0</v>
      </c>
      <c r="AH32" s="594"/>
      <c r="AI32" s="594"/>
      <c r="AJ32" s="595"/>
    </row>
    <row r="33" spans="1:36" ht="19.5" customHeight="1">
      <c r="A33" s="588" t="s">
        <v>29</v>
      </c>
      <c r="B33" s="589"/>
      <c r="C33" s="511" t="s">
        <v>183</v>
      </c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2"/>
      <c r="AA33" s="512"/>
      <c r="AB33" s="512"/>
      <c r="AC33" s="592" t="s">
        <v>184</v>
      </c>
      <c r="AD33" s="592"/>
      <c r="AE33" s="592"/>
      <c r="AF33" s="592"/>
      <c r="AG33" s="593"/>
      <c r="AH33" s="594"/>
      <c r="AI33" s="594"/>
      <c r="AJ33" s="595"/>
    </row>
    <row r="34" spans="1:36" ht="19.5" customHeight="1">
      <c r="A34" s="588" t="s">
        <v>32</v>
      </c>
      <c r="B34" s="589"/>
      <c r="C34" s="511" t="s">
        <v>185</v>
      </c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92" t="s">
        <v>186</v>
      </c>
      <c r="AD34" s="592"/>
      <c r="AE34" s="592"/>
      <c r="AF34" s="592"/>
      <c r="AG34" s="593">
        <v>1186000</v>
      </c>
      <c r="AH34" s="594"/>
      <c r="AI34" s="594"/>
      <c r="AJ34" s="595"/>
    </row>
    <row r="35" spans="1:36" ht="19.5" customHeight="1">
      <c r="A35" s="588" t="s">
        <v>35</v>
      </c>
      <c r="B35" s="589"/>
      <c r="C35" s="511" t="s">
        <v>187</v>
      </c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/>
      <c r="R35" s="512"/>
      <c r="S35" s="512"/>
      <c r="T35" s="512"/>
      <c r="U35" s="512"/>
      <c r="V35" s="512"/>
      <c r="W35" s="512"/>
      <c r="X35" s="512"/>
      <c r="Y35" s="512"/>
      <c r="Z35" s="512"/>
      <c r="AA35" s="512"/>
      <c r="AB35" s="512"/>
      <c r="AC35" s="592" t="s">
        <v>188</v>
      </c>
      <c r="AD35" s="592"/>
      <c r="AE35" s="592"/>
      <c r="AF35" s="592"/>
      <c r="AG35" s="593">
        <v>20000</v>
      </c>
      <c r="AH35" s="594"/>
      <c r="AI35" s="594"/>
      <c r="AJ35" s="595"/>
    </row>
    <row r="36" spans="1:36" ht="19.5" customHeight="1">
      <c r="A36" s="588" t="s">
        <v>38</v>
      </c>
      <c r="B36" s="589"/>
      <c r="C36" s="610" t="s">
        <v>120</v>
      </c>
      <c r="D36" s="611"/>
      <c r="E36" s="611"/>
      <c r="F36" s="611"/>
      <c r="G36" s="611"/>
      <c r="H36" s="611"/>
      <c r="I36" s="611"/>
      <c r="J36" s="611"/>
      <c r="K36" s="611"/>
      <c r="L36" s="611"/>
      <c r="M36" s="611"/>
      <c r="N36" s="611"/>
      <c r="O36" s="611"/>
      <c r="P36" s="611"/>
      <c r="Q36" s="611"/>
      <c r="R36" s="611"/>
      <c r="S36" s="611"/>
      <c r="T36" s="611"/>
      <c r="U36" s="611"/>
      <c r="V36" s="611"/>
      <c r="W36" s="611"/>
      <c r="X36" s="611"/>
      <c r="Y36" s="611"/>
      <c r="Z36" s="611"/>
      <c r="AA36" s="611"/>
      <c r="AB36" s="611"/>
      <c r="AC36" s="592" t="s">
        <v>189</v>
      </c>
      <c r="AD36" s="592"/>
      <c r="AE36" s="592"/>
      <c r="AF36" s="592"/>
      <c r="AG36" s="593">
        <v>100000</v>
      </c>
      <c r="AH36" s="594"/>
      <c r="AI36" s="594"/>
      <c r="AJ36" s="595"/>
    </row>
    <row r="37" spans="1:36" ht="19.5" customHeight="1">
      <c r="A37" s="588" t="s">
        <v>41</v>
      </c>
      <c r="B37" s="589"/>
      <c r="C37" s="514" t="s">
        <v>190</v>
      </c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92" t="s">
        <v>191</v>
      </c>
      <c r="AD37" s="592"/>
      <c r="AE37" s="592"/>
      <c r="AF37" s="592"/>
      <c r="AG37" s="593">
        <v>1852000</v>
      </c>
      <c r="AH37" s="594"/>
      <c r="AI37" s="594"/>
      <c r="AJ37" s="595"/>
    </row>
    <row r="38" spans="1:36" ht="19.5" customHeight="1">
      <c r="A38" s="588" t="s">
        <v>44</v>
      </c>
      <c r="B38" s="589"/>
      <c r="C38" s="511" t="s">
        <v>192</v>
      </c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92" t="s">
        <v>193</v>
      </c>
      <c r="AD38" s="592"/>
      <c r="AE38" s="592"/>
      <c r="AF38" s="592"/>
      <c r="AG38" s="593">
        <v>1988000</v>
      </c>
      <c r="AH38" s="594"/>
      <c r="AI38" s="594"/>
      <c r="AJ38" s="595"/>
    </row>
    <row r="39" spans="1:36" ht="19.5" customHeight="1">
      <c r="A39" s="602" t="s">
        <v>47</v>
      </c>
      <c r="B39" s="603"/>
      <c r="C39" s="529" t="s">
        <v>194</v>
      </c>
      <c r="D39" s="530"/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606" t="s">
        <v>195</v>
      </c>
      <c r="AD39" s="606"/>
      <c r="AE39" s="606"/>
      <c r="AF39" s="606"/>
      <c r="AG39" s="607">
        <f>SUM(AG32:AJ38)</f>
        <v>5146000</v>
      </c>
      <c r="AH39" s="608"/>
      <c r="AI39" s="608"/>
      <c r="AJ39" s="609"/>
    </row>
    <row r="40" spans="1:36" ht="19.5" customHeight="1">
      <c r="A40" s="588" t="s">
        <v>50</v>
      </c>
      <c r="B40" s="589"/>
      <c r="C40" s="511" t="s">
        <v>196</v>
      </c>
      <c r="D40" s="512"/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512"/>
      <c r="T40" s="512"/>
      <c r="U40" s="512"/>
      <c r="V40" s="512"/>
      <c r="W40" s="512"/>
      <c r="X40" s="512"/>
      <c r="Y40" s="512"/>
      <c r="Z40" s="512"/>
      <c r="AA40" s="512"/>
      <c r="AB40" s="512"/>
      <c r="AC40" s="592" t="s">
        <v>197</v>
      </c>
      <c r="AD40" s="592"/>
      <c r="AE40" s="592"/>
      <c r="AF40" s="592"/>
      <c r="AG40" s="593">
        <v>860000</v>
      </c>
      <c r="AH40" s="594"/>
      <c r="AI40" s="594"/>
      <c r="AJ40" s="595"/>
    </row>
    <row r="41" spans="1:36" ht="19.5" customHeight="1">
      <c r="A41" s="588" t="s">
        <v>53</v>
      </c>
      <c r="B41" s="589"/>
      <c r="C41" s="511" t="s">
        <v>198</v>
      </c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2"/>
      <c r="U41" s="512"/>
      <c r="V41" s="512"/>
      <c r="W41" s="512"/>
      <c r="X41" s="512"/>
      <c r="Y41" s="512"/>
      <c r="Z41" s="512"/>
      <c r="AA41" s="512"/>
      <c r="AB41" s="512"/>
      <c r="AC41" s="592" t="s">
        <v>199</v>
      </c>
      <c r="AD41" s="592"/>
      <c r="AE41" s="592"/>
      <c r="AF41" s="592"/>
      <c r="AG41" s="593">
        <f>'[1]2.b kiadások részletes'!F155/1000</f>
        <v>0</v>
      </c>
      <c r="AH41" s="594"/>
      <c r="AI41" s="594"/>
      <c r="AJ41" s="595"/>
    </row>
    <row r="42" spans="1:36" ht="19.5" customHeight="1">
      <c r="A42" s="602" t="s">
        <v>56</v>
      </c>
      <c r="B42" s="603"/>
      <c r="C42" s="529" t="s">
        <v>200</v>
      </c>
      <c r="D42" s="530"/>
      <c r="E42" s="530"/>
      <c r="F42" s="530"/>
      <c r="G42" s="530"/>
      <c r="H42" s="530"/>
      <c r="I42" s="530"/>
      <c r="J42" s="530"/>
      <c r="K42" s="530"/>
      <c r="L42" s="530"/>
      <c r="M42" s="530"/>
      <c r="N42" s="530"/>
      <c r="O42" s="530"/>
      <c r="P42" s="530"/>
      <c r="Q42" s="530"/>
      <c r="R42" s="530"/>
      <c r="S42" s="530"/>
      <c r="T42" s="530"/>
      <c r="U42" s="530"/>
      <c r="V42" s="530"/>
      <c r="W42" s="530"/>
      <c r="X42" s="530"/>
      <c r="Y42" s="530"/>
      <c r="Z42" s="530"/>
      <c r="AA42" s="530"/>
      <c r="AB42" s="530"/>
      <c r="AC42" s="606" t="s">
        <v>201</v>
      </c>
      <c r="AD42" s="606"/>
      <c r="AE42" s="606"/>
      <c r="AF42" s="606"/>
      <c r="AG42" s="607">
        <f>SUM(AG40:AJ41)</f>
        <v>860000</v>
      </c>
      <c r="AH42" s="608"/>
      <c r="AI42" s="608"/>
      <c r="AJ42" s="609"/>
    </row>
    <row r="43" spans="1:36" ht="19.5" customHeight="1">
      <c r="A43" s="588" t="s">
        <v>59</v>
      </c>
      <c r="B43" s="589"/>
      <c r="C43" s="511" t="s">
        <v>202</v>
      </c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2"/>
      <c r="T43" s="512"/>
      <c r="U43" s="512"/>
      <c r="V43" s="512"/>
      <c r="W43" s="512"/>
      <c r="X43" s="512"/>
      <c r="Y43" s="512"/>
      <c r="Z43" s="512"/>
      <c r="AA43" s="512"/>
      <c r="AB43" s="512"/>
      <c r="AC43" s="592" t="s">
        <v>203</v>
      </c>
      <c r="AD43" s="592"/>
      <c r="AE43" s="592"/>
      <c r="AF43" s="592"/>
      <c r="AG43" s="593">
        <v>1389693</v>
      </c>
      <c r="AH43" s="594"/>
      <c r="AI43" s="594"/>
      <c r="AJ43" s="595"/>
    </row>
    <row r="44" spans="1:36" ht="19.5" customHeight="1">
      <c r="A44" s="588" t="s">
        <v>62</v>
      </c>
      <c r="B44" s="589"/>
      <c r="C44" s="511" t="s">
        <v>204</v>
      </c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  <c r="Q44" s="512"/>
      <c r="R44" s="512"/>
      <c r="S44" s="512"/>
      <c r="T44" s="512"/>
      <c r="U44" s="512"/>
      <c r="V44" s="512"/>
      <c r="W44" s="512"/>
      <c r="X44" s="512"/>
      <c r="Y44" s="512"/>
      <c r="Z44" s="512"/>
      <c r="AA44" s="512"/>
      <c r="AB44" s="512"/>
      <c r="AC44" s="592" t="s">
        <v>205</v>
      </c>
      <c r="AD44" s="592"/>
      <c r="AE44" s="592"/>
      <c r="AF44" s="592"/>
      <c r="AG44" s="593"/>
      <c r="AH44" s="594"/>
      <c r="AI44" s="594"/>
      <c r="AJ44" s="595"/>
    </row>
    <row r="45" spans="1:36" ht="19.5" customHeight="1">
      <c r="A45" s="588" t="s">
        <v>65</v>
      </c>
      <c r="B45" s="589"/>
      <c r="C45" s="511" t="s">
        <v>206</v>
      </c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/>
      <c r="X45" s="512"/>
      <c r="Y45" s="512"/>
      <c r="Z45" s="512"/>
      <c r="AA45" s="512"/>
      <c r="AB45" s="512"/>
      <c r="AC45" s="592" t="s">
        <v>207</v>
      </c>
      <c r="AD45" s="592"/>
      <c r="AE45" s="592"/>
      <c r="AF45" s="592"/>
      <c r="AG45" s="593"/>
      <c r="AH45" s="594"/>
      <c r="AI45" s="594"/>
      <c r="AJ45" s="595"/>
    </row>
    <row r="46" spans="1:36" ht="19.5" customHeight="1">
      <c r="A46" s="588" t="s">
        <v>68</v>
      </c>
      <c r="B46" s="589"/>
      <c r="C46" s="511" t="s">
        <v>208</v>
      </c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92" t="s">
        <v>209</v>
      </c>
      <c r="AD46" s="592"/>
      <c r="AE46" s="592"/>
      <c r="AF46" s="592"/>
      <c r="AG46" s="593"/>
      <c r="AH46" s="594"/>
      <c r="AI46" s="594"/>
      <c r="AJ46" s="595"/>
    </row>
    <row r="47" spans="1:36" ht="19.5" customHeight="1">
      <c r="A47" s="588" t="s">
        <v>71</v>
      </c>
      <c r="B47" s="589"/>
      <c r="C47" s="511" t="s">
        <v>210</v>
      </c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92" t="s">
        <v>211</v>
      </c>
      <c r="AD47" s="592"/>
      <c r="AE47" s="592"/>
      <c r="AF47" s="592"/>
      <c r="AG47" s="593">
        <v>227000</v>
      </c>
      <c r="AH47" s="594"/>
      <c r="AI47" s="594"/>
      <c r="AJ47" s="595"/>
    </row>
    <row r="48" spans="1:36" ht="19.5" customHeight="1">
      <c r="A48" s="602" t="s">
        <v>74</v>
      </c>
      <c r="B48" s="603"/>
      <c r="C48" s="529" t="s">
        <v>212</v>
      </c>
      <c r="D48" s="530"/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30"/>
      <c r="P48" s="530"/>
      <c r="Q48" s="530"/>
      <c r="R48" s="530"/>
      <c r="S48" s="530"/>
      <c r="T48" s="530"/>
      <c r="U48" s="530"/>
      <c r="V48" s="530"/>
      <c r="W48" s="530"/>
      <c r="X48" s="530"/>
      <c r="Y48" s="530"/>
      <c r="Z48" s="530"/>
      <c r="AA48" s="530"/>
      <c r="AB48" s="530"/>
      <c r="AC48" s="606" t="s">
        <v>213</v>
      </c>
      <c r="AD48" s="606"/>
      <c r="AE48" s="606"/>
      <c r="AF48" s="606"/>
      <c r="AG48" s="607">
        <f>SUM(AG43:AJ47)</f>
        <v>1616693</v>
      </c>
      <c r="AH48" s="608"/>
      <c r="AI48" s="608"/>
      <c r="AJ48" s="609"/>
    </row>
    <row r="49" spans="1:36" ht="19.5" customHeight="1">
      <c r="A49" s="602" t="s">
        <v>214</v>
      </c>
      <c r="B49" s="603"/>
      <c r="C49" s="529" t="s">
        <v>215</v>
      </c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530"/>
      <c r="V49" s="530"/>
      <c r="W49" s="530"/>
      <c r="X49" s="530"/>
      <c r="Y49" s="530"/>
      <c r="Z49" s="530"/>
      <c r="AA49" s="530"/>
      <c r="AB49" s="530"/>
      <c r="AC49" s="606" t="s">
        <v>216</v>
      </c>
      <c r="AD49" s="606"/>
      <c r="AE49" s="606"/>
      <c r="AF49" s="606"/>
      <c r="AG49" s="607">
        <f>AG28+AG31+AG39+AG42+AG48</f>
        <v>10084741</v>
      </c>
      <c r="AH49" s="608"/>
      <c r="AI49" s="608"/>
      <c r="AJ49" s="609"/>
    </row>
    <row r="50" spans="1:36" ht="19.5" customHeight="1">
      <c r="A50" s="588" t="s">
        <v>217</v>
      </c>
      <c r="B50" s="589"/>
      <c r="C50" s="538" t="s">
        <v>218</v>
      </c>
      <c r="D50" s="539"/>
      <c r="E50" s="539"/>
      <c r="F50" s="539"/>
      <c r="G50" s="539"/>
      <c r="H50" s="539"/>
      <c r="I50" s="539"/>
      <c r="J50" s="539"/>
      <c r="K50" s="539"/>
      <c r="L50" s="539"/>
      <c r="M50" s="539"/>
      <c r="N50" s="539"/>
      <c r="O50" s="539"/>
      <c r="P50" s="539"/>
      <c r="Q50" s="539"/>
      <c r="R50" s="539"/>
      <c r="S50" s="539"/>
      <c r="T50" s="539"/>
      <c r="U50" s="539"/>
      <c r="V50" s="539"/>
      <c r="W50" s="539"/>
      <c r="X50" s="539"/>
      <c r="Y50" s="539"/>
      <c r="Z50" s="539"/>
      <c r="AA50" s="539"/>
      <c r="AB50" s="539"/>
      <c r="AC50" s="592" t="s">
        <v>219</v>
      </c>
      <c r="AD50" s="592"/>
      <c r="AE50" s="592"/>
      <c r="AF50" s="592"/>
      <c r="AG50" s="593"/>
      <c r="AH50" s="594"/>
      <c r="AI50" s="594"/>
      <c r="AJ50" s="595"/>
    </row>
    <row r="51" spans="1:36" ht="19.5" customHeight="1">
      <c r="A51" s="588" t="s">
        <v>220</v>
      </c>
      <c r="B51" s="589"/>
      <c r="C51" s="538" t="s">
        <v>221</v>
      </c>
      <c r="D51" s="539"/>
      <c r="E51" s="539"/>
      <c r="F51" s="539"/>
      <c r="G51" s="539"/>
      <c r="H51" s="539"/>
      <c r="I51" s="539"/>
      <c r="J51" s="539"/>
      <c r="K51" s="539"/>
      <c r="L51" s="539"/>
      <c r="M51" s="539"/>
      <c r="N51" s="539"/>
      <c r="O51" s="539"/>
      <c r="P51" s="539"/>
      <c r="Q51" s="539"/>
      <c r="R51" s="539"/>
      <c r="S51" s="539"/>
      <c r="T51" s="539"/>
      <c r="U51" s="539"/>
      <c r="V51" s="539"/>
      <c r="W51" s="539"/>
      <c r="X51" s="539"/>
      <c r="Y51" s="539"/>
      <c r="Z51" s="539"/>
      <c r="AA51" s="539"/>
      <c r="AB51" s="539"/>
      <c r="AC51" s="592" t="s">
        <v>222</v>
      </c>
      <c r="AD51" s="592"/>
      <c r="AE51" s="592"/>
      <c r="AF51" s="592"/>
      <c r="AG51" s="593"/>
      <c r="AH51" s="594"/>
      <c r="AI51" s="594"/>
      <c r="AJ51" s="595"/>
    </row>
    <row r="52" spans="1:36" ht="19.5" customHeight="1">
      <c r="A52" s="588" t="s">
        <v>223</v>
      </c>
      <c r="B52" s="589"/>
      <c r="C52" s="612" t="s">
        <v>224</v>
      </c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592" t="s">
        <v>225</v>
      </c>
      <c r="AD52" s="592"/>
      <c r="AE52" s="592"/>
      <c r="AF52" s="592"/>
      <c r="AG52" s="593"/>
      <c r="AH52" s="594"/>
      <c r="AI52" s="594"/>
      <c r="AJ52" s="595"/>
    </row>
    <row r="53" spans="1:36" ht="19.5" customHeight="1">
      <c r="A53" s="588" t="s">
        <v>226</v>
      </c>
      <c r="B53" s="589"/>
      <c r="C53" s="612" t="s">
        <v>227</v>
      </c>
      <c r="D53" s="613"/>
      <c r="E53" s="613"/>
      <c r="F53" s="613"/>
      <c r="G53" s="613"/>
      <c r="H53" s="613"/>
      <c r="I53" s="613"/>
      <c r="J53" s="613"/>
      <c r="K53" s="613"/>
      <c r="L53" s="613"/>
      <c r="M53" s="613"/>
      <c r="N53" s="613"/>
      <c r="O53" s="613"/>
      <c r="P53" s="613"/>
      <c r="Q53" s="613"/>
      <c r="R53" s="613"/>
      <c r="S53" s="613"/>
      <c r="T53" s="613"/>
      <c r="U53" s="613"/>
      <c r="V53" s="613"/>
      <c r="W53" s="613"/>
      <c r="X53" s="613"/>
      <c r="Y53" s="613"/>
      <c r="Z53" s="613"/>
      <c r="AA53" s="613"/>
      <c r="AB53" s="613"/>
      <c r="AC53" s="592" t="s">
        <v>228</v>
      </c>
      <c r="AD53" s="592"/>
      <c r="AE53" s="592"/>
      <c r="AF53" s="592"/>
      <c r="AG53" s="593"/>
      <c r="AH53" s="594"/>
      <c r="AI53" s="594"/>
      <c r="AJ53" s="595"/>
    </row>
    <row r="54" spans="1:36" ht="19.5" customHeight="1">
      <c r="A54" s="588" t="s">
        <v>229</v>
      </c>
      <c r="B54" s="589"/>
      <c r="C54" s="612" t="s">
        <v>230</v>
      </c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592" t="s">
        <v>231</v>
      </c>
      <c r="AD54" s="592"/>
      <c r="AE54" s="592"/>
      <c r="AF54" s="592"/>
      <c r="AG54" s="593"/>
      <c r="AH54" s="594"/>
      <c r="AI54" s="594"/>
      <c r="AJ54" s="595"/>
    </row>
    <row r="55" spans="1:36" ht="19.5" customHeight="1">
      <c r="A55" s="588" t="s">
        <v>232</v>
      </c>
      <c r="B55" s="589"/>
      <c r="C55" s="538" t="s">
        <v>233</v>
      </c>
      <c r="D55" s="539"/>
      <c r="E55" s="539"/>
      <c r="F55" s="539"/>
      <c r="G55" s="539"/>
      <c r="H55" s="539"/>
      <c r="I55" s="539"/>
      <c r="J55" s="539"/>
      <c r="K55" s="539"/>
      <c r="L55" s="539"/>
      <c r="M55" s="539"/>
      <c r="N55" s="539"/>
      <c r="O55" s="539"/>
      <c r="P55" s="539"/>
      <c r="Q55" s="539"/>
      <c r="R55" s="539"/>
      <c r="S55" s="539"/>
      <c r="T55" s="539"/>
      <c r="U55" s="539"/>
      <c r="V55" s="539"/>
      <c r="W55" s="539"/>
      <c r="X55" s="539"/>
      <c r="Y55" s="539"/>
      <c r="Z55" s="539"/>
      <c r="AA55" s="539"/>
      <c r="AB55" s="539"/>
      <c r="AC55" s="592" t="s">
        <v>234</v>
      </c>
      <c r="AD55" s="592"/>
      <c r="AE55" s="592"/>
      <c r="AF55" s="592"/>
      <c r="AG55" s="593"/>
      <c r="AH55" s="594"/>
      <c r="AI55" s="594"/>
      <c r="AJ55" s="595"/>
    </row>
    <row r="56" spans="1:36" ht="19.5" customHeight="1">
      <c r="A56" s="588" t="s">
        <v>235</v>
      </c>
      <c r="B56" s="589"/>
      <c r="C56" s="538" t="s">
        <v>236</v>
      </c>
      <c r="D56" s="539"/>
      <c r="E56" s="539"/>
      <c r="F56" s="539"/>
      <c r="G56" s="539"/>
      <c r="H56" s="539"/>
      <c r="I56" s="539"/>
      <c r="J56" s="539"/>
      <c r="K56" s="539"/>
      <c r="L56" s="539"/>
      <c r="M56" s="539"/>
      <c r="N56" s="539"/>
      <c r="O56" s="539"/>
      <c r="P56" s="539"/>
      <c r="Q56" s="539"/>
      <c r="R56" s="539"/>
      <c r="S56" s="539"/>
      <c r="T56" s="539"/>
      <c r="U56" s="539"/>
      <c r="V56" s="539"/>
      <c r="W56" s="539"/>
      <c r="X56" s="539"/>
      <c r="Y56" s="539"/>
      <c r="Z56" s="539"/>
      <c r="AA56" s="539"/>
      <c r="AB56" s="539"/>
      <c r="AC56" s="592" t="s">
        <v>237</v>
      </c>
      <c r="AD56" s="592"/>
      <c r="AE56" s="592"/>
      <c r="AF56" s="592"/>
      <c r="AG56" s="593"/>
      <c r="AH56" s="594"/>
      <c r="AI56" s="594"/>
      <c r="AJ56" s="595"/>
    </row>
    <row r="57" spans="1:36" ht="19.5" customHeight="1">
      <c r="A57" s="588" t="s">
        <v>238</v>
      </c>
      <c r="B57" s="589"/>
      <c r="C57" s="538" t="s">
        <v>275</v>
      </c>
      <c r="D57" s="539"/>
      <c r="E57" s="539"/>
      <c r="F57" s="539"/>
      <c r="G57" s="539"/>
      <c r="H57" s="539"/>
      <c r="I57" s="539"/>
      <c r="J57" s="539"/>
      <c r="K57" s="539"/>
      <c r="L57" s="539"/>
      <c r="M57" s="539"/>
      <c r="N57" s="539"/>
      <c r="O57" s="539"/>
      <c r="P57" s="539"/>
      <c r="Q57" s="539"/>
      <c r="R57" s="539"/>
      <c r="S57" s="539"/>
      <c r="T57" s="539"/>
      <c r="U57" s="539"/>
      <c r="V57" s="539"/>
      <c r="W57" s="539"/>
      <c r="X57" s="539"/>
      <c r="Y57" s="539"/>
      <c r="Z57" s="539"/>
      <c r="AA57" s="539"/>
      <c r="AB57" s="539"/>
      <c r="AC57" s="592" t="s">
        <v>276</v>
      </c>
      <c r="AD57" s="592"/>
      <c r="AE57" s="592"/>
      <c r="AF57" s="592"/>
      <c r="AG57" s="593"/>
      <c r="AH57" s="594"/>
      <c r="AI57" s="594"/>
      <c r="AJ57" s="595"/>
    </row>
    <row r="58" spans="1:36" ht="19.5" customHeight="1">
      <c r="A58" s="602" t="s">
        <v>277</v>
      </c>
      <c r="B58" s="603"/>
      <c r="C58" s="542" t="s">
        <v>279</v>
      </c>
      <c r="D58" s="543"/>
      <c r="E58" s="543"/>
      <c r="F58" s="543"/>
      <c r="G58" s="543"/>
      <c r="H58" s="543"/>
      <c r="I58" s="543"/>
      <c r="J58" s="543"/>
      <c r="K58" s="543"/>
      <c r="L58" s="543"/>
      <c r="M58" s="543"/>
      <c r="N58" s="543"/>
      <c r="O58" s="543"/>
      <c r="P58" s="543"/>
      <c r="Q58" s="543"/>
      <c r="R58" s="543"/>
      <c r="S58" s="543"/>
      <c r="T58" s="543"/>
      <c r="U58" s="543"/>
      <c r="V58" s="543"/>
      <c r="W58" s="543"/>
      <c r="X58" s="543"/>
      <c r="Y58" s="543"/>
      <c r="Z58" s="543"/>
      <c r="AA58" s="543"/>
      <c r="AB58" s="543"/>
      <c r="AC58" s="606" t="s">
        <v>280</v>
      </c>
      <c r="AD58" s="606"/>
      <c r="AE58" s="606"/>
      <c r="AF58" s="606"/>
      <c r="AG58" s="607">
        <f>SUM(AG50:AJ57)</f>
        <v>0</v>
      </c>
      <c r="AH58" s="608"/>
      <c r="AI58" s="608"/>
      <c r="AJ58" s="609"/>
    </row>
    <row r="59" spans="1:36" ht="19.5" customHeight="1">
      <c r="A59" s="588" t="s">
        <v>281</v>
      </c>
      <c r="B59" s="589"/>
      <c r="C59" s="614" t="s">
        <v>282</v>
      </c>
      <c r="D59" s="615"/>
      <c r="E59" s="615"/>
      <c r="F59" s="615"/>
      <c r="G59" s="615"/>
      <c r="H59" s="615"/>
      <c r="I59" s="615"/>
      <c r="J59" s="615"/>
      <c r="K59" s="615"/>
      <c r="L59" s="615"/>
      <c r="M59" s="615"/>
      <c r="N59" s="615"/>
      <c r="O59" s="615"/>
      <c r="P59" s="615"/>
      <c r="Q59" s="615"/>
      <c r="R59" s="615"/>
      <c r="S59" s="615"/>
      <c r="T59" s="615"/>
      <c r="U59" s="615"/>
      <c r="V59" s="615"/>
      <c r="W59" s="615"/>
      <c r="X59" s="615"/>
      <c r="Y59" s="615"/>
      <c r="Z59" s="615"/>
      <c r="AA59" s="615"/>
      <c r="AB59" s="615"/>
      <c r="AC59" s="592" t="s">
        <v>283</v>
      </c>
      <c r="AD59" s="592"/>
      <c r="AE59" s="592"/>
      <c r="AF59" s="592"/>
      <c r="AG59" s="593"/>
      <c r="AH59" s="594"/>
      <c r="AI59" s="594"/>
      <c r="AJ59" s="595"/>
    </row>
    <row r="60" spans="1:36" ht="19.5" customHeight="1">
      <c r="A60" s="588" t="s">
        <v>284</v>
      </c>
      <c r="B60" s="589"/>
      <c r="C60" s="614" t="s">
        <v>285</v>
      </c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5"/>
      <c r="O60" s="615"/>
      <c r="P60" s="615"/>
      <c r="Q60" s="615"/>
      <c r="R60" s="615"/>
      <c r="S60" s="615"/>
      <c r="T60" s="615"/>
      <c r="U60" s="615"/>
      <c r="V60" s="615"/>
      <c r="W60" s="615"/>
      <c r="X60" s="615"/>
      <c r="Y60" s="615"/>
      <c r="Z60" s="615"/>
      <c r="AA60" s="615"/>
      <c r="AB60" s="615"/>
      <c r="AC60" s="592" t="s">
        <v>286</v>
      </c>
      <c r="AD60" s="592"/>
      <c r="AE60" s="592"/>
      <c r="AF60" s="592"/>
      <c r="AG60" s="593"/>
      <c r="AH60" s="594"/>
      <c r="AI60" s="594"/>
      <c r="AJ60" s="595"/>
    </row>
    <row r="61" spans="1:36" ht="29.25" customHeight="1">
      <c r="A61" s="588" t="s">
        <v>287</v>
      </c>
      <c r="B61" s="589"/>
      <c r="C61" s="614" t="s">
        <v>288</v>
      </c>
      <c r="D61" s="615"/>
      <c r="E61" s="615"/>
      <c r="F61" s="615"/>
      <c r="G61" s="615"/>
      <c r="H61" s="615"/>
      <c r="I61" s="615"/>
      <c r="J61" s="615"/>
      <c r="K61" s="615"/>
      <c r="L61" s="615"/>
      <c r="M61" s="615"/>
      <c r="N61" s="615"/>
      <c r="O61" s="615"/>
      <c r="P61" s="615"/>
      <c r="Q61" s="615"/>
      <c r="R61" s="615"/>
      <c r="S61" s="615"/>
      <c r="T61" s="615"/>
      <c r="U61" s="615"/>
      <c r="V61" s="615"/>
      <c r="W61" s="615"/>
      <c r="X61" s="615"/>
      <c r="Y61" s="615"/>
      <c r="Z61" s="615"/>
      <c r="AA61" s="615"/>
      <c r="AB61" s="615"/>
      <c r="AC61" s="592" t="s">
        <v>289</v>
      </c>
      <c r="AD61" s="592"/>
      <c r="AE61" s="592"/>
      <c r="AF61" s="592"/>
      <c r="AG61" s="593"/>
      <c r="AH61" s="594"/>
      <c r="AI61" s="594"/>
      <c r="AJ61" s="595"/>
    </row>
    <row r="62" spans="1:36" ht="29.25" customHeight="1">
      <c r="A62" s="588" t="s">
        <v>290</v>
      </c>
      <c r="B62" s="589"/>
      <c r="C62" s="614" t="s">
        <v>291</v>
      </c>
      <c r="D62" s="615"/>
      <c r="E62" s="615"/>
      <c r="F62" s="615"/>
      <c r="G62" s="615"/>
      <c r="H62" s="615"/>
      <c r="I62" s="615"/>
      <c r="J62" s="615"/>
      <c r="K62" s="615"/>
      <c r="L62" s="615"/>
      <c r="M62" s="615"/>
      <c r="N62" s="615"/>
      <c r="O62" s="615"/>
      <c r="P62" s="615"/>
      <c r="Q62" s="615"/>
      <c r="R62" s="615"/>
      <c r="S62" s="615"/>
      <c r="T62" s="615"/>
      <c r="U62" s="615"/>
      <c r="V62" s="615"/>
      <c r="W62" s="615"/>
      <c r="X62" s="615"/>
      <c r="Y62" s="615"/>
      <c r="Z62" s="615"/>
      <c r="AA62" s="615"/>
      <c r="AB62" s="615"/>
      <c r="AC62" s="592" t="s">
        <v>292</v>
      </c>
      <c r="AD62" s="592"/>
      <c r="AE62" s="592"/>
      <c r="AF62" s="592"/>
      <c r="AG62" s="593"/>
      <c r="AH62" s="594"/>
      <c r="AI62" s="594"/>
      <c r="AJ62" s="595"/>
    </row>
    <row r="63" spans="1:36" ht="29.25" customHeight="1">
      <c r="A63" s="588" t="s">
        <v>293</v>
      </c>
      <c r="B63" s="589"/>
      <c r="C63" s="614" t="s">
        <v>294</v>
      </c>
      <c r="D63" s="615"/>
      <c r="E63" s="615"/>
      <c r="F63" s="615"/>
      <c r="G63" s="615"/>
      <c r="H63" s="615"/>
      <c r="I63" s="615"/>
      <c r="J63" s="615"/>
      <c r="K63" s="615"/>
      <c r="L63" s="615"/>
      <c r="M63" s="615"/>
      <c r="N63" s="615"/>
      <c r="O63" s="615"/>
      <c r="P63" s="615"/>
      <c r="Q63" s="615"/>
      <c r="R63" s="615"/>
      <c r="S63" s="615"/>
      <c r="T63" s="615"/>
      <c r="U63" s="615"/>
      <c r="V63" s="615"/>
      <c r="W63" s="615"/>
      <c r="X63" s="615"/>
      <c r="Y63" s="615"/>
      <c r="Z63" s="615"/>
      <c r="AA63" s="615"/>
      <c r="AB63" s="615"/>
      <c r="AC63" s="592" t="s">
        <v>295</v>
      </c>
      <c r="AD63" s="592"/>
      <c r="AE63" s="592"/>
      <c r="AF63" s="592"/>
      <c r="AG63" s="593"/>
      <c r="AH63" s="594"/>
      <c r="AI63" s="594"/>
      <c r="AJ63" s="595"/>
    </row>
    <row r="64" spans="1:36" ht="19.5" customHeight="1">
      <c r="A64" s="588" t="s">
        <v>296</v>
      </c>
      <c r="B64" s="589"/>
      <c r="C64" s="614" t="s">
        <v>297</v>
      </c>
      <c r="D64" s="615"/>
      <c r="E64" s="615"/>
      <c r="F64" s="615"/>
      <c r="G64" s="615"/>
      <c r="H64" s="615"/>
      <c r="I64" s="615"/>
      <c r="J64" s="615"/>
      <c r="K64" s="615"/>
      <c r="L64" s="615"/>
      <c r="M64" s="615"/>
      <c r="N64" s="615"/>
      <c r="O64" s="615"/>
      <c r="P64" s="615"/>
      <c r="Q64" s="615"/>
      <c r="R64" s="615"/>
      <c r="S64" s="615"/>
      <c r="T64" s="615"/>
      <c r="U64" s="615"/>
      <c r="V64" s="615"/>
      <c r="W64" s="615"/>
      <c r="X64" s="615"/>
      <c r="Y64" s="615"/>
      <c r="Z64" s="615"/>
      <c r="AA64" s="615"/>
      <c r="AB64" s="615"/>
      <c r="AC64" s="592" t="s">
        <v>298</v>
      </c>
      <c r="AD64" s="592"/>
      <c r="AE64" s="592"/>
      <c r="AF64" s="592"/>
      <c r="AG64" s="593"/>
      <c r="AH64" s="594"/>
      <c r="AI64" s="594"/>
      <c r="AJ64" s="595"/>
    </row>
    <row r="65" spans="1:36" ht="29.25" customHeight="1">
      <c r="A65" s="588" t="s">
        <v>299</v>
      </c>
      <c r="B65" s="589"/>
      <c r="C65" s="614" t="s">
        <v>310</v>
      </c>
      <c r="D65" s="615"/>
      <c r="E65" s="615"/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592" t="s">
        <v>311</v>
      </c>
      <c r="AD65" s="592"/>
      <c r="AE65" s="592"/>
      <c r="AF65" s="592"/>
      <c r="AG65" s="593"/>
      <c r="AH65" s="594"/>
      <c r="AI65" s="594"/>
      <c r="AJ65" s="595"/>
    </row>
    <row r="66" spans="1:36" ht="29.25" customHeight="1">
      <c r="A66" s="588" t="s">
        <v>337</v>
      </c>
      <c r="B66" s="589"/>
      <c r="C66" s="614" t="s">
        <v>338</v>
      </c>
      <c r="D66" s="615"/>
      <c r="E66" s="615"/>
      <c r="F66" s="615"/>
      <c r="G66" s="615"/>
      <c r="H66" s="615"/>
      <c r="I66" s="615"/>
      <c r="J66" s="615"/>
      <c r="K66" s="615"/>
      <c r="L66" s="615"/>
      <c r="M66" s="615"/>
      <c r="N66" s="615"/>
      <c r="O66" s="615"/>
      <c r="P66" s="615"/>
      <c r="Q66" s="615"/>
      <c r="R66" s="615"/>
      <c r="S66" s="615"/>
      <c r="T66" s="615"/>
      <c r="U66" s="615"/>
      <c r="V66" s="615"/>
      <c r="W66" s="615"/>
      <c r="X66" s="615"/>
      <c r="Y66" s="615"/>
      <c r="Z66" s="615"/>
      <c r="AA66" s="615"/>
      <c r="AB66" s="615"/>
      <c r="AC66" s="592" t="s">
        <v>339</v>
      </c>
      <c r="AD66" s="592"/>
      <c r="AE66" s="592"/>
      <c r="AF66" s="592"/>
      <c r="AG66" s="593"/>
      <c r="AH66" s="594"/>
      <c r="AI66" s="594"/>
      <c r="AJ66" s="595"/>
    </row>
    <row r="67" spans="1:36" ht="19.5" customHeight="1">
      <c r="A67" s="588" t="s">
        <v>340</v>
      </c>
      <c r="B67" s="589"/>
      <c r="C67" s="614" t="s">
        <v>341</v>
      </c>
      <c r="D67" s="615"/>
      <c r="E67" s="615"/>
      <c r="F67" s="615"/>
      <c r="G67" s="615"/>
      <c r="H67" s="615"/>
      <c r="I67" s="615"/>
      <c r="J67" s="615"/>
      <c r="K67" s="615"/>
      <c r="L67" s="615"/>
      <c r="M67" s="615"/>
      <c r="N67" s="615"/>
      <c r="O67" s="615"/>
      <c r="P67" s="615"/>
      <c r="Q67" s="615"/>
      <c r="R67" s="615"/>
      <c r="S67" s="615"/>
      <c r="T67" s="615"/>
      <c r="U67" s="615"/>
      <c r="V67" s="615"/>
      <c r="W67" s="615"/>
      <c r="X67" s="615"/>
      <c r="Y67" s="615"/>
      <c r="Z67" s="615"/>
      <c r="AA67" s="615"/>
      <c r="AB67" s="615"/>
      <c r="AC67" s="592" t="s">
        <v>342</v>
      </c>
      <c r="AD67" s="592"/>
      <c r="AE67" s="592"/>
      <c r="AF67" s="592"/>
      <c r="AG67" s="593"/>
      <c r="AH67" s="594"/>
      <c r="AI67" s="594"/>
      <c r="AJ67" s="595"/>
    </row>
    <row r="68" spans="1:36" ht="19.5" customHeight="1">
      <c r="A68" s="588" t="s">
        <v>343</v>
      </c>
      <c r="B68" s="589"/>
      <c r="C68" s="616" t="s">
        <v>344</v>
      </c>
      <c r="D68" s="617"/>
      <c r="E68" s="617"/>
      <c r="F68" s="617"/>
      <c r="G68" s="617"/>
      <c r="H68" s="617"/>
      <c r="I68" s="617"/>
      <c r="J68" s="617"/>
      <c r="K68" s="617"/>
      <c r="L68" s="617"/>
      <c r="M68" s="617"/>
      <c r="N68" s="617"/>
      <c r="O68" s="617"/>
      <c r="P68" s="617"/>
      <c r="Q68" s="617"/>
      <c r="R68" s="617"/>
      <c r="S68" s="617"/>
      <c r="T68" s="617"/>
      <c r="U68" s="617"/>
      <c r="V68" s="617"/>
      <c r="W68" s="617"/>
      <c r="X68" s="617"/>
      <c r="Y68" s="617"/>
      <c r="Z68" s="617"/>
      <c r="AA68" s="617"/>
      <c r="AB68" s="617"/>
      <c r="AC68" s="592" t="s">
        <v>345</v>
      </c>
      <c r="AD68" s="592"/>
      <c r="AE68" s="592"/>
      <c r="AF68" s="592"/>
      <c r="AG68" s="593"/>
      <c r="AH68" s="594"/>
      <c r="AI68" s="594"/>
      <c r="AJ68" s="595"/>
    </row>
    <row r="69" spans="1:36" ht="19.5" customHeight="1">
      <c r="A69" s="588" t="s">
        <v>346</v>
      </c>
      <c r="B69" s="589"/>
      <c r="C69" s="614" t="s">
        <v>347</v>
      </c>
      <c r="D69" s="615"/>
      <c r="E69" s="615"/>
      <c r="F69" s="615"/>
      <c r="G69" s="615"/>
      <c r="H69" s="615"/>
      <c r="I69" s="615"/>
      <c r="J69" s="615"/>
      <c r="K69" s="615"/>
      <c r="L69" s="615"/>
      <c r="M69" s="615"/>
      <c r="N69" s="615"/>
      <c r="O69" s="615"/>
      <c r="P69" s="615"/>
      <c r="Q69" s="615"/>
      <c r="R69" s="615"/>
      <c r="S69" s="615"/>
      <c r="T69" s="615"/>
      <c r="U69" s="615"/>
      <c r="V69" s="615"/>
      <c r="W69" s="615"/>
      <c r="X69" s="615"/>
      <c r="Y69" s="615"/>
      <c r="Z69" s="615"/>
      <c r="AA69" s="615"/>
      <c r="AB69" s="615"/>
      <c r="AC69" s="592" t="s">
        <v>348</v>
      </c>
      <c r="AD69" s="592"/>
      <c r="AE69" s="592"/>
      <c r="AF69" s="592"/>
      <c r="AG69" s="593"/>
      <c r="AH69" s="594"/>
      <c r="AI69" s="594"/>
      <c r="AJ69" s="595"/>
    </row>
    <row r="70" spans="1:36" ht="19.5" customHeight="1">
      <c r="A70" s="588" t="s">
        <v>349</v>
      </c>
      <c r="B70" s="589"/>
      <c r="C70" s="616" t="s">
        <v>350</v>
      </c>
      <c r="D70" s="617"/>
      <c r="E70" s="617"/>
      <c r="F70" s="617"/>
      <c r="G70" s="617"/>
      <c r="H70" s="617"/>
      <c r="I70" s="617"/>
      <c r="J70" s="617"/>
      <c r="K70" s="617"/>
      <c r="L70" s="617"/>
      <c r="M70" s="617"/>
      <c r="N70" s="617"/>
      <c r="O70" s="617"/>
      <c r="P70" s="617"/>
      <c r="Q70" s="617"/>
      <c r="R70" s="617"/>
      <c r="S70" s="617"/>
      <c r="T70" s="617"/>
      <c r="U70" s="617"/>
      <c r="V70" s="617"/>
      <c r="W70" s="617"/>
      <c r="X70" s="617"/>
      <c r="Y70" s="617"/>
      <c r="Z70" s="617"/>
      <c r="AA70" s="617"/>
      <c r="AB70" s="617"/>
      <c r="AC70" s="592" t="s">
        <v>351</v>
      </c>
      <c r="AD70" s="592"/>
      <c r="AE70" s="592"/>
      <c r="AF70" s="592"/>
      <c r="AG70" s="593"/>
      <c r="AH70" s="594"/>
      <c r="AI70" s="594"/>
      <c r="AJ70" s="595"/>
    </row>
    <row r="71" spans="1:36" ht="19.5" customHeight="1">
      <c r="A71" s="602" t="s">
        <v>352</v>
      </c>
      <c r="B71" s="603"/>
      <c r="C71" s="542" t="s">
        <v>353</v>
      </c>
      <c r="D71" s="543"/>
      <c r="E71" s="543"/>
      <c r="F71" s="543"/>
      <c r="G71" s="543"/>
      <c r="H71" s="543"/>
      <c r="I71" s="543"/>
      <c r="J71" s="543"/>
      <c r="K71" s="543"/>
      <c r="L71" s="543"/>
      <c r="M71" s="543"/>
      <c r="N71" s="543"/>
      <c r="O71" s="543"/>
      <c r="P71" s="543"/>
      <c r="Q71" s="543"/>
      <c r="R71" s="543"/>
      <c r="S71" s="543"/>
      <c r="T71" s="543"/>
      <c r="U71" s="543"/>
      <c r="V71" s="543"/>
      <c r="W71" s="543"/>
      <c r="X71" s="543"/>
      <c r="Y71" s="543"/>
      <c r="Z71" s="543"/>
      <c r="AA71" s="543"/>
      <c r="AB71" s="543"/>
      <c r="AC71" s="606" t="s">
        <v>354</v>
      </c>
      <c r="AD71" s="606"/>
      <c r="AE71" s="606"/>
      <c r="AF71" s="606"/>
      <c r="AG71" s="607">
        <f>SUM(AG59:AJ70)</f>
        <v>0</v>
      </c>
      <c r="AH71" s="608"/>
      <c r="AI71" s="608"/>
      <c r="AJ71" s="609"/>
    </row>
    <row r="72" spans="1:36" ht="19.5" customHeight="1">
      <c r="A72" s="588" t="s">
        <v>355</v>
      </c>
      <c r="B72" s="589"/>
      <c r="C72" s="618" t="s">
        <v>356</v>
      </c>
      <c r="D72" s="619"/>
      <c r="E72" s="619"/>
      <c r="F72" s="619"/>
      <c r="G72" s="619"/>
      <c r="H72" s="619"/>
      <c r="I72" s="619"/>
      <c r="J72" s="619"/>
      <c r="K72" s="619"/>
      <c r="L72" s="619"/>
      <c r="M72" s="619"/>
      <c r="N72" s="619"/>
      <c r="O72" s="619"/>
      <c r="P72" s="619"/>
      <c r="Q72" s="619"/>
      <c r="R72" s="619"/>
      <c r="S72" s="619"/>
      <c r="T72" s="619"/>
      <c r="U72" s="619"/>
      <c r="V72" s="619"/>
      <c r="W72" s="619"/>
      <c r="X72" s="619"/>
      <c r="Y72" s="619"/>
      <c r="Z72" s="619"/>
      <c r="AA72" s="619"/>
      <c r="AB72" s="619"/>
      <c r="AC72" s="592" t="s">
        <v>357</v>
      </c>
      <c r="AD72" s="592"/>
      <c r="AE72" s="592"/>
      <c r="AF72" s="592"/>
      <c r="AG72" s="593"/>
      <c r="AH72" s="594"/>
      <c r="AI72" s="594"/>
      <c r="AJ72" s="595"/>
    </row>
    <row r="73" spans="1:36" ht="19.5" customHeight="1">
      <c r="A73" s="588" t="s">
        <v>358</v>
      </c>
      <c r="B73" s="589"/>
      <c r="C73" s="618" t="s">
        <v>359</v>
      </c>
      <c r="D73" s="619"/>
      <c r="E73" s="619"/>
      <c r="F73" s="619"/>
      <c r="G73" s="619"/>
      <c r="H73" s="619"/>
      <c r="I73" s="619"/>
      <c r="J73" s="619"/>
      <c r="K73" s="619"/>
      <c r="L73" s="619"/>
      <c r="M73" s="619"/>
      <c r="N73" s="619"/>
      <c r="O73" s="619"/>
      <c r="P73" s="619"/>
      <c r="Q73" s="619"/>
      <c r="R73" s="619"/>
      <c r="S73" s="619"/>
      <c r="T73" s="619"/>
      <c r="U73" s="619"/>
      <c r="V73" s="619"/>
      <c r="W73" s="619"/>
      <c r="X73" s="619"/>
      <c r="Y73" s="619"/>
      <c r="Z73" s="619"/>
      <c r="AA73" s="619"/>
      <c r="AB73" s="619"/>
      <c r="AC73" s="592" t="s">
        <v>360</v>
      </c>
      <c r="AD73" s="592"/>
      <c r="AE73" s="592"/>
      <c r="AF73" s="592"/>
      <c r="AG73" s="593"/>
      <c r="AH73" s="594"/>
      <c r="AI73" s="594"/>
      <c r="AJ73" s="595"/>
    </row>
    <row r="74" spans="1:36" ht="19.5" customHeight="1">
      <c r="A74" s="588" t="s">
        <v>361</v>
      </c>
      <c r="B74" s="589"/>
      <c r="C74" s="618" t="s">
        <v>362</v>
      </c>
      <c r="D74" s="619"/>
      <c r="E74" s="619"/>
      <c r="F74" s="619"/>
      <c r="G74" s="619"/>
      <c r="H74" s="619"/>
      <c r="I74" s="619"/>
      <c r="J74" s="619"/>
      <c r="K74" s="619"/>
      <c r="L74" s="619"/>
      <c r="M74" s="619"/>
      <c r="N74" s="619"/>
      <c r="O74" s="619"/>
      <c r="P74" s="619"/>
      <c r="Q74" s="619"/>
      <c r="R74" s="619"/>
      <c r="S74" s="619"/>
      <c r="T74" s="619"/>
      <c r="U74" s="619"/>
      <c r="V74" s="619"/>
      <c r="W74" s="619"/>
      <c r="X74" s="619"/>
      <c r="Y74" s="619"/>
      <c r="Z74" s="619"/>
      <c r="AA74" s="619"/>
      <c r="AB74" s="619"/>
      <c r="AC74" s="592" t="s">
        <v>363</v>
      </c>
      <c r="AD74" s="592"/>
      <c r="AE74" s="592"/>
      <c r="AF74" s="592"/>
      <c r="AG74" s="593">
        <v>113000</v>
      </c>
      <c r="AH74" s="594"/>
      <c r="AI74" s="594"/>
      <c r="AJ74" s="595"/>
    </row>
    <row r="75" spans="1:36" ht="19.5" customHeight="1">
      <c r="A75" s="588" t="s">
        <v>364</v>
      </c>
      <c r="B75" s="589"/>
      <c r="C75" s="618" t="s">
        <v>365</v>
      </c>
      <c r="D75" s="619"/>
      <c r="E75" s="619"/>
      <c r="F75" s="619"/>
      <c r="G75" s="619"/>
      <c r="H75" s="619"/>
      <c r="I75" s="619"/>
      <c r="J75" s="619"/>
      <c r="K75" s="619"/>
      <c r="L75" s="619"/>
      <c r="M75" s="619"/>
      <c r="N75" s="619"/>
      <c r="O75" s="619"/>
      <c r="P75" s="619"/>
      <c r="Q75" s="619"/>
      <c r="R75" s="619"/>
      <c r="S75" s="619"/>
      <c r="T75" s="619"/>
      <c r="U75" s="619"/>
      <c r="V75" s="619"/>
      <c r="W75" s="619"/>
      <c r="X75" s="619"/>
      <c r="Y75" s="619"/>
      <c r="Z75" s="619"/>
      <c r="AA75" s="619"/>
      <c r="AB75" s="619"/>
      <c r="AC75" s="592" t="s">
        <v>366</v>
      </c>
      <c r="AD75" s="592"/>
      <c r="AE75" s="592"/>
      <c r="AF75" s="592"/>
      <c r="AG75" s="593">
        <v>0</v>
      </c>
      <c r="AH75" s="594"/>
      <c r="AI75" s="594"/>
      <c r="AJ75" s="595"/>
    </row>
    <row r="76" spans="1:36" ht="19.5" customHeight="1">
      <c r="A76" s="588" t="s">
        <v>367</v>
      </c>
      <c r="B76" s="589"/>
      <c r="C76" s="514" t="s">
        <v>368</v>
      </c>
      <c r="D76" s="515"/>
      <c r="E76" s="515"/>
      <c r="F76" s="515"/>
      <c r="G76" s="515"/>
      <c r="H76" s="515"/>
      <c r="I76" s="515"/>
      <c r="J76" s="515"/>
      <c r="K76" s="515"/>
      <c r="L76" s="515"/>
      <c r="M76" s="515"/>
      <c r="N76" s="515"/>
      <c r="O76" s="515"/>
      <c r="P76" s="515"/>
      <c r="Q76" s="515"/>
      <c r="R76" s="515"/>
      <c r="S76" s="515"/>
      <c r="T76" s="515"/>
      <c r="U76" s="515"/>
      <c r="V76" s="515"/>
      <c r="W76" s="515"/>
      <c r="X76" s="515"/>
      <c r="Y76" s="515"/>
      <c r="Z76" s="515"/>
      <c r="AA76" s="515"/>
      <c r="AB76" s="515"/>
      <c r="AC76" s="592" t="s">
        <v>369</v>
      </c>
      <c r="AD76" s="592"/>
      <c r="AE76" s="592"/>
      <c r="AF76" s="592"/>
      <c r="AG76" s="593"/>
      <c r="AH76" s="594"/>
      <c r="AI76" s="594"/>
      <c r="AJ76" s="595"/>
    </row>
    <row r="77" spans="1:36" ht="19.5" customHeight="1">
      <c r="A77" s="588" t="s">
        <v>370</v>
      </c>
      <c r="B77" s="589"/>
      <c r="C77" s="514" t="s">
        <v>371</v>
      </c>
      <c r="D77" s="515"/>
      <c r="E77" s="515"/>
      <c r="F77" s="515"/>
      <c r="G77" s="515"/>
      <c r="H77" s="515"/>
      <c r="I77" s="515"/>
      <c r="J77" s="515"/>
      <c r="K77" s="515"/>
      <c r="L77" s="515"/>
      <c r="M77" s="515"/>
      <c r="N77" s="515"/>
      <c r="O77" s="515"/>
      <c r="P77" s="515"/>
      <c r="Q77" s="515"/>
      <c r="R77" s="515"/>
      <c r="S77" s="515"/>
      <c r="T77" s="515"/>
      <c r="U77" s="515"/>
      <c r="V77" s="515"/>
      <c r="W77" s="515"/>
      <c r="X77" s="515"/>
      <c r="Y77" s="515"/>
      <c r="Z77" s="515"/>
      <c r="AA77" s="515"/>
      <c r="AB77" s="515"/>
      <c r="AC77" s="592" t="s">
        <v>372</v>
      </c>
      <c r="AD77" s="592"/>
      <c r="AE77" s="592"/>
      <c r="AF77" s="592"/>
      <c r="AG77" s="593"/>
      <c r="AH77" s="594"/>
      <c r="AI77" s="594"/>
      <c r="AJ77" s="595"/>
    </row>
    <row r="78" spans="1:36" ht="19.5" customHeight="1">
      <c r="A78" s="588" t="s">
        <v>373</v>
      </c>
      <c r="B78" s="589"/>
      <c r="C78" s="514" t="s">
        <v>374</v>
      </c>
      <c r="D78" s="515"/>
      <c r="E78" s="515"/>
      <c r="F78" s="515"/>
      <c r="G78" s="515"/>
      <c r="H78" s="515"/>
      <c r="I78" s="515"/>
      <c r="J78" s="515"/>
      <c r="K78" s="515"/>
      <c r="L78" s="515"/>
      <c r="M78" s="515"/>
      <c r="N78" s="515"/>
      <c r="O78" s="515"/>
      <c r="P78" s="515"/>
      <c r="Q78" s="515"/>
      <c r="R78" s="515"/>
      <c r="S78" s="515"/>
      <c r="T78" s="515"/>
      <c r="U78" s="515"/>
      <c r="V78" s="515"/>
      <c r="W78" s="515"/>
      <c r="X78" s="515"/>
      <c r="Y78" s="515"/>
      <c r="Z78" s="515"/>
      <c r="AA78" s="515"/>
      <c r="AB78" s="515"/>
      <c r="AC78" s="592" t="s">
        <v>375</v>
      </c>
      <c r="AD78" s="592"/>
      <c r="AE78" s="592"/>
      <c r="AF78" s="592"/>
      <c r="AG78" s="593">
        <v>31000</v>
      </c>
      <c r="AH78" s="594"/>
      <c r="AI78" s="594"/>
      <c r="AJ78" s="595"/>
    </row>
    <row r="79" spans="1:36" s="2" customFormat="1" ht="19.5" customHeight="1">
      <c r="A79" s="602" t="s">
        <v>376</v>
      </c>
      <c r="B79" s="603"/>
      <c r="C79" s="532" t="s">
        <v>377</v>
      </c>
      <c r="D79" s="533"/>
      <c r="E79" s="533"/>
      <c r="F79" s="533"/>
      <c r="G79" s="533"/>
      <c r="H79" s="533"/>
      <c r="I79" s="533"/>
      <c r="J79" s="533"/>
      <c r="K79" s="533"/>
      <c r="L79" s="533"/>
      <c r="M79" s="533"/>
      <c r="N79" s="533"/>
      <c r="O79" s="533"/>
      <c r="P79" s="533"/>
      <c r="Q79" s="533"/>
      <c r="R79" s="533"/>
      <c r="S79" s="533"/>
      <c r="T79" s="533"/>
      <c r="U79" s="533"/>
      <c r="V79" s="533"/>
      <c r="W79" s="533"/>
      <c r="X79" s="533"/>
      <c r="Y79" s="533"/>
      <c r="Z79" s="533"/>
      <c r="AA79" s="533"/>
      <c r="AB79" s="533"/>
      <c r="AC79" s="606" t="s">
        <v>378</v>
      </c>
      <c r="AD79" s="606"/>
      <c r="AE79" s="606"/>
      <c r="AF79" s="606"/>
      <c r="AG79" s="607">
        <f>SUM(AG72:AJ78)</f>
        <v>144000</v>
      </c>
      <c r="AH79" s="608"/>
      <c r="AI79" s="608"/>
      <c r="AJ79" s="609"/>
    </row>
    <row r="80" spans="1:36" ht="19.5" customHeight="1">
      <c r="A80" s="588" t="s">
        <v>379</v>
      </c>
      <c r="B80" s="589"/>
      <c r="C80" s="538" t="s">
        <v>380</v>
      </c>
      <c r="D80" s="539"/>
      <c r="E80" s="539"/>
      <c r="F80" s="539"/>
      <c r="G80" s="539"/>
      <c r="H80" s="539"/>
      <c r="I80" s="539"/>
      <c r="J80" s="539"/>
      <c r="K80" s="539"/>
      <c r="L80" s="539"/>
      <c r="M80" s="539"/>
      <c r="N80" s="539"/>
      <c r="O80" s="539"/>
      <c r="P80" s="539"/>
      <c r="Q80" s="539"/>
      <c r="R80" s="539"/>
      <c r="S80" s="539"/>
      <c r="T80" s="539"/>
      <c r="U80" s="539"/>
      <c r="V80" s="539"/>
      <c r="W80" s="539"/>
      <c r="X80" s="539"/>
      <c r="Y80" s="539"/>
      <c r="Z80" s="539"/>
      <c r="AA80" s="539"/>
      <c r="AB80" s="539"/>
      <c r="AC80" s="592" t="s">
        <v>381</v>
      </c>
      <c r="AD80" s="592"/>
      <c r="AE80" s="592"/>
      <c r="AF80" s="592"/>
      <c r="AG80" s="593"/>
      <c r="AH80" s="594"/>
      <c r="AI80" s="594"/>
      <c r="AJ80" s="595"/>
    </row>
    <row r="81" spans="1:36" ht="19.5" customHeight="1">
      <c r="A81" s="588" t="s">
        <v>382</v>
      </c>
      <c r="B81" s="589"/>
      <c r="C81" s="538" t="s">
        <v>383</v>
      </c>
      <c r="D81" s="539"/>
      <c r="E81" s="539"/>
      <c r="F81" s="539"/>
      <c r="G81" s="539"/>
      <c r="H81" s="539"/>
      <c r="I81" s="539"/>
      <c r="J81" s="539"/>
      <c r="K81" s="539"/>
      <c r="L81" s="539"/>
      <c r="M81" s="539"/>
      <c r="N81" s="539"/>
      <c r="O81" s="539"/>
      <c r="P81" s="539"/>
      <c r="Q81" s="539"/>
      <c r="R81" s="539"/>
      <c r="S81" s="539"/>
      <c r="T81" s="539"/>
      <c r="U81" s="539"/>
      <c r="V81" s="539"/>
      <c r="W81" s="539"/>
      <c r="X81" s="539"/>
      <c r="Y81" s="539"/>
      <c r="Z81" s="539"/>
      <c r="AA81" s="539"/>
      <c r="AB81" s="539"/>
      <c r="AC81" s="592" t="s">
        <v>384</v>
      </c>
      <c r="AD81" s="592"/>
      <c r="AE81" s="592"/>
      <c r="AF81" s="592"/>
      <c r="AG81" s="593"/>
      <c r="AH81" s="594"/>
      <c r="AI81" s="594"/>
      <c r="AJ81" s="595"/>
    </row>
    <row r="82" spans="1:36" ht="19.5" customHeight="1">
      <c r="A82" s="588" t="s">
        <v>385</v>
      </c>
      <c r="B82" s="589"/>
      <c r="C82" s="538" t="s">
        <v>386</v>
      </c>
      <c r="D82" s="539"/>
      <c r="E82" s="539"/>
      <c r="F82" s="539"/>
      <c r="G82" s="539"/>
      <c r="H82" s="539"/>
      <c r="I82" s="539"/>
      <c r="J82" s="539"/>
      <c r="K82" s="539"/>
      <c r="L82" s="539"/>
      <c r="M82" s="539"/>
      <c r="N82" s="539"/>
      <c r="O82" s="539"/>
      <c r="P82" s="539"/>
      <c r="Q82" s="539"/>
      <c r="R82" s="539"/>
      <c r="S82" s="539"/>
      <c r="T82" s="539"/>
      <c r="U82" s="539"/>
      <c r="V82" s="539"/>
      <c r="W82" s="539"/>
      <c r="X82" s="539"/>
      <c r="Y82" s="539"/>
      <c r="Z82" s="539"/>
      <c r="AA82" s="539"/>
      <c r="AB82" s="539"/>
      <c r="AC82" s="592" t="s">
        <v>387</v>
      </c>
      <c r="AD82" s="592"/>
      <c r="AE82" s="592"/>
      <c r="AF82" s="592"/>
      <c r="AG82" s="593"/>
      <c r="AH82" s="594"/>
      <c r="AI82" s="594"/>
      <c r="AJ82" s="595"/>
    </row>
    <row r="83" spans="1:36" ht="19.5" customHeight="1">
      <c r="A83" s="588" t="s">
        <v>388</v>
      </c>
      <c r="B83" s="589"/>
      <c r="C83" s="538" t="s">
        <v>389</v>
      </c>
      <c r="D83" s="539"/>
      <c r="E83" s="539"/>
      <c r="F83" s="539"/>
      <c r="G83" s="539"/>
      <c r="H83" s="539"/>
      <c r="I83" s="539"/>
      <c r="J83" s="539"/>
      <c r="K83" s="539"/>
      <c r="L83" s="539"/>
      <c r="M83" s="539"/>
      <c r="N83" s="539"/>
      <c r="O83" s="539"/>
      <c r="P83" s="539"/>
      <c r="Q83" s="539"/>
      <c r="R83" s="539"/>
      <c r="S83" s="539"/>
      <c r="T83" s="539"/>
      <c r="U83" s="539"/>
      <c r="V83" s="539"/>
      <c r="W83" s="539"/>
      <c r="X83" s="539"/>
      <c r="Y83" s="539"/>
      <c r="Z83" s="539"/>
      <c r="AA83" s="539"/>
      <c r="AB83" s="539"/>
      <c r="AC83" s="592" t="s">
        <v>390</v>
      </c>
      <c r="AD83" s="592"/>
      <c r="AE83" s="592"/>
      <c r="AF83" s="592"/>
      <c r="AG83" s="593"/>
      <c r="AH83" s="594"/>
      <c r="AI83" s="594"/>
      <c r="AJ83" s="595"/>
    </row>
    <row r="84" spans="1:36" s="2" customFormat="1" ht="19.5" customHeight="1">
      <c r="A84" s="602" t="s">
        <v>391</v>
      </c>
      <c r="B84" s="603"/>
      <c r="C84" s="542" t="s">
        <v>392</v>
      </c>
      <c r="D84" s="543"/>
      <c r="E84" s="543"/>
      <c r="F84" s="543"/>
      <c r="G84" s="543"/>
      <c r="H84" s="543"/>
      <c r="I84" s="543"/>
      <c r="J84" s="543"/>
      <c r="K84" s="543"/>
      <c r="L84" s="543"/>
      <c r="M84" s="543"/>
      <c r="N84" s="543"/>
      <c r="O84" s="543"/>
      <c r="P84" s="543"/>
      <c r="Q84" s="543"/>
      <c r="R84" s="543"/>
      <c r="S84" s="543"/>
      <c r="T84" s="543"/>
      <c r="U84" s="543"/>
      <c r="V84" s="543"/>
      <c r="W84" s="543"/>
      <c r="X84" s="543"/>
      <c r="Y84" s="543"/>
      <c r="Z84" s="543"/>
      <c r="AA84" s="543"/>
      <c r="AB84" s="543"/>
      <c r="AC84" s="606" t="s">
        <v>393</v>
      </c>
      <c r="AD84" s="606"/>
      <c r="AE84" s="606"/>
      <c r="AF84" s="606"/>
      <c r="AG84" s="607">
        <f>SUM(AG80:AJ83)</f>
        <v>0</v>
      </c>
      <c r="AH84" s="608"/>
      <c r="AI84" s="608"/>
      <c r="AJ84" s="609"/>
    </row>
    <row r="85" spans="1:36" ht="29.25" customHeight="1">
      <c r="A85" s="588" t="s">
        <v>394</v>
      </c>
      <c r="B85" s="589"/>
      <c r="C85" s="538" t="s">
        <v>395</v>
      </c>
      <c r="D85" s="539"/>
      <c r="E85" s="539"/>
      <c r="F85" s="539"/>
      <c r="G85" s="539"/>
      <c r="H85" s="539"/>
      <c r="I85" s="539"/>
      <c r="J85" s="539"/>
      <c r="K85" s="539"/>
      <c r="L85" s="539"/>
      <c r="M85" s="539"/>
      <c r="N85" s="539"/>
      <c r="O85" s="539"/>
      <c r="P85" s="539"/>
      <c r="Q85" s="539"/>
      <c r="R85" s="539"/>
      <c r="S85" s="539"/>
      <c r="T85" s="539"/>
      <c r="U85" s="539"/>
      <c r="V85" s="539"/>
      <c r="W85" s="539"/>
      <c r="X85" s="539"/>
      <c r="Y85" s="539"/>
      <c r="Z85" s="539"/>
      <c r="AA85" s="539"/>
      <c r="AB85" s="539"/>
      <c r="AC85" s="592" t="s">
        <v>396</v>
      </c>
      <c r="AD85" s="592"/>
      <c r="AE85" s="592"/>
      <c r="AF85" s="592"/>
      <c r="AG85" s="593"/>
      <c r="AH85" s="594"/>
      <c r="AI85" s="594"/>
      <c r="AJ85" s="595"/>
    </row>
    <row r="86" spans="1:36" ht="29.25" customHeight="1">
      <c r="A86" s="588" t="s">
        <v>397</v>
      </c>
      <c r="B86" s="589"/>
      <c r="C86" s="538" t="s">
        <v>398</v>
      </c>
      <c r="D86" s="539"/>
      <c r="E86" s="539"/>
      <c r="F86" s="539"/>
      <c r="G86" s="539"/>
      <c r="H86" s="539"/>
      <c r="I86" s="539"/>
      <c r="J86" s="539"/>
      <c r="K86" s="539"/>
      <c r="L86" s="539"/>
      <c r="M86" s="539"/>
      <c r="N86" s="539"/>
      <c r="O86" s="539"/>
      <c r="P86" s="539"/>
      <c r="Q86" s="539"/>
      <c r="R86" s="539"/>
      <c r="S86" s="539"/>
      <c r="T86" s="539"/>
      <c r="U86" s="539"/>
      <c r="V86" s="539"/>
      <c r="W86" s="539"/>
      <c r="X86" s="539"/>
      <c r="Y86" s="539"/>
      <c r="Z86" s="539"/>
      <c r="AA86" s="539"/>
      <c r="AB86" s="539"/>
      <c r="AC86" s="592" t="s">
        <v>399</v>
      </c>
      <c r="AD86" s="592"/>
      <c r="AE86" s="592"/>
      <c r="AF86" s="592"/>
      <c r="AG86" s="593"/>
      <c r="AH86" s="594"/>
      <c r="AI86" s="594"/>
      <c r="AJ86" s="595"/>
    </row>
    <row r="87" spans="1:36" ht="29.25" customHeight="1">
      <c r="A87" s="588" t="s">
        <v>400</v>
      </c>
      <c r="B87" s="589"/>
      <c r="C87" s="538" t="s">
        <v>401</v>
      </c>
      <c r="D87" s="539"/>
      <c r="E87" s="539"/>
      <c r="F87" s="539"/>
      <c r="G87" s="539"/>
      <c r="H87" s="539"/>
      <c r="I87" s="539"/>
      <c r="J87" s="539"/>
      <c r="K87" s="539"/>
      <c r="L87" s="539"/>
      <c r="M87" s="539"/>
      <c r="N87" s="539"/>
      <c r="O87" s="539"/>
      <c r="P87" s="539"/>
      <c r="Q87" s="539"/>
      <c r="R87" s="539"/>
      <c r="S87" s="539"/>
      <c r="T87" s="539"/>
      <c r="U87" s="539"/>
      <c r="V87" s="539"/>
      <c r="W87" s="539"/>
      <c r="X87" s="539"/>
      <c r="Y87" s="539"/>
      <c r="Z87" s="539"/>
      <c r="AA87" s="539"/>
      <c r="AB87" s="539"/>
      <c r="AC87" s="592" t="s">
        <v>402</v>
      </c>
      <c r="AD87" s="592"/>
      <c r="AE87" s="592"/>
      <c r="AF87" s="592"/>
      <c r="AG87" s="593"/>
      <c r="AH87" s="594"/>
      <c r="AI87" s="594"/>
      <c r="AJ87" s="595"/>
    </row>
    <row r="88" spans="1:36" ht="19.5" customHeight="1">
      <c r="A88" s="588" t="s">
        <v>403</v>
      </c>
      <c r="B88" s="589"/>
      <c r="C88" s="538" t="s">
        <v>404</v>
      </c>
      <c r="D88" s="539"/>
      <c r="E88" s="539"/>
      <c r="F88" s="539"/>
      <c r="G88" s="539"/>
      <c r="H88" s="539"/>
      <c r="I88" s="539"/>
      <c r="J88" s="539"/>
      <c r="K88" s="539"/>
      <c r="L88" s="539"/>
      <c r="M88" s="539"/>
      <c r="N88" s="539"/>
      <c r="O88" s="539"/>
      <c r="P88" s="539"/>
      <c r="Q88" s="539"/>
      <c r="R88" s="539"/>
      <c r="S88" s="539"/>
      <c r="T88" s="539"/>
      <c r="U88" s="539"/>
      <c r="V88" s="539"/>
      <c r="W88" s="539"/>
      <c r="X88" s="539"/>
      <c r="Y88" s="539"/>
      <c r="Z88" s="539"/>
      <c r="AA88" s="539"/>
      <c r="AB88" s="539"/>
      <c r="AC88" s="592" t="s">
        <v>405</v>
      </c>
      <c r="AD88" s="592"/>
      <c r="AE88" s="592"/>
      <c r="AF88" s="592"/>
      <c r="AG88" s="593"/>
      <c r="AH88" s="594"/>
      <c r="AI88" s="594"/>
      <c r="AJ88" s="595"/>
    </row>
    <row r="89" spans="1:36" ht="29.25" customHeight="1">
      <c r="A89" s="588" t="s">
        <v>406</v>
      </c>
      <c r="B89" s="589"/>
      <c r="C89" s="538" t="s">
        <v>407</v>
      </c>
      <c r="D89" s="539"/>
      <c r="E89" s="539"/>
      <c r="F89" s="539"/>
      <c r="G89" s="539"/>
      <c r="H89" s="539"/>
      <c r="I89" s="539"/>
      <c r="J89" s="539"/>
      <c r="K89" s="539"/>
      <c r="L89" s="539"/>
      <c r="M89" s="539"/>
      <c r="N89" s="539"/>
      <c r="O89" s="539"/>
      <c r="P89" s="539"/>
      <c r="Q89" s="539"/>
      <c r="R89" s="539"/>
      <c r="S89" s="539"/>
      <c r="T89" s="539"/>
      <c r="U89" s="539"/>
      <c r="V89" s="539"/>
      <c r="W89" s="539"/>
      <c r="X89" s="539"/>
      <c r="Y89" s="539"/>
      <c r="Z89" s="539"/>
      <c r="AA89" s="539"/>
      <c r="AB89" s="539"/>
      <c r="AC89" s="592" t="s">
        <v>408</v>
      </c>
      <c r="AD89" s="592"/>
      <c r="AE89" s="592"/>
      <c r="AF89" s="592"/>
      <c r="AG89" s="593"/>
      <c r="AH89" s="594"/>
      <c r="AI89" s="594"/>
      <c r="AJ89" s="595"/>
    </row>
    <row r="90" spans="1:36" ht="29.25" customHeight="1">
      <c r="A90" s="588" t="s">
        <v>409</v>
      </c>
      <c r="B90" s="589"/>
      <c r="C90" s="538" t="s">
        <v>434</v>
      </c>
      <c r="D90" s="539"/>
      <c r="E90" s="539"/>
      <c r="F90" s="539"/>
      <c r="G90" s="539"/>
      <c r="H90" s="539"/>
      <c r="I90" s="539"/>
      <c r="J90" s="539"/>
      <c r="K90" s="539"/>
      <c r="L90" s="539"/>
      <c r="M90" s="539"/>
      <c r="N90" s="539"/>
      <c r="O90" s="539"/>
      <c r="P90" s="539"/>
      <c r="Q90" s="539"/>
      <c r="R90" s="539"/>
      <c r="S90" s="539"/>
      <c r="T90" s="539"/>
      <c r="U90" s="539"/>
      <c r="V90" s="539"/>
      <c r="W90" s="539"/>
      <c r="X90" s="539"/>
      <c r="Y90" s="539"/>
      <c r="Z90" s="539"/>
      <c r="AA90" s="539"/>
      <c r="AB90" s="539"/>
      <c r="AC90" s="592" t="s">
        <v>435</v>
      </c>
      <c r="AD90" s="592"/>
      <c r="AE90" s="592"/>
      <c r="AF90" s="592"/>
      <c r="AG90" s="593"/>
      <c r="AH90" s="594"/>
      <c r="AI90" s="594"/>
      <c r="AJ90" s="595"/>
    </row>
    <row r="91" spans="1:36" ht="19.5" customHeight="1">
      <c r="A91" s="588" t="s">
        <v>436</v>
      </c>
      <c r="B91" s="589"/>
      <c r="C91" s="538" t="s">
        <v>437</v>
      </c>
      <c r="D91" s="539"/>
      <c r="E91" s="539"/>
      <c r="F91" s="539"/>
      <c r="G91" s="539"/>
      <c r="H91" s="539"/>
      <c r="I91" s="539"/>
      <c r="J91" s="539"/>
      <c r="K91" s="539"/>
      <c r="L91" s="539"/>
      <c r="M91" s="539"/>
      <c r="N91" s="539"/>
      <c r="O91" s="539"/>
      <c r="P91" s="539"/>
      <c r="Q91" s="539"/>
      <c r="R91" s="539"/>
      <c r="S91" s="539"/>
      <c r="T91" s="539"/>
      <c r="U91" s="539"/>
      <c r="V91" s="539"/>
      <c r="W91" s="539"/>
      <c r="X91" s="539"/>
      <c r="Y91" s="539"/>
      <c r="Z91" s="539"/>
      <c r="AA91" s="539"/>
      <c r="AB91" s="539"/>
      <c r="AC91" s="592" t="s">
        <v>438</v>
      </c>
      <c r="AD91" s="592"/>
      <c r="AE91" s="592"/>
      <c r="AF91" s="592"/>
      <c r="AG91" s="593"/>
      <c r="AH91" s="594"/>
      <c r="AI91" s="594"/>
      <c r="AJ91" s="595"/>
    </row>
    <row r="92" spans="1:36" ht="19.5" customHeight="1">
      <c r="A92" s="588" t="s">
        <v>439</v>
      </c>
      <c r="B92" s="589"/>
      <c r="C92" s="538" t="s">
        <v>440</v>
      </c>
      <c r="D92" s="539"/>
      <c r="E92" s="539"/>
      <c r="F92" s="539"/>
      <c r="G92" s="539"/>
      <c r="H92" s="539"/>
      <c r="I92" s="539"/>
      <c r="J92" s="539"/>
      <c r="K92" s="539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39"/>
      <c r="AA92" s="539"/>
      <c r="AB92" s="539"/>
      <c r="AC92" s="592" t="s">
        <v>441</v>
      </c>
      <c r="AD92" s="592"/>
      <c r="AE92" s="592"/>
      <c r="AF92" s="592"/>
      <c r="AG92" s="593"/>
      <c r="AH92" s="594"/>
      <c r="AI92" s="594"/>
      <c r="AJ92" s="595"/>
    </row>
    <row r="93" spans="1:36" ht="19.5" customHeight="1">
      <c r="A93" s="602" t="s">
        <v>442</v>
      </c>
      <c r="B93" s="603"/>
      <c r="C93" s="542" t="s">
        <v>443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3"/>
      <c r="O93" s="543"/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606" t="s">
        <v>444</v>
      </c>
      <c r="AD93" s="606"/>
      <c r="AE93" s="606"/>
      <c r="AF93" s="606"/>
      <c r="AG93" s="607">
        <f>SUM(AG85:AJ92)</f>
        <v>0</v>
      </c>
      <c r="AH93" s="608"/>
      <c r="AI93" s="608"/>
      <c r="AJ93" s="609"/>
    </row>
    <row r="94" spans="1:36" s="2" customFormat="1" ht="19.5" customHeight="1">
      <c r="A94" s="623" t="s">
        <v>445</v>
      </c>
      <c r="B94" s="624"/>
      <c r="C94" s="555" t="s">
        <v>446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  <c r="W94" s="556"/>
      <c r="X94" s="556"/>
      <c r="Y94" s="556"/>
      <c r="Z94" s="556"/>
      <c r="AA94" s="556"/>
      <c r="AB94" s="556"/>
      <c r="AC94" s="625" t="s">
        <v>447</v>
      </c>
      <c r="AD94" s="626"/>
      <c r="AE94" s="626"/>
      <c r="AF94" s="627"/>
      <c r="AG94" s="620">
        <f>AG23+AG24+AG49+AG58+AG71+AG79+AG84+AG93</f>
        <v>114040181</v>
      </c>
      <c r="AH94" s="621"/>
      <c r="AI94" s="621"/>
      <c r="AJ94" s="622"/>
    </row>
    <row r="95" spans="1:36" ht="17.25" customHeight="1">
      <c r="A95" s="602" t="s">
        <v>448</v>
      </c>
      <c r="B95" s="603"/>
      <c r="C95" s="546" t="s">
        <v>449</v>
      </c>
      <c r="D95" s="547"/>
      <c r="E95" s="547"/>
      <c r="F95" s="547"/>
      <c r="G95" s="547"/>
      <c r="H95" s="547"/>
      <c r="I95" s="547"/>
      <c r="J95" s="547"/>
      <c r="K95" s="547"/>
      <c r="L95" s="547"/>
      <c r="M95" s="547"/>
      <c r="N95" s="547"/>
      <c r="O95" s="547"/>
      <c r="P95" s="547"/>
      <c r="Q95" s="547"/>
      <c r="R95" s="547"/>
      <c r="S95" s="547"/>
      <c r="T95" s="547"/>
      <c r="U95" s="547"/>
      <c r="V95" s="547"/>
      <c r="W95" s="547"/>
      <c r="X95" s="547"/>
      <c r="Y95" s="547"/>
      <c r="Z95" s="547"/>
      <c r="AA95" s="547"/>
      <c r="AB95" s="548"/>
      <c r="AC95" s="549" t="s">
        <v>450</v>
      </c>
      <c r="AD95" s="550"/>
      <c r="AE95" s="550"/>
      <c r="AF95" s="550"/>
      <c r="AG95" s="607"/>
      <c r="AH95" s="608"/>
      <c r="AI95" s="608"/>
      <c r="AJ95" s="609"/>
    </row>
    <row r="96" spans="1:36" ht="17.25" customHeight="1">
      <c r="A96" s="602" t="s">
        <v>451</v>
      </c>
      <c r="B96" s="603"/>
      <c r="C96" s="546" t="s">
        <v>452</v>
      </c>
      <c r="D96" s="547"/>
      <c r="E96" s="547"/>
      <c r="F96" s="547"/>
      <c r="G96" s="547"/>
      <c r="H96" s="547"/>
      <c r="I96" s="547"/>
      <c r="J96" s="547"/>
      <c r="K96" s="547"/>
      <c r="L96" s="547"/>
      <c r="M96" s="547"/>
      <c r="N96" s="547"/>
      <c r="O96" s="547"/>
      <c r="P96" s="547"/>
      <c r="Q96" s="547"/>
      <c r="R96" s="547"/>
      <c r="S96" s="547"/>
      <c r="T96" s="547"/>
      <c r="U96" s="547"/>
      <c r="V96" s="547"/>
      <c r="W96" s="547"/>
      <c r="X96" s="547"/>
      <c r="Y96" s="547"/>
      <c r="Z96" s="547"/>
      <c r="AA96" s="547"/>
      <c r="AB96" s="548"/>
      <c r="AC96" s="549" t="s">
        <v>453</v>
      </c>
      <c r="AD96" s="550"/>
      <c r="AE96" s="550"/>
      <c r="AF96" s="550"/>
      <c r="AG96" s="607"/>
      <c r="AH96" s="608"/>
      <c r="AI96" s="608"/>
      <c r="AJ96" s="609"/>
    </row>
    <row r="97" spans="1:36" ht="19.5" customHeight="1">
      <c r="A97" s="623" t="s">
        <v>454</v>
      </c>
      <c r="B97" s="624"/>
      <c r="C97" s="638" t="s">
        <v>455</v>
      </c>
      <c r="D97" s="639"/>
      <c r="E97" s="639"/>
      <c r="F97" s="639"/>
      <c r="G97" s="639"/>
      <c r="H97" s="639"/>
      <c r="I97" s="639"/>
      <c r="J97" s="639"/>
      <c r="K97" s="639"/>
      <c r="L97" s="639"/>
      <c r="M97" s="639"/>
      <c r="N97" s="639"/>
      <c r="O97" s="639"/>
      <c r="P97" s="639"/>
      <c r="Q97" s="639"/>
      <c r="R97" s="639"/>
      <c r="S97" s="639"/>
      <c r="T97" s="639"/>
      <c r="U97" s="639"/>
      <c r="V97" s="639"/>
      <c r="W97" s="639"/>
      <c r="X97" s="639"/>
      <c r="Y97" s="639"/>
      <c r="Z97" s="639"/>
      <c r="AA97" s="639"/>
      <c r="AB97" s="640"/>
      <c r="AC97" s="572" t="s">
        <v>456</v>
      </c>
      <c r="AD97" s="573"/>
      <c r="AE97" s="573"/>
      <c r="AF97" s="573"/>
      <c r="AG97" s="620">
        <f>SUM(AG95:AJ96)</f>
        <v>0</v>
      </c>
      <c r="AH97" s="621"/>
      <c r="AI97" s="621"/>
      <c r="AJ97" s="622"/>
    </row>
    <row r="98" spans="1:36" ht="26.25" customHeight="1">
      <c r="A98" s="631" t="s">
        <v>457</v>
      </c>
      <c r="B98" s="632"/>
      <c r="C98" s="633" t="s">
        <v>458</v>
      </c>
      <c r="D98" s="634"/>
      <c r="E98" s="634"/>
      <c r="F98" s="634"/>
      <c r="G98" s="634"/>
      <c r="H98" s="634"/>
      <c r="I98" s="634"/>
      <c r="J98" s="634"/>
      <c r="K98" s="634"/>
      <c r="L98" s="634"/>
      <c r="M98" s="634"/>
      <c r="N98" s="634"/>
      <c r="O98" s="634"/>
      <c r="P98" s="634"/>
      <c r="Q98" s="634"/>
      <c r="R98" s="634"/>
      <c r="S98" s="634"/>
      <c r="T98" s="634"/>
      <c r="U98" s="634"/>
      <c r="V98" s="634"/>
      <c r="W98" s="634"/>
      <c r="X98" s="634"/>
      <c r="Y98" s="634"/>
      <c r="Z98" s="634"/>
      <c r="AA98" s="634"/>
      <c r="AB98" s="635"/>
      <c r="AC98" s="636"/>
      <c r="AD98" s="637"/>
      <c r="AE98" s="637"/>
      <c r="AF98" s="637"/>
      <c r="AG98" s="628">
        <f>AG97+AG94</f>
        <v>114040181</v>
      </c>
      <c r="AH98" s="629"/>
      <c r="AI98" s="629"/>
      <c r="AJ98" s="630"/>
    </row>
  </sheetData>
  <sheetProtection/>
  <mergeCells count="386">
    <mergeCell ref="A1:AJ1"/>
    <mergeCell ref="A2:AJ2"/>
    <mergeCell ref="A3:B3"/>
    <mergeCell ref="C3:AB3"/>
    <mergeCell ref="AC3:AF3"/>
    <mergeCell ref="AG3:AJ3"/>
    <mergeCell ref="A7:B7"/>
    <mergeCell ref="C7:AB7"/>
    <mergeCell ref="AC7:AF7"/>
    <mergeCell ref="AG7:AJ7"/>
    <mergeCell ref="A6:B6"/>
    <mergeCell ref="C6:AB6"/>
    <mergeCell ref="AC6:AF6"/>
    <mergeCell ref="AG6:AJ6"/>
    <mergeCell ref="A5:B5"/>
    <mergeCell ref="C5:AB5"/>
    <mergeCell ref="AC5:AF5"/>
    <mergeCell ref="AG5:AJ5"/>
    <mergeCell ref="A4:B4"/>
    <mergeCell ref="C4:AB4"/>
    <mergeCell ref="AC4:AF4"/>
    <mergeCell ref="AG4:AJ4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9:B9"/>
    <mergeCell ref="C9:AB9"/>
    <mergeCell ref="AC9:AF9"/>
    <mergeCell ref="AG9:AJ9"/>
    <mergeCell ref="A8:B8"/>
    <mergeCell ref="C8:AB8"/>
    <mergeCell ref="AC8:AF8"/>
    <mergeCell ref="AG8:AJ8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63:B63"/>
    <mergeCell ref="C63:AB63"/>
    <mergeCell ref="AC63:AF63"/>
    <mergeCell ref="AG63:AJ63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67:B67"/>
    <mergeCell ref="C67:AB67"/>
    <mergeCell ref="AC67:AF67"/>
    <mergeCell ref="AG67:AJ67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71:B71"/>
    <mergeCell ref="C71:AB71"/>
    <mergeCell ref="AC71:AF71"/>
    <mergeCell ref="AG71:AJ71"/>
    <mergeCell ref="A70:B70"/>
    <mergeCell ref="C70:AB70"/>
    <mergeCell ref="AC70:AF70"/>
    <mergeCell ref="AG70:AJ70"/>
    <mergeCell ref="A69:B69"/>
    <mergeCell ref="C69:AB69"/>
    <mergeCell ref="AC69:AF69"/>
    <mergeCell ref="AG69:AJ69"/>
    <mergeCell ref="A68:B68"/>
    <mergeCell ref="C68:AB68"/>
    <mergeCell ref="AC68:AF68"/>
    <mergeCell ref="AG68:AJ68"/>
    <mergeCell ref="A75:B75"/>
    <mergeCell ref="C75:AB75"/>
    <mergeCell ref="AC75:AF75"/>
    <mergeCell ref="AG75:AJ75"/>
    <mergeCell ref="A74:B74"/>
    <mergeCell ref="C74:AB74"/>
    <mergeCell ref="AC74:AF74"/>
    <mergeCell ref="AG74:AJ74"/>
    <mergeCell ref="A73:B73"/>
    <mergeCell ref="C73:AB73"/>
    <mergeCell ref="AC73:AF73"/>
    <mergeCell ref="AG73:AJ73"/>
    <mergeCell ref="A72:B72"/>
    <mergeCell ref="C72:AB72"/>
    <mergeCell ref="AC72:AF72"/>
    <mergeCell ref="AG72:AJ72"/>
    <mergeCell ref="A79:B79"/>
    <mergeCell ref="C79:AB79"/>
    <mergeCell ref="AC79:AF79"/>
    <mergeCell ref="AG79:AJ79"/>
    <mergeCell ref="A78:B78"/>
    <mergeCell ref="C78:AB78"/>
    <mergeCell ref="AC78:AF78"/>
    <mergeCell ref="AG78:AJ78"/>
    <mergeCell ref="A77:B77"/>
    <mergeCell ref="C77:AB77"/>
    <mergeCell ref="AC77:AF77"/>
    <mergeCell ref="AG77:AJ77"/>
    <mergeCell ref="A76:B76"/>
    <mergeCell ref="C76:AB76"/>
    <mergeCell ref="AC76:AF76"/>
    <mergeCell ref="AG76:AJ76"/>
    <mergeCell ref="A83:B83"/>
    <mergeCell ref="C83:AB83"/>
    <mergeCell ref="AC83:AF83"/>
    <mergeCell ref="AG83:AJ83"/>
    <mergeCell ref="A82:B82"/>
    <mergeCell ref="C82:AB82"/>
    <mergeCell ref="AC82:AF82"/>
    <mergeCell ref="AG82:AJ82"/>
    <mergeCell ref="A81:B81"/>
    <mergeCell ref="C81:AB81"/>
    <mergeCell ref="AC81:AF81"/>
    <mergeCell ref="AG81:AJ81"/>
    <mergeCell ref="A80:B80"/>
    <mergeCell ref="C80:AB80"/>
    <mergeCell ref="AC80:AF80"/>
    <mergeCell ref="AG80:AJ80"/>
    <mergeCell ref="A86:B86"/>
    <mergeCell ref="C86:AB86"/>
    <mergeCell ref="AC86:AF86"/>
    <mergeCell ref="AG86:AJ86"/>
    <mergeCell ref="A87:B87"/>
    <mergeCell ref="C87:AB87"/>
    <mergeCell ref="AC87:AF87"/>
    <mergeCell ref="AG89:AJ89"/>
    <mergeCell ref="AG85:AJ85"/>
    <mergeCell ref="A84:B84"/>
    <mergeCell ref="C84:AB84"/>
    <mergeCell ref="AC84:AF84"/>
    <mergeCell ref="AG84:AJ84"/>
    <mergeCell ref="A85:B85"/>
    <mergeCell ref="C85:AB85"/>
    <mergeCell ref="AC85:AF85"/>
    <mergeCell ref="AG87:AJ87"/>
    <mergeCell ref="AG94:AJ94"/>
    <mergeCell ref="AG92:AJ92"/>
    <mergeCell ref="C93:AB93"/>
    <mergeCell ref="AC93:AF93"/>
    <mergeCell ref="AG93:AJ93"/>
    <mergeCell ref="AG88:AJ88"/>
    <mergeCell ref="C90:AB90"/>
    <mergeCell ref="AC90:AF90"/>
    <mergeCell ref="AG90:AJ90"/>
    <mergeCell ref="C89:AB89"/>
    <mergeCell ref="A88:B88"/>
    <mergeCell ref="C88:AB88"/>
    <mergeCell ref="AC88:AF88"/>
    <mergeCell ref="A89:B89"/>
    <mergeCell ref="A90:B90"/>
    <mergeCell ref="AC89:AF89"/>
    <mergeCell ref="A91:B91"/>
    <mergeCell ref="C91:AB91"/>
    <mergeCell ref="AC91:AF91"/>
    <mergeCell ref="A94:B94"/>
    <mergeCell ref="C94:AB94"/>
    <mergeCell ref="AC94:AF94"/>
    <mergeCell ref="A93:B93"/>
    <mergeCell ref="A97:B97"/>
    <mergeCell ref="C97:AB97"/>
    <mergeCell ref="AG96:AJ96"/>
    <mergeCell ref="AG97:AJ97"/>
    <mergeCell ref="AG91:AJ91"/>
    <mergeCell ref="A92:B92"/>
    <mergeCell ref="C92:AB92"/>
    <mergeCell ref="AC92:AF92"/>
    <mergeCell ref="AG95:AJ95"/>
    <mergeCell ref="AC95:AF95"/>
    <mergeCell ref="AC97:AF97"/>
    <mergeCell ref="A96:B96"/>
    <mergeCell ref="C96:AB96"/>
    <mergeCell ref="AC96:AF96"/>
    <mergeCell ref="A95:B95"/>
    <mergeCell ref="AG98:AJ98"/>
    <mergeCell ref="C95:AB95"/>
    <mergeCell ref="A98:B98"/>
    <mergeCell ref="C98:AB98"/>
    <mergeCell ref="AC98:AF98"/>
  </mergeCells>
  <printOptions horizontalCentered="1"/>
  <pageMargins left="0.1968503937007874" right="0.1968503937007874" top="0.5905511811023623" bottom="0.5905511811023623" header="0.32447916666666665" footer="0.5118110236220472"/>
  <pageSetup fitToHeight="0" horizontalDpi="600" verticalDpi="600" orientation="portrait" paperSize="9" scale="89" r:id="rId1"/>
  <headerFooter alignWithMargins="0">
    <oddHeader>&amp;R&amp;"Arial,Félkövér"2.b függelék</oddHeader>
    <oddFooter>&amp;C&amp;P</oddFooter>
  </headerFooter>
  <rowBreaks count="1" manualBreakCount="1">
    <brk id="39" max="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152"/>
  <sheetViews>
    <sheetView workbookViewId="0" topLeftCell="A1">
      <selection activeCell="H1" sqref="H1"/>
    </sheetView>
  </sheetViews>
  <sheetFormatPr defaultColWidth="11.57421875" defaultRowHeight="12.75"/>
  <cols>
    <col min="1" max="1" width="6.57421875" style="407" customWidth="1"/>
    <col min="2" max="2" width="9.140625" style="407" customWidth="1"/>
    <col min="3" max="3" width="10.140625" style="407" customWidth="1"/>
    <col min="4" max="4" width="40.7109375" style="407" customWidth="1"/>
    <col min="5" max="5" width="12.28125" style="408" customWidth="1"/>
    <col min="6" max="6" width="12.421875" style="408" bestFit="1" customWidth="1"/>
    <col min="7" max="7" width="13.57421875" style="408" customWidth="1"/>
    <col min="8" max="8" width="51.7109375" style="408" customWidth="1"/>
    <col min="9" max="16384" width="11.57421875" style="407" customWidth="1"/>
  </cols>
  <sheetData>
    <row r="1" ht="12.75">
      <c r="H1" s="409" t="s">
        <v>694</v>
      </c>
    </row>
    <row r="2" spans="1:8" ht="24" customHeight="1">
      <c r="A2" s="645" t="s">
        <v>964</v>
      </c>
      <c r="B2" s="645"/>
      <c r="C2" s="645"/>
      <c r="D2" s="645"/>
      <c r="E2" s="645"/>
      <c r="F2" s="645"/>
      <c r="G2" s="645"/>
      <c r="H2" s="645"/>
    </row>
    <row r="3" ht="22.5" customHeight="1" thickBot="1"/>
    <row r="4" spans="1:8" ht="13.5" thickBot="1">
      <c r="A4" s="646" t="s">
        <v>965</v>
      </c>
      <c r="B4" s="646" t="s">
        <v>966</v>
      </c>
      <c r="C4" s="648" t="s">
        <v>967</v>
      </c>
      <c r="D4" s="648" t="s">
        <v>414</v>
      </c>
      <c r="E4" s="649" t="s">
        <v>968</v>
      </c>
      <c r="F4" s="650"/>
      <c r="G4" s="410" t="s">
        <v>969</v>
      </c>
      <c r="H4" s="646" t="s">
        <v>970</v>
      </c>
    </row>
    <row r="5" spans="1:8" ht="13.5" thickBot="1">
      <c r="A5" s="647"/>
      <c r="B5" s="647"/>
      <c r="C5" s="647"/>
      <c r="D5" s="647"/>
      <c r="E5" s="411" t="s">
        <v>971</v>
      </c>
      <c r="F5" s="411" t="s">
        <v>637</v>
      </c>
      <c r="G5" s="412" t="s">
        <v>972</v>
      </c>
      <c r="H5" s="647"/>
    </row>
    <row r="6" spans="1:8" ht="15.75" thickTop="1">
      <c r="A6" s="413" t="s">
        <v>973</v>
      </c>
      <c r="B6" s="414"/>
      <c r="C6" s="414"/>
      <c r="D6" s="414"/>
      <c r="E6" s="642" t="s">
        <v>974</v>
      </c>
      <c r="F6" s="642"/>
      <c r="G6" s="642"/>
      <c r="H6" s="415"/>
    </row>
    <row r="7" spans="1:8" ht="12.75">
      <c r="A7" s="416"/>
      <c r="B7" s="417"/>
      <c r="C7" s="417" t="s">
        <v>128</v>
      </c>
      <c r="D7" s="417" t="s">
        <v>127</v>
      </c>
      <c r="E7" s="418">
        <v>61319000</v>
      </c>
      <c r="F7" s="418">
        <v>58069308</v>
      </c>
      <c r="G7" s="418">
        <v>58519000</v>
      </c>
      <c r="H7" s="419" t="s">
        <v>975</v>
      </c>
    </row>
    <row r="8" spans="1:8" ht="12.75">
      <c r="A8" s="416"/>
      <c r="B8" s="417"/>
      <c r="C8" s="417" t="s">
        <v>130</v>
      </c>
      <c r="D8" s="417" t="s">
        <v>129</v>
      </c>
      <c r="E8" s="418">
        <v>4905000</v>
      </c>
      <c r="F8" s="418">
        <v>5006600</v>
      </c>
      <c r="G8" s="418">
        <v>4681000</v>
      </c>
      <c r="H8" s="420" t="s">
        <v>415</v>
      </c>
    </row>
    <row r="9" spans="1:11" ht="12.75">
      <c r="A9" s="416"/>
      <c r="B9" s="417"/>
      <c r="C9" s="417" t="s">
        <v>134</v>
      </c>
      <c r="D9" s="417" t="s">
        <v>133</v>
      </c>
      <c r="E9" s="418">
        <v>0</v>
      </c>
      <c r="F9" s="418">
        <v>1749000</v>
      </c>
      <c r="G9" s="418">
        <v>1749000</v>
      </c>
      <c r="H9" s="420" t="s">
        <v>976</v>
      </c>
      <c r="J9" s="408"/>
      <c r="K9" s="421"/>
    </row>
    <row r="10" spans="1:8" ht="38.25">
      <c r="A10" s="416"/>
      <c r="B10" s="417"/>
      <c r="C10" s="417" t="s">
        <v>140</v>
      </c>
      <c r="D10" s="417" t="s">
        <v>139</v>
      </c>
      <c r="E10" s="418">
        <v>2682000</v>
      </c>
      <c r="F10" s="418">
        <v>2532700</v>
      </c>
      <c r="G10" s="418">
        <v>2689500</v>
      </c>
      <c r="H10" s="419" t="s">
        <v>977</v>
      </c>
    </row>
    <row r="11" spans="1:10" ht="25.5">
      <c r="A11" s="416"/>
      <c r="B11" s="417"/>
      <c r="C11" s="417" t="s">
        <v>144</v>
      </c>
      <c r="D11" s="417" t="s">
        <v>143</v>
      </c>
      <c r="E11" s="418">
        <v>1056000</v>
      </c>
      <c r="F11" s="418">
        <v>761676</v>
      </c>
      <c r="G11" s="418">
        <v>870000</v>
      </c>
      <c r="H11" s="419" t="s">
        <v>978</v>
      </c>
      <c r="J11" s="408"/>
    </row>
    <row r="12" spans="1:8" ht="12.75">
      <c r="A12" s="416"/>
      <c r="B12" s="417"/>
      <c r="C12" s="417" t="s">
        <v>146</v>
      </c>
      <c r="D12" s="417" t="s">
        <v>145</v>
      </c>
      <c r="E12" s="418">
        <v>116000</v>
      </c>
      <c r="F12" s="418">
        <v>0</v>
      </c>
      <c r="G12" s="418">
        <v>0</v>
      </c>
      <c r="H12" s="422"/>
    </row>
    <row r="13" spans="1:8" ht="25.5">
      <c r="A13" s="416"/>
      <c r="B13" s="417"/>
      <c r="C13" s="417" t="s">
        <v>152</v>
      </c>
      <c r="D13" s="417" t="s">
        <v>151</v>
      </c>
      <c r="E13" s="418">
        <v>569000</v>
      </c>
      <c r="F13" s="418">
        <v>668556</v>
      </c>
      <c r="G13" s="418">
        <v>473000</v>
      </c>
      <c r="H13" s="419" t="s">
        <v>979</v>
      </c>
    </row>
    <row r="14" spans="1:8" ht="25.5">
      <c r="A14" s="416"/>
      <c r="B14" s="417"/>
      <c r="C14" s="417" t="s">
        <v>158</v>
      </c>
      <c r="D14" s="423" t="s">
        <v>157</v>
      </c>
      <c r="E14" s="418">
        <v>1890000</v>
      </c>
      <c r="F14" s="418">
        <v>2034935</v>
      </c>
      <c r="G14" s="418">
        <v>2035000</v>
      </c>
      <c r="H14" s="419" t="s">
        <v>980</v>
      </c>
    </row>
    <row r="15" spans="1:8" ht="12.75">
      <c r="A15" s="416"/>
      <c r="B15" s="417"/>
      <c r="C15" s="417" t="s">
        <v>160</v>
      </c>
      <c r="D15" s="417" t="s">
        <v>159</v>
      </c>
      <c r="E15" s="418">
        <v>200000</v>
      </c>
      <c r="F15" s="418">
        <v>249796</v>
      </c>
      <c r="G15" s="418">
        <v>300000</v>
      </c>
      <c r="H15" s="420" t="s">
        <v>981</v>
      </c>
    </row>
    <row r="16" spans="1:10" ht="19.5" customHeight="1">
      <c r="A16" s="416"/>
      <c r="B16" s="417"/>
      <c r="C16" s="424" t="s">
        <v>164</v>
      </c>
      <c r="D16" s="424" t="s">
        <v>982</v>
      </c>
      <c r="E16" s="425">
        <f>SUM(E7:E15)</f>
        <v>72737000</v>
      </c>
      <c r="F16" s="425">
        <f>SUM(F7:F15)</f>
        <v>71072571</v>
      </c>
      <c r="G16" s="425">
        <f>SUM(G7:G15)</f>
        <v>71316500</v>
      </c>
      <c r="H16" s="426"/>
      <c r="J16" s="408"/>
    </row>
    <row r="17" spans="1:8" ht="25.5">
      <c r="A17" s="416"/>
      <c r="B17" s="417"/>
      <c r="C17" s="424" t="s">
        <v>166</v>
      </c>
      <c r="D17" s="427" t="s">
        <v>983</v>
      </c>
      <c r="E17" s="425">
        <v>16064500</v>
      </c>
      <c r="F17" s="425">
        <v>16078307</v>
      </c>
      <c r="G17" s="425">
        <v>14090000</v>
      </c>
      <c r="H17" s="428" t="s">
        <v>984</v>
      </c>
    </row>
    <row r="18" spans="1:8" ht="25.5">
      <c r="A18" s="416"/>
      <c r="B18" s="417"/>
      <c r="C18" s="417" t="s">
        <v>168</v>
      </c>
      <c r="D18" s="417" t="s">
        <v>167</v>
      </c>
      <c r="E18" s="418">
        <v>77000</v>
      </c>
      <c r="F18" s="418">
        <v>70629</v>
      </c>
      <c r="G18" s="418">
        <v>97000</v>
      </c>
      <c r="H18" s="419" t="s">
        <v>985</v>
      </c>
    </row>
    <row r="19" spans="1:8" ht="16.5" customHeight="1">
      <c r="A19" s="416"/>
      <c r="B19" s="417"/>
      <c r="C19" s="417" t="s">
        <v>170</v>
      </c>
      <c r="D19" s="417" t="s">
        <v>169</v>
      </c>
      <c r="E19" s="418">
        <v>770000</v>
      </c>
      <c r="F19" s="418">
        <v>614336</v>
      </c>
      <c r="G19" s="418">
        <v>730000</v>
      </c>
      <c r="H19" s="420" t="s">
        <v>986</v>
      </c>
    </row>
    <row r="20" spans="1:15" ht="38.25">
      <c r="A20" s="416"/>
      <c r="B20" s="417"/>
      <c r="C20" s="417" t="s">
        <v>176</v>
      </c>
      <c r="D20" s="417" t="s">
        <v>175</v>
      </c>
      <c r="E20" s="418">
        <v>1322000</v>
      </c>
      <c r="F20" s="418">
        <v>1277561</v>
      </c>
      <c r="G20" s="418">
        <v>1211000</v>
      </c>
      <c r="H20" s="419" t="s">
        <v>987</v>
      </c>
      <c r="J20" s="408"/>
      <c r="K20" s="408"/>
      <c r="L20" s="408"/>
      <c r="M20" s="408"/>
      <c r="N20" s="408"/>
      <c r="O20" s="408"/>
    </row>
    <row r="21" spans="1:8" ht="12.75">
      <c r="A21" s="416"/>
      <c r="B21" s="417"/>
      <c r="C21" s="417" t="s">
        <v>178</v>
      </c>
      <c r="D21" s="417" t="s">
        <v>177</v>
      </c>
      <c r="E21" s="418">
        <v>456000</v>
      </c>
      <c r="F21" s="418">
        <v>370740</v>
      </c>
      <c r="G21" s="418">
        <v>240000</v>
      </c>
      <c r="H21" s="420" t="s">
        <v>988</v>
      </c>
    </row>
    <row r="22" spans="1:10" ht="12.75">
      <c r="A22" s="416"/>
      <c r="B22" s="417"/>
      <c r="C22" s="417" t="s">
        <v>186</v>
      </c>
      <c r="D22" s="417" t="s">
        <v>185</v>
      </c>
      <c r="E22" s="418">
        <v>1215000</v>
      </c>
      <c r="F22" s="418">
        <v>1188701</v>
      </c>
      <c r="G22" s="418">
        <v>1186000</v>
      </c>
      <c r="H22" s="420" t="s">
        <v>989</v>
      </c>
      <c r="J22" s="408"/>
    </row>
    <row r="23" spans="1:8" ht="12.75">
      <c r="A23" s="416"/>
      <c r="B23" s="417"/>
      <c r="C23" s="417" t="s">
        <v>188</v>
      </c>
      <c r="D23" s="417" t="s">
        <v>187</v>
      </c>
      <c r="E23" s="418">
        <v>0</v>
      </c>
      <c r="F23" s="418">
        <v>9125</v>
      </c>
      <c r="G23" s="418">
        <v>20000</v>
      </c>
      <c r="H23" s="420" t="s">
        <v>990</v>
      </c>
    </row>
    <row r="24" spans="1:8" ht="12.75">
      <c r="A24" s="416"/>
      <c r="B24" s="417"/>
      <c r="C24" s="417" t="s">
        <v>189</v>
      </c>
      <c r="D24" s="423" t="s">
        <v>120</v>
      </c>
      <c r="E24" s="418">
        <v>137000</v>
      </c>
      <c r="F24" s="418">
        <v>529583</v>
      </c>
      <c r="G24" s="418">
        <v>100000</v>
      </c>
      <c r="H24" s="420" t="s">
        <v>991</v>
      </c>
    </row>
    <row r="25" spans="1:8" ht="38.25">
      <c r="A25" s="416"/>
      <c r="B25" s="417"/>
      <c r="C25" s="417" t="s">
        <v>191</v>
      </c>
      <c r="D25" s="423" t="s">
        <v>992</v>
      </c>
      <c r="E25" s="418">
        <v>1353000</v>
      </c>
      <c r="F25" s="418">
        <v>1201114</v>
      </c>
      <c r="G25" s="418">
        <v>1852000</v>
      </c>
      <c r="H25" s="419" t="s">
        <v>993</v>
      </c>
    </row>
    <row r="26" spans="1:8" ht="76.5">
      <c r="A26" s="416"/>
      <c r="B26" s="417"/>
      <c r="C26" s="429" t="s">
        <v>193</v>
      </c>
      <c r="D26" s="429" t="s">
        <v>192</v>
      </c>
      <c r="E26" s="430">
        <v>2377000</v>
      </c>
      <c r="F26" s="430">
        <v>2010902</v>
      </c>
      <c r="G26" s="430">
        <v>1988000</v>
      </c>
      <c r="H26" s="419" t="s">
        <v>994</v>
      </c>
    </row>
    <row r="27" spans="1:8" ht="12.75">
      <c r="A27" s="416"/>
      <c r="B27" s="417"/>
      <c r="C27" s="417" t="s">
        <v>197</v>
      </c>
      <c r="D27" s="417" t="s">
        <v>196</v>
      </c>
      <c r="E27" s="418">
        <v>590000</v>
      </c>
      <c r="F27" s="418">
        <v>821382</v>
      </c>
      <c r="G27" s="418">
        <v>820000</v>
      </c>
      <c r="H27" s="422"/>
    </row>
    <row r="28" spans="1:8" ht="12.75">
      <c r="A28" s="416"/>
      <c r="B28" s="417"/>
      <c r="C28" s="417" t="s">
        <v>203</v>
      </c>
      <c r="D28" s="431" t="s">
        <v>995</v>
      </c>
      <c r="E28" s="418">
        <v>1341000</v>
      </c>
      <c r="F28" s="418">
        <v>1391095</v>
      </c>
      <c r="G28" s="418">
        <v>1340000</v>
      </c>
      <c r="H28" s="422"/>
    </row>
    <row r="29" spans="1:8" ht="12.75">
      <c r="A29" s="416"/>
      <c r="B29" s="417"/>
      <c r="C29" s="417" t="s">
        <v>211</v>
      </c>
      <c r="D29" s="417" t="s">
        <v>210</v>
      </c>
      <c r="E29" s="418">
        <v>130000</v>
      </c>
      <c r="F29" s="418">
        <v>227243</v>
      </c>
      <c r="G29" s="418">
        <v>227000</v>
      </c>
      <c r="H29" s="420" t="s">
        <v>996</v>
      </c>
    </row>
    <row r="30" spans="1:8" ht="12.75">
      <c r="A30" s="416"/>
      <c r="B30" s="417"/>
      <c r="C30" s="424" t="s">
        <v>216</v>
      </c>
      <c r="D30" s="424" t="s">
        <v>997</v>
      </c>
      <c r="E30" s="432">
        <f>SUM(E18:E29)</f>
        <v>9768000</v>
      </c>
      <c r="F30" s="432">
        <f>SUM(F18:F29)</f>
        <v>9712411</v>
      </c>
      <c r="G30" s="432">
        <f>SUM(G18:G29)</f>
        <v>9811000</v>
      </c>
      <c r="H30" s="433"/>
    </row>
    <row r="31" spans="1:8" ht="12.75">
      <c r="A31" s="416"/>
      <c r="B31" s="417"/>
      <c r="C31" s="417" t="s">
        <v>363</v>
      </c>
      <c r="D31" s="417" t="s">
        <v>362</v>
      </c>
      <c r="E31" s="418">
        <v>0</v>
      </c>
      <c r="F31" s="418">
        <v>73610</v>
      </c>
      <c r="G31" s="418">
        <v>113000</v>
      </c>
      <c r="H31" s="420" t="s">
        <v>998</v>
      </c>
    </row>
    <row r="32" spans="1:8" ht="12.75">
      <c r="A32" s="416"/>
      <c r="B32" s="417"/>
      <c r="C32" s="417" t="s">
        <v>375</v>
      </c>
      <c r="D32" s="417" t="s">
        <v>374</v>
      </c>
      <c r="E32" s="418">
        <v>0</v>
      </c>
      <c r="F32" s="418">
        <v>19875</v>
      </c>
      <c r="G32" s="418">
        <v>31000</v>
      </c>
      <c r="H32" s="422"/>
    </row>
    <row r="33" spans="1:8" ht="13.5" thickBot="1">
      <c r="A33" s="434"/>
      <c r="B33" s="435"/>
      <c r="C33" s="436" t="s">
        <v>378</v>
      </c>
      <c r="D33" s="436" t="s">
        <v>999</v>
      </c>
      <c r="E33" s="437">
        <f>SUM(E31:E32)</f>
        <v>0</v>
      </c>
      <c r="F33" s="437">
        <f>SUM(F31:F32)</f>
        <v>93485</v>
      </c>
      <c r="G33" s="437">
        <f>SUM(G31:G32)</f>
        <v>144000</v>
      </c>
      <c r="H33" s="438"/>
    </row>
    <row r="34" spans="1:8" ht="16.5" thickTop="1">
      <c r="A34" s="439" t="s">
        <v>1000</v>
      </c>
      <c r="B34" s="440"/>
      <c r="C34" s="441"/>
      <c r="D34" s="442"/>
      <c r="E34" s="443"/>
      <c r="F34" s="443"/>
      <c r="G34" s="443"/>
      <c r="H34" s="444"/>
    </row>
    <row r="35" spans="1:10" ht="12.75">
      <c r="A35" s="416"/>
      <c r="B35" s="417"/>
      <c r="C35" s="417" t="s">
        <v>128</v>
      </c>
      <c r="D35" s="417" t="s">
        <v>127</v>
      </c>
      <c r="E35" s="418">
        <v>10760000</v>
      </c>
      <c r="F35" s="418">
        <v>10679943</v>
      </c>
      <c r="G35" s="418">
        <v>11498000</v>
      </c>
      <c r="H35" s="420" t="s">
        <v>1001</v>
      </c>
      <c r="J35" s="408"/>
    </row>
    <row r="36" spans="1:8" ht="12.75">
      <c r="A36" s="416"/>
      <c r="B36" s="417"/>
      <c r="C36" s="417" t="s">
        <v>130</v>
      </c>
      <c r="D36" s="417" t="s">
        <v>129</v>
      </c>
      <c r="E36" s="418">
        <v>861000</v>
      </c>
      <c r="F36" s="418">
        <v>865000</v>
      </c>
      <c r="G36" s="418">
        <v>920000</v>
      </c>
      <c r="H36" s="420" t="s">
        <v>415</v>
      </c>
    </row>
    <row r="37" spans="1:8" ht="12.75">
      <c r="A37" s="416"/>
      <c r="B37" s="417"/>
      <c r="C37" s="417" t="s">
        <v>140</v>
      </c>
      <c r="D37" s="417" t="s">
        <v>139</v>
      </c>
      <c r="E37" s="418">
        <v>596000</v>
      </c>
      <c r="F37" s="418">
        <v>596000</v>
      </c>
      <c r="G37" s="418">
        <v>596000</v>
      </c>
      <c r="H37" s="420" t="s">
        <v>264</v>
      </c>
    </row>
    <row r="38" spans="1:8" ht="12.75">
      <c r="A38" s="416"/>
      <c r="B38" s="417"/>
      <c r="C38" s="417" t="s">
        <v>144</v>
      </c>
      <c r="D38" s="417" t="s">
        <v>143</v>
      </c>
      <c r="E38" s="418">
        <v>418000</v>
      </c>
      <c r="F38" s="418">
        <v>381985</v>
      </c>
      <c r="G38" s="418">
        <v>382000</v>
      </c>
      <c r="H38" s="422"/>
    </row>
    <row r="39" spans="1:8" ht="12.75">
      <c r="A39" s="416"/>
      <c r="B39" s="417"/>
      <c r="C39" s="417" t="s">
        <v>152</v>
      </c>
      <c r="D39" s="417" t="s">
        <v>151</v>
      </c>
      <c r="E39" s="418">
        <v>122000</v>
      </c>
      <c r="F39" s="418">
        <v>227573</v>
      </c>
      <c r="G39" s="418">
        <v>147300</v>
      </c>
      <c r="H39" s="420" t="s">
        <v>1002</v>
      </c>
    </row>
    <row r="40" spans="1:8" ht="12.75">
      <c r="A40" s="416"/>
      <c r="B40" s="417"/>
      <c r="C40" s="424" t="s">
        <v>164</v>
      </c>
      <c r="D40" s="424" t="s">
        <v>982</v>
      </c>
      <c r="E40" s="425">
        <f>SUM(E35:E39)</f>
        <v>12757000</v>
      </c>
      <c r="F40" s="425">
        <f>SUM(F35:F39)</f>
        <v>12750501</v>
      </c>
      <c r="G40" s="425">
        <f>SUM(G35:G39)</f>
        <v>13543300</v>
      </c>
      <c r="H40" s="433"/>
    </row>
    <row r="41" spans="1:8" ht="25.5">
      <c r="A41" s="416"/>
      <c r="B41" s="417"/>
      <c r="C41" s="417" t="s">
        <v>166</v>
      </c>
      <c r="D41" s="427" t="s">
        <v>983</v>
      </c>
      <c r="E41" s="425">
        <v>2787500</v>
      </c>
      <c r="F41" s="425">
        <v>2942598</v>
      </c>
      <c r="G41" s="425">
        <v>2653000</v>
      </c>
      <c r="H41" s="426" t="s">
        <v>1003</v>
      </c>
    </row>
    <row r="42" spans="1:8" ht="15" customHeight="1">
      <c r="A42" s="416"/>
      <c r="B42" s="417"/>
      <c r="C42" s="417" t="s">
        <v>197</v>
      </c>
      <c r="D42" s="417" t="s">
        <v>196</v>
      </c>
      <c r="E42" s="418">
        <v>40000</v>
      </c>
      <c r="F42" s="418">
        <v>0</v>
      </c>
      <c r="G42" s="418">
        <v>40000</v>
      </c>
      <c r="H42" s="422"/>
    </row>
    <row r="43" spans="1:8" ht="13.5" customHeight="1" thickBot="1">
      <c r="A43" s="434"/>
      <c r="B43" s="435"/>
      <c r="C43" s="436" t="s">
        <v>216</v>
      </c>
      <c r="D43" s="436" t="s">
        <v>997</v>
      </c>
      <c r="E43" s="445">
        <f>SUM(E42)</f>
        <v>40000</v>
      </c>
      <c r="F43" s="445">
        <f>SUM(F42)</f>
        <v>0</v>
      </c>
      <c r="G43" s="445">
        <f>SUM(G42)</f>
        <v>40000</v>
      </c>
      <c r="H43" s="446"/>
    </row>
    <row r="44" spans="3:7" ht="13.5" customHeight="1" thickBot="1" thickTop="1">
      <c r="C44" s="447"/>
      <c r="D44" s="447"/>
      <c r="E44" s="448"/>
      <c r="F44" s="448"/>
      <c r="G44" s="448"/>
    </row>
    <row r="45" spans="1:8" ht="13.5" customHeight="1" thickTop="1">
      <c r="A45" s="449" t="s">
        <v>1004</v>
      </c>
      <c r="B45" s="450"/>
      <c r="C45" s="442"/>
      <c r="D45" s="442"/>
      <c r="E45" s="451"/>
      <c r="F45" s="451"/>
      <c r="G45" s="451"/>
      <c r="H45" s="452"/>
    </row>
    <row r="46" spans="1:8" ht="13.5" customHeight="1">
      <c r="A46" s="416"/>
      <c r="B46" s="417"/>
      <c r="C46" s="417" t="s">
        <v>130</v>
      </c>
      <c r="D46" s="417" t="s">
        <v>129</v>
      </c>
      <c r="E46" s="453"/>
      <c r="F46" s="453"/>
      <c r="G46" s="453">
        <v>70000</v>
      </c>
      <c r="H46" s="420" t="s">
        <v>1005</v>
      </c>
    </row>
    <row r="47" spans="1:8" ht="13.5" customHeight="1">
      <c r="A47" s="416"/>
      <c r="B47" s="417"/>
      <c r="C47" s="417" t="s">
        <v>160</v>
      </c>
      <c r="D47" s="417" t="s">
        <v>159</v>
      </c>
      <c r="E47" s="453"/>
      <c r="F47" s="453"/>
      <c r="G47" s="453">
        <v>672600</v>
      </c>
      <c r="H47" s="420" t="s">
        <v>1006</v>
      </c>
    </row>
    <row r="48" spans="1:8" ht="13.5" customHeight="1">
      <c r="A48" s="416"/>
      <c r="B48" s="417"/>
      <c r="C48" s="424" t="s">
        <v>164</v>
      </c>
      <c r="D48" s="424" t="s">
        <v>982</v>
      </c>
      <c r="E48" s="432"/>
      <c r="F48" s="432"/>
      <c r="G48" s="425">
        <f>SUM(G46:G47)</f>
        <v>742600</v>
      </c>
      <c r="H48" s="428"/>
    </row>
    <row r="49" spans="1:8" ht="26.25" customHeight="1">
      <c r="A49" s="416"/>
      <c r="B49" s="417"/>
      <c r="C49" s="424" t="s">
        <v>166</v>
      </c>
      <c r="D49" s="427" t="s">
        <v>983</v>
      </c>
      <c r="E49" s="432"/>
      <c r="F49" s="432"/>
      <c r="G49" s="425">
        <v>147870</v>
      </c>
      <c r="H49" s="428"/>
    </row>
    <row r="50" spans="1:8" ht="13.5" customHeight="1">
      <c r="A50" s="416"/>
      <c r="B50" s="417"/>
      <c r="C50" s="417" t="s">
        <v>170</v>
      </c>
      <c r="D50" s="417" t="s">
        <v>169</v>
      </c>
      <c r="E50" s="453"/>
      <c r="F50" s="453"/>
      <c r="G50" s="453">
        <v>74194</v>
      </c>
      <c r="H50" s="422"/>
    </row>
    <row r="51" spans="1:8" ht="13.5" customHeight="1">
      <c r="A51" s="416"/>
      <c r="B51" s="417"/>
      <c r="C51" s="417" t="s">
        <v>203</v>
      </c>
      <c r="D51" s="431" t="s">
        <v>995</v>
      </c>
      <c r="E51" s="453"/>
      <c r="F51" s="453"/>
      <c r="G51" s="453">
        <v>20032</v>
      </c>
      <c r="H51" s="422"/>
    </row>
    <row r="52" spans="1:9" ht="13.5" customHeight="1" thickBot="1">
      <c r="A52" s="434"/>
      <c r="B52" s="435"/>
      <c r="C52" s="436" t="s">
        <v>216</v>
      </c>
      <c r="D52" s="436" t="s">
        <v>997</v>
      </c>
      <c r="E52" s="445"/>
      <c r="F52" s="445"/>
      <c r="G52" s="437">
        <f>SUM(G50:G51)</f>
        <v>94226</v>
      </c>
      <c r="H52" s="438"/>
      <c r="I52" s="408"/>
    </row>
    <row r="53" spans="1:8" ht="13.5" customHeight="1" thickTop="1">
      <c r="A53" s="449" t="s">
        <v>1007</v>
      </c>
      <c r="B53" s="450"/>
      <c r="C53" s="442"/>
      <c r="D53" s="442"/>
      <c r="E53" s="451"/>
      <c r="F53" s="451"/>
      <c r="G53" s="451"/>
      <c r="H53" s="452"/>
    </row>
    <row r="54" spans="1:8" ht="13.5" customHeight="1">
      <c r="A54" s="416"/>
      <c r="B54" s="417"/>
      <c r="C54" s="417" t="s">
        <v>130</v>
      </c>
      <c r="D54" s="417" t="s">
        <v>129</v>
      </c>
      <c r="E54" s="453"/>
      <c r="F54" s="453"/>
      <c r="G54" s="453">
        <v>70000</v>
      </c>
      <c r="H54" s="420" t="s">
        <v>1005</v>
      </c>
    </row>
    <row r="55" spans="1:8" ht="13.5" customHeight="1">
      <c r="A55" s="416"/>
      <c r="B55" s="417"/>
      <c r="C55" s="417" t="s">
        <v>160</v>
      </c>
      <c r="D55" s="417" t="s">
        <v>159</v>
      </c>
      <c r="E55" s="453"/>
      <c r="F55" s="453"/>
      <c r="G55" s="453">
        <v>222600</v>
      </c>
      <c r="H55" s="420" t="s">
        <v>1008</v>
      </c>
    </row>
    <row r="56" spans="1:8" ht="13.5" customHeight="1">
      <c r="A56" s="416"/>
      <c r="B56" s="417"/>
      <c r="C56" s="424" t="s">
        <v>164</v>
      </c>
      <c r="D56" s="424" t="s">
        <v>982</v>
      </c>
      <c r="E56" s="432"/>
      <c r="F56" s="432"/>
      <c r="G56" s="425">
        <f>SUM(G54:G55)</f>
        <v>292600</v>
      </c>
      <c r="H56" s="428"/>
    </row>
    <row r="57" spans="1:8" ht="13.5" customHeight="1">
      <c r="A57" s="416"/>
      <c r="B57" s="417"/>
      <c r="C57" s="424" t="s">
        <v>166</v>
      </c>
      <c r="D57" s="427" t="s">
        <v>983</v>
      </c>
      <c r="E57" s="432"/>
      <c r="F57" s="432"/>
      <c r="G57" s="425">
        <v>60120</v>
      </c>
      <c r="H57" s="428"/>
    </row>
    <row r="58" spans="1:8" ht="13.5" customHeight="1">
      <c r="A58" s="416"/>
      <c r="B58" s="417"/>
      <c r="C58" s="417" t="s">
        <v>170</v>
      </c>
      <c r="D58" s="417" t="s">
        <v>169</v>
      </c>
      <c r="E58" s="453"/>
      <c r="F58" s="453"/>
      <c r="G58" s="453">
        <v>31296</v>
      </c>
      <c r="H58" s="422"/>
    </row>
    <row r="59" spans="1:8" ht="13.5" customHeight="1">
      <c r="A59" s="416"/>
      <c r="B59" s="417"/>
      <c r="C59" s="417" t="s">
        <v>203</v>
      </c>
      <c r="D59" s="431" t="s">
        <v>995</v>
      </c>
      <c r="E59" s="453"/>
      <c r="F59" s="453"/>
      <c r="G59" s="453">
        <v>8450</v>
      </c>
      <c r="H59" s="422"/>
    </row>
    <row r="60" spans="1:8" ht="13.5" thickBot="1">
      <c r="A60" s="434"/>
      <c r="B60" s="435"/>
      <c r="C60" s="436" t="s">
        <v>216</v>
      </c>
      <c r="D60" s="436" t="s">
        <v>997</v>
      </c>
      <c r="E60" s="445"/>
      <c r="F60" s="445"/>
      <c r="G60" s="437">
        <f>SUM(G58:G59)</f>
        <v>39746</v>
      </c>
      <c r="H60" s="438"/>
    </row>
    <row r="61" spans="1:8" ht="13.5" thickTop="1">
      <c r="A61" s="449" t="s">
        <v>1009</v>
      </c>
      <c r="B61" s="450"/>
      <c r="C61" s="442"/>
      <c r="D61" s="442"/>
      <c r="E61" s="451"/>
      <c r="F61" s="451"/>
      <c r="G61" s="451"/>
      <c r="H61" s="452"/>
    </row>
    <row r="62" spans="1:8" ht="12.75">
      <c r="A62" s="416"/>
      <c r="B62" s="417"/>
      <c r="C62" s="417" t="s">
        <v>130</v>
      </c>
      <c r="D62" s="417" t="s">
        <v>129</v>
      </c>
      <c r="E62" s="453"/>
      <c r="F62" s="453"/>
      <c r="G62" s="453">
        <v>70000</v>
      </c>
      <c r="H62" s="420" t="s">
        <v>1005</v>
      </c>
    </row>
    <row r="63" spans="1:8" ht="12.75">
      <c r="A63" s="416"/>
      <c r="B63" s="417"/>
      <c r="C63" s="417" t="s">
        <v>160</v>
      </c>
      <c r="D63" s="417" t="s">
        <v>159</v>
      </c>
      <c r="E63" s="453"/>
      <c r="F63" s="453"/>
      <c r="G63" s="453">
        <v>222600</v>
      </c>
      <c r="H63" s="420" t="s">
        <v>1008</v>
      </c>
    </row>
    <row r="64" spans="1:8" ht="12.75">
      <c r="A64" s="416"/>
      <c r="B64" s="417"/>
      <c r="C64" s="424" t="s">
        <v>164</v>
      </c>
      <c r="D64" s="424" t="s">
        <v>982</v>
      </c>
      <c r="E64" s="432"/>
      <c r="F64" s="432"/>
      <c r="G64" s="425">
        <f>SUM(G62:G63)</f>
        <v>292600</v>
      </c>
      <c r="H64" s="428"/>
    </row>
    <row r="65" spans="1:8" ht="25.5">
      <c r="A65" s="416"/>
      <c r="B65" s="417"/>
      <c r="C65" s="424" t="s">
        <v>166</v>
      </c>
      <c r="D65" s="427" t="s">
        <v>983</v>
      </c>
      <c r="E65" s="432"/>
      <c r="F65" s="432"/>
      <c r="G65" s="425">
        <v>60120</v>
      </c>
      <c r="H65" s="428"/>
    </row>
    <row r="66" spans="1:8" ht="12.75">
      <c r="A66" s="416"/>
      <c r="B66" s="417"/>
      <c r="C66" s="417" t="s">
        <v>170</v>
      </c>
      <c r="D66" s="417" t="s">
        <v>169</v>
      </c>
      <c r="E66" s="453"/>
      <c r="F66" s="453"/>
      <c r="G66" s="453">
        <v>31076</v>
      </c>
      <c r="H66" s="422"/>
    </row>
    <row r="67" spans="1:8" ht="12.75">
      <c r="A67" s="416"/>
      <c r="B67" s="417"/>
      <c r="C67" s="417" t="s">
        <v>203</v>
      </c>
      <c r="D67" s="431" t="s">
        <v>995</v>
      </c>
      <c r="E67" s="453"/>
      <c r="F67" s="453"/>
      <c r="G67" s="453">
        <v>8390</v>
      </c>
      <c r="H67" s="422"/>
    </row>
    <row r="68" spans="1:8" ht="13.5" thickBot="1">
      <c r="A68" s="434"/>
      <c r="B68" s="435"/>
      <c r="C68" s="436" t="s">
        <v>216</v>
      </c>
      <c r="D68" s="436" t="s">
        <v>997</v>
      </c>
      <c r="E68" s="445"/>
      <c r="F68" s="445"/>
      <c r="G68" s="437">
        <f>SUM(G66:G67)</f>
        <v>39466</v>
      </c>
      <c r="H68" s="438"/>
    </row>
    <row r="69" spans="1:8" ht="13.5" thickTop="1">
      <c r="A69" s="449" t="s">
        <v>1010</v>
      </c>
      <c r="B69" s="450"/>
      <c r="C69" s="442"/>
      <c r="D69" s="442"/>
      <c r="E69" s="451"/>
      <c r="F69" s="451"/>
      <c r="G69" s="451"/>
      <c r="H69" s="452"/>
    </row>
    <row r="70" spans="1:8" ht="12.75">
      <c r="A70" s="416"/>
      <c r="B70" s="417"/>
      <c r="C70" s="417" t="s">
        <v>130</v>
      </c>
      <c r="D70" s="417" t="s">
        <v>129</v>
      </c>
      <c r="E70" s="453"/>
      <c r="F70" s="453"/>
      <c r="G70" s="453">
        <v>35000</v>
      </c>
      <c r="H70" s="420" t="s">
        <v>1005</v>
      </c>
    </row>
    <row r="71" spans="1:8" ht="12.75">
      <c r="A71" s="416"/>
      <c r="B71" s="417"/>
      <c r="C71" s="417" t="s">
        <v>160</v>
      </c>
      <c r="D71" s="417" t="s">
        <v>159</v>
      </c>
      <c r="E71" s="453"/>
      <c r="F71" s="453"/>
      <c r="G71" s="453">
        <v>181300</v>
      </c>
      <c r="H71" s="420" t="s">
        <v>1008</v>
      </c>
    </row>
    <row r="72" spans="1:8" ht="12.75">
      <c r="A72" s="416"/>
      <c r="B72" s="417"/>
      <c r="C72" s="424" t="s">
        <v>164</v>
      </c>
      <c r="D72" s="424" t="s">
        <v>982</v>
      </c>
      <c r="E72" s="432"/>
      <c r="F72" s="432"/>
      <c r="G72" s="425">
        <f>SUM(G70:G71)</f>
        <v>216300</v>
      </c>
      <c r="H72" s="428"/>
    </row>
    <row r="73" spans="1:8" ht="25.5">
      <c r="A73" s="416"/>
      <c r="B73" s="417"/>
      <c r="C73" s="424" t="s">
        <v>166</v>
      </c>
      <c r="D73" s="427" t="s">
        <v>983</v>
      </c>
      <c r="E73" s="432"/>
      <c r="F73" s="432"/>
      <c r="G73" s="425">
        <v>43710</v>
      </c>
      <c r="H73" s="428"/>
    </row>
    <row r="74" spans="1:8" ht="12.75">
      <c r="A74" s="416"/>
      <c r="B74" s="417"/>
      <c r="C74" s="417" t="s">
        <v>170</v>
      </c>
      <c r="D74" s="417" t="s">
        <v>169</v>
      </c>
      <c r="E74" s="453"/>
      <c r="F74" s="453"/>
      <c r="G74" s="453">
        <v>15848</v>
      </c>
      <c r="H74" s="422"/>
    </row>
    <row r="75" spans="1:8" ht="12.75">
      <c r="A75" s="416"/>
      <c r="B75" s="417"/>
      <c r="C75" s="417" t="s">
        <v>203</v>
      </c>
      <c r="D75" s="431" t="s">
        <v>995</v>
      </c>
      <c r="E75" s="453"/>
      <c r="F75" s="453"/>
      <c r="G75" s="453">
        <v>4280</v>
      </c>
      <c r="H75" s="422"/>
    </row>
    <row r="76" spans="1:8" ht="13.5" thickBot="1">
      <c r="A76" s="434"/>
      <c r="B76" s="435"/>
      <c r="C76" s="436" t="s">
        <v>216</v>
      </c>
      <c r="D76" s="436" t="s">
        <v>997</v>
      </c>
      <c r="E76" s="445"/>
      <c r="F76" s="445"/>
      <c r="G76" s="437">
        <f>SUM(G74:G75)</f>
        <v>20128</v>
      </c>
      <c r="H76" s="438"/>
    </row>
    <row r="77" spans="1:8" ht="13.5" thickTop="1">
      <c r="A77" s="449" t="s">
        <v>1011</v>
      </c>
      <c r="B77" s="450"/>
      <c r="C77" s="442"/>
      <c r="D77" s="442"/>
      <c r="E77" s="451"/>
      <c r="F77" s="451"/>
      <c r="G77" s="451"/>
      <c r="H77" s="452"/>
    </row>
    <row r="78" spans="1:8" ht="12.75">
      <c r="A78" s="416"/>
      <c r="B78" s="417"/>
      <c r="C78" s="417" t="s">
        <v>130</v>
      </c>
      <c r="D78" s="417" t="s">
        <v>129</v>
      </c>
      <c r="E78" s="453"/>
      <c r="F78" s="453"/>
      <c r="G78" s="453">
        <v>70000</v>
      </c>
      <c r="H78" s="420" t="s">
        <v>1005</v>
      </c>
    </row>
    <row r="79" spans="1:8" ht="12.75">
      <c r="A79" s="416"/>
      <c r="B79" s="417"/>
      <c r="C79" s="417" t="s">
        <v>160</v>
      </c>
      <c r="D79" s="417" t="s">
        <v>159</v>
      </c>
      <c r="E79" s="453"/>
      <c r="F79" s="453"/>
      <c r="G79" s="453">
        <v>222600</v>
      </c>
      <c r="H79" s="420" t="s">
        <v>1008</v>
      </c>
    </row>
    <row r="80" spans="1:8" ht="12.75">
      <c r="A80" s="416"/>
      <c r="B80" s="417"/>
      <c r="C80" s="424" t="s">
        <v>164</v>
      </c>
      <c r="D80" s="424" t="s">
        <v>982</v>
      </c>
      <c r="E80" s="432"/>
      <c r="F80" s="432"/>
      <c r="G80" s="425">
        <f>SUM(G78:G79)</f>
        <v>292600</v>
      </c>
      <c r="H80" s="428"/>
    </row>
    <row r="81" spans="1:8" ht="25.5">
      <c r="A81" s="416"/>
      <c r="B81" s="417"/>
      <c r="C81" s="424" t="s">
        <v>166</v>
      </c>
      <c r="D81" s="427" t="s">
        <v>983</v>
      </c>
      <c r="E81" s="432"/>
      <c r="F81" s="432"/>
      <c r="G81" s="425">
        <v>60120</v>
      </c>
      <c r="H81" s="428"/>
    </row>
    <row r="82" spans="1:8" ht="12.75">
      <c r="A82" s="416"/>
      <c r="B82" s="417"/>
      <c r="C82" s="417" t="s">
        <v>170</v>
      </c>
      <c r="D82" s="417" t="s">
        <v>169</v>
      </c>
      <c r="E82" s="453"/>
      <c r="F82" s="453"/>
      <c r="G82" s="453">
        <v>31634</v>
      </c>
      <c r="H82" s="422"/>
    </row>
    <row r="83" spans="1:8" ht="12.75">
      <c r="A83" s="416"/>
      <c r="B83" s="417"/>
      <c r="C83" s="417" t="s">
        <v>203</v>
      </c>
      <c r="D83" s="431" t="s">
        <v>995</v>
      </c>
      <c r="E83" s="453"/>
      <c r="F83" s="453"/>
      <c r="G83" s="453">
        <v>8541</v>
      </c>
      <c r="H83" s="422"/>
    </row>
    <row r="84" spans="1:8" ht="13.5" thickBot="1">
      <c r="A84" s="434"/>
      <c r="B84" s="435"/>
      <c r="C84" s="436" t="s">
        <v>216</v>
      </c>
      <c r="D84" s="436" t="s">
        <v>997</v>
      </c>
      <c r="E84" s="445"/>
      <c r="F84" s="445"/>
      <c r="G84" s="437">
        <f>SUM(G82:G83)</f>
        <v>40175</v>
      </c>
      <c r="H84" s="438"/>
    </row>
    <row r="85" spans="1:8" ht="13.5" thickTop="1">
      <c r="A85" s="454"/>
      <c r="B85" s="454"/>
      <c r="C85" s="455"/>
      <c r="D85" s="455"/>
      <c r="E85" s="456"/>
      <c r="F85" s="456"/>
      <c r="G85" s="457"/>
      <c r="H85" s="456"/>
    </row>
    <row r="86" spans="1:8" ht="12.75">
      <c r="A86" s="454"/>
      <c r="B86" s="454"/>
      <c r="C86" s="455"/>
      <c r="D86" s="458" t="s">
        <v>1012</v>
      </c>
      <c r="E86" s="459"/>
      <c r="F86" s="459"/>
      <c r="G86" s="460">
        <f>G84+G81+G80+G76+G73+G72+G68+G65+G60+G57+G56+G52+G49+G48+G43+G41+G40+G33+G30+G17+G16+G64</f>
        <v>114040181</v>
      </c>
      <c r="H86" s="456"/>
    </row>
    <row r="87" spans="2:8" ht="13.5" thickBot="1">
      <c r="B87" s="461"/>
      <c r="C87" s="447"/>
      <c r="D87" s="447"/>
      <c r="E87" s="448"/>
      <c r="F87" s="448"/>
      <c r="G87" s="462"/>
      <c r="H87" s="448"/>
    </row>
    <row r="88" spans="1:8" ht="15.75" thickTop="1">
      <c r="A88" s="413" t="s">
        <v>1013</v>
      </c>
      <c r="B88" s="414"/>
      <c r="C88" s="414"/>
      <c r="D88" s="414"/>
      <c r="E88" s="642" t="s">
        <v>1014</v>
      </c>
      <c r="F88" s="642"/>
      <c r="G88" s="642"/>
      <c r="H88" s="452"/>
    </row>
    <row r="89" spans="1:8" ht="12.75">
      <c r="A89" s="416"/>
      <c r="B89" s="417"/>
      <c r="C89" s="417" t="s">
        <v>52</v>
      </c>
      <c r="D89" s="417" t="s">
        <v>1015</v>
      </c>
      <c r="E89" s="418">
        <v>137000</v>
      </c>
      <c r="F89" s="418">
        <v>530648</v>
      </c>
      <c r="G89" s="418">
        <v>100000</v>
      </c>
      <c r="H89" s="422"/>
    </row>
    <row r="90" spans="1:8" ht="12.75">
      <c r="A90" s="416"/>
      <c r="B90" s="417"/>
      <c r="C90" s="417" t="s">
        <v>1016</v>
      </c>
      <c r="D90" s="417" t="s">
        <v>1017</v>
      </c>
      <c r="E90" s="418">
        <v>200</v>
      </c>
      <c r="F90" s="418">
        <v>30</v>
      </c>
      <c r="G90" s="418">
        <v>100</v>
      </c>
      <c r="H90" s="422"/>
    </row>
    <row r="91" spans="1:8" ht="12.75">
      <c r="A91" s="416"/>
      <c r="B91" s="417"/>
      <c r="C91" s="417" t="s">
        <v>73</v>
      </c>
      <c r="D91" s="417" t="s">
        <v>1018</v>
      </c>
      <c r="E91" s="418">
        <v>0</v>
      </c>
      <c r="F91" s="418">
        <v>436270</v>
      </c>
      <c r="G91" s="418">
        <v>0</v>
      </c>
      <c r="H91" s="422"/>
    </row>
    <row r="92" spans="1:8" ht="12.75">
      <c r="A92" s="416"/>
      <c r="B92" s="417"/>
      <c r="C92" s="417" t="s">
        <v>1019</v>
      </c>
      <c r="D92" s="431" t="s">
        <v>1020</v>
      </c>
      <c r="E92" s="418">
        <v>0</v>
      </c>
      <c r="F92" s="418">
        <v>214715</v>
      </c>
      <c r="G92" s="418">
        <v>0</v>
      </c>
      <c r="H92" s="422"/>
    </row>
    <row r="93" spans="1:8" ht="12.75">
      <c r="A93" s="416"/>
      <c r="B93" s="417"/>
      <c r="C93" s="424" t="s">
        <v>76</v>
      </c>
      <c r="D93" s="424" t="s">
        <v>1021</v>
      </c>
      <c r="E93" s="425">
        <f>SUM(E89:E92)</f>
        <v>137200</v>
      </c>
      <c r="F93" s="425">
        <f>SUM(F89:F92)</f>
        <v>1181663</v>
      </c>
      <c r="G93" s="425">
        <f>SUM(G89:G92)</f>
        <v>100100</v>
      </c>
      <c r="H93" s="426"/>
    </row>
    <row r="94" spans="1:8" ht="12.75">
      <c r="A94" s="416"/>
      <c r="B94" s="417"/>
      <c r="C94" s="417" t="s">
        <v>278</v>
      </c>
      <c r="D94" s="417" t="s">
        <v>95</v>
      </c>
      <c r="E94" s="418">
        <v>446000</v>
      </c>
      <c r="F94" s="418">
        <v>654800</v>
      </c>
      <c r="G94" s="418">
        <v>611000</v>
      </c>
      <c r="H94" s="420" t="s">
        <v>1022</v>
      </c>
    </row>
    <row r="95" spans="1:8" ht="13.5" thickBot="1">
      <c r="A95" s="434"/>
      <c r="B95" s="435"/>
      <c r="C95" s="436" t="s">
        <v>98</v>
      </c>
      <c r="D95" s="436" t="s">
        <v>1023</v>
      </c>
      <c r="E95" s="445">
        <f>SUM(E94)</f>
        <v>446000</v>
      </c>
      <c r="F95" s="445">
        <f>SUM(F94)</f>
        <v>654800</v>
      </c>
      <c r="G95" s="445">
        <f>SUM(G94)</f>
        <v>611000</v>
      </c>
      <c r="H95" s="438"/>
    </row>
    <row r="96" spans="1:8" ht="13.5" thickTop="1">
      <c r="A96" s="449" t="s">
        <v>1024</v>
      </c>
      <c r="B96" s="450"/>
      <c r="C96" s="442"/>
      <c r="D96" s="442"/>
      <c r="E96" s="451"/>
      <c r="F96" s="451"/>
      <c r="G96" s="451"/>
      <c r="H96" s="444"/>
    </row>
    <row r="97" spans="1:8" ht="13.5" thickBot="1">
      <c r="A97" s="434"/>
      <c r="B97" s="435"/>
      <c r="C97" s="436" t="s">
        <v>817</v>
      </c>
      <c r="D97" s="436" t="s">
        <v>1025</v>
      </c>
      <c r="E97" s="445"/>
      <c r="F97" s="445"/>
      <c r="G97" s="445">
        <v>2442381</v>
      </c>
      <c r="H97" s="438"/>
    </row>
    <row r="98" spans="1:8" ht="13.5" thickTop="1">
      <c r="A98" s="449" t="s">
        <v>1026</v>
      </c>
      <c r="B98" s="450"/>
      <c r="C98" s="450"/>
      <c r="D98" s="414"/>
      <c r="E98" s="463"/>
      <c r="F98" s="463"/>
      <c r="G98" s="463"/>
      <c r="H98" s="452"/>
    </row>
    <row r="99" spans="1:8" ht="12.75">
      <c r="A99" s="416"/>
      <c r="B99" s="417"/>
      <c r="C99" s="417" t="s">
        <v>110</v>
      </c>
      <c r="D99" s="431" t="s">
        <v>1027</v>
      </c>
      <c r="E99" s="418">
        <v>1747536</v>
      </c>
      <c r="F99" s="418">
        <v>1725536</v>
      </c>
      <c r="G99" s="418">
        <v>452112</v>
      </c>
      <c r="H99" s="422"/>
    </row>
    <row r="100" spans="1:8" ht="12.75">
      <c r="A100" s="416"/>
      <c r="B100" s="417"/>
      <c r="C100" s="464" t="s">
        <v>114</v>
      </c>
      <c r="D100" s="464" t="s">
        <v>1028</v>
      </c>
      <c r="E100" s="465">
        <f>SUM(E101:E109)</f>
        <v>111823264</v>
      </c>
      <c r="F100" s="465">
        <f>SUM(F101:F109)</f>
        <v>109708986</v>
      </c>
      <c r="G100" s="465">
        <f>SUM(G101:G109)</f>
        <v>110434588</v>
      </c>
      <c r="H100" s="422"/>
    </row>
    <row r="101" spans="1:8" ht="12.75">
      <c r="A101" s="416"/>
      <c r="B101" s="417"/>
      <c r="C101" s="417"/>
      <c r="D101" s="466" t="s">
        <v>1029</v>
      </c>
      <c r="E101" s="467">
        <v>32091170</v>
      </c>
      <c r="F101" s="467">
        <v>32091170</v>
      </c>
      <c r="G101" s="467">
        <v>34604326</v>
      </c>
      <c r="H101" s="420" t="s">
        <v>1030</v>
      </c>
    </row>
    <row r="102" spans="1:8" ht="12.75">
      <c r="A102" s="416"/>
      <c r="B102" s="417"/>
      <c r="C102" s="417"/>
      <c r="D102" s="466" t="s">
        <v>1031</v>
      </c>
      <c r="E102" s="467">
        <v>721000</v>
      </c>
      <c r="F102" s="467">
        <v>369752</v>
      </c>
      <c r="G102" s="467">
        <v>218000</v>
      </c>
      <c r="H102" s="422"/>
    </row>
    <row r="103" spans="1:8" ht="12.75">
      <c r="A103" s="468" t="s">
        <v>653</v>
      </c>
      <c r="B103" s="417"/>
      <c r="C103" s="417"/>
      <c r="D103" s="466" t="s">
        <v>1032</v>
      </c>
      <c r="E103" s="467">
        <v>46104092</v>
      </c>
      <c r="F103" s="467">
        <v>45015139</v>
      </c>
      <c r="G103" s="467">
        <v>43590936</v>
      </c>
      <c r="H103" s="422"/>
    </row>
    <row r="104" spans="1:8" ht="12.75">
      <c r="A104" s="416"/>
      <c r="B104" s="417"/>
      <c r="C104" s="417"/>
      <c r="D104" s="469" t="s">
        <v>422</v>
      </c>
      <c r="E104" s="470">
        <v>3000000</v>
      </c>
      <c r="F104" s="467">
        <v>3000000</v>
      </c>
      <c r="G104" s="467">
        <v>3000000</v>
      </c>
      <c r="H104" s="422"/>
    </row>
    <row r="105" spans="1:8" ht="12.75">
      <c r="A105" s="416"/>
      <c r="B105" s="417"/>
      <c r="C105" s="417"/>
      <c r="D105" s="471" t="s">
        <v>423</v>
      </c>
      <c r="E105" s="470">
        <v>10038687</v>
      </c>
      <c r="F105" s="467">
        <v>9755925</v>
      </c>
      <c r="G105" s="467">
        <v>9422968</v>
      </c>
      <c r="H105" s="422"/>
    </row>
    <row r="106" spans="1:8" ht="12.75">
      <c r="A106" s="416"/>
      <c r="B106" s="417"/>
      <c r="C106" s="417"/>
      <c r="D106" s="471" t="s">
        <v>1033</v>
      </c>
      <c r="E106" s="467">
        <v>5420242</v>
      </c>
      <c r="F106" s="467">
        <v>5326211</v>
      </c>
      <c r="G106" s="467">
        <v>4771809</v>
      </c>
      <c r="H106" s="422"/>
    </row>
    <row r="107" spans="1:8" ht="12.75">
      <c r="A107" s="416"/>
      <c r="B107" s="417"/>
      <c r="C107" s="417"/>
      <c r="D107" s="471" t="s">
        <v>1034</v>
      </c>
      <c r="E107" s="467">
        <v>4907205</v>
      </c>
      <c r="F107" s="467">
        <v>5056114</v>
      </c>
      <c r="G107" s="467">
        <v>4847991</v>
      </c>
      <c r="H107" s="422"/>
    </row>
    <row r="108" spans="1:8" ht="12.75">
      <c r="A108" s="416"/>
      <c r="B108" s="417"/>
      <c r="C108" s="417"/>
      <c r="D108" s="471" t="s">
        <v>124</v>
      </c>
      <c r="E108" s="467">
        <v>3228862</v>
      </c>
      <c r="F108" s="467">
        <v>3101279</v>
      </c>
      <c r="G108" s="467">
        <v>3323161</v>
      </c>
      <c r="H108" s="422"/>
    </row>
    <row r="109" spans="1:8" ht="13.5" thickBot="1">
      <c r="A109" s="434"/>
      <c r="B109" s="435"/>
      <c r="C109" s="435"/>
      <c r="D109" s="472" t="s">
        <v>125</v>
      </c>
      <c r="E109" s="473">
        <v>6312006</v>
      </c>
      <c r="F109" s="473">
        <v>5993396</v>
      </c>
      <c r="G109" s="473">
        <v>6655397</v>
      </c>
      <c r="H109" s="446"/>
    </row>
    <row r="110" ht="13.5" thickTop="1">
      <c r="I110" s="408"/>
    </row>
    <row r="111" spans="4:7" ht="12.75">
      <c r="D111" s="458" t="s">
        <v>265</v>
      </c>
      <c r="E111" s="459"/>
      <c r="F111" s="459"/>
      <c r="G111" s="460">
        <f>G100+G99+G97+G95+G93</f>
        <v>114040181</v>
      </c>
    </row>
    <row r="114" spans="3:7" ht="12.75">
      <c r="C114" s="474" t="s">
        <v>424</v>
      </c>
      <c r="D114" s="475"/>
      <c r="E114" s="475"/>
      <c r="F114" s="476"/>
      <c r="G114" s="477"/>
    </row>
    <row r="115" spans="3:7" ht="12.75">
      <c r="C115" s="478" t="s">
        <v>420</v>
      </c>
      <c r="D115" s="479"/>
      <c r="E115" s="479"/>
      <c r="F115" s="480">
        <f>G19</f>
        <v>730000</v>
      </c>
      <c r="G115" s="477"/>
    </row>
    <row r="116" spans="3:7" ht="12.75">
      <c r="C116" s="478" t="s">
        <v>425</v>
      </c>
      <c r="D116" s="479"/>
      <c r="E116" s="479"/>
      <c r="F116" s="480">
        <f>G22</f>
        <v>1186000</v>
      </c>
      <c r="G116" s="477"/>
    </row>
    <row r="117" spans="3:7" ht="12.75">
      <c r="C117" s="478" t="s">
        <v>426</v>
      </c>
      <c r="D117" s="479"/>
      <c r="E117" s="479"/>
      <c r="F117" s="480">
        <v>136000</v>
      </c>
      <c r="G117" s="477"/>
    </row>
    <row r="118" spans="3:7" ht="12.75">
      <c r="C118" s="478" t="s">
        <v>427</v>
      </c>
      <c r="D118" s="479"/>
      <c r="E118" s="479"/>
      <c r="F118" s="480">
        <v>90000</v>
      </c>
      <c r="G118" s="481"/>
    </row>
    <row r="119" spans="3:7" ht="12.75">
      <c r="C119" s="482" t="s">
        <v>266</v>
      </c>
      <c r="D119" s="479"/>
      <c r="E119" s="479"/>
      <c r="F119" s="480">
        <v>249000</v>
      </c>
      <c r="G119" s="481"/>
    </row>
    <row r="120" spans="3:7" ht="12.75">
      <c r="C120" s="482" t="s">
        <v>267</v>
      </c>
      <c r="D120" s="479"/>
      <c r="E120" s="479"/>
      <c r="F120" s="480"/>
      <c r="G120" s="481"/>
    </row>
    <row r="121" spans="3:7" ht="12.75">
      <c r="C121" s="478" t="s">
        <v>428</v>
      </c>
      <c r="D121" s="479"/>
      <c r="E121" s="479"/>
      <c r="F121" s="480">
        <f>(F115+F116+F118+F119+F120)*27%+150</f>
        <v>609000</v>
      </c>
      <c r="G121" s="477"/>
    </row>
    <row r="122" spans="3:7" ht="12.75">
      <c r="C122" s="483" t="s">
        <v>429</v>
      </c>
      <c r="D122" s="484"/>
      <c r="E122" s="484"/>
      <c r="F122" s="485">
        <f>SUM(F115:F121)</f>
        <v>3000000</v>
      </c>
      <c r="G122" s="477"/>
    </row>
    <row r="123" spans="3:7" ht="12.75">
      <c r="C123" s="477"/>
      <c r="D123" s="481"/>
      <c r="E123" s="481"/>
      <c r="F123" s="481"/>
      <c r="G123" s="477"/>
    </row>
    <row r="124" spans="3:7" ht="12.75">
      <c r="C124" s="486" t="s">
        <v>1035</v>
      </c>
      <c r="D124" s="486" t="s">
        <v>268</v>
      </c>
      <c r="E124" s="487"/>
      <c r="F124" s="487">
        <v>500000</v>
      </c>
      <c r="G124" s="477"/>
    </row>
    <row r="125" spans="4:7" ht="12.75">
      <c r="D125" s="481"/>
      <c r="E125" s="481"/>
      <c r="F125" s="481"/>
      <c r="G125" s="477"/>
    </row>
    <row r="126" spans="3:7" ht="12.75">
      <c r="C126" s="486" t="s">
        <v>1035</v>
      </c>
      <c r="D126" s="486" t="s">
        <v>269</v>
      </c>
      <c r="E126" s="487"/>
      <c r="F126" s="487">
        <v>59000</v>
      </c>
      <c r="G126" s="477"/>
    </row>
    <row r="127" spans="4:7" ht="12.75">
      <c r="D127" s="481"/>
      <c r="E127" s="481"/>
      <c r="F127" s="481"/>
      <c r="G127" s="477"/>
    </row>
    <row r="128" spans="4:7" ht="12.75">
      <c r="D128" s="481"/>
      <c r="E128" s="481"/>
      <c r="F128" s="481"/>
      <c r="G128" s="477"/>
    </row>
    <row r="129" spans="2:7" ht="29.25" customHeight="1">
      <c r="B129" s="643" t="s">
        <v>270</v>
      </c>
      <c r="C129" s="644"/>
      <c r="D129" s="409">
        <f>G86-G93-G95-G97-G99-G101-G102-G103-G104</f>
        <v>29021326</v>
      </c>
      <c r="E129" s="481"/>
      <c r="F129" s="481"/>
      <c r="G129" s="477"/>
    </row>
    <row r="130" spans="3:7" ht="12.75">
      <c r="C130" s="477" t="s">
        <v>430</v>
      </c>
      <c r="D130" s="481"/>
      <c r="E130" s="481"/>
      <c r="F130" s="481"/>
      <c r="G130" s="477"/>
    </row>
    <row r="131" spans="3:7" ht="38.25">
      <c r="C131" s="477"/>
      <c r="D131" s="488" t="s">
        <v>1036</v>
      </c>
      <c r="E131" s="489" t="s">
        <v>271</v>
      </c>
      <c r="F131" s="489" t="s">
        <v>272</v>
      </c>
      <c r="G131" s="490" t="s">
        <v>273</v>
      </c>
    </row>
    <row r="132" spans="3:7" ht="12.75">
      <c r="C132" s="477" t="s">
        <v>121</v>
      </c>
      <c r="D132" s="491">
        <v>1862</v>
      </c>
      <c r="E132" s="492">
        <f>F142+F143</f>
        <v>4434917</v>
      </c>
      <c r="F132" s="493">
        <v>4988051</v>
      </c>
      <c r="G132" s="494">
        <f aca="true" t="shared" si="0" ref="G132:G137">SUM(E132:F132)</f>
        <v>9422968</v>
      </c>
    </row>
    <row r="133" spans="3:7" ht="12.75">
      <c r="C133" s="495" t="s">
        <v>122</v>
      </c>
      <c r="D133" s="491">
        <v>1442</v>
      </c>
      <c r="E133" s="492">
        <f>F144+F145</f>
        <v>908882</v>
      </c>
      <c r="F133" s="493">
        <v>3862927</v>
      </c>
      <c r="G133" s="494">
        <f t="shared" si="0"/>
        <v>4771809</v>
      </c>
    </row>
    <row r="134" spans="3:7" ht="12.75">
      <c r="C134" s="477" t="s">
        <v>123</v>
      </c>
      <c r="D134" s="491">
        <v>1294</v>
      </c>
      <c r="E134" s="492">
        <f>F146+F147</f>
        <v>1381537</v>
      </c>
      <c r="F134" s="493">
        <v>3466454</v>
      </c>
      <c r="G134" s="494">
        <f t="shared" si="0"/>
        <v>4847991</v>
      </c>
    </row>
    <row r="135" spans="3:7" ht="12.75">
      <c r="C135" s="477" t="s">
        <v>124</v>
      </c>
      <c r="D135" s="491">
        <v>1022</v>
      </c>
      <c r="E135" s="492">
        <f>F148+F149</f>
        <v>585359</v>
      </c>
      <c r="F135" s="493">
        <v>2737802</v>
      </c>
      <c r="G135" s="494">
        <f t="shared" si="0"/>
        <v>3323161</v>
      </c>
    </row>
    <row r="136" spans="3:7" ht="12.75">
      <c r="C136" s="495" t="s">
        <v>125</v>
      </c>
      <c r="D136" s="491">
        <v>1872</v>
      </c>
      <c r="E136" s="492">
        <f>F150+F151</f>
        <v>1640557</v>
      </c>
      <c r="F136" s="493">
        <v>5014840</v>
      </c>
      <c r="G136" s="494">
        <f t="shared" si="0"/>
        <v>6655397</v>
      </c>
    </row>
    <row r="137" spans="3:7" ht="12.75">
      <c r="C137" s="477" t="s">
        <v>126</v>
      </c>
      <c r="D137" s="491">
        <f>SUM(D132:D136)</f>
        <v>7492</v>
      </c>
      <c r="E137" s="492">
        <f>SUM(E132:E136)</f>
        <v>8951252</v>
      </c>
      <c r="F137" s="493">
        <f>D129-E137</f>
        <v>20070074</v>
      </c>
      <c r="G137" s="494">
        <f t="shared" si="0"/>
        <v>29021326</v>
      </c>
    </row>
    <row r="138" spans="3:7" ht="12.75">
      <c r="C138" s="477"/>
      <c r="D138" s="481"/>
      <c r="E138" s="481"/>
      <c r="F138" s="481"/>
      <c r="G138" s="477"/>
    </row>
    <row r="141" spans="2:6" ht="12.75">
      <c r="B141" s="477" t="s">
        <v>1037</v>
      </c>
      <c r="E141" s="481" t="s">
        <v>968</v>
      </c>
      <c r="F141" s="481" t="s">
        <v>1038</v>
      </c>
    </row>
    <row r="142" spans="1:6" ht="12.75">
      <c r="A142" s="407" t="s">
        <v>1039</v>
      </c>
      <c r="B142" s="477" t="s">
        <v>1040</v>
      </c>
      <c r="C142" s="407" t="s">
        <v>128</v>
      </c>
      <c r="D142" s="407" t="s">
        <v>127</v>
      </c>
      <c r="E142" s="408">
        <v>4180979</v>
      </c>
      <c r="F142" s="407">
        <v>3711228</v>
      </c>
    </row>
    <row r="143" spans="1:6" ht="12.75">
      <c r="A143" s="407" t="s">
        <v>1039</v>
      </c>
      <c r="C143" s="407" t="s">
        <v>166</v>
      </c>
      <c r="D143" s="477" t="s">
        <v>1041</v>
      </c>
      <c r="E143" s="408">
        <v>919815</v>
      </c>
      <c r="F143" s="407">
        <v>723689</v>
      </c>
    </row>
    <row r="144" spans="1:6" ht="12.75">
      <c r="A144" s="407" t="s">
        <v>1042</v>
      </c>
      <c r="B144" s="495" t="s">
        <v>1043</v>
      </c>
      <c r="C144" s="407" t="s">
        <v>128</v>
      </c>
      <c r="D144" s="407" t="s">
        <v>127</v>
      </c>
      <c r="E144" s="408">
        <v>1217902</v>
      </c>
      <c r="F144" s="407">
        <v>760571</v>
      </c>
    </row>
    <row r="145" spans="1:6" ht="12.75">
      <c r="A145" s="407" t="s">
        <v>1042</v>
      </c>
      <c r="C145" s="407" t="s">
        <v>166</v>
      </c>
      <c r="D145" s="477" t="s">
        <v>1041</v>
      </c>
      <c r="E145" s="408">
        <v>267938</v>
      </c>
      <c r="F145" s="407">
        <v>148311</v>
      </c>
    </row>
    <row r="146" spans="1:6" ht="12.75">
      <c r="A146" s="407" t="s">
        <v>1044</v>
      </c>
      <c r="B146" s="477" t="s">
        <v>1045</v>
      </c>
      <c r="C146" s="407" t="s">
        <v>128</v>
      </c>
      <c r="D146" s="407" t="s">
        <v>127</v>
      </c>
      <c r="E146" s="408">
        <v>997533</v>
      </c>
      <c r="F146" s="407">
        <v>1156098</v>
      </c>
    </row>
    <row r="147" spans="1:6" ht="12.75">
      <c r="A147" s="407" t="s">
        <v>1044</v>
      </c>
      <c r="C147" s="407" t="s">
        <v>166</v>
      </c>
      <c r="D147" s="477" t="s">
        <v>1041</v>
      </c>
      <c r="E147" s="408">
        <v>219456</v>
      </c>
      <c r="F147" s="407">
        <v>225439</v>
      </c>
    </row>
    <row r="148" spans="1:6" ht="12.75">
      <c r="A148" s="407" t="s">
        <v>1046</v>
      </c>
      <c r="B148" s="477" t="s">
        <v>1047</v>
      </c>
      <c r="C148" s="407" t="s">
        <v>128</v>
      </c>
      <c r="D148" s="407" t="s">
        <v>127</v>
      </c>
      <c r="E148" s="408">
        <v>468600</v>
      </c>
      <c r="F148" s="407">
        <v>489840</v>
      </c>
    </row>
    <row r="149" spans="1:6" ht="12.75">
      <c r="A149" s="407" t="s">
        <v>1046</v>
      </c>
      <c r="C149" s="407" t="s">
        <v>166</v>
      </c>
      <c r="D149" s="477" t="s">
        <v>1041</v>
      </c>
      <c r="E149" s="408">
        <v>103092</v>
      </c>
      <c r="F149" s="407">
        <v>95519</v>
      </c>
    </row>
    <row r="150" spans="1:6" ht="12.75">
      <c r="A150" s="407" t="s">
        <v>1048</v>
      </c>
      <c r="B150" s="495" t="s">
        <v>1049</v>
      </c>
      <c r="C150" s="407" t="s">
        <v>128</v>
      </c>
      <c r="D150" s="407" t="s">
        <v>127</v>
      </c>
      <c r="E150" s="408">
        <v>1386657</v>
      </c>
      <c r="F150" s="407">
        <v>1372851</v>
      </c>
    </row>
    <row r="151" spans="1:6" ht="12.75">
      <c r="A151" s="407" t="s">
        <v>1048</v>
      </c>
      <c r="C151" s="407" t="s">
        <v>166</v>
      </c>
      <c r="D151" s="477" t="s">
        <v>1041</v>
      </c>
      <c r="E151" s="408">
        <v>331465</v>
      </c>
      <c r="F151" s="407">
        <v>267706</v>
      </c>
    </row>
    <row r="152" spans="4:6" ht="12.75">
      <c r="D152" s="477" t="s">
        <v>429</v>
      </c>
      <c r="E152" s="408">
        <f>SUM(E142:E151)</f>
        <v>10093437</v>
      </c>
      <c r="F152" s="408">
        <f>SUM(F142:F151)</f>
        <v>8951252</v>
      </c>
    </row>
  </sheetData>
  <sheetProtection selectLockedCells="1" selectUnlockedCells="1"/>
  <mergeCells count="10">
    <mergeCell ref="E6:G6"/>
    <mergeCell ref="E88:G88"/>
    <mergeCell ref="B129:C129"/>
    <mergeCell ref="A2:H2"/>
    <mergeCell ref="A4:A5"/>
    <mergeCell ref="B4:B5"/>
    <mergeCell ref="C4:C5"/>
    <mergeCell ref="D4:D5"/>
    <mergeCell ref="E4:F4"/>
    <mergeCell ref="H4:H5"/>
  </mergeCells>
  <printOptions/>
  <pageMargins left="0.7874015748031497" right="0.7874015748031497" top="1.0236220472440944" bottom="1.1811023622047245" header="0.7874015748031497" footer="0.7874015748031497"/>
  <pageSetup firstPageNumber="1" useFirstPageNumber="1" horizontalDpi="300" verticalDpi="300" orientation="landscape" paperSize="9" scale="84" r:id="rId1"/>
  <headerFooter alignWithMargins="0">
    <oddFooter>&amp;Coldal: &amp;P/&amp;N
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User</cp:lastModifiedBy>
  <cp:lastPrinted>2018-01-24T15:12:01Z</cp:lastPrinted>
  <dcterms:created xsi:type="dcterms:W3CDTF">2014-01-30T08:45:42Z</dcterms:created>
  <dcterms:modified xsi:type="dcterms:W3CDTF">2018-01-24T17:18:09Z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