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555" windowWidth="11895" windowHeight="2865" tabRatio="577" activeTab="7"/>
  </bookViews>
  <sheets>
    <sheet name="2.sz.mell." sheetId="1" r:id="rId1"/>
    <sheet name="3.sz. mell bev." sheetId="2" r:id="rId2"/>
    <sheet name="3.sz.mell. kiad." sheetId="3" r:id="rId3"/>
    <sheet name="3a" sheetId="4" r:id="rId4"/>
    <sheet name="3b" sheetId="5" r:id="rId5"/>
    <sheet name="3c" sheetId="6" r:id="rId6"/>
    <sheet name="4.sz.mell." sheetId="7" r:id="rId7"/>
    <sheet name="5.sz.mell." sheetId="8" r:id="rId8"/>
  </sheets>
  <definedNames>
    <definedName name="_xlnm.Print_Titles" localSheetId="0">'2.sz.mell.'!$A:$A</definedName>
    <definedName name="_xlnm.Print_Titles" localSheetId="3">'3a'!$1:$4</definedName>
    <definedName name="_xlnm.Print_Titles" localSheetId="4">'3b'!$1:$5</definedName>
    <definedName name="_xlnm.Print_Titles" localSheetId="5">'3c'!$1:$6</definedName>
    <definedName name="_xlnm.Print_Titles" localSheetId="6">'4.sz.mell.'!$1:$7</definedName>
    <definedName name="_xlnm.Print_Titles" localSheetId="7">'5.sz.mell.'!$1:$6</definedName>
  </definedNames>
  <calcPr fullCalcOnLoad="1"/>
</workbook>
</file>

<file path=xl/sharedStrings.xml><?xml version="1.0" encoding="utf-8"?>
<sst xmlns="http://schemas.openxmlformats.org/spreadsheetml/2006/main" count="957" uniqueCount="378">
  <si>
    <t>Intézmények működési bevételei összesen:</t>
  </si>
  <si>
    <t>Tárgyévi hitelfelvétel:</t>
  </si>
  <si>
    <t>Önkormányzat bevételei hitelműveletek nélkül:</t>
  </si>
  <si>
    <t>Önkormányzati és intézményi bevétel mindösszesen hitelműveletek nélkül:</t>
  </si>
  <si>
    <t>Önkormányzat bevételei hitelműveletekkel:</t>
  </si>
  <si>
    <t>Önkormányzati és intézményi bevétel hitelműveletekkel:</t>
  </si>
  <si>
    <t>Önkormányzat nagyértékű szoftver</t>
  </si>
  <si>
    <t>Microwoks rendszer nagyértékű eszközbeszerzés</t>
  </si>
  <si>
    <t>Önkormányzat kisértékű számítástechnika</t>
  </si>
  <si>
    <t>d/ kisértékű szoftverbeszerzés</t>
  </si>
  <si>
    <t>a/ Működési célú költségvetési támogatás</t>
  </si>
  <si>
    <t>OEP teljesítmény-finanszírozás</t>
  </si>
  <si>
    <t>Működési bevételek</t>
  </si>
  <si>
    <t>Komló Városi Óvoda</t>
  </si>
  <si>
    <t>Tagi kölcsön visszafizetés Habilitas Kft.</t>
  </si>
  <si>
    <t>Támfal, vízelvezetés havaria</t>
  </si>
  <si>
    <t>B E R U H Á Z Á S O K:</t>
  </si>
  <si>
    <t>Bírság és pótlék bevétel</t>
  </si>
  <si>
    <t>Felhalmozási kiadások összesen:</t>
  </si>
  <si>
    <t>Fejlesztési célú pénzeszköz-átadás Komlói Bányász Horgászegyesületnek</t>
  </si>
  <si>
    <t>Talajterhelési díj</t>
  </si>
  <si>
    <t>Együtt:</t>
  </si>
  <si>
    <t>Engedélyezett létszám</t>
  </si>
  <si>
    <t>Beruházások összesen:</t>
  </si>
  <si>
    <t>Lakásmobilitás</t>
  </si>
  <si>
    <t>F E L Ú J Í T Á S:</t>
  </si>
  <si>
    <t>Felújítás összesen:</t>
  </si>
  <si>
    <t>Képviselő-testület által elfogadott, szerződéssel le nem kötött feladatok</t>
  </si>
  <si>
    <t>Egyéb igények</t>
  </si>
  <si>
    <t>Megnevezés</t>
  </si>
  <si>
    <t>Intézmény megnevezése</t>
  </si>
  <si>
    <t>Önkormányzat működési bevételei</t>
  </si>
  <si>
    <t>a/ nem lakás célú ingatlanértékesítés</t>
  </si>
  <si>
    <t>Közhatalmi bevételek</t>
  </si>
  <si>
    <t>Fejlesztési célú pénzeszköz-átadás Orfű-Pécsi tó Kft-nek</t>
  </si>
  <si>
    <t>Önkormányzati tulajdonú lakások kéményfelújítása</t>
  </si>
  <si>
    <t>GESZ felújítás, karbantartási keret</t>
  </si>
  <si>
    <t>Pannóniai ipari öröksége (IPA)</t>
  </si>
  <si>
    <t>DDOP-5.1.5/B-11-2001-0018 Helyi jelentőségű vízvédelmi rendszerek fejlesztése Komló város területén</t>
  </si>
  <si>
    <t>DDOP-5.1.5/B-11-2001-0018 Helyi jelentőségű vízvédelmi rendszerek fejlesztése Komló város területén EU önerő alap</t>
  </si>
  <si>
    <t>Fejlesztési célú pénzeszköz-átadás Fűtőerőmű Kft-nek</t>
  </si>
  <si>
    <t>GESZ</t>
  </si>
  <si>
    <t>Városgondnokság</t>
  </si>
  <si>
    <t>Önkormányzat</t>
  </si>
  <si>
    <t>Összesen</t>
  </si>
  <si>
    <t>Különféle bírságok bevételei</t>
  </si>
  <si>
    <t>Működési bevétel összesen:</t>
  </si>
  <si>
    <t>Személyi juttatások</t>
  </si>
  <si>
    <t>Dologi kiadások</t>
  </si>
  <si>
    <t>Gépjárműadó</t>
  </si>
  <si>
    <t>Felhalmozás és tőkejellegű bevételek</t>
  </si>
  <si>
    <t>b/ lakásértékesítés</t>
  </si>
  <si>
    <t>Felhalmozási célú pénzeszköz-átvétel:</t>
  </si>
  <si>
    <t>Önkormányzatok költségvetési támogatása</t>
  </si>
  <si>
    <t>Működési célú pénzeszköz-átvétel</t>
  </si>
  <si>
    <t>Városi felújítási keret</t>
  </si>
  <si>
    <t>Vízi közmű felújítási keret</t>
  </si>
  <si>
    <t>Lakóházfelújítás (felújítási alap)</t>
  </si>
  <si>
    <t>Fejlesztési kamat összesen:</t>
  </si>
  <si>
    <t>Tárgyévi fejlesztési hitelek kamata</t>
  </si>
  <si>
    <t>a/ nagyértékű eszközbeszerzés</t>
  </si>
  <si>
    <t>b/ nagyértékű szoftverbeszerzés</t>
  </si>
  <si>
    <t>c/ kisértékű informatikai eszközbeszerzés (dologiból átcsoportosítva)</t>
  </si>
  <si>
    <t>Közös önkormányzati hivatal informatika:</t>
  </si>
  <si>
    <t>Közös önkormányzati hivatal nagyértékű bútorbeszerzés</t>
  </si>
  <si>
    <t>FELHALMOZÁSI CÉLÚ PÉNZESZKÖZ-ÁTADÁS:</t>
  </si>
  <si>
    <t>Felhalmozási célú pénzeszköz-átadás összesen:</t>
  </si>
  <si>
    <t>Önkormányzati intézmények villamosbiztonsági felülvizsgálata</t>
  </si>
  <si>
    <t>Áh-n belülről összesen:</t>
  </si>
  <si>
    <t>ÁH-n kívülről összesen:</t>
  </si>
  <si>
    <t>Vis maior</t>
  </si>
  <si>
    <t xml:space="preserve">b/ Felhalmozási célú támogatás </t>
  </si>
  <si>
    <t>Önkormányzati egészségügyi feladatok OEP teljesítményfinanszírozása</t>
  </si>
  <si>
    <t>Komlói Többcélú Kistérségi Társulás támogatásértékű működési bevétel munkaszervezeti feladatok ellátásához</t>
  </si>
  <si>
    <t>Intézményi működési bevételek hivatal nélkül</t>
  </si>
  <si>
    <t>Hivatal működési bevételei</t>
  </si>
  <si>
    <t>Eredeti</t>
  </si>
  <si>
    <t>Egyéb működési célú kiadások</t>
  </si>
  <si>
    <t>Egyéb felhalmozási kiadások</t>
  </si>
  <si>
    <t>Munka- adókat terhelő járulékok</t>
  </si>
  <si>
    <t>Ellátottak pénzbeli juttatásai</t>
  </si>
  <si>
    <t>Működési célú tám. áh-n belülre</t>
  </si>
  <si>
    <t>Működési célú kölcsön nyújtása</t>
  </si>
  <si>
    <t>Működési célú tám. áh-n kívülre</t>
  </si>
  <si>
    <t>Tartalékok</t>
  </si>
  <si>
    <t>Felújítások</t>
  </si>
  <si>
    <t>Felhalm. célú tám. áh-n belülre</t>
  </si>
  <si>
    <t>Felhalm. célú kölcsön nyújtása</t>
  </si>
  <si>
    <t>Felhalm. célú tám. áh-n kívülre</t>
  </si>
  <si>
    <t>Tárgyévi kiadások</t>
  </si>
  <si>
    <t>K.V.Óvoda</t>
  </si>
  <si>
    <t>Könyvtár</t>
  </si>
  <si>
    <t>KH, Színház</t>
  </si>
  <si>
    <t>Intézmények összesen</t>
  </si>
  <si>
    <t>Hivatal</t>
  </si>
  <si>
    <t>Beruházások</t>
  </si>
  <si>
    <t>Elvonások és befizetések</t>
  </si>
  <si>
    <t>Költségvetési kiadások</t>
  </si>
  <si>
    <t>Finanszírozási kiadások</t>
  </si>
  <si>
    <t>Előirányzat-módosítási javaslat</t>
  </si>
  <si>
    <t>(bevétel, kiadás emeléssel járó)</t>
  </si>
  <si>
    <t>Intézmény</t>
  </si>
  <si>
    <t>Felhalm. bevételek</t>
  </si>
  <si>
    <t>József A. Városi Könyvt. és Muzeális Gy.</t>
  </si>
  <si>
    <t>Közösségek Háza, Színház és Hangv.terem</t>
  </si>
  <si>
    <t>Közös Önkormányzati Hivatal</t>
  </si>
  <si>
    <t>Intézmények össz.:</t>
  </si>
  <si>
    <t>Int.fin.korr.</t>
  </si>
  <si>
    <t xml:space="preserve">Komló Város Önkormányzat és intézményei </t>
  </si>
  <si>
    <t>Önkormányzati és intézményi felhalmozási célú kiadások</t>
  </si>
  <si>
    <t>Közhatalmi bevétel a Hivatalnál</t>
  </si>
  <si>
    <t>Felhalmozási célú kölcsön térülése</t>
  </si>
  <si>
    <t>Felhalmozási célú kölcsön térülése Hivatalnál</t>
  </si>
  <si>
    <t>Kölcsönök térülése</t>
  </si>
  <si>
    <t>ezer forintban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</si>
  <si>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</si>
  <si>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</si>
  <si>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</si>
  <si>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</si>
  <si>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</si>
  <si>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</si>
  <si>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</si>
  <si>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</si>
  <si>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</si>
  <si>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>K914</t>
  </si>
  <si>
    <t>K9</t>
  </si>
  <si>
    <t>K</t>
  </si>
  <si>
    <t>B4</t>
  </si>
  <si>
    <t>Működési célú tám.  áh-n belülre</t>
  </si>
  <si>
    <t>Működési célú tám.   áh-n kívülre</t>
  </si>
  <si>
    <t>Felhalm. célú tám.  áh-n belülre</t>
  </si>
  <si>
    <t>ÁH-n belüli megelőlegezés visszafizetése</t>
  </si>
  <si>
    <t>Ebből: Koncessziós díj Dél-dunántúli Közlekedési Központ Zrt.</t>
  </si>
  <si>
    <t xml:space="preserve">           Víz- és szennyvízhálózat bérleti díja </t>
  </si>
  <si>
    <t>Iparűzési adó</t>
  </si>
  <si>
    <t>Építményadó</t>
  </si>
  <si>
    <t>Magánszemélyek kommunális adója</t>
  </si>
  <si>
    <t>Telekadó</t>
  </si>
  <si>
    <t>Idegenforgalmi adó</t>
  </si>
  <si>
    <t>Helyi adó összesen:</t>
  </si>
  <si>
    <t>Szabálysértési bírságok</t>
  </si>
  <si>
    <t>Közhatalmi bevétel Önkormányzatnál összesen:</t>
  </si>
  <si>
    <t>Önkormányzati ingatlanértékesítés</t>
  </si>
  <si>
    <t>Önkormányzat összesen:</t>
  </si>
  <si>
    <t>Intézmények összesen:</t>
  </si>
  <si>
    <t>Helyi önkormányzatok működésének általános támogatása</t>
  </si>
  <si>
    <t>Települési önkormányzatok egyes köznevelési feladatainak támogatása</t>
  </si>
  <si>
    <t>Települési önkormányzatok szociális és gyermekjóléti és gyermekétkeztetési feladatainak támogatása</t>
  </si>
  <si>
    <t>Települési önkormányzatok kulturális feladatianak támogatása</t>
  </si>
  <si>
    <t>Működési célú költségvetési támogatások és kiegészítő támogatások</t>
  </si>
  <si>
    <t>ASP működtetésre pénzeszköz átvétel</t>
  </si>
  <si>
    <t>Intézményeknél összesen:</t>
  </si>
  <si>
    <t>Közvilágítás korszerűsítés törlesztés 2015. évi üteme (GREP Zrt.)</t>
  </si>
  <si>
    <t>Iskolaegészségügy informatika</t>
  </si>
  <si>
    <t>Közös önkormányzati hivatal kisértékű bútor-, textília, egyéb eszközbeszerzés (dologiból átcsoportosítva)</t>
  </si>
  <si>
    <t xml:space="preserve">Lakáscélú támogatás 2015. évi </t>
  </si>
  <si>
    <t xml:space="preserve">Munkáltatói lakástámogatás </t>
  </si>
  <si>
    <t>Mecsekjánosi puszta 0177 hrsz. Hídfelújítás (184/2013. (X.28.)</t>
  </si>
  <si>
    <t>Önkormányzati felhalmozási kiadások összesen:</t>
  </si>
  <si>
    <t>Intézményi felhalmozási kiadások összesen:</t>
  </si>
  <si>
    <t>Önkorm. működési tám.</t>
  </si>
  <si>
    <t>Elvonások és befizetések bevételei</t>
  </si>
  <si>
    <t>Működési célú tám. bevételei áh-n belülről</t>
  </si>
  <si>
    <t>Felhalm. célú önkorm. tám.</t>
  </si>
  <si>
    <t>Felhalm. célú tám. bevételei áh-n belülről</t>
  </si>
  <si>
    <t>Működési célú átvett pénzeszk.</t>
  </si>
  <si>
    <t>Felhalm. célú kölcsön térülése</t>
  </si>
  <si>
    <t>Felhalm. célú átvett pénzeszk.</t>
  </si>
  <si>
    <t>Belföldi ÉP bevételei</t>
  </si>
  <si>
    <t>Maradvány igénybe-vétele</t>
  </si>
  <si>
    <t>Működési célú finanszír</t>
  </si>
  <si>
    <t>Felhalm. célú finanszír</t>
  </si>
  <si>
    <t>Finan-szírozási bevételek</t>
  </si>
  <si>
    <t>Tárgyévi bevételek</t>
  </si>
  <si>
    <t>Elvonások és befiz.</t>
  </si>
  <si>
    <t>Költség-vetési kiadások</t>
  </si>
  <si>
    <t>Hitel-, kölcsön-törlesztés pügyi váll-nak</t>
  </si>
  <si>
    <t>Áh-n belüli megel. visszafiz.</t>
  </si>
  <si>
    <t>3.sz.melléklet</t>
  </si>
  <si>
    <t>Önkormányzat előirányzat módosítási javaslata</t>
  </si>
  <si>
    <t>1.</t>
  </si>
  <si>
    <t>3/a.sz.melléklet</t>
  </si>
  <si>
    <t>kiadás-bevétel módosítással járó</t>
  </si>
  <si>
    <t>3/b.sz.melléklet</t>
  </si>
  <si>
    <t xml:space="preserve">Önkormányzat és intézmények közötti, </t>
  </si>
  <si>
    <t>valamint kiemelt előirányzatok közötti</t>
  </si>
  <si>
    <t>átcsoportosítási javaslat</t>
  </si>
  <si>
    <t>Intézmények előirányzat módosítási javaslata</t>
  </si>
  <si>
    <t>3/c.sz.melléklet</t>
  </si>
  <si>
    <t>kiadás-bevétel módosítással járó,</t>
  </si>
  <si>
    <t>kiemelt előirányzatok közötti átcsoportosítása</t>
  </si>
  <si>
    <t>tartalékok</t>
  </si>
  <si>
    <t>-</t>
  </si>
  <si>
    <t>2.</t>
  </si>
  <si>
    <t>3.</t>
  </si>
  <si>
    <t>ellátottak pénzbeli juttatásai</t>
  </si>
  <si>
    <t>működési célú támogatások bevételei áh-n belülről</t>
  </si>
  <si>
    <t>személyi juttatások</t>
  </si>
  <si>
    <t>munkaadókat terhelő járulékok</t>
  </si>
  <si>
    <t>4.</t>
  </si>
  <si>
    <t>beruházások</t>
  </si>
  <si>
    <t>dologi kiadások</t>
  </si>
  <si>
    <t>önkormányzatok működési támogatásai</t>
  </si>
  <si>
    <t>Polgármesteri keret</t>
  </si>
  <si>
    <t>működési bevételek</t>
  </si>
  <si>
    <t>működési célú támogatások áh-n kívülre</t>
  </si>
  <si>
    <t>Átcsoportosítás</t>
  </si>
  <si>
    <t>József Attila Városi Könyvtár és Múzeális Gyűjtemény</t>
  </si>
  <si>
    <t>Közösségek Háza, Színház- és Hangversenyterem</t>
  </si>
  <si>
    <t>5.</t>
  </si>
  <si>
    <t>felújítások</t>
  </si>
  <si>
    <t>6.</t>
  </si>
  <si>
    <t>Áh-n kívülről összesen:</t>
  </si>
  <si>
    <t>Költségvetési bevételek</t>
  </si>
  <si>
    <t>Hitel-, kölcsönfelvétel pügyi váll-tól</t>
  </si>
  <si>
    <t>finanszírozási kiadások</t>
  </si>
  <si>
    <t>Működési célú tám., kölcsön térülése</t>
  </si>
  <si>
    <t>felhalmozási célú támogatások bevételei áh-n belülről</t>
  </si>
  <si>
    <t>Könyvtár és Múzeum bányászati kiállítás felújítása</t>
  </si>
  <si>
    <t>Belterületi utak felújítása</t>
  </si>
  <si>
    <t>maradvány igénybevétele</t>
  </si>
  <si>
    <t>Komlói Közös Önkormányzati Hivatal</t>
  </si>
  <si>
    <t>forintban</t>
  </si>
  <si>
    <t>K911</t>
  </si>
  <si>
    <t>Hitel-, kölcsön-törlesztés áh-n kívülre</t>
  </si>
  <si>
    <t>Közfoglalkoztatottak létszáma</t>
  </si>
  <si>
    <t>,</t>
  </si>
  <si>
    <t xml:space="preserve"> </t>
  </si>
  <si>
    <t>4. sz. melléklet</t>
  </si>
  <si>
    <t xml:space="preserve">           egyéb működési bevételek</t>
  </si>
  <si>
    <t>ÁROP-1.A.3-2014-0112 Esélyteremtő együttműködések kialakítása a Komlói Járásban</t>
  </si>
  <si>
    <t>KEOP-5.5.0/A/12-2013-0356 "KÖOK Nagy László Szakközépiskola, Szakiskola, Speciális Szakiskola és Kollégium épületenergetikai fejlesztése"</t>
  </si>
  <si>
    <t>KEOP-5.5.0/A/12-2013-0356 "KÖOK Nagy László Szakközépiskola, Szakiskola, Speciális Szakiskola és Kollégium épületenergetikai fejlesztése" EU önerő Alap</t>
  </si>
  <si>
    <t>KEOP-5.5.0/A/12-2013-0356 "KÖOK Nagy László Szakközépiskola, Szakiskola, Speciális Szakiskola és Kollégium épületenergetikai fejlesztése" BM önerő Alap</t>
  </si>
  <si>
    <t>KEOP-5.5.0/B/12-2013-0179 "KBSK tornaterem épületenergetikai fejlesztése"</t>
  </si>
  <si>
    <t>KEOP-5.5.0/B/12-2013-0179 "KBSK tornaterem épületenergetikai fejlesztése" EU önerő Alap</t>
  </si>
  <si>
    <t>KEOP-5.5.0/B/12-2013-0179 "KBSK tornaterem épületenergetikai fejlesztése" BM önerő Alap</t>
  </si>
  <si>
    <t>ASP fejlesztés</t>
  </si>
  <si>
    <t>Európai Mobilitási Hét és Autómentes Nap</t>
  </si>
  <si>
    <t>KLIK-től térítési és tandíjak</t>
  </si>
  <si>
    <t>Bérkompenzáció, szoc.ágazati pótlék, szoc ág. kiegészítő pótlék</t>
  </si>
  <si>
    <t xml:space="preserve">Hivatal: TÁMOP-2.4.5-12/7-2012-0663 Hatékonyság növeléssel és családközpontú munkahelyi megoldásokkal a modern közigazgatásért </t>
  </si>
  <si>
    <t>GESZ: Munkaügyi Központ támogatása</t>
  </si>
  <si>
    <t>GESZ:  DDOP-4.1.2/B-13-2014-0003 pályázat</t>
  </si>
  <si>
    <t>Óvoda: Munkaügyi Központ támogatása</t>
  </si>
  <si>
    <t>Óvoda: DDOP-4.1.2/B-13-2014-0003 pályázat</t>
  </si>
  <si>
    <t>Könyvtár: Munkaügyi Központ támogatása</t>
  </si>
  <si>
    <t>KH, Színház: Munkaügyi Központ támogatása</t>
  </si>
  <si>
    <t>KH, Színház: Közkincs pályázat támogatása</t>
  </si>
  <si>
    <t>Európa a polgárokért _ Testvérvárosi Napok Komlón pályázat bevétele</t>
  </si>
  <si>
    <t>Tagi kölcsön visszafizetés Baranya-Víz Zrt.</t>
  </si>
  <si>
    <t>Előző évi maradvány</t>
  </si>
  <si>
    <t>Ebből működési maradvány (intézmények nélkül)</t>
  </si>
  <si>
    <t xml:space="preserve">         fejlesztési maradvány (intézmények nélkül)</t>
  </si>
  <si>
    <t>Ebből intézményi működési maradvány</t>
  </si>
  <si>
    <t xml:space="preserve">         intézményi fejlesztési maradvány</t>
  </si>
  <si>
    <t>Intézmények bevételei:</t>
  </si>
  <si>
    <t>7. sz. melléklet</t>
  </si>
  <si>
    <t>Képviselő-testület által elfogadott 2016. évre szerződéssel lekötött folyamatban lévő feladatok, illetve jogszabályi kötelezettség</t>
  </si>
  <si>
    <t>Pályázati, előkészítési, önerő és megelőlegezési keret</t>
  </si>
  <si>
    <t>Útfelújítás tervezés áthúzódó</t>
  </si>
  <si>
    <t>Pályázatokhoz kapcsolódó ingatlan vásárlások fedezete</t>
  </si>
  <si>
    <t>Üzletrész vásárlások fedezete</t>
  </si>
  <si>
    <t>Kubinyi Ágoston program (Könyvtár fejlesztés)</t>
  </si>
  <si>
    <t>Rendszerfüggetlen viziközmű vagyon kivásárlása</t>
  </si>
  <si>
    <t>Közvilágítás fejlesztési igények: Bányászpark I. ütem, Berek u. 2-4-6. előtti szakasz, Alkotmány u. Függetlenség u. közötti szakasz, Fülemüle u. 41.</t>
  </si>
  <si>
    <t>Balatonlellei üdülő felújítás II. ütem</t>
  </si>
  <si>
    <t>Balatonmáriai, Balatonlellei üdülő felújítása</t>
  </si>
  <si>
    <t>KBSK tornacsarnok tetőfelújítás II. ütem (129/2015.(IX.21.))</t>
  </si>
  <si>
    <t>Bányász u. csapadékvíz rendszer bővítése</t>
  </si>
  <si>
    <t>Szabályozási terv módosítása</t>
  </si>
  <si>
    <t>Szilvási városrész 4 db térkamera</t>
  </si>
  <si>
    <t>Buszpályudvar 2 db térkamera</t>
  </si>
  <si>
    <t>Kenderföld 5 db térkamera áthúzódó</t>
  </si>
  <si>
    <t>Védőnői szolgálat kisértékű informatikai eszköz</t>
  </si>
  <si>
    <t>Védőnői szolgálat kisértékű tárgyi eszköz, bútor beszerzés</t>
  </si>
  <si>
    <t>Iskolaegészségügy  kisértékű tárgyi eszköz, bútor beszerzés</t>
  </si>
  <si>
    <t>Iskolaegészségügy  kisértékű szoftver</t>
  </si>
  <si>
    <t>Intézmények felhalmozási kötött maradványa</t>
  </si>
  <si>
    <t xml:space="preserve">GESZ kisértékű eszközbeszerzések </t>
  </si>
  <si>
    <t>Komló Városi Óvoda kisértékű eszközbeszerzések</t>
  </si>
  <si>
    <t xml:space="preserve">József A. Könyvtár, Múzeum kisértékű eszközbeszerzések </t>
  </si>
  <si>
    <t>József A. Könyvtár, Múzeum Gyermek Játszóház pályázat</t>
  </si>
  <si>
    <t xml:space="preserve">Közösségek Háza, Színház kisértékű eszközbeszerzések </t>
  </si>
  <si>
    <t xml:space="preserve">Városgondnokság kisértékű eszközbeszerzések </t>
  </si>
  <si>
    <t>Városgondnokság közvilágítás fejlesztése</t>
  </si>
  <si>
    <t>Családsegítő egyszeri támogatása</t>
  </si>
  <si>
    <t>Áthúzódó viziközmű felújítás (133/2015.(X.1.), 172/2015.(XII.10.))</t>
  </si>
  <si>
    <t>Városgondnokság lakóházfelújítás</t>
  </si>
  <si>
    <t>Városgondnokság Bányász u. 18-20. bérlakások nyílászáróinak cseréje</t>
  </si>
  <si>
    <t>Módosított</t>
  </si>
  <si>
    <t>Munkaadókat terhelő járulékok</t>
  </si>
  <si>
    <t>Képviselő-testület által elfogadott eredeti</t>
  </si>
  <si>
    <t>2016.03.31.</t>
  </si>
  <si>
    <t>Pályázat előkészítés, tervezési keret</t>
  </si>
  <si>
    <t>Továbbszámlázás bevétele</t>
  </si>
  <si>
    <t>Kiegészítő gyermekvédelmi támogatás</t>
  </si>
  <si>
    <t>Bérkompenzáció 01. hó</t>
  </si>
  <si>
    <t>Bérkompenzáció 01-02. hó</t>
  </si>
  <si>
    <t>2014. évi beszámoló utáni befizetési kötelezettség</t>
  </si>
  <si>
    <t>elvonások és befizetések</t>
  </si>
  <si>
    <t>Szociális ágazati pótlék Előleg ütem</t>
  </si>
  <si>
    <t>Szociális ágazati kiegészítő pótlék 01-03. hó</t>
  </si>
  <si>
    <t>EU önerő támogatás - KEOP-5.5.0/B KBSK Tornaterem épületenergetikai fejlesztése</t>
  </si>
  <si>
    <t>felhalmozási célú önkormányzati támogatások</t>
  </si>
  <si>
    <t>7.</t>
  </si>
  <si>
    <t>8.</t>
  </si>
  <si>
    <t>9.</t>
  </si>
  <si>
    <t>Intézmények 2015. évi maradványa</t>
  </si>
  <si>
    <t>Óvoda</t>
  </si>
  <si>
    <t>KH</t>
  </si>
  <si>
    <t>Gondnokság</t>
  </si>
  <si>
    <t>2015. évi maradvány</t>
  </si>
  <si>
    <t>10.</t>
  </si>
  <si>
    <t>Visszafizetett 2015. évi Erzsébet-utalvány</t>
  </si>
  <si>
    <t>működési célú támogatások áh-n belülre</t>
  </si>
  <si>
    <t>2016.04.30.</t>
  </si>
  <si>
    <t>Bérkompenzáció 03. hó</t>
  </si>
  <si>
    <t>Bányász u. csapvíz rendszer</t>
  </si>
  <si>
    <t>45/2016.(IV.14.) KTH - Visszatérítendő működési támogatás biztosítása a Komlói Cigány Nemzetiségi Önkormányzatnak</t>
  </si>
  <si>
    <t>Könyvtári érdekeltségnövelő támogatás</t>
  </si>
  <si>
    <t>Áfa bevételi-kiadási előirányzata</t>
  </si>
  <si>
    <t>2016.05.31.</t>
  </si>
  <si>
    <t>Bérkompenzáció 04. hó</t>
  </si>
  <si>
    <t>Intézmények villamosbiztonsági felülvizsgálata</t>
  </si>
  <si>
    <t>EU Önerő támogatás- KEOP-5.5.0/B KBSK tornaterem korszerűsítés</t>
  </si>
  <si>
    <t>felhalmozási célú önkormányzati támogatás</t>
  </si>
  <si>
    <t xml:space="preserve">SZOC15-ALT pályázat </t>
  </si>
  <si>
    <t>KBSK csarnok tetőfelújítás</t>
  </si>
  <si>
    <t>Könyvtár és Múzeum bányászati kiállítás felújítása - Kubinyi Ágoston program</t>
  </si>
  <si>
    <t>2016.06.24.</t>
  </si>
  <si>
    <t>dologi kiadás</t>
  </si>
  <si>
    <t>Rendezvények támogatása Közösségek Háza részére - MindenMás Fesztivál, Európa Nap, Városi gyermeknap, Péntek esti lazítás, TópArt, Street Arts, Szent István Nap</t>
  </si>
  <si>
    <t>Kéményfelújítási keret</t>
  </si>
  <si>
    <t>Kátérítések kifizetése Városgondnokság intézménynél</t>
  </si>
  <si>
    <t>Közfoglalkoztatás támogatása</t>
  </si>
  <si>
    <t>Pótlólagos állami támogatás a 2015. évi elszámolás alapján</t>
  </si>
  <si>
    <t>Feladatalapú támogatások 2016. májusi felmérése</t>
  </si>
  <si>
    <t>összesen</t>
  </si>
  <si>
    <t>DDOP-4.1.2/B-13-2014-0003 pályázat leutalásának különbözete</t>
  </si>
  <si>
    <t>Baranya Megyei Önkormányzat támogatása - Mjánosi Óvoda kirándulás</t>
  </si>
  <si>
    <t>Német Nemzetiségi Önkormányzat támogatása - Figura Ede műsor</t>
  </si>
  <si>
    <t>Német Nemzetiségi Önkormányzat támogatása - Áprily Géza műsor</t>
  </si>
  <si>
    <t>felhalmozási célú támogatások áh-n belülre</t>
  </si>
  <si>
    <t>Emberi Erőforrások Minisztériumnak Gyermekkönyvtárban készségfejlesztő játszóház kialakítása támogatási összeg visszautalása</t>
  </si>
  <si>
    <t>Népművészeti Egyesület - Díszítő Műhely 2. díj</t>
  </si>
  <si>
    <t>működési célú átvett pénzeszközök</t>
  </si>
  <si>
    <t>Magyar Művészeti Akadémia támogatása</t>
  </si>
  <si>
    <t>Cigány Nemzetiségi Önkormányzat támogatása</t>
  </si>
  <si>
    <t>2016. június 24.</t>
  </si>
  <si>
    <t xml:space="preserve">bevételei </t>
  </si>
  <si>
    <t>Komló Város Önkormányzat és intézményei</t>
  </si>
  <si>
    <t>2016. évi előirányzata</t>
  </si>
  <si>
    <t>2.sz.melléklet</t>
  </si>
  <si>
    <t>Ebből: Működőképesség megőrzését szolgáló rendkívüli önkormányzati támogatás (költségvetési tv.IV. sz. melléklet 1. Önkormányzati fejezeti tartalék IV. pont)</t>
  </si>
  <si>
    <t xml:space="preserve">           Bérkompenzáció </t>
  </si>
  <si>
    <t>Pótlólagos támogatás a 2015. évi elszámolás alapján</t>
  </si>
  <si>
    <t>Szociális ágazati pótlék</t>
  </si>
  <si>
    <t>Szociális ágazati kiegészítő pótlék</t>
  </si>
  <si>
    <t>EU önerő támogatás - KEOP-5.5.0/B</t>
  </si>
  <si>
    <t>Önkormányzat kisértékű tárgyi eszköz</t>
  </si>
  <si>
    <t>TOP-3.1.1-15 Kerékpárút kialakítása</t>
  </si>
  <si>
    <t>Hivatal klub helyiség felújítása</t>
  </si>
  <si>
    <t>Óvoda: BMÖ - Mjánosi Óvoda támogatása</t>
  </si>
  <si>
    <t>Óvoda: NNÖ támogatásai</t>
  </si>
  <si>
    <t>KH, Színház: Népművészeti Egyesület _ Díszítő Műhely 2.díj</t>
  </si>
  <si>
    <t>KH, Színház: Magyar Művészeti Akadémia támogatása</t>
  </si>
  <si>
    <t>Gondnokság: Közfoglalkoztatás támogatása</t>
  </si>
  <si>
    <t>Városgondnokság közfoglalkoztatás eszközbeszerzés</t>
  </si>
  <si>
    <t>Maradvány korrekciója</t>
  </si>
  <si>
    <t>hitelfelvétel</t>
  </si>
  <si>
    <t>önkormányzatok működési támogatása</t>
  </si>
  <si>
    <t>Zobákpuszta-Gesztenyési Településrészi Önkormányzat 1/2016.(IV.28.) sz.határozat - Hóvirág utcai játszótér karbantartása</t>
  </si>
  <si>
    <t>Sikondai Településrészi Önkormányzat 1/2016.(III.24.) sz.határozat - Fecsek köz karbantartása</t>
  </si>
  <si>
    <t>Orvosi ügyelet 2016. II. félévi többlet díja (450 Ft/fő 07.01-től)</t>
  </si>
  <si>
    <t>Fejlesztési célú hiány csökkentése rendkívüli önkormányzati támogatás növelésével szemben (részletes indoklás előterjesztésben)</t>
  </si>
  <si>
    <t>Közfoglalkoztatás támogatás csökkenése</t>
  </si>
  <si>
    <t>Közfoglalkoztatás támogatás visszautalása - Gaál Fruzsina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</si>
</sst>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_-* #,##0\ _F_t_-;\-* #,##0\ _F_t_-;_-* &quot;-&quot;??\ _F_t_-;_-@_-"/>
    <numFmt numFmtId="166" formatCode="#,##0\ &quot;Ft&quot;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  <numFmt numFmtId="171" formatCode="[$-40E]yyyy\.\ mmmm\ d\."/>
    <numFmt numFmtId="172" formatCode="_-* #,##0.0\ _F_t_-;\-* #,##0.0\ _F_t_-;_-* &quot;-&quot;??\ _F_t_-;_-@_-"/>
  </numFmts>
  <fonts count="4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sz val="7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 CE"/>
      <family val="0"/>
    </font>
    <font>
      <i/>
      <sz val="10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3" fontId="3" fillId="34" borderId="10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0" xfId="0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14" fontId="0" fillId="0" borderId="0" xfId="0" applyNumberFormat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180" wrapText="1"/>
    </xf>
    <xf numFmtId="0" fontId="3" fillId="0" borderId="10" xfId="0" applyFont="1" applyBorder="1" applyAlignment="1">
      <alignment horizontal="center" vertical="center" textRotation="180" wrapText="1"/>
    </xf>
    <xf numFmtId="3" fontId="2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2" fillId="34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3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wrapText="1"/>
    </xf>
    <xf numFmtId="0" fontId="4" fillId="0" borderId="15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14" fontId="0" fillId="0" borderId="0" xfId="0" applyNumberFormat="1" applyAlignment="1">
      <alignment vertical="center"/>
    </xf>
    <xf numFmtId="0" fontId="2" fillId="0" borderId="10" xfId="0" applyFont="1" applyFill="1" applyBorder="1" applyAlignment="1">
      <alignment horizontal="center" vertical="center" textRotation="180" wrapText="1"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8" fillId="0" borderId="12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180" wrapText="1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wrapText="1"/>
    </xf>
    <xf numFmtId="49" fontId="11" fillId="0" borderId="0" xfId="0" applyNumberFormat="1" applyFont="1" applyFill="1" applyAlignment="1">
      <alignment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 horizontal="left" vertical="center"/>
    </xf>
    <xf numFmtId="3" fontId="11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0" fontId="0" fillId="0" borderId="0" xfId="0" applyFont="1" applyAlignment="1">
      <alignment/>
    </xf>
    <xf numFmtId="0" fontId="11" fillId="0" borderId="0" xfId="0" applyFont="1" applyFill="1" applyAlignment="1">
      <alignment horizontal="center" vertical="center" wrapText="1"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justify" wrapText="1"/>
    </xf>
    <xf numFmtId="49" fontId="11" fillId="0" borderId="0" xfId="0" applyNumberFormat="1" applyFont="1" applyFill="1" applyAlignment="1">
      <alignment horizontal="left" vertical="center" wrapText="1"/>
    </xf>
    <xf numFmtId="49" fontId="11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justify" vertical="center" wrapText="1"/>
    </xf>
    <xf numFmtId="3" fontId="11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vertical="justify" wrapText="1"/>
    </xf>
    <xf numFmtId="0" fontId="0" fillId="0" borderId="0" xfId="0" applyFill="1" applyAlignment="1">
      <alignment vertical="justify" wrapText="1"/>
    </xf>
    <xf numFmtId="0" fontId="0" fillId="0" borderId="0" xfId="0" applyFill="1" applyAlignment="1">
      <alignment horizontal="justify" wrapText="1"/>
    </xf>
    <xf numFmtId="3" fontId="3" fillId="0" borderId="11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4"/>
  <sheetViews>
    <sheetView zoomScalePageLayoutView="0" workbookViewId="0" topLeftCell="P1">
      <selection activeCell="AM18" sqref="AM18"/>
    </sheetView>
  </sheetViews>
  <sheetFormatPr defaultColWidth="9.00390625" defaultRowHeight="12.75"/>
  <cols>
    <col min="1" max="1" width="12.75390625" style="20" customWidth="1"/>
    <col min="2" max="2" width="9.625" style="20" customWidth="1"/>
    <col min="3" max="3" width="10.875" style="20" bestFit="1" customWidth="1"/>
    <col min="4" max="4" width="9.625" style="20" bestFit="1" customWidth="1"/>
    <col min="5" max="5" width="9.625" style="20" customWidth="1"/>
    <col min="6" max="6" width="10.875" style="20" bestFit="1" customWidth="1"/>
    <col min="7" max="7" width="10.875" style="20" customWidth="1"/>
    <col min="8" max="8" width="9.625" style="20" bestFit="1" customWidth="1"/>
    <col min="9" max="9" width="9.625" style="20" customWidth="1"/>
    <col min="10" max="10" width="6.625" style="20" bestFit="1" customWidth="1"/>
    <col min="11" max="11" width="8.00390625" style="20" bestFit="1" customWidth="1"/>
    <col min="12" max="12" width="9.625" style="20" bestFit="1" customWidth="1"/>
    <col min="13" max="13" width="9.625" style="20" customWidth="1"/>
    <col min="14" max="14" width="8.75390625" style="20" bestFit="1" customWidth="1"/>
    <col min="15" max="15" width="8.75390625" style="20" customWidth="1"/>
    <col min="16" max="16" width="9.625" style="20" bestFit="1" customWidth="1"/>
    <col min="17" max="17" width="9.625" style="20" customWidth="1"/>
    <col min="18" max="18" width="9.625" style="20" bestFit="1" customWidth="1"/>
    <col min="19" max="19" width="9.625" style="20" customWidth="1"/>
    <col min="20" max="20" width="9.625" style="20" bestFit="1" customWidth="1"/>
    <col min="21" max="21" width="9.625" style="20" customWidth="1"/>
    <col min="22" max="22" width="8.75390625" style="20" bestFit="1" customWidth="1"/>
    <col min="23" max="23" width="8.75390625" style="20" customWidth="1"/>
    <col min="24" max="24" width="7.875" style="20" bestFit="1" customWidth="1"/>
    <col min="25" max="25" width="7.875" style="20" customWidth="1"/>
    <col min="26" max="26" width="8.75390625" style="20" bestFit="1" customWidth="1"/>
    <col min="27" max="27" width="8.75390625" style="20" customWidth="1"/>
    <col min="28" max="28" width="8.75390625" style="20" bestFit="1" customWidth="1"/>
    <col min="29" max="29" width="8.75390625" style="20" customWidth="1"/>
    <col min="30" max="30" width="10.875" style="31" bestFit="1" customWidth="1"/>
    <col min="31" max="31" width="10.875" style="31" customWidth="1"/>
    <col min="32" max="33" width="5.625" style="20" customWidth="1"/>
    <col min="34" max="34" width="8.75390625" style="20" bestFit="1" customWidth="1"/>
    <col min="35" max="35" width="8.75390625" style="20" customWidth="1"/>
    <col min="36" max="36" width="11.00390625" style="31" bestFit="1" customWidth="1"/>
    <col min="37" max="37" width="11.00390625" style="31" customWidth="1"/>
    <col min="38" max="38" width="10.875" style="31" bestFit="1" customWidth="1"/>
    <col min="39" max="41" width="10.875" style="31" customWidth="1"/>
    <col min="42" max="42" width="20.75390625" style="20" customWidth="1"/>
    <col min="43" max="43" width="9.625" style="2" bestFit="1" customWidth="1"/>
    <col min="44" max="44" width="9.625" style="2" customWidth="1"/>
    <col min="45" max="45" width="8.75390625" style="2" bestFit="1" customWidth="1"/>
    <col min="46" max="46" width="8.75390625" style="2" customWidth="1"/>
    <col min="47" max="47" width="5.75390625" style="2" bestFit="1" customWidth="1"/>
    <col min="48" max="48" width="5.75390625" style="2" customWidth="1"/>
    <col min="49" max="49" width="5.75390625" style="2" bestFit="1" customWidth="1"/>
    <col min="50" max="16384" width="9.125" style="20" customWidth="1"/>
  </cols>
  <sheetData>
    <row r="1" spans="1:50" ht="11.25">
      <c r="A1" s="20" t="s">
        <v>222</v>
      </c>
      <c r="O1" s="60" t="s">
        <v>353</v>
      </c>
      <c r="R1" s="60"/>
      <c r="AC1" s="60" t="s">
        <v>353</v>
      </c>
      <c r="AD1" s="20"/>
      <c r="AE1" s="20"/>
      <c r="AJ1" s="20"/>
      <c r="AK1" s="20"/>
      <c r="AL1" s="60"/>
      <c r="AM1" s="60" t="s">
        <v>353</v>
      </c>
      <c r="AN1" s="20"/>
      <c r="AX1" s="60" t="s">
        <v>353</v>
      </c>
    </row>
    <row r="2" spans="1:53" ht="12.75" customHeight="1">
      <c r="A2" s="131" t="s">
        <v>351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 t="s">
        <v>351</v>
      </c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 t="s">
        <v>351</v>
      </c>
      <c r="AE2" s="131"/>
      <c r="AF2" s="131"/>
      <c r="AG2" s="131"/>
      <c r="AH2" s="131"/>
      <c r="AI2" s="131"/>
      <c r="AJ2" s="131"/>
      <c r="AK2" s="131"/>
      <c r="AL2" s="131"/>
      <c r="AM2" s="131"/>
      <c r="AN2" s="51"/>
      <c r="AO2" s="51"/>
      <c r="AP2" s="131" t="s">
        <v>351</v>
      </c>
      <c r="AQ2" s="131"/>
      <c r="AR2" s="131"/>
      <c r="AS2" s="131"/>
      <c r="AT2" s="131"/>
      <c r="AU2" s="131"/>
      <c r="AV2" s="131"/>
      <c r="AW2" s="131"/>
      <c r="AX2" s="131"/>
      <c r="AY2" s="51"/>
      <c r="AZ2" s="51"/>
      <c r="BA2" s="51"/>
    </row>
    <row r="3" spans="1:53" ht="12.75" customHeight="1">
      <c r="A3" s="131" t="s">
        <v>352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 t="s">
        <v>352</v>
      </c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 t="s">
        <v>352</v>
      </c>
      <c r="AE3" s="131"/>
      <c r="AF3" s="131"/>
      <c r="AG3" s="131"/>
      <c r="AH3" s="131"/>
      <c r="AI3" s="131"/>
      <c r="AJ3" s="131"/>
      <c r="AK3" s="131"/>
      <c r="AL3" s="131"/>
      <c r="AM3" s="131"/>
      <c r="AN3" s="51"/>
      <c r="AO3" s="51"/>
      <c r="AP3" s="131" t="s">
        <v>352</v>
      </c>
      <c r="AQ3" s="131"/>
      <c r="AR3" s="131"/>
      <c r="AS3" s="131"/>
      <c r="AT3" s="131"/>
      <c r="AU3" s="131"/>
      <c r="AV3" s="131"/>
      <c r="AW3" s="131"/>
      <c r="AX3" s="131"/>
      <c r="AY3" s="51"/>
      <c r="AZ3" s="51"/>
      <c r="BA3" s="51"/>
    </row>
    <row r="4" spans="6:53" ht="12.75" customHeight="1">
      <c r="F4" s="131"/>
      <c r="G4" s="131"/>
      <c r="H4" s="131"/>
      <c r="I4" s="131"/>
      <c r="J4" s="131"/>
      <c r="K4" s="131"/>
      <c r="L4" s="131"/>
      <c r="M4" s="131"/>
      <c r="N4" s="131"/>
      <c r="O4" s="104"/>
      <c r="P4" s="51"/>
      <c r="Q4" s="51"/>
      <c r="R4" s="51"/>
      <c r="S4" s="51"/>
      <c r="T4" s="51"/>
      <c r="U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104"/>
      <c r="AJ4" s="20"/>
      <c r="AK4" s="20"/>
      <c r="AP4" s="131"/>
      <c r="AQ4" s="131"/>
      <c r="AR4" s="131"/>
      <c r="AS4" s="131"/>
      <c r="AT4" s="131"/>
      <c r="AU4" s="131"/>
      <c r="AV4" s="131"/>
      <c r="AW4" s="131"/>
      <c r="AX4" s="51"/>
      <c r="AY4" s="51"/>
      <c r="AZ4" s="51"/>
      <c r="BA4" s="51"/>
    </row>
    <row r="6" spans="1:50" ht="11.25">
      <c r="A6" s="65"/>
      <c r="B6" s="127" t="s">
        <v>115</v>
      </c>
      <c r="C6" s="128"/>
      <c r="D6" s="127" t="s">
        <v>116</v>
      </c>
      <c r="E6" s="128"/>
      <c r="F6" s="127" t="s">
        <v>117</v>
      </c>
      <c r="G6" s="128"/>
      <c r="H6" s="127" t="s">
        <v>118</v>
      </c>
      <c r="I6" s="128"/>
      <c r="J6" s="127" t="s">
        <v>119</v>
      </c>
      <c r="K6" s="133"/>
      <c r="L6" s="133"/>
      <c r="M6" s="133"/>
      <c r="N6" s="133"/>
      <c r="O6" s="128"/>
      <c r="P6" s="127" t="s">
        <v>119</v>
      </c>
      <c r="Q6" s="133"/>
      <c r="R6" s="133"/>
      <c r="S6" s="128"/>
      <c r="T6" s="127" t="s">
        <v>120</v>
      </c>
      <c r="U6" s="128"/>
      <c r="V6" s="127" t="s">
        <v>121</v>
      </c>
      <c r="W6" s="128"/>
      <c r="X6" s="127" t="s">
        <v>122</v>
      </c>
      <c r="Y6" s="133"/>
      <c r="Z6" s="133"/>
      <c r="AA6" s="133"/>
      <c r="AB6" s="133"/>
      <c r="AC6" s="128"/>
      <c r="AD6" s="138" t="s">
        <v>123</v>
      </c>
      <c r="AE6" s="139"/>
      <c r="AF6" s="127" t="s">
        <v>223</v>
      </c>
      <c r="AG6" s="128"/>
      <c r="AH6" s="127" t="s">
        <v>124</v>
      </c>
      <c r="AI6" s="128"/>
      <c r="AJ6" s="138" t="s">
        <v>125</v>
      </c>
      <c r="AK6" s="139"/>
      <c r="AL6" s="138" t="s">
        <v>126</v>
      </c>
      <c r="AM6" s="139"/>
      <c r="AN6" s="87"/>
      <c r="AO6" s="87"/>
      <c r="AP6" s="65"/>
      <c r="AQ6" s="136" t="s">
        <v>127</v>
      </c>
      <c r="AR6" s="137"/>
      <c r="AS6" s="136"/>
      <c r="AT6" s="137"/>
      <c r="AU6" s="136"/>
      <c r="AV6" s="137"/>
      <c r="AW6" s="136"/>
      <c r="AX6" s="137"/>
    </row>
    <row r="7" spans="1:50" s="43" customFormat="1" ht="11.25" customHeight="1">
      <c r="A7" s="41"/>
      <c r="B7" s="129"/>
      <c r="C7" s="130"/>
      <c r="D7" s="129"/>
      <c r="E7" s="130"/>
      <c r="F7" s="129"/>
      <c r="G7" s="130"/>
      <c r="H7" s="129"/>
      <c r="I7" s="130"/>
      <c r="J7" s="129" t="s">
        <v>77</v>
      </c>
      <c r="K7" s="132"/>
      <c r="L7" s="132"/>
      <c r="M7" s="132"/>
      <c r="N7" s="132"/>
      <c r="O7" s="130"/>
      <c r="P7" s="129" t="s">
        <v>77</v>
      </c>
      <c r="Q7" s="132"/>
      <c r="R7" s="132"/>
      <c r="S7" s="130"/>
      <c r="T7" s="129"/>
      <c r="U7" s="130"/>
      <c r="V7" s="129"/>
      <c r="W7" s="130"/>
      <c r="X7" s="129" t="s">
        <v>78</v>
      </c>
      <c r="Y7" s="132"/>
      <c r="Z7" s="132"/>
      <c r="AA7" s="132"/>
      <c r="AB7" s="132"/>
      <c r="AC7" s="130"/>
      <c r="AD7" s="134"/>
      <c r="AE7" s="135"/>
      <c r="AF7" s="129"/>
      <c r="AG7" s="130"/>
      <c r="AH7" s="129"/>
      <c r="AI7" s="130"/>
      <c r="AJ7" s="134"/>
      <c r="AK7" s="135"/>
      <c r="AL7" s="134"/>
      <c r="AM7" s="135"/>
      <c r="AN7" s="106"/>
      <c r="AO7" s="106"/>
      <c r="AP7" s="41"/>
      <c r="AQ7" s="129"/>
      <c r="AR7" s="130"/>
      <c r="AS7" s="129"/>
      <c r="AT7" s="130"/>
      <c r="AU7" s="129"/>
      <c r="AV7" s="130"/>
      <c r="AW7" s="129"/>
      <c r="AX7" s="130"/>
    </row>
    <row r="8" spans="1:50" s="45" customFormat="1" ht="102" customHeight="1">
      <c r="A8" s="42" t="s">
        <v>30</v>
      </c>
      <c r="B8" s="129" t="s">
        <v>47</v>
      </c>
      <c r="C8" s="130"/>
      <c r="D8" s="129" t="s">
        <v>79</v>
      </c>
      <c r="E8" s="130"/>
      <c r="F8" s="129" t="s">
        <v>48</v>
      </c>
      <c r="G8" s="130"/>
      <c r="H8" s="129" t="s">
        <v>80</v>
      </c>
      <c r="I8" s="130"/>
      <c r="J8" s="129" t="s">
        <v>96</v>
      </c>
      <c r="K8" s="130"/>
      <c r="L8" s="129" t="s">
        <v>128</v>
      </c>
      <c r="M8" s="130"/>
      <c r="N8" s="129" t="s">
        <v>82</v>
      </c>
      <c r="O8" s="130"/>
      <c r="P8" s="129" t="s">
        <v>129</v>
      </c>
      <c r="Q8" s="130"/>
      <c r="R8" s="129" t="s">
        <v>84</v>
      </c>
      <c r="S8" s="130"/>
      <c r="T8" s="129" t="s">
        <v>95</v>
      </c>
      <c r="U8" s="130"/>
      <c r="V8" s="129" t="s">
        <v>85</v>
      </c>
      <c r="W8" s="130"/>
      <c r="X8" s="129" t="s">
        <v>130</v>
      </c>
      <c r="Y8" s="130"/>
      <c r="Z8" s="129" t="s">
        <v>87</v>
      </c>
      <c r="AA8" s="130"/>
      <c r="AB8" s="129" t="s">
        <v>88</v>
      </c>
      <c r="AC8" s="130"/>
      <c r="AD8" s="134" t="s">
        <v>97</v>
      </c>
      <c r="AE8" s="135"/>
      <c r="AF8" s="129" t="s">
        <v>224</v>
      </c>
      <c r="AG8" s="130"/>
      <c r="AH8" s="129" t="s">
        <v>131</v>
      </c>
      <c r="AI8" s="130"/>
      <c r="AJ8" s="134" t="s">
        <v>98</v>
      </c>
      <c r="AK8" s="135"/>
      <c r="AL8" s="134" t="s">
        <v>89</v>
      </c>
      <c r="AM8" s="135"/>
      <c r="AN8" s="107"/>
      <c r="AO8" s="107"/>
      <c r="AP8" s="42" t="s">
        <v>30</v>
      </c>
      <c r="AQ8" s="129" t="s">
        <v>12</v>
      </c>
      <c r="AR8" s="130"/>
      <c r="AS8" s="129" t="s">
        <v>11</v>
      </c>
      <c r="AT8" s="130"/>
      <c r="AU8" s="129" t="s">
        <v>22</v>
      </c>
      <c r="AV8" s="130"/>
      <c r="AW8" s="129" t="s">
        <v>225</v>
      </c>
      <c r="AX8" s="130"/>
    </row>
    <row r="9" spans="1:50" s="45" customFormat="1" ht="22.5">
      <c r="A9" s="42"/>
      <c r="B9" s="42" t="s">
        <v>76</v>
      </c>
      <c r="C9" s="42" t="s">
        <v>290</v>
      </c>
      <c r="D9" s="42" t="s">
        <v>76</v>
      </c>
      <c r="E9" s="42" t="s">
        <v>290</v>
      </c>
      <c r="F9" s="42" t="s">
        <v>76</v>
      </c>
      <c r="G9" s="42" t="s">
        <v>290</v>
      </c>
      <c r="H9" s="42" t="s">
        <v>76</v>
      </c>
      <c r="I9" s="42" t="s">
        <v>290</v>
      </c>
      <c r="J9" s="42" t="s">
        <v>76</v>
      </c>
      <c r="K9" s="113" t="s">
        <v>290</v>
      </c>
      <c r="L9" s="42" t="s">
        <v>76</v>
      </c>
      <c r="M9" s="42" t="s">
        <v>290</v>
      </c>
      <c r="N9" s="42" t="s">
        <v>76</v>
      </c>
      <c r="O9" s="42" t="s">
        <v>290</v>
      </c>
      <c r="P9" s="42" t="s">
        <v>76</v>
      </c>
      <c r="Q9" s="42" t="s">
        <v>290</v>
      </c>
      <c r="R9" s="42" t="s">
        <v>76</v>
      </c>
      <c r="S9" s="42" t="s">
        <v>290</v>
      </c>
      <c r="T9" s="42" t="s">
        <v>76</v>
      </c>
      <c r="U9" s="42" t="s">
        <v>290</v>
      </c>
      <c r="V9" s="42" t="s">
        <v>76</v>
      </c>
      <c r="W9" s="42" t="s">
        <v>290</v>
      </c>
      <c r="X9" s="42" t="s">
        <v>76</v>
      </c>
      <c r="Y9" s="42" t="s">
        <v>290</v>
      </c>
      <c r="Z9" s="42" t="s">
        <v>76</v>
      </c>
      <c r="AA9" s="42" t="s">
        <v>290</v>
      </c>
      <c r="AB9" s="42" t="s">
        <v>76</v>
      </c>
      <c r="AC9" s="42" t="s">
        <v>290</v>
      </c>
      <c r="AD9" s="44" t="s">
        <v>76</v>
      </c>
      <c r="AE9" s="42" t="s">
        <v>290</v>
      </c>
      <c r="AF9" s="42" t="s">
        <v>76</v>
      </c>
      <c r="AG9" s="113" t="s">
        <v>290</v>
      </c>
      <c r="AH9" s="42" t="s">
        <v>76</v>
      </c>
      <c r="AI9" s="42" t="s">
        <v>290</v>
      </c>
      <c r="AJ9" s="42" t="s">
        <v>76</v>
      </c>
      <c r="AK9" s="42" t="s">
        <v>290</v>
      </c>
      <c r="AL9" s="44" t="s">
        <v>76</v>
      </c>
      <c r="AM9" s="42" t="s">
        <v>290</v>
      </c>
      <c r="AN9" s="88"/>
      <c r="AO9" s="88"/>
      <c r="AP9" s="42"/>
      <c r="AQ9" s="42" t="s">
        <v>76</v>
      </c>
      <c r="AR9" s="42" t="s">
        <v>290</v>
      </c>
      <c r="AS9" s="42" t="s">
        <v>76</v>
      </c>
      <c r="AT9" s="42" t="s">
        <v>290</v>
      </c>
      <c r="AU9" s="42" t="s">
        <v>76</v>
      </c>
      <c r="AV9" s="113" t="s">
        <v>290</v>
      </c>
      <c r="AW9" s="42" t="s">
        <v>76</v>
      </c>
      <c r="AX9" s="42" t="s">
        <v>290</v>
      </c>
    </row>
    <row r="10" spans="1:50" ht="11.25">
      <c r="A10" s="19" t="s">
        <v>41</v>
      </c>
      <c r="B10" s="23">
        <v>188383000</v>
      </c>
      <c r="C10" s="23">
        <v>200017081</v>
      </c>
      <c r="D10" s="23">
        <v>50734000</v>
      </c>
      <c r="E10" s="23">
        <v>55798787</v>
      </c>
      <c r="F10" s="23">
        <v>333189000</v>
      </c>
      <c r="G10" s="23">
        <v>382575636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>
        <v>2750000</v>
      </c>
      <c r="U10" s="23">
        <v>3550250</v>
      </c>
      <c r="V10" s="23">
        <v>3000000</v>
      </c>
      <c r="W10" s="23">
        <v>3000000</v>
      </c>
      <c r="X10" s="23"/>
      <c r="Y10" s="23"/>
      <c r="Z10" s="23"/>
      <c r="AA10" s="23"/>
      <c r="AB10" s="23"/>
      <c r="AC10" s="23"/>
      <c r="AD10" s="22">
        <f aca="true" t="shared" si="0" ref="AD10:AD18">B10+D10+F10+H10+J10+L10+N10+P10+R10+T10+V10+X10+Z10+AB10</f>
        <v>578056000</v>
      </c>
      <c r="AE10" s="22">
        <f aca="true" t="shared" si="1" ref="AE10:AE18">C10+E10+G10+I10+K10+M10+O10+Q10+S10+U10+W10+Y10+AA10+AC10</f>
        <v>644941754</v>
      </c>
      <c r="AF10" s="23"/>
      <c r="AG10" s="23"/>
      <c r="AH10" s="23"/>
      <c r="AI10" s="23"/>
      <c r="AJ10" s="23">
        <f aca="true" t="shared" si="2" ref="AJ10:AK17">AF10+AH10</f>
        <v>0</v>
      </c>
      <c r="AK10" s="23"/>
      <c r="AL10" s="22">
        <f aca="true" t="shared" si="3" ref="AL10:AM17">AD10+AJ10</f>
        <v>578056000</v>
      </c>
      <c r="AM10" s="22">
        <f t="shared" si="3"/>
        <v>644941754</v>
      </c>
      <c r="AN10" s="89"/>
      <c r="AO10" s="89"/>
      <c r="AP10" s="19" t="s">
        <v>41</v>
      </c>
      <c r="AQ10" s="23">
        <v>143346000</v>
      </c>
      <c r="AR10" s="23">
        <v>143346000</v>
      </c>
      <c r="AS10" s="23"/>
      <c r="AT10" s="23"/>
      <c r="AU10" s="19">
        <v>79</v>
      </c>
      <c r="AV10" s="19">
        <v>79</v>
      </c>
      <c r="AW10" s="19">
        <v>100</v>
      </c>
      <c r="AX10" s="19"/>
    </row>
    <row r="11" spans="1:50" ht="11.25">
      <c r="A11" s="19" t="s">
        <v>90</v>
      </c>
      <c r="B11" s="23">
        <v>326836000</v>
      </c>
      <c r="C11" s="23">
        <v>300160612</v>
      </c>
      <c r="D11" s="23">
        <v>91046000</v>
      </c>
      <c r="E11" s="23">
        <v>86097492</v>
      </c>
      <c r="F11" s="23">
        <v>110254000</v>
      </c>
      <c r="G11" s="23">
        <v>113305065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>
        <v>2000000</v>
      </c>
      <c r="U11" s="23">
        <v>2000000</v>
      </c>
      <c r="V11" s="23"/>
      <c r="W11" s="23"/>
      <c r="X11" s="23"/>
      <c r="Y11" s="23"/>
      <c r="Z11" s="23"/>
      <c r="AA11" s="23"/>
      <c r="AB11" s="23"/>
      <c r="AC11" s="23"/>
      <c r="AD11" s="22">
        <f t="shared" si="0"/>
        <v>530136000</v>
      </c>
      <c r="AE11" s="22">
        <f t="shared" si="1"/>
        <v>501563169</v>
      </c>
      <c r="AF11" s="23"/>
      <c r="AG11" s="23"/>
      <c r="AH11" s="23"/>
      <c r="AI11" s="23"/>
      <c r="AJ11" s="23">
        <f t="shared" si="2"/>
        <v>0</v>
      </c>
      <c r="AK11" s="23"/>
      <c r="AL11" s="22">
        <f t="shared" si="3"/>
        <v>530136000</v>
      </c>
      <c r="AM11" s="22">
        <f t="shared" si="3"/>
        <v>501563169</v>
      </c>
      <c r="AN11" s="89"/>
      <c r="AO11" s="89"/>
      <c r="AP11" s="19" t="s">
        <v>90</v>
      </c>
      <c r="AQ11" s="23">
        <v>15900000</v>
      </c>
      <c r="AR11" s="23">
        <v>15900000</v>
      </c>
      <c r="AS11" s="23"/>
      <c r="AT11" s="23"/>
      <c r="AU11" s="19">
        <v>104</v>
      </c>
      <c r="AV11" s="19">
        <v>104</v>
      </c>
      <c r="AW11" s="19"/>
      <c r="AX11" s="19"/>
    </row>
    <row r="12" spans="1:50" ht="11.25">
      <c r="A12" s="19" t="s">
        <v>91</v>
      </c>
      <c r="B12" s="23">
        <v>19497000</v>
      </c>
      <c r="C12" s="23">
        <v>16144440</v>
      </c>
      <c r="D12" s="23">
        <v>4718000</v>
      </c>
      <c r="E12" s="23">
        <v>4265100</v>
      </c>
      <c r="F12" s="23">
        <v>12097000</v>
      </c>
      <c r="G12" s="23">
        <v>14497051</v>
      </c>
      <c r="H12" s="23"/>
      <c r="I12" s="23"/>
      <c r="J12" s="23"/>
      <c r="K12" s="23"/>
      <c r="L12" s="23"/>
      <c r="M12" s="23">
        <v>88</v>
      </c>
      <c r="N12" s="23"/>
      <c r="O12" s="23"/>
      <c r="P12" s="23"/>
      <c r="Q12" s="23"/>
      <c r="R12" s="23"/>
      <c r="S12" s="23"/>
      <c r="T12" s="23">
        <v>1900000</v>
      </c>
      <c r="U12" s="23">
        <v>1899999</v>
      </c>
      <c r="V12" s="23"/>
      <c r="W12" s="23"/>
      <c r="X12" s="23"/>
      <c r="Y12" s="23">
        <v>1</v>
      </c>
      <c r="Z12" s="23"/>
      <c r="AA12" s="23"/>
      <c r="AB12" s="23"/>
      <c r="AC12" s="23"/>
      <c r="AD12" s="22">
        <f t="shared" si="0"/>
        <v>38212000</v>
      </c>
      <c r="AE12" s="22">
        <f t="shared" si="1"/>
        <v>36806679</v>
      </c>
      <c r="AF12" s="23"/>
      <c r="AG12" s="23"/>
      <c r="AH12" s="23"/>
      <c r="AI12" s="23"/>
      <c r="AJ12" s="23">
        <f t="shared" si="2"/>
        <v>0</v>
      </c>
      <c r="AK12" s="23"/>
      <c r="AL12" s="22">
        <f t="shared" si="3"/>
        <v>38212000</v>
      </c>
      <c r="AM12" s="22">
        <f t="shared" si="3"/>
        <v>36806679</v>
      </c>
      <c r="AN12" s="89"/>
      <c r="AO12" s="89"/>
      <c r="AP12" s="19" t="s">
        <v>91</v>
      </c>
      <c r="AQ12" s="23">
        <v>5996000</v>
      </c>
      <c r="AR12" s="23">
        <v>5996000</v>
      </c>
      <c r="AS12" s="23"/>
      <c r="AT12" s="23"/>
      <c r="AU12" s="19">
        <v>7</v>
      </c>
      <c r="AV12" s="19">
        <v>7</v>
      </c>
      <c r="AW12" s="19"/>
      <c r="AX12" s="19"/>
    </row>
    <row r="13" spans="1:50" ht="11.25">
      <c r="A13" s="19" t="s">
        <v>92</v>
      </c>
      <c r="B13" s="23">
        <v>45949000</v>
      </c>
      <c r="C13" s="23">
        <v>42259082</v>
      </c>
      <c r="D13" s="23">
        <v>12388000</v>
      </c>
      <c r="E13" s="23">
        <v>11941014</v>
      </c>
      <c r="F13" s="23">
        <v>36426000</v>
      </c>
      <c r="G13" s="23">
        <v>42154792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>
        <v>1500000</v>
      </c>
      <c r="U13" s="23">
        <v>1500000</v>
      </c>
      <c r="V13" s="23"/>
      <c r="W13" s="23"/>
      <c r="X13" s="23"/>
      <c r="Y13" s="23"/>
      <c r="Z13" s="23"/>
      <c r="AA13" s="23"/>
      <c r="AB13" s="23"/>
      <c r="AC13" s="23"/>
      <c r="AD13" s="22">
        <f t="shared" si="0"/>
        <v>96263000</v>
      </c>
      <c r="AE13" s="22">
        <f t="shared" si="1"/>
        <v>97854888</v>
      </c>
      <c r="AF13" s="23"/>
      <c r="AG13" s="23"/>
      <c r="AH13" s="23"/>
      <c r="AI13" s="23"/>
      <c r="AJ13" s="23">
        <f t="shared" si="2"/>
        <v>0</v>
      </c>
      <c r="AK13" s="23"/>
      <c r="AL13" s="22">
        <f t="shared" si="3"/>
        <v>96263000</v>
      </c>
      <c r="AM13" s="22">
        <f t="shared" si="3"/>
        <v>97854888</v>
      </c>
      <c r="AN13" s="89"/>
      <c r="AO13" s="89"/>
      <c r="AP13" s="19" t="s">
        <v>92</v>
      </c>
      <c r="AQ13" s="23">
        <v>12606000</v>
      </c>
      <c r="AR13" s="23">
        <v>12606000</v>
      </c>
      <c r="AS13" s="23"/>
      <c r="AT13" s="23"/>
      <c r="AU13" s="19">
        <v>17</v>
      </c>
      <c r="AV13" s="19">
        <v>17</v>
      </c>
      <c r="AW13" s="19"/>
      <c r="AX13" s="19"/>
    </row>
    <row r="14" spans="1:50" ht="11.25">
      <c r="A14" s="19" t="s">
        <v>42</v>
      </c>
      <c r="B14" s="23">
        <v>74022000</v>
      </c>
      <c r="C14" s="23">
        <v>944218059</v>
      </c>
      <c r="D14" s="23">
        <v>18762000</v>
      </c>
      <c r="E14" s="23">
        <v>136238468</v>
      </c>
      <c r="F14" s="23">
        <v>214402000</v>
      </c>
      <c r="G14" s="23">
        <v>364021145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>
        <v>17500000</v>
      </c>
      <c r="U14" s="23">
        <v>24283578</v>
      </c>
      <c r="V14" s="23">
        <v>4000000</v>
      </c>
      <c r="W14" s="23">
        <v>4000000</v>
      </c>
      <c r="X14" s="23"/>
      <c r="Y14" s="23"/>
      <c r="Z14" s="23"/>
      <c r="AA14" s="23"/>
      <c r="AB14" s="23"/>
      <c r="AC14" s="23"/>
      <c r="AD14" s="22">
        <f t="shared" si="0"/>
        <v>328686000</v>
      </c>
      <c r="AE14" s="22">
        <f t="shared" si="1"/>
        <v>1472761250</v>
      </c>
      <c r="AF14" s="23"/>
      <c r="AG14" s="23"/>
      <c r="AH14" s="23"/>
      <c r="AI14" s="23"/>
      <c r="AJ14" s="23">
        <f t="shared" si="2"/>
        <v>0</v>
      </c>
      <c r="AK14" s="23"/>
      <c r="AL14" s="22">
        <f t="shared" si="3"/>
        <v>328686000</v>
      </c>
      <c r="AM14" s="22">
        <f t="shared" si="3"/>
        <v>1472761250</v>
      </c>
      <c r="AN14" s="89"/>
      <c r="AO14" s="89"/>
      <c r="AP14" s="19" t="s">
        <v>42</v>
      </c>
      <c r="AQ14" s="23">
        <v>90556000</v>
      </c>
      <c r="AR14" s="23">
        <v>90556000</v>
      </c>
      <c r="AS14" s="23"/>
      <c r="AT14" s="23"/>
      <c r="AU14" s="19">
        <v>34</v>
      </c>
      <c r="AV14" s="19">
        <v>34</v>
      </c>
      <c r="AW14" s="19">
        <v>850</v>
      </c>
      <c r="AX14" s="19">
        <v>950</v>
      </c>
    </row>
    <row r="15" spans="1:50" ht="11.25">
      <c r="A15" s="19" t="s">
        <v>94</v>
      </c>
      <c r="B15" s="23">
        <v>247828000</v>
      </c>
      <c r="C15" s="23">
        <v>247828000</v>
      </c>
      <c r="D15" s="23">
        <v>72015000</v>
      </c>
      <c r="E15" s="23">
        <v>72015000</v>
      </c>
      <c r="F15" s="23">
        <v>130007000</v>
      </c>
      <c r="G15" s="23">
        <v>161797737</v>
      </c>
      <c r="H15" s="23"/>
      <c r="I15" s="23"/>
      <c r="J15" s="23"/>
      <c r="K15" s="23"/>
      <c r="L15" s="23">
        <v>2000000</v>
      </c>
      <c r="M15" s="23">
        <v>2000000</v>
      </c>
      <c r="N15" s="23"/>
      <c r="O15" s="23"/>
      <c r="P15" s="23"/>
      <c r="Q15" s="23"/>
      <c r="R15" s="23"/>
      <c r="S15" s="23"/>
      <c r="T15" s="23">
        <v>9800000</v>
      </c>
      <c r="U15" s="23">
        <v>11480000</v>
      </c>
      <c r="V15" s="23"/>
      <c r="W15" s="23">
        <v>278892</v>
      </c>
      <c r="X15" s="23"/>
      <c r="Y15" s="23"/>
      <c r="Z15" s="23">
        <v>3756000</v>
      </c>
      <c r="AA15" s="23">
        <v>3756000</v>
      </c>
      <c r="AB15" s="23"/>
      <c r="AC15" s="23"/>
      <c r="AD15" s="22">
        <f t="shared" si="0"/>
        <v>465406000</v>
      </c>
      <c r="AE15" s="22">
        <f t="shared" si="1"/>
        <v>499155629</v>
      </c>
      <c r="AF15" s="23">
        <v>0</v>
      </c>
      <c r="AG15" s="23"/>
      <c r="AH15" s="23">
        <v>0</v>
      </c>
      <c r="AI15" s="23"/>
      <c r="AJ15" s="23">
        <f t="shared" si="2"/>
        <v>0</v>
      </c>
      <c r="AK15" s="23"/>
      <c r="AL15" s="22">
        <f t="shared" si="3"/>
        <v>465406000</v>
      </c>
      <c r="AM15" s="22">
        <f t="shared" si="3"/>
        <v>499155629</v>
      </c>
      <c r="AN15" s="89"/>
      <c r="AO15" s="89"/>
      <c r="AP15" s="19" t="s">
        <v>94</v>
      </c>
      <c r="AQ15" s="23">
        <v>14078000</v>
      </c>
      <c r="AR15" s="23">
        <v>14078000</v>
      </c>
      <c r="AS15" s="23"/>
      <c r="AT15" s="23"/>
      <c r="AU15" s="19">
        <v>77</v>
      </c>
      <c r="AV15" s="19">
        <v>77</v>
      </c>
      <c r="AW15" s="19"/>
      <c r="AX15" s="19"/>
    </row>
    <row r="16" spans="1:50" s="49" customFormat="1" ht="22.5">
      <c r="A16" s="59" t="s">
        <v>93</v>
      </c>
      <c r="B16" s="69">
        <f>SUM(B10:B15)</f>
        <v>902515000</v>
      </c>
      <c r="C16" s="69">
        <f aca="true" t="shared" si="4" ref="C16:S16">SUM(C10:C15)</f>
        <v>1750627274</v>
      </c>
      <c r="D16" s="69">
        <f t="shared" si="4"/>
        <v>249663000</v>
      </c>
      <c r="E16" s="69">
        <f t="shared" si="4"/>
        <v>366355861</v>
      </c>
      <c r="F16" s="69">
        <f t="shared" si="4"/>
        <v>836375000</v>
      </c>
      <c r="G16" s="69">
        <f t="shared" si="4"/>
        <v>1078351426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2000000</v>
      </c>
      <c r="M16" s="69">
        <f t="shared" si="4"/>
        <v>2000088</v>
      </c>
      <c r="N16" s="69">
        <f t="shared" si="4"/>
        <v>0</v>
      </c>
      <c r="O16" s="69">
        <f t="shared" si="4"/>
        <v>0</v>
      </c>
      <c r="P16" s="69">
        <f t="shared" si="4"/>
        <v>0</v>
      </c>
      <c r="Q16" s="69">
        <f t="shared" si="4"/>
        <v>0</v>
      </c>
      <c r="R16" s="69">
        <f t="shared" si="4"/>
        <v>0</v>
      </c>
      <c r="S16" s="69">
        <f t="shared" si="4"/>
        <v>0</v>
      </c>
      <c r="T16" s="69">
        <f aca="true" t="shared" si="5" ref="T16:AC16">SUM(T10:T15)</f>
        <v>35450000</v>
      </c>
      <c r="U16" s="69">
        <f t="shared" si="5"/>
        <v>44713827</v>
      </c>
      <c r="V16" s="69">
        <f t="shared" si="5"/>
        <v>7000000</v>
      </c>
      <c r="W16" s="69">
        <f t="shared" si="5"/>
        <v>7278892</v>
      </c>
      <c r="X16" s="69">
        <f t="shared" si="5"/>
        <v>0</v>
      </c>
      <c r="Y16" s="69">
        <f t="shared" si="5"/>
        <v>1</v>
      </c>
      <c r="Z16" s="69">
        <f t="shared" si="5"/>
        <v>3756000</v>
      </c>
      <c r="AA16" s="69">
        <f t="shared" si="5"/>
        <v>3756000</v>
      </c>
      <c r="AB16" s="69">
        <f t="shared" si="5"/>
        <v>0</v>
      </c>
      <c r="AC16" s="69">
        <f t="shared" si="5"/>
        <v>0</v>
      </c>
      <c r="AD16" s="22">
        <f t="shared" si="0"/>
        <v>2036759000</v>
      </c>
      <c r="AE16" s="22">
        <f t="shared" si="1"/>
        <v>3253083369</v>
      </c>
      <c r="AF16" s="69">
        <f aca="true" t="shared" si="6" ref="AF16:AK16">SUM(AF10:AF15)</f>
        <v>0</v>
      </c>
      <c r="AG16" s="69">
        <f t="shared" si="6"/>
        <v>0</v>
      </c>
      <c r="AH16" s="69">
        <f t="shared" si="6"/>
        <v>0</v>
      </c>
      <c r="AI16" s="69">
        <f t="shared" si="6"/>
        <v>0</v>
      </c>
      <c r="AJ16" s="69">
        <f t="shared" si="6"/>
        <v>0</v>
      </c>
      <c r="AK16" s="69">
        <f t="shared" si="6"/>
        <v>0</v>
      </c>
      <c r="AL16" s="22">
        <f>AD16+AJ16</f>
        <v>2036759000</v>
      </c>
      <c r="AM16" s="22">
        <f>AE16+AK16</f>
        <v>3253083369</v>
      </c>
      <c r="AN16" s="89"/>
      <c r="AO16" s="89"/>
      <c r="AP16" s="47" t="s">
        <v>93</v>
      </c>
      <c r="AQ16" s="22">
        <f>SUM(AQ10:AQ15)</f>
        <v>282482000</v>
      </c>
      <c r="AR16" s="22">
        <f aca="true" t="shared" si="7" ref="AR16:AX16">SUM(AR10:AR15)</f>
        <v>282482000</v>
      </c>
      <c r="AS16" s="22">
        <f t="shared" si="7"/>
        <v>0</v>
      </c>
      <c r="AT16" s="22">
        <f t="shared" si="7"/>
        <v>0</v>
      </c>
      <c r="AU16" s="22">
        <f t="shared" si="7"/>
        <v>318</v>
      </c>
      <c r="AV16" s="22">
        <f t="shared" si="7"/>
        <v>318</v>
      </c>
      <c r="AW16" s="22">
        <f t="shared" si="7"/>
        <v>950</v>
      </c>
      <c r="AX16" s="22">
        <f t="shared" si="7"/>
        <v>950</v>
      </c>
    </row>
    <row r="17" spans="1:50" s="48" customFormat="1" ht="11.25">
      <c r="A17" s="46" t="s">
        <v>43</v>
      </c>
      <c r="B17" s="37">
        <v>86120000</v>
      </c>
      <c r="C17" s="37">
        <v>86120250</v>
      </c>
      <c r="D17" s="37">
        <v>26131000</v>
      </c>
      <c r="E17" s="37">
        <v>26130838</v>
      </c>
      <c r="F17" s="37">
        <v>185300081</v>
      </c>
      <c r="G17" s="37">
        <v>186551480</v>
      </c>
      <c r="H17" s="37">
        <v>116780000</v>
      </c>
      <c r="I17" s="37">
        <v>117065290</v>
      </c>
      <c r="J17" s="37">
        <v>993760</v>
      </c>
      <c r="K17" s="37">
        <v>1993923</v>
      </c>
      <c r="L17" s="37">
        <v>299356273</v>
      </c>
      <c r="M17" s="37">
        <v>315186254</v>
      </c>
      <c r="N17" s="37">
        <v>17000000</v>
      </c>
      <c r="O17" s="37">
        <v>17000000</v>
      </c>
      <c r="P17" s="37">
        <v>192418472</v>
      </c>
      <c r="Q17" s="37">
        <v>193178472</v>
      </c>
      <c r="R17" s="37">
        <v>419824000</v>
      </c>
      <c r="S17" s="37">
        <v>267159846</v>
      </c>
      <c r="T17" s="37">
        <v>138997000</v>
      </c>
      <c r="U17" s="37">
        <v>127919050</v>
      </c>
      <c r="V17" s="37">
        <v>68876000</v>
      </c>
      <c r="W17" s="37">
        <v>72315883</v>
      </c>
      <c r="X17" s="37">
        <v>2000000</v>
      </c>
      <c r="Y17" s="37">
        <v>2000000</v>
      </c>
      <c r="Z17" s="37">
        <v>7500000</v>
      </c>
      <c r="AA17" s="37">
        <v>7500000</v>
      </c>
      <c r="AB17" s="37">
        <v>24000000</v>
      </c>
      <c r="AC17" s="37">
        <v>24000000</v>
      </c>
      <c r="AD17" s="22">
        <f t="shared" si="0"/>
        <v>1585296586</v>
      </c>
      <c r="AE17" s="22">
        <f t="shared" si="1"/>
        <v>1444121286</v>
      </c>
      <c r="AF17" s="37">
        <v>0</v>
      </c>
      <c r="AG17" s="37"/>
      <c r="AH17" s="37">
        <v>48832918</v>
      </c>
      <c r="AI17" s="37">
        <v>48832918</v>
      </c>
      <c r="AJ17" s="23">
        <f t="shared" si="2"/>
        <v>48832918</v>
      </c>
      <c r="AK17" s="23">
        <f t="shared" si="2"/>
        <v>48832918</v>
      </c>
      <c r="AL17" s="22">
        <f t="shared" si="3"/>
        <v>1634129504</v>
      </c>
      <c r="AM17" s="22">
        <f t="shared" si="3"/>
        <v>1492954204</v>
      </c>
      <c r="AN17" s="89"/>
      <c r="AO17" s="89"/>
      <c r="AP17" s="46" t="s">
        <v>43</v>
      </c>
      <c r="AQ17" s="23">
        <v>47263000</v>
      </c>
      <c r="AR17" s="23">
        <v>47672191</v>
      </c>
      <c r="AS17" s="23">
        <v>48000000</v>
      </c>
      <c r="AT17" s="23">
        <v>48000000</v>
      </c>
      <c r="AU17" s="19">
        <v>19</v>
      </c>
      <c r="AV17" s="19">
        <v>19</v>
      </c>
      <c r="AW17" s="19"/>
      <c r="AX17" s="46"/>
    </row>
    <row r="18" spans="1:50" s="49" customFormat="1" ht="11.25">
      <c r="A18" s="47" t="s">
        <v>44</v>
      </c>
      <c r="B18" s="69">
        <f aca="true" t="shared" si="8" ref="B18:AC18">SUM(B16:B17)</f>
        <v>988635000</v>
      </c>
      <c r="C18" s="69">
        <f t="shared" si="8"/>
        <v>1836747524</v>
      </c>
      <c r="D18" s="69">
        <f t="shared" si="8"/>
        <v>275794000</v>
      </c>
      <c r="E18" s="69">
        <f t="shared" si="8"/>
        <v>392486699</v>
      </c>
      <c r="F18" s="69">
        <f t="shared" si="8"/>
        <v>1021675081</v>
      </c>
      <c r="G18" s="69">
        <f t="shared" si="8"/>
        <v>1264902906</v>
      </c>
      <c r="H18" s="69">
        <f t="shared" si="8"/>
        <v>116780000</v>
      </c>
      <c r="I18" s="69">
        <f t="shared" si="8"/>
        <v>117065290</v>
      </c>
      <c r="J18" s="69">
        <f t="shared" si="8"/>
        <v>993760</v>
      </c>
      <c r="K18" s="69">
        <f t="shared" si="8"/>
        <v>1993923</v>
      </c>
      <c r="L18" s="69">
        <f t="shared" si="8"/>
        <v>301356273</v>
      </c>
      <c r="M18" s="69">
        <f t="shared" si="8"/>
        <v>317186342</v>
      </c>
      <c r="N18" s="69">
        <f t="shared" si="8"/>
        <v>17000000</v>
      </c>
      <c r="O18" s="69">
        <f t="shared" si="8"/>
        <v>17000000</v>
      </c>
      <c r="P18" s="69">
        <f t="shared" si="8"/>
        <v>192418472</v>
      </c>
      <c r="Q18" s="69">
        <f t="shared" si="8"/>
        <v>193178472</v>
      </c>
      <c r="R18" s="69">
        <f t="shared" si="8"/>
        <v>419824000</v>
      </c>
      <c r="S18" s="69">
        <f t="shared" si="8"/>
        <v>267159846</v>
      </c>
      <c r="T18" s="69">
        <f t="shared" si="8"/>
        <v>174447000</v>
      </c>
      <c r="U18" s="69">
        <f t="shared" si="8"/>
        <v>172632877</v>
      </c>
      <c r="V18" s="69">
        <f t="shared" si="8"/>
        <v>75876000</v>
      </c>
      <c r="W18" s="69">
        <f t="shared" si="8"/>
        <v>79594775</v>
      </c>
      <c r="X18" s="69">
        <f t="shared" si="8"/>
        <v>2000000</v>
      </c>
      <c r="Y18" s="69">
        <f t="shared" si="8"/>
        <v>2000001</v>
      </c>
      <c r="Z18" s="69">
        <f t="shared" si="8"/>
        <v>11256000</v>
      </c>
      <c r="AA18" s="69">
        <f t="shared" si="8"/>
        <v>11256000</v>
      </c>
      <c r="AB18" s="69">
        <f t="shared" si="8"/>
        <v>24000000</v>
      </c>
      <c r="AC18" s="69">
        <f t="shared" si="8"/>
        <v>24000000</v>
      </c>
      <c r="AD18" s="22">
        <f t="shared" si="0"/>
        <v>3622055586</v>
      </c>
      <c r="AE18" s="22">
        <f t="shared" si="1"/>
        <v>4697204655</v>
      </c>
      <c r="AF18" s="69">
        <f aca="true" t="shared" si="9" ref="AF18:AK18">SUM(AF16:AF17)</f>
        <v>0</v>
      </c>
      <c r="AG18" s="69">
        <f t="shared" si="9"/>
        <v>0</v>
      </c>
      <c r="AH18" s="69">
        <f t="shared" si="9"/>
        <v>48832918</v>
      </c>
      <c r="AI18" s="69">
        <f t="shared" si="9"/>
        <v>48832918</v>
      </c>
      <c r="AJ18" s="69">
        <f t="shared" si="9"/>
        <v>48832918</v>
      </c>
      <c r="AK18" s="69">
        <f t="shared" si="9"/>
        <v>48832918</v>
      </c>
      <c r="AL18" s="22">
        <f>AD18+AJ18</f>
        <v>3670888504</v>
      </c>
      <c r="AM18" s="22">
        <f>AE18+AK18</f>
        <v>4746037573</v>
      </c>
      <c r="AN18" s="89"/>
      <c r="AO18" s="89"/>
      <c r="AP18" s="47" t="s">
        <v>44</v>
      </c>
      <c r="AQ18" s="22">
        <f>SUM(AQ16:AQ17)</f>
        <v>329745000</v>
      </c>
      <c r="AR18" s="22">
        <f aca="true" t="shared" si="10" ref="AR18:AX18">SUM(AR16:AR17)</f>
        <v>330154191</v>
      </c>
      <c r="AS18" s="22">
        <f t="shared" si="10"/>
        <v>48000000</v>
      </c>
      <c r="AT18" s="22">
        <f t="shared" si="10"/>
        <v>48000000</v>
      </c>
      <c r="AU18" s="22">
        <f t="shared" si="10"/>
        <v>337</v>
      </c>
      <c r="AV18" s="22">
        <f t="shared" si="10"/>
        <v>337</v>
      </c>
      <c r="AW18" s="22">
        <f t="shared" si="10"/>
        <v>950</v>
      </c>
      <c r="AX18" s="22">
        <f t="shared" si="10"/>
        <v>950</v>
      </c>
    </row>
    <row r="19" ht="11.25">
      <c r="S19" s="108"/>
    </row>
    <row r="20" ht="11.25">
      <c r="AS20" s="2" t="s">
        <v>226</v>
      </c>
    </row>
    <row r="23" ht="11.25">
      <c r="Z23" s="20" t="s">
        <v>227</v>
      </c>
    </row>
    <row r="24" spans="1:42" ht="11.25">
      <c r="A24" s="20" t="s">
        <v>227</v>
      </c>
      <c r="AP24" s="20" t="s">
        <v>227</v>
      </c>
    </row>
  </sheetData>
  <sheetProtection/>
  <mergeCells count="69">
    <mergeCell ref="AD2:AM2"/>
    <mergeCell ref="AD3:AM3"/>
    <mergeCell ref="P2:AC2"/>
    <mergeCell ref="P3:AC3"/>
    <mergeCell ref="A2:O2"/>
    <mergeCell ref="A3:O3"/>
    <mergeCell ref="P7:S7"/>
    <mergeCell ref="J6:O6"/>
    <mergeCell ref="P6:S6"/>
    <mergeCell ref="F4:N4"/>
    <mergeCell ref="AP4:AW4"/>
    <mergeCell ref="H6:I6"/>
    <mergeCell ref="F6:G6"/>
    <mergeCell ref="AS6:AT6"/>
    <mergeCell ref="AS7:AT7"/>
    <mergeCell ref="AU6:AV6"/>
    <mergeCell ref="D6:E6"/>
    <mergeCell ref="B6:C6"/>
    <mergeCell ref="B7:C7"/>
    <mergeCell ref="D7:E7"/>
    <mergeCell ref="F7:G7"/>
    <mergeCell ref="H7:I7"/>
    <mergeCell ref="B8:C8"/>
    <mergeCell ref="D8:E8"/>
    <mergeCell ref="F8:G8"/>
    <mergeCell ref="H8:I8"/>
    <mergeCell ref="J8:K8"/>
    <mergeCell ref="J7:O7"/>
    <mergeCell ref="L8:M8"/>
    <mergeCell ref="N8:O8"/>
    <mergeCell ref="P8:Q8"/>
    <mergeCell ref="R8:S8"/>
    <mergeCell ref="AQ6:AR6"/>
    <mergeCell ref="AQ7:AR7"/>
    <mergeCell ref="AJ8:AK8"/>
    <mergeCell ref="AJ6:AK6"/>
    <mergeCell ref="AJ7:AK7"/>
    <mergeCell ref="AH6:AI6"/>
    <mergeCell ref="AQ8:AR8"/>
    <mergeCell ref="AL6:AM6"/>
    <mergeCell ref="AU7:AV7"/>
    <mergeCell ref="AW6:AX6"/>
    <mergeCell ref="AW7:AX7"/>
    <mergeCell ref="AD8:AE8"/>
    <mergeCell ref="AD6:AE6"/>
    <mergeCell ref="AD7:AE7"/>
    <mergeCell ref="AW8:AX8"/>
    <mergeCell ref="AU8:AV8"/>
    <mergeCell ref="AS8:AT8"/>
    <mergeCell ref="AL7:AM7"/>
    <mergeCell ref="X8:Y8"/>
    <mergeCell ref="V8:W8"/>
    <mergeCell ref="V7:W7"/>
    <mergeCell ref="V6:W6"/>
    <mergeCell ref="AH7:AI7"/>
    <mergeCell ref="AF6:AG6"/>
    <mergeCell ref="AF7:AG7"/>
    <mergeCell ref="AH8:AI8"/>
    <mergeCell ref="AF8:AG8"/>
    <mergeCell ref="T6:U6"/>
    <mergeCell ref="T7:U7"/>
    <mergeCell ref="T8:U8"/>
    <mergeCell ref="AP2:AX2"/>
    <mergeCell ref="AP3:AX3"/>
    <mergeCell ref="AB8:AC8"/>
    <mergeCell ref="X7:AC7"/>
    <mergeCell ref="X6:AC6"/>
    <mergeCell ref="AL8:AM8"/>
    <mergeCell ref="Z8:AA8"/>
  </mergeCells>
  <printOptions horizontalCentered="1"/>
  <pageMargins left="0.11811023622047245" right="0" top="0.9448818897637796" bottom="0.7480314960629921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17.125" style="0" customWidth="1"/>
    <col min="2" max="2" width="7.875" style="12" bestFit="1" customWidth="1"/>
    <col min="3" max="3" width="5.125" style="12" bestFit="1" customWidth="1"/>
    <col min="4" max="4" width="11.75390625" style="12" bestFit="1" customWidth="1"/>
    <col min="5" max="5" width="7.875" style="12" bestFit="1" customWidth="1"/>
    <col min="6" max="6" width="8.375" style="12" bestFit="1" customWidth="1"/>
    <col min="7" max="7" width="3.00390625" style="12" bestFit="1" customWidth="1"/>
    <col min="8" max="8" width="6.625" style="12" bestFit="1" customWidth="1"/>
    <col min="9" max="9" width="3.00390625" style="12" bestFit="1" customWidth="1"/>
    <col min="10" max="10" width="5.125" style="12" bestFit="1" customWidth="1"/>
    <col min="11" max="11" width="5.75390625" style="12" bestFit="1" customWidth="1"/>
    <col min="12" max="13" width="5.125" style="12" bestFit="1" customWidth="1"/>
    <col min="14" max="14" width="11.75390625" style="12" bestFit="1" customWidth="1"/>
    <col min="15" max="15" width="8.375" style="12" bestFit="1" customWidth="1"/>
    <col min="16" max="16" width="3.00390625" style="0" bestFit="1" customWidth="1"/>
    <col min="17" max="17" width="10.125" style="0" bestFit="1" customWidth="1"/>
    <col min="18" max="18" width="9.25390625" style="0" bestFit="1" customWidth="1"/>
    <col min="19" max="19" width="7.125" style="0" bestFit="1" customWidth="1"/>
    <col min="20" max="20" width="10.125" style="0" bestFit="1" customWidth="1"/>
    <col min="21" max="21" width="12.625" style="0" bestFit="1" customWidth="1"/>
  </cols>
  <sheetData>
    <row r="1" spans="1:21" ht="12.75">
      <c r="A1" t="s">
        <v>222</v>
      </c>
      <c r="U1" s="63" t="s">
        <v>178</v>
      </c>
    </row>
    <row r="2" spans="1:21" ht="15.75">
      <c r="A2" s="141" t="s">
        <v>99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</row>
    <row r="3" spans="1:21" ht="12.75">
      <c r="A3" s="142" t="s">
        <v>100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</row>
    <row r="4" spans="1:24" ht="12.75">
      <c r="A4" s="140" t="s">
        <v>349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90"/>
      <c r="W4" s="90"/>
      <c r="X4" s="90"/>
    </row>
    <row r="5" spans="3:12" ht="12.75">
      <c r="C5" s="53"/>
      <c r="D5" s="53"/>
      <c r="E5" s="53"/>
      <c r="F5" s="53"/>
      <c r="G5" s="53"/>
      <c r="H5" s="53"/>
      <c r="I5" s="53"/>
      <c r="J5" s="53"/>
      <c r="K5" s="53"/>
      <c r="L5" s="50"/>
    </row>
    <row r="6" spans="1:21" ht="84.75" customHeight="1">
      <c r="A6" s="61" t="s">
        <v>101</v>
      </c>
      <c r="B6" s="91" t="s">
        <v>160</v>
      </c>
      <c r="C6" s="66" t="s">
        <v>161</v>
      </c>
      <c r="D6" s="66" t="s">
        <v>162</v>
      </c>
      <c r="E6" s="91" t="s">
        <v>163</v>
      </c>
      <c r="F6" s="66" t="s">
        <v>164</v>
      </c>
      <c r="G6" s="66" t="s">
        <v>33</v>
      </c>
      <c r="H6" s="66" t="s">
        <v>12</v>
      </c>
      <c r="I6" s="66" t="s">
        <v>102</v>
      </c>
      <c r="J6" s="66" t="s">
        <v>216</v>
      </c>
      <c r="K6" s="66" t="s">
        <v>165</v>
      </c>
      <c r="L6" s="66" t="s">
        <v>166</v>
      </c>
      <c r="M6" s="66" t="s">
        <v>167</v>
      </c>
      <c r="N6" s="66" t="s">
        <v>213</v>
      </c>
      <c r="O6" s="66" t="s">
        <v>214</v>
      </c>
      <c r="P6" s="66" t="s">
        <v>168</v>
      </c>
      <c r="Q6" s="66" t="s">
        <v>169</v>
      </c>
      <c r="R6" s="66" t="s">
        <v>170</v>
      </c>
      <c r="S6" s="66" t="s">
        <v>171</v>
      </c>
      <c r="T6" s="66" t="s">
        <v>172</v>
      </c>
      <c r="U6" s="67" t="s">
        <v>173</v>
      </c>
    </row>
    <row r="7" spans="1:21" ht="12.75">
      <c r="A7" s="54" t="s">
        <v>41</v>
      </c>
      <c r="B7" s="96"/>
      <c r="C7" s="96"/>
      <c r="D7" s="96">
        <v>-16835968</v>
      </c>
      <c r="E7" s="96"/>
      <c r="F7" s="96"/>
      <c r="G7" s="96"/>
      <c r="H7" s="96"/>
      <c r="I7" s="96"/>
      <c r="J7" s="96"/>
      <c r="K7" s="96"/>
      <c r="L7" s="96"/>
      <c r="M7" s="96"/>
      <c r="N7" s="96">
        <f>SUM(B7:M7)</f>
        <v>-16835968</v>
      </c>
      <c r="O7" s="96"/>
      <c r="P7" s="23"/>
      <c r="Q7" s="23">
        <v>83728686</v>
      </c>
      <c r="R7" s="23">
        <v>-6964</v>
      </c>
      <c r="S7" s="23"/>
      <c r="T7" s="23">
        <f>SUM(O7:S7)</f>
        <v>83721722</v>
      </c>
      <c r="U7" s="23">
        <f>N7+T7</f>
        <v>66885754</v>
      </c>
    </row>
    <row r="8" spans="1:21" ht="12.75">
      <c r="A8" s="54" t="s">
        <v>13</v>
      </c>
      <c r="B8" s="96"/>
      <c r="C8" s="96"/>
      <c r="D8" s="96">
        <v>-22082683</v>
      </c>
      <c r="E8" s="96"/>
      <c r="F8" s="96"/>
      <c r="G8" s="96"/>
      <c r="H8" s="96"/>
      <c r="I8" s="96"/>
      <c r="J8" s="96"/>
      <c r="K8" s="96"/>
      <c r="L8" s="96"/>
      <c r="M8" s="96"/>
      <c r="N8" s="96">
        <f aca="true" t="shared" si="0" ref="N8:N15">SUM(B8:M8)</f>
        <v>-22082683</v>
      </c>
      <c r="O8" s="96"/>
      <c r="P8" s="23"/>
      <c r="Q8" s="23">
        <v>12084387</v>
      </c>
      <c r="R8" s="23">
        <v>-18574535</v>
      </c>
      <c r="S8" s="23"/>
      <c r="T8" s="23">
        <f aca="true" t="shared" si="1" ref="T8:T15">SUM(O8:S8)</f>
        <v>-6490148</v>
      </c>
      <c r="U8" s="23">
        <f aca="true" t="shared" si="2" ref="U8:U16">N8+T8</f>
        <v>-28572831</v>
      </c>
    </row>
    <row r="9" spans="1:21" ht="33.75">
      <c r="A9" s="55" t="s">
        <v>103</v>
      </c>
      <c r="B9" s="96"/>
      <c r="C9" s="96"/>
      <c r="D9" s="96">
        <v>-4150649</v>
      </c>
      <c r="E9" s="96"/>
      <c r="F9" s="96"/>
      <c r="G9" s="96"/>
      <c r="H9" s="96"/>
      <c r="I9" s="96"/>
      <c r="J9" s="96"/>
      <c r="K9" s="96"/>
      <c r="L9" s="96"/>
      <c r="M9" s="96"/>
      <c r="N9" s="96">
        <f t="shared" si="0"/>
        <v>-4150649</v>
      </c>
      <c r="O9" s="96"/>
      <c r="P9" s="23"/>
      <c r="Q9" s="23">
        <v>1648095</v>
      </c>
      <c r="R9" s="23">
        <v>1097233</v>
      </c>
      <c r="S9" s="23"/>
      <c r="T9" s="23">
        <f t="shared" si="1"/>
        <v>2745328</v>
      </c>
      <c r="U9" s="23">
        <f t="shared" si="2"/>
        <v>-1405321</v>
      </c>
    </row>
    <row r="10" spans="1:21" ht="33.75">
      <c r="A10" s="55" t="s">
        <v>104</v>
      </c>
      <c r="B10" s="96"/>
      <c r="C10" s="96"/>
      <c r="D10" s="96">
        <v>-4102318</v>
      </c>
      <c r="E10" s="96"/>
      <c r="F10" s="96"/>
      <c r="G10" s="96"/>
      <c r="H10" s="96"/>
      <c r="I10" s="96"/>
      <c r="J10" s="96"/>
      <c r="K10" s="96">
        <v>40000</v>
      </c>
      <c r="L10" s="96"/>
      <c r="M10" s="96"/>
      <c r="N10" s="96">
        <f t="shared" si="0"/>
        <v>-4062318</v>
      </c>
      <c r="O10" s="96"/>
      <c r="P10" s="23"/>
      <c r="Q10" s="23">
        <v>2654206</v>
      </c>
      <c r="R10" s="23">
        <v>3000000</v>
      </c>
      <c r="S10" s="23"/>
      <c r="T10" s="23">
        <f t="shared" si="1"/>
        <v>5654206</v>
      </c>
      <c r="U10" s="23">
        <f t="shared" si="2"/>
        <v>1591888</v>
      </c>
    </row>
    <row r="11" spans="1:21" ht="12.75">
      <c r="A11" s="54" t="s">
        <v>42</v>
      </c>
      <c r="B11" s="96"/>
      <c r="C11" s="96"/>
      <c r="D11" s="96">
        <v>1126770093</v>
      </c>
      <c r="E11" s="96"/>
      <c r="F11" s="96">
        <v>6783578</v>
      </c>
      <c r="G11" s="96"/>
      <c r="H11" s="96"/>
      <c r="I11" s="96"/>
      <c r="J11" s="96"/>
      <c r="K11" s="96"/>
      <c r="L11" s="96"/>
      <c r="M11" s="96"/>
      <c r="N11" s="96">
        <f t="shared" si="0"/>
        <v>1133553671</v>
      </c>
      <c r="O11" s="96"/>
      <c r="P11" s="23"/>
      <c r="Q11" s="23">
        <v>9417579</v>
      </c>
      <c r="R11" s="23">
        <v>1104000</v>
      </c>
      <c r="S11" s="23"/>
      <c r="T11" s="23">
        <f t="shared" si="1"/>
        <v>10521579</v>
      </c>
      <c r="U11" s="23">
        <f t="shared" si="2"/>
        <v>1144075250</v>
      </c>
    </row>
    <row r="12" spans="1:21" ht="22.5">
      <c r="A12" s="56" t="s">
        <v>105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>
        <f t="shared" si="0"/>
        <v>0</v>
      </c>
      <c r="O12" s="96"/>
      <c r="P12" s="23"/>
      <c r="Q12" s="23">
        <v>34470737</v>
      </c>
      <c r="R12" s="23">
        <v>-1000000</v>
      </c>
      <c r="S12" s="23">
        <v>278892</v>
      </c>
      <c r="T12" s="23">
        <f t="shared" si="1"/>
        <v>33749629</v>
      </c>
      <c r="U12" s="23">
        <f t="shared" si="2"/>
        <v>33749629</v>
      </c>
    </row>
    <row r="13" spans="1:21" ht="12.75">
      <c r="A13" s="57" t="s">
        <v>106</v>
      </c>
      <c r="B13" s="96">
        <f>SUM(B7:B12)</f>
        <v>0</v>
      </c>
      <c r="C13" s="96">
        <f aca="true" t="shared" si="3" ref="C13:T13">SUM(C7:C12)</f>
        <v>0</v>
      </c>
      <c r="D13" s="96">
        <f t="shared" si="3"/>
        <v>1079598475</v>
      </c>
      <c r="E13" s="96">
        <f t="shared" si="3"/>
        <v>0</v>
      </c>
      <c r="F13" s="96">
        <f t="shared" si="3"/>
        <v>6783578</v>
      </c>
      <c r="G13" s="96">
        <f t="shared" si="3"/>
        <v>0</v>
      </c>
      <c r="H13" s="96">
        <f t="shared" si="3"/>
        <v>0</v>
      </c>
      <c r="I13" s="96">
        <f t="shared" si="3"/>
        <v>0</v>
      </c>
      <c r="J13" s="96">
        <f t="shared" si="3"/>
        <v>0</v>
      </c>
      <c r="K13" s="96">
        <f t="shared" si="3"/>
        <v>40000</v>
      </c>
      <c r="L13" s="96">
        <f t="shared" si="3"/>
        <v>0</v>
      </c>
      <c r="M13" s="96">
        <f t="shared" si="3"/>
        <v>0</v>
      </c>
      <c r="N13" s="96">
        <f t="shared" si="3"/>
        <v>1086422053</v>
      </c>
      <c r="O13" s="96">
        <f t="shared" si="3"/>
        <v>0</v>
      </c>
      <c r="P13" s="96">
        <f t="shared" si="3"/>
        <v>0</v>
      </c>
      <c r="Q13" s="96">
        <f t="shared" si="3"/>
        <v>144003690</v>
      </c>
      <c r="R13" s="96">
        <f t="shared" si="3"/>
        <v>-14380266</v>
      </c>
      <c r="S13" s="96">
        <f t="shared" si="3"/>
        <v>278892</v>
      </c>
      <c r="T13" s="96">
        <f t="shared" si="3"/>
        <v>129902316</v>
      </c>
      <c r="U13" s="23">
        <f t="shared" si="2"/>
        <v>1216324369</v>
      </c>
    </row>
    <row r="14" spans="1:21" ht="12.75">
      <c r="A14" s="54" t="s">
        <v>43</v>
      </c>
      <c r="B14" s="96">
        <v>8619002</v>
      </c>
      <c r="C14" s="96"/>
      <c r="D14" s="96">
        <v>-15420972</v>
      </c>
      <c r="E14" s="96">
        <v>4433770</v>
      </c>
      <c r="F14" s="96">
        <v>-4433770</v>
      </c>
      <c r="G14" s="96"/>
      <c r="H14" s="96">
        <v>409191</v>
      </c>
      <c r="I14" s="96"/>
      <c r="J14" s="96"/>
      <c r="K14" s="96"/>
      <c r="L14" s="96"/>
      <c r="M14" s="96"/>
      <c r="N14" s="96">
        <f t="shared" si="0"/>
        <v>-6392779</v>
      </c>
      <c r="O14" s="96">
        <v>-4879912</v>
      </c>
      <c r="P14" s="23"/>
      <c r="Q14" s="23">
        <v>-144003983</v>
      </c>
      <c r="R14" s="23"/>
      <c r="S14" s="23"/>
      <c r="T14" s="23">
        <f t="shared" si="1"/>
        <v>-148883895</v>
      </c>
      <c r="U14" s="23">
        <f t="shared" si="2"/>
        <v>-155276674</v>
      </c>
    </row>
    <row r="15" spans="1:21" ht="12.75">
      <c r="A15" s="54" t="s">
        <v>107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>
        <f t="shared" si="0"/>
        <v>0</v>
      </c>
      <c r="O15" s="96"/>
      <c r="P15" s="23"/>
      <c r="Q15" s="23"/>
      <c r="R15" s="23">
        <v>14380266</v>
      </c>
      <c r="S15" s="23">
        <v>-278892</v>
      </c>
      <c r="T15" s="23">
        <f t="shared" si="1"/>
        <v>14101374</v>
      </c>
      <c r="U15" s="23">
        <f t="shared" si="2"/>
        <v>14101374</v>
      </c>
    </row>
    <row r="16" spans="1:21" ht="12.75">
      <c r="A16" s="57" t="s">
        <v>21</v>
      </c>
      <c r="B16" s="96">
        <f>SUM(B13:B15)</f>
        <v>8619002</v>
      </c>
      <c r="C16" s="96">
        <f aca="true" t="shared" si="4" ref="C16:T16">SUM(C13:C15)</f>
        <v>0</v>
      </c>
      <c r="D16" s="96">
        <f t="shared" si="4"/>
        <v>1064177503</v>
      </c>
      <c r="E16" s="96">
        <f t="shared" si="4"/>
        <v>4433770</v>
      </c>
      <c r="F16" s="96">
        <f t="shared" si="4"/>
        <v>2349808</v>
      </c>
      <c r="G16" s="96">
        <f t="shared" si="4"/>
        <v>0</v>
      </c>
      <c r="H16" s="96">
        <f t="shared" si="4"/>
        <v>409191</v>
      </c>
      <c r="I16" s="96">
        <f t="shared" si="4"/>
        <v>0</v>
      </c>
      <c r="J16" s="96">
        <f t="shared" si="4"/>
        <v>0</v>
      </c>
      <c r="K16" s="96">
        <f t="shared" si="4"/>
        <v>40000</v>
      </c>
      <c r="L16" s="96">
        <f t="shared" si="4"/>
        <v>0</v>
      </c>
      <c r="M16" s="96">
        <f t="shared" si="4"/>
        <v>0</v>
      </c>
      <c r="N16" s="96">
        <f t="shared" si="4"/>
        <v>1080029274</v>
      </c>
      <c r="O16" s="96">
        <f t="shared" si="4"/>
        <v>-4879912</v>
      </c>
      <c r="P16" s="96">
        <f t="shared" si="4"/>
        <v>0</v>
      </c>
      <c r="Q16" s="96">
        <f t="shared" si="4"/>
        <v>-293</v>
      </c>
      <c r="R16" s="96">
        <f t="shared" si="4"/>
        <v>0</v>
      </c>
      <c r="S16" s="96">
        <f t="shared" si="4"/>
        <v>0</v>
      </c>
      <c r="T16" s="96">
        <f t="shared" si="4"/>
        <v>-4880205</v>
      </c>
      <c r="U16" s="23">
        <f t="shared" si="2"/>
        <v>1075149069</v>
      </c>
    </row>
  </sheetData>
  <sheetProtection/>
  <mergeCells count="3">
    <mergeCell ref="A4:U4"/>
    <mergeCell ref="A2:U2"/>
    <mergeCell ref="A3:U3"/>
  </mergeCells>
  <printOptions horizontalCentered="1"/>
  <pageMargins left="0.31496062992125984" right="0" top="0.7480314960629921" bottom="0.7480314960629921" header="0.31496062992125984" footer="0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zoomScalePageLayoutView="0" workbookViewId="0" topLeftCell="A1">
      <selection activeCell="V15" sqref="V15"/>
    </sheetView>
  </sheetViews>
  <sheetFormatPr defaultColWidth="9.00390625" defaultRowHeight="12.75"/>
  <cols>
    <col min="1" max="1" width="13.25390625" style="0" customWidth="1"/>
    <col min="2" max="4" width="9.625" style="0" customWidth="1"/>
    <col min="5" max="5" width="6.625" style="0" bestFit="1" customWidth="1"/>
    <col min="6" max="6" width="7.875" style="0" bestFit="1" customWidth="1"/>
    <col min="7" max="7" width="8.75390625" style="0" bestFit="1" customWidth="1"/>
    <col min="8" max="8" width="5.125" style="0" bestFit="1" customWidth="1"/>
    <col min="9" max="9" width="6.625" style="0" bestFit="1" customWidth="1"/>
    <col min="10" max="10" width="10.125" style="0" bestFit="1" customWidth="1"/>
    <col min="11" max="11" width="9.25390625" style="0" bestFit="1" customWidth="1"/>
    <col min="12" max="12" width="7.875" style="0" bestFit="1" customWidth="1"/>
    <col min="13" max="15" width="5.125" style="0" bestFit="1" customWidth="1"/>
    <col min="16" max="16" width="10.875" style="0" bestFit="1" customWidth="1"/>
    <col min="17" max="17" width="7.25390625" style="0" bestFit="1" customWidth="1"/>
    <col min="18" max="18" width="5.125" style="0" bestFit="1" customWidth="1"/>
    <col min="19" max="19" width="9.25390625" style="0" bestFit="1" customWidth="1"/>
    <col min="20" max="20" width="7.125" style="0" bestFit="1" customWidth="1"/>
    <col min="21" max="21" width="9.25390625" style="0" bestFit="1" customWidth="1"/>
    <col min="22" max="22" width="12.625" style="0" bestFit="1" customWidth="1"/>
  </cols>
  <sheetData>
    <row r="1" spans="1:22" ht="12.75">
      <c r="A1" t="s">
        <v>222</v>
      </c>
      <c r="V1" s="63" t="s">
        <v>178</v>
      </c>
    </row>
    <row r="2" spans="1:22" ht="15.75">
      <c r="A2" s="141" t="s">
        <v>99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spans="1:22" ht="12.75">
      <c r="A3" s="142" t="s">
        <v>100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</row>
    <row r="4" spans="1:22" ht="12.75">
      <c r="A4" s="140" t="s">
        <v>349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16" ht="12.75">
      <c r="B5" s="12"/>
      <c r="C5" s="58"/>
      <c r="D5" s="52"/>
      <c r="E5" s="52"/>
      <c r="F5" s="52"/>
      <c r="G5" s="52"/>
      <c r="H5" s="52"/>
      <c r="I5" s="52"/>
      <c r="J5" s="52"/>
      <c r="K5" s="52"/>
      <c r="L5" s="12"/>
      <c r="M5" s="12"/>
      <c r="N5" s="12"/>
      <c r="O5" s="12"/>
      <c r="P5" s="12"/>
    </row>
    <row r="6" spans="1:22" ht="84.75" customHeight="1">
      <c r="A6" s="62" t="s">
        <v>101</v>
      </c>
      <c r="B6" s="66" t="s">
        <v>47</v>
      </c>
      <c r="C6" s="91" t="s">
        <v>291</v>
      </c>
      <c r="D6" s="91" t="s">
        <v>48</v>
      </c>
      <c r="E6" s="66" t="s">
        <v>80</v>
      </c>
      <c r="F6" s="66" t="s">
        <v>174</v>
      </c>
      <c r="G6" s="66" t="s">
        <v>81</v>
      </c>
      <c r="H6" s="66" t="s">
        <v>82</v>
      </c>
      <c r="I6" s="66" t="s">
        <v>83</v>
      </c>
      <c r="J6" s="66" t="s">
        <v>84</v>
      </c>
      <c r="K6" s="66" t="s">
        <v>95</v>
      </c>
      <c r="L6" s="66" t="s">
        <v>85</v>
      </c>
      <c r="M6" s="66" t="s">
        <v>86</v>
      </c>
      <c r="N6" s="66" t="s">
        <v>87</v>
      </c>
      <c r="O6" s="66" t="s">
        <v>88</v>
      </c>
      <c r="P6" s="66" t="s">
        <v>175</v>
      </c>
      <c r="Q6" s="66" t="s">
        <v>176</v>
      </c>
      <c r="R6" s="66" t="s">
        <v>177</v>
      </c>
      <c r="S6" s="66" t="s">
        <v>170</v>
      </c>
      <c r="T6" s="66" t="s">
        <v>171</v>
      </c>
      <c r="U6" s="66" t="s">
        <v>98</v>
      </c>
      <c r="V6" s="67" t="s">
        <v>89</v>
      </c>
    </row>
    <row r="7" spans="1:22" ht="12.75">
      <c r="A7" s="54" t="s">
        <v>41</v>
      </c>
      <c r="B7" s="23">
        <v>11634081</v>
      </c>
      <c r="C7" s="23">
        <v>5064787</v>
      </c>
      <c r="D7" s="23">
        <v>49386636</v>
      </c>
      <c r="E7" s="23"/>
      <c r="F7" s="23"/>
      <c r="G7" s="23"/>
      <c r="H7" s="23"/>
      <c r="I7" s="23"/>
      <c r="J7" s="23"/>
      <c r="K7" s="23">
        <v>800250</v>
      </c>
      <c r="L7" s="23"/>
      <c r="M7" s="23"/>
      <c r="N7" s="23"/>
      <c r="O7" s="23"/>
      <c r="P7" s="23">
        <f>SUM(B7:O7)</f>
        <v>66885754</v>
      </c>
      <c r="Q7" s="23"/>
      <c r="R7" s="23"/>
      <c r="S7" s="23"/>
      <c r="T7" s="23"/>
      <c r="U7" s="23">
        <f>SUM(Q7:T7)</f>
        <v>0</v>
      </c>
      <c r="V7" s="23">
        <f>P7+U7</f>
        <v>66885754</v>
      </c>
    </row>
    <row r="8" spans="1:22" ht="22.5">
      <c r="A8" s="56" t="s">
        <v>13</v>
      </c>
      <c r="B8" s="23">
        <v>-26675388</v>
      </c>
      <c r="C8" s="23">
        <v>-4948508</v>
      </c>
      <c r="D8" s="23">
        <v>3051065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>
        <f aca="true" t="shared" si="0" ref="P8:P16">SUM(B8:O8)</f>
        <v>-28572831</v>
      </c>
      <c r="Q8" s="23"/>
      <c r="R8" s="23"/>
      <c r="S8" s="23"/>
      <c r="T8" s="23"/>
      <c r="U8" s="23">
        <f aca="true" t="shared" si="1" ref="U8:U16">SUM(Q8:T8)</f>
        <v>0</v>
      </c>
      <c r="V8" s="23">
        <f aca="true" t="shared" si="2" ref="V8:V16">P8+U8</f>
        <v>-28572831</v>
      </c>
    </row>
    <row r="9" spans="1:22" ht="33.75">
      <c r="A9" s="55" t="s">
        <v>103</v>
      </c>
      <c r="B9" s="23">
        <v>-3352560</v>
      </c>
      <c r="C9" s="23">
        <v>-452900</v>
      </c>
      <c r="D9" s="23">
        <v>2400051</v>
      </c>
      <c r="E9" s="23"/>
      <c r="F9" s="23"/>
      <c r="G9" s="23">
        <v>88</v>
      </c>
      <c r="H9" s="23"/>
      <c r="I9" s="23"/>
      <c r="J9" s="23"/>
      <c r="K9" s="23">
        <v>-1</v>
      </c>
      <c r="L9" s="23"/>
      <c r="M9" s="23">
        <v>1</v>
      </c>
      <c r="N9" s="23"/>
      <c r="O9" s="23"/>
      <c r="P9" s="23">
        <f t="shared" si="0"/>
        <v>-1405321</v>
      </c>
      <c r="Q9" s="23"/>
      <c r="R9" s="23"/>
      <c r="S9" s="23"/>
      <c r="T9" s="23"/>
      <c r="U9" s="23">
        <f t="shared" si="1"/>
        <v>0</v>
      </c>
      <c r="V9" s="23">
        <f t="shared" si="2"/>
        <v>-1405321</v>
      </c>
    </row>
    <row r="10" spans="1:22" ht="33.75">
      <c r="A10" s="55" t="s">
        <v>104</v>
      </c>
      <c r="B10" s="23">
        <v>-3689918</v>
      </c>
      <c r="C10" s="23">
        <v>-446986</v>
      </c>
      <c r="D10" s="23">
        <v>5728792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>
        <f t="shared" si="0"/>
        <v>1591888</v>
      </c>
      <c r="Q10" s="23"/>
      <c r="R10" s="23"/>
      <c r="S10" s="23"/>
      <c r="T10" s="23"/>
      <c r="U10" s="23">
        <f t="shared" si="1"/>
        <v>0</v>
      </c>
      <c r="V10" s="23">
        <f t="shared" si="2"/>
        <v>1591888</v>
      </c>
    </row>
    <row r="11" spans="1:22" ht="22.5">
      <c r="A11" s="56" t="s">
        <v>42</v>
      </c>
      <c r="B11" s="23">
        <v>870196059</v>
      </c>
      <c r="C11" s="23">
        <v>117476468</v>
      </c>
      <c r="D11" s="23">
        <v>149619145</v>
      </c>
      <c r="E11" s="23"/>
      <c r="F11" s="23"/>
      <c r="G11" s="23"/>
      <c r="H11" s="23"/>
      <c r="I11" s="23"/>
      <c r="J11" s="23"/>
      <c r="K11" s="23">
        <v>6783578</v>
      </c>
      <c r="L11" s="23"/>
      <c r="M11" s="23"/>
      <c r="N11" s="23"/>
      <c r="O11" s="23"/>
      <c r="P11" s="23">
        <f t="shared" si="0"/>
        <v>1144075250</v>
      </c>
      <c r="Q11" s="23"/>
      <c r="R11" s="23"/>
      <c r="S11" s="23"/>
      <c r="T11" s="23"/>
      <c r="U11" s="23">
        <f t="shared" si="1"/>
        <v>0</v>
      </c>
      <c r="V11" s="23">
        <f t="shared" si="2"/>
        <v>1144075250</v>
      </c>
    </row>
    <row r="12" spans="1:22" ht="33.75">
      <c r="A12" s="56" t="s">
        <v>105</v>
      </c>
      <c r="B12" s="23"/>
      <c r="C12" s="23"/>
      <c r="D12" s="23">
        <v>31790737</v>
      </c>
      <c r="E12" s="23"/>
      <c r="F12" s="23"/>
      <c r="G12" s="23"/>
      <c r="H12" s="23"/>
      <c r="I12" s="23"/>
      <c r="J12" s="23"/>
      <c r="K12" s="23">
        <v>1680000</v>
      </c>
      <c r="L12" s="23">
        <v>278892</v>
      </c>
      <c r="M12" s="23"/>
      <c r="N12" s="23"/>
      <c r="O12" s="23"/>
      <c r="P12" s="23">
        <f t="shared" si="0"/>
        <v>33749629</v>
      </c>
      <c r="Q12" s="23"/>
      <c r="R12" s="23"/>
      <c r="S12" s="23"/>
      <c r="T12" s="23"/>
      <c r="U12" s="23">
        <f t="shared" si="1"/>
        <v>0</v>
      </c>
      <c r="V12" s="23">
        <f t="shared" si="2"/>
        <v>33749629</v>
      </c>
    </row>
    <row r="13" spans="1:22" ht="22.5">
      <c r="A13" s="95" t="s">
        <v>144</v>
      </c>
      <c r="B13" s="23">
        <f>SUM(B7:B12)</f>
        <v>848112274</v>
      </c>
      <c r="C13" s="23">
        <f aca="true" t="shared" si="3" ref="C13:T13">SUM(C7:C12)</f>
        <v>116692861</v>
      </c>
      <c r="D13" s="23">
        <f t="shared" si="3"/>
        <v>241976426</v>
      </c>
      <c r="E13" s="23">
        <f t="shared" si="3"/>
        <v>0</v>
      </c>
      <c r="F13" s="23">
        <f t="shared" si="3"/>
        <v>0</v>
      </c>
      <c r="G13" s="23">
        <f t="shared" si="3"/>
        <v>88</v>
      </c>
      <c r="H13" s="23">
        <f t="shared" si="3"/>
        <v>0</v>
      </c>
      <c r="I13" s="23">
        <f t="shared" si="3"/>
        <v>0</v>
      </c>
      <c r="J13" s="23">
        <f t="shared" si="3"/>
        <v>0</v>
      </c>
      <c r="K13" s="23">
        <f t="shared" si="3"/>
        <v>9263827</v>
      </c>
      <c r="L13" s="23">
        <f t="shared" si="3"/>
        <v>278892</v>
      </c>
      <c r="M13" s="23">
        <f t="shared" si="3"/>
        <v>1</v>
      </c>
      <c r="N13" s="23">
        <f t="shared" si="3"/>
        <v>0</v>
      </c>
      <c r="O13" s="23">
        <f t="shared" si="3"/>
        <v>0</v>
      </c>
      <c r="P13" s="23">
        <f t="shared" si="0"/>
        <v>1216324369</v>
      </c>
      <c r="Q13" s="23">
        <f t="shared" si="3"/>
        <v>0</v>
      </c>
      <c r="R13" s="23">
        <f t="shared" si="3"/>
        <v>0</v>
      </c>
      <c r="S13" s="23">
        <f t="shared" si="3"/>
        <v>0</v>
      </c>
      <c r="T13" s="23">
        <f t="shared" si="3"/>
        <v>0</v>
      </c>
      <c r="U13" s="23">
        <f t="shared" si="1"/>
        <v>0</v>
      </c>
      <c r="V13" s="23">
        <f t="shared" si="2"/>
        <v>1216324369</v>
      </c>
    </row>
    <row r="14" spans="1:22" ht="12.75">
      <c r="A14" s="54" t="s">
        <v>43</v>
      </c>
      <c r="B14" s="23">
        <v>250</v>
      </c>
      <c r="C14" s="23">
        <v>-162</v>
      </c>
      <c r="D14" s="23">
        <v>1251399</v>
      </c>
      <c r="E14" s="23">
        <v>285290</v>
      </c>
      <c r="F14" s="23">
        <v>1000163</v>
      </c>
      <c r="G14" s="23">
        <v>15829981</v>
      </c>
      <c r="H14" s="23"/>
      <c r="I14" s="23">
        <v>760000</v>
      </c>
      <c r="J14" s="23">
        <v>-152664154</v>
      </c>
      <c r="K14" s="23">
        <v>-11077950</v>
      </c>
      <c r="L14" s="23">
        <v>3439883</v>
      </c>
      <c r="M14" s="23"/>
      <c r="N14" s="23"/>
      <c r="O14" s="23"/>
      <c r="P14" s="23">
        <f t="shared" si="0"/>
        <v>-141175300</v>
      </c>
      <c r="Q14" s="23"/>
      <c r="R14" s="23"/>
      <c r="S14" s="23">
        <v>-14380266</v>
      </c>
      <c r="T14" s="23">
        <v>278892</v>
      </c>
      <c r="U14" s="23">
        <f t="shared" si="1"/>
        <v>-14101374</v>
      </c>
      <c r="V14" s="23">
        <f t="shared" si="2"/>
        <v>-155276674</v>
      </c>
    </row>
    <row r="15" spans="1:22" ht="12.75">
      <c r="A15" s="54" t="s">
        <v>107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>
        <f t="shared" si="0"/>
        <v>0</v>
      </c>
      <c r="Q15" s="23"/>
      <c r="R15" s="23"/>
      <c r="S15" s="23">
        <v>14380266</v>
      </c>
      <c r="T15" s="23">
        <v>-278892</v>
      </c>
      <c r="U15" s="23">
        <f t="shared" si="1"/>
        <v>14101374</v>
      </c>
      <c r="V15" s="23">
        <f t="shared" si="2"/>
        <v>14101374</v>
      </c>
    </row>
    <row r="16" spans="1:22" ht="12.75">
      <c r="A16" s="57" t="s">
        <v>21</v>
      </c>
      <c r="B16" s="23">
        <f>SUM(B13:B15)</f>
        <v>848112524</v>
      </c>
      <c r="C16" s="23">
        <f aca="true" t="shared" si="4" ref="C16:T16">SUM(C13:C15)</f>
        <v>116692699</v>
      </c>
      <c r="D16" s="23">
        <f t="shared" si="4"/>
        <v>243227825</v>
      </c>
      <c r="E16" s="23">
        <f t="shared" si="4"/>
        <v>285290</v>
      </c>
      <c r="F16" s="23">
        <f t="shared" si="4"/>
        <v>1000163</v>
      </c>
      <c r="G16" s="23">
        <f t="shared" si="4"/>
        <v>15830069</v>
      </c>
      <c r="H16" s="23">
        <f t="shared" si="4"/>
        <v>0</v>
      </c>
      <c r="I16" s="23">
        <f t="shared" si="4"/>
        <v>760000</v>
      </c>
      <c r="J16" s="23">
        <f t="shared" si="4"/>
        <v>-152664154</v>
      </c>
      <c r="K16" s="23">
        <f t="shared" si="4"/>
        <v>-1814123</v>
      </c>
      <c r="L16" s="23">
        <f t="shared" si="4"/>
        <v>3718775</v>
      </c>
      <c r="M16" s="23">
        <f t="shared" si="4"/>
        <v>1</v>
      </c>
      <c r="N16" s="23">
        <f t="shared" si="4"/>
        <v>0</v>
      </c>
      <c r="O16" s="23">
        <f t="shared" si="4"/>
        <v>0</v>
      </c>
      <c r="P16" s="23">
        <f t="shared" si="0"/>
        <v>1075149069</v>
      </c>
      <c r="Q16" s="23">
        <f t="shared" si="4"/>
        <v>0</v>
      </c>
      <c r="R16" s="23">
        <f t="shared" si="4"/>
        <v>0</v>
      </c>
      <c r="S16" s="23">
        <f t="shared" si="4"/>
        <v>0</v>
      </c>
      <c r="T16" s="23">
        <f t="shared" si="4"/>
        <v>0</v>
      </c>
      <c r="U16" s="23">
        <f t="shared" si="1"/>
        <v>0</v>
      </c>
      <c r="V16" s="23">
        <f t="shared" si="2"/>
        <v>1075149069</v>
      </c>
    </row>
  </sheetData>
  <sheetProtection/>
  <mergeCells count="3">
    <mergeCell ref="A2:V2"/>
    <mergeCell ref="A3:V3"/>
    <mergeCell ref="A4:V4"/>
  </mergeCells>
  <printOptions horizontalCentered="1"/>
  <pageMargins left="0" right="0" top="0.7480314960629921" bottom="0.7480314960629921" header="0" footer="0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76">
      <selection activeCell="A59" sqref="A59:IV59"/>
    </sheetView>
  </sheetViews>
  <sheetFormatPr defaultColWidth="9.00390625" defaultRowHeight="12.75"/>
  <cols>
    <col min="1" max="1" width="4.75390625" style="92" customWidth="1"/>
    <col min="2" max="2" width="9.125" style="77" customWidth="1"/>
    <col min="3" max="3" width="9.125" style="93" customWidth="1"/>
    <col min="4" max="4" width="9.375" style="93" bestFit="1" customWidth="1"/>
    <col min="5" max="6" width="9.375" style="77" bestFit="1" customWidth="1"/>
    <col min="7" max="7" width="11.75390625" style="94" bestFit="1" customWidth="1"/>
    <col min="8" max="8" width="8.375" style="94" customWidth="1"/>
    <col min="9" max="9" width="8.75390625" style="94" customWidth="1"/>
    <col min="10" max="10" width="11.75390625" style="94" bestFit="1" customWidth="1"/>
    <col min="11" max="16384" width="9.125" style="77" customWidth="1"/>
  </cols>
  <sheetData>
    <row r="1" spans="1:10" ht="12.75">
      <c r="A1" s="97" t="s">
        <v>114</v>
      </c>
      <c r="B1" s="97"/>
      <c r="C1" s="99"/>
      <c r="D1" s="99"/>
      <c r="E1" s="97"/>
      <c r="F1" s="97"/>
      <c r="G1" s="101"/>
      <c r="H1" s="101"/>
      <c r="I1" s="101"/>
      <c r="J1" s="102" t="s">
        <v>181</v>
      </c>
    </row>
    <row r="2" spans="1:10" ht="12.75">
      <c r="A2" s="143" t="s">
        <v>179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12.75">
      <c r="A3" s="143" t="s">
        <v>182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2.75">
      <c r="A4" s="97"/>
      <c r="B4" s="97"/>
      <c r="C4" s="99"/>
      <c r="D4" s="99"/>
      <c r="E4" s="97"/>
      <c r="F4" s="97"/>
      <c r="G4" s="101"/>
      <c r="H4" s="101"/>
      <c r="I4" s="101"/>
      <c r="J4" s="101"/>
    </row>
    <row r="5" spans="1:10" ht="12.75">
      <c r="A5" s="97"/>
      <c r="B5" s="97"/>
      <c r="C5" s="99"/>
      <c r="D5" s="99"/>
      <c r="E5" s="97"/>
      <c r="F5" s="97"/>
      <c r="G5" s="101"/>
      <c r="H5" s="101"/>
      <c r="I5" s="101"/>
      <c r="J5" s="101"/>
    </row>
    <row r="6" spans="1:10" ht="12.75">
      <c r="A6" s="99" t="s">
        <v>293</v>
      </c>
      <c r="B6" s="97"/>
      <c r="C6" s="99"/>
      <c r="D6" s="99"/>
      <c r="E6" s="97"/>
      <c r="F6" s="97"/>
      <c r="G6" s="101"/>
      <c r="H6" s="101"/>
      <c r="I6" s="101"/>
      <c r="J6" s="101"/>
    </row>
    <row r="7" ht="12.75">
      <c r="A7" s="100"/>
    </row>
    <row r="8" ht="12.75">
      <c r="A8" s="100"/>
    </row>
    <row r="9" spans="1:2" ht="12.75">
      <c r="A9" s="92" t="s">
        <v>180</v>
      </c>
      <c r="B9" s="93" t="s">
        <v>297</v>
      </c>
    </row>
    <row r="10" spans="1:10" ht="12.75">
      <c r="A10" s="100" t="s">
        <v>192</v>
      </c>
      <c r="B10" s="93" t="s">
        <v>202</v>
      </c>
      <c r="J10" s="94">
        <v>1001465</v>
      </c>
    </row>
    <row r="11" spans="1:10" ht="12.75">
      <c r="A11" s="100" t="s">
        <v>192</v>
      </c>
      <c r="B11" s="77" t="s">
        <v>191</v>
      </c>
      <c r="F11" s="93"/>
      <c r="J11" s="94">
        <v>1001465</v>
      </c>
    </row>
    <row r="12" ht="12.75">
      <c r="A12" s="100"/>
    </row>
    <row r="13" spans="1:2" ht="12.75">
      <c r="A13" s="92" t="s">
        <v>193</v>
      </c>
      <c r="B13" s="93" t="s">
        <v>296</v>
      </c>
    </row>
    <row r="14" spans="1:10" ht="12.75">
      <c r="A14" s="100" t="s">
        <v>192</v>
      </c>
      <c r="B14" s="93" t="s">
        <v>196</v>
      </c>
      <c r="J14" s="94">
        <v>112860</v>
      </c>
    </row>
    <row r="15" spans="1:10" ht="12.75">
      <c r="A15" s="92" t="s">
        <v>192</v>
      </c>
      <c r="B15" s="93" t="s">
        <v>195</v>
      </c>
      <c r="J15" s="94">
        <v>112860</v>
      </c>
    </row>
    <row r="16" ht="12.75">
      <c r="A16" s="100"/>
    </row>
    <row r="17" spans="1:2" ht="12.75">
      <c r="A17" s="100" t="s">
        <v>194</v>
      </c>
      <c r="B17" s="77" t="s">
        <v>295</v>
      </c>
    </row>
    <row r="18" spans="1:10" ht="12.75">
      <c r="A18" s="100" t="s">
        <v>192</v>
      </c>
      <c r="B18" s="93" t="s">
        <v>204</v>
      </c>
      <c r="J18" s="94">
        <v>14797</v>
      </c>
    </row>
    <row r="19" spans="1:10" ht="12.75">
      <c r="A19" s="100" t="s">
        <v>192</v>
      </c>
      <c r="B19" s="93" t="s">
        <v>201</v>
      </c>
      <c r="J19" s="94">
        <v>14797</v>
      </c>
    </row>
    <row r="20" ht="12.75">
      <c r="A20" s="100"/>
    </row>
    <row r="21" spans="1:2" ht="12.75">
      <c r="A21" s="100" t="s">
        <v>199</v>
      </c>
      <c r="B21" s="77" t="s">
        <v>308</v>
      </c>
    </row>
    <row r="22" spans="1:10" ht="12.75">
      <c r="A22" s="100" t="s">
        <v>192</v>
      </c>
      <c r="B22" s="93" t="s">
        <v>220</v>
      </c>
      <c r="J22" s="94">
        <v>-144004000</v>
      </c>
    </row>
    <row r="23" spans="1:10" ht="12.75">
      <c r="A23" s="100" t="s">
        <v>192</v>
      </c>
      <c r="B23" s="93" t="s">
        <v>191</v>
      </c>
      <c r="J23" s="94">
        <v>-141524000</v>
      </c>
    </row>
    <row r="24" spans="1:10" ht="12.75">
      <c r="A24" s="100" t="s">
        <v>192</v>
      </c>
      <c r="B24" s="77" t="s">
        <v>200</v>
      </c>
      <c r="J24" s="94">
        <v>-2480000</v>
      </c>
    </row>
    <row r="25" spans="1:10" ht="12.75">
      <c r="A25" s="77"/>
      <c r="C25" s="77"/>
      <c r="D25" s="77"/>
      <c r="H25" s="77"/>
      <c r="I25" s="77"/>
      <c r="J25" s="77"/>
    </row>
    <row r="26" spans="1:10" ht="12.75">
      <c r="A26" s="77"/>
      <c r="C26" s="77"/>
      <c r="D26" s="77"/>
      <c r="G26" s="77"/>
      <c r="H26" s="77"/>
      <c r="I26" s="77"/>
      <c r="J26" s="77"/>
    </row>
    <row r="27" ht="12.75">
      <c r="A27" s="99" t="s">
        <v>316</v>
      </c>
    </row>
    <row r="28" ht="12.75">
      <c r="A28" s="99"/>
    </row>
    <row r="30" spans="1:2" ht="12.75">
      <c r="A30" s="92" t="s">
        <v>180</v>
      </c>
      <c r="B30" s="93" t="s">
        <v>320</v>
      </c>
    </row>
    <row r="31" spans="1:10" ht="12.75">
      <c r="A31" s="100" t="s">
        <v>192</v>
      </c>
      <c r="B31" s="93" t="s">
        <v>202</v>
      </c>
      <c r="J31" s="94">
        <v>1097233</v>
      </c>
    </row>
    <row r="32" spans="1:10" ht="12.75">
      <c r="A32" s="100" t="s">
        <v>192</v>
      </c>
      <c r="B32" s="77" t="s">
        <v>191</v>
      </c>
      <c r="F32" s="93"/>
      <c r="J32" s="94">
        <v>1097233</v>
      </c>
    </row>
    <row r="33" spans="1:6" ht="12.75">
      <c r="A33" s="100"/>
      <c r="F33" s="93"/>
    </row>
    <row r="34" spans="1:2" ht="12.75">
      <c r="A34" s="92" t="s">
        <v>193</v>
      </c>
      <c r="B34" s="93" t="s">
        <v>296</v>
      </c>
    </row>
    <row r="35" spans="1:10" ht="12.75">
      <c r="A35" s="100" t="s">
        <v>192</v>
      </c>
      <c r="B35" s="93" t="s">
        <v>196</v>
      </c>
      <c r="J35" s="94">
        <v>31350</v>
      </c>
    </row>
    <row r="36" spans="1:10" ht="12.75">
      <c r="A36" s="92" t="s">
        <v>192</v>
      </c>
      <c r="B36" s="93" t="s">
        <v>195</v>
      </c>
      <c r="J36" s="94">
        <v>31350</v>
      </c>
    </row>
    <row r="38" spans="1:2" ht="12.75">
      <c r="A38" s="100" t="s">
        <v>194</v>
      </c>
      <c r="B38" s="77" t="s">
        <v>295</v>
      </c>
    </row>
    <row r="39" spans="1:10" ht="12.75">
      <c r="A39" s="100" t="s">
        <v>192</v>
      </c>
      <c r="B39" s="93" t="s">
        <v>204</v>
      </c>
      <c r="J39" s="94">
        <v>45269</v>
      </c>
    </row>
    <row r="40" spans="1:10" ht="12.75">
      <c r="A40" s="100" t="s">
        <v>192</v>
      </c>
      <c r="B40" s="93" t="s">
        <v>201</v>
      </c>
      <c r="J40" s="94">
        <v>45269</v>
      </c>
    </row>
    <row r="42" spans="1:2" ht="12.75">
      <c r="A42" s="100" t="s">
        <v>199</v>
      </c>
      <c r="B42" s="77" t="s">
        <v>321</v>
      </c>
    </row>
    <row r="43" spans="1:10" ht="12.75">
      <c r="A43" s="100" t="s">
        <v>192</v>
      </c>
      <c r="B43" s="93" t="s">
        <v>204</v>
      </c>
      <c r="J43" s="94">
        <v>318600</v>
      </c>
    </row>
    <row r="44" spans="1:10" ht="12.75">
      <c r="A44" s="100" t="s">
        <v>192</v>
      </c>
      <c r="B44" s="93" t="s">
        <v>201</v>
      </c>
      <c r="J44" s="94">
        <v>318600</v>
      </c>
    </row>
    <row r="47" ht="12.75">
      <c r="A47" s="99" t="s">
        <v>322</v>
      </c>
    </row>
    <row r="48" ht="12.75">
      <c r="A48" s="99"/>
    </row>
    <row r="50" spans="1:2" ht="12.75">
      <c r="A50" s="92" t="s">
        <v>180</v>
      </c>
      <c r="B50" s="93" t="s">
        <v>296</v>
      </c>
    </row>
    <row r="51" spans="1:10" ht="12.75">
      <c r="A51" s="100" t="s">
        <v>192</v>
      </c>
      <c r="B51" s="93" t="s">
        <v>196</v>
      </c>
      <c r="J51" s="94">
        <v>25080</v>
      </c>
    </row>
    <row r="52" spans="1:10" ht="12.75">
      <c r="A52" s="92" t="s">
        <v>192</v>
      </c>
      <c r="B52" s="93" t="s">
        <v>195</v>
      </c>
      <c r="J52" s="94">
        <v>25080</v>
      </c>
    </row>
    <row r="54" spans="1:2" ht="12.75">
      <c r="A54" s="100" t="s">
        <v>193</v>
      </c>
      <c r="B54" s="77" t="s">
        <v>295</v>
      </c>
    </row>
    <row r="55" spans="1:10" ht="12.75">
      <c r="A55" s="100" t="s">
        <v>192</v>
      </c>
      <c r="B55" s="93" t="s">
        <v>204</v>
      </c>
      <c r="J55" s="94">
        <v>30525</v>
      </c>
    </row>
    <row r="56" spans="1:10" ht="12.75">
      <c r="A56" s="100" t="s">
        <v>192</v>
      </c>
      <c r="B56" s="93" t="s">
        <v>201</v>
      </c>
      <c r="J56" s="94">
        <v>30525</v>
      </c>
    </row>
    <row r="58" spans="1:10" ht="12.75">
      <c r="A58" s="77"/>
      <c r="C58" s="77"/>
      <c r="D58" s="77"/>
      <c r="G58" s="77"/>
      <c r="H58" s="77"/>
      <c r="I58" s="77"/>
      <c r="J58" s="77"/>
    </row>
    <row r="59" spans="1:10" ht="12.75">
      <c r="A59" s="77"/>
      <c r="C59" s="77"/>
      <c r="D59" s="77"/>
      <c r="G59" s="77"/>
      <c r="H59" s="77"/>
      <c r="I59" s="77"/>
      <c r="J59" s="77"/>
    </row>
    <row r="60" spans="1:10" ht="12.75">
      <c r="A60" s="99" t="s">
        <v>330</v>
      </c>
      <c r="C60" s="77"/>
      <c r="D60" s="77"/>
      <c r="G60" s="77"/>
      <c r="H60" s="77"/>
      <c r="I60" s="77"/>
      <c r="J60" s="77"/>
    </row>
    <row r="61" spans="1:10" ht="12.75">
      <c r="A61" s="99"/>
      <c r="C61" s="77"/>
      <c r="D61" s="77"/>
      <c r="G61" s="77"/>
      <c r="H61" s="77"/>
      <c r="I61" s="77"/>
      <c r="J61" s="77"/>
    </row>
    <row r="62" spans="1:10" ht="12.75">
      <c r="A62" s="77"/>
      <c r="C62" s="77"/>
      <c r="D62" s="77"/>
      <c r="G62" s="77"/>
      <c r="H62" s="77"/>
      <c r="I62" s="77"/>
      <c r="J62" s="77"/>
    </row>
    <row r="63" spans="1:2" ht="12.75">
      <c r="A63" s="92" t="s">
        <v>180</v>
      </c>
      <c r="B63" s="93" t="s">
        <v>336</v>
      </c>
    </row>
    <row r="64" spans="1:10" ht="12.75">
      <c r="A64" s="100" t="s">
        <v>192</v>
      </c>
      <c r="B64" s="93" t="s">
        <v>202</v>
      </c>
      <c r="J64" s="94">
        <v>4412326</v>
      </c>
    </row>
    <row r="65" spans="1:10" ht="12.75">
      <c r="A65" s="100" t="s">
        <v>192</v>
      </c>
      <c r="B65" s="93" t="s">
        <v>201</v>
      </c>
      <c r="F65" s="93"/>
      <c r="J65" s="94">
        <v>27121</v>
      </c>
    </row>
    <row r="66" spans="1:10" ht="12.75">
      <c r="A66" s="100" t="s">
        <v>192</v>
      </c>
      <c r="B66" s="93" t="s">
        <v>315</v>
      </c>
      <c r="F66" s="93"/>
      <c r="J66" s="94">
        <v>4385205</v>
      </c>
    </row>
    <row r="68" spans="1:10" ht="12.75">
      <c r="A68" s="100" t="s">
        <v>192</v>
      </c>
      <c r="B68" s="93" t="s">
        <v>202</v>
      </c>
      <c r="J68" s="94">
        <v>-2407086</v>
      </c>
    </row>
    <row r="69" spans="1:10" ht="12.75">
      <c r="A69" s="100" t="s">
        <v>192</v>
      </c>
      <c r="B69" s="93" t="s">
        <v>315</v>
      </c>
      <c r="F69" s="93"/>
      <c r="J69" s="94">
        <v>-31620</v>
      </c>
    </row>
    <row r="70" spans="1:10" ht="12.75">
      <c r="A70" s="92" t="s">
        <v>192</v>
      </c>
      <c r="B70" s="93" t="s">
        <v>215</v>
      </c>
      <c r="F70" s="93"/>
      <c r="J70" s="94">
        <v>-2375466</v>
      </c>
    </row>
    <row r="71" spans="1:6" ht="12.75">
      <c r="A71" s="100"/>
      <c r="B71" s="115"/>
      <c r="C71" s="115"/>
      <c r="D71" s="119" t="s">
        <v>201</v>
      </c>
      <c r="E71" s="119"/>
      <c r="F71" s="93"/>
    </row>
    <row r="72" spans="1:6" ht="12.75">
      <c r="A72" s="100"/>
      <c r="B72" s="115" t="s">
        <v>41</v>
      </c>
      <c r="C72" s="115"/>
      <c r="D72" s="118">
        <v>-284579</v>
      </c>
      <c r="E72" s="118"/>
      <c r="F72" s="93"/>
    </row>
    <row r="73" spans="2:5" ht="12.75">
      <c r="B73" s="93" t="s">
        <v>309</v>
      </c>
      <c r="D73" s="118">
        <v>-2090887</v>
      </c>
      <c r="E73" s="118"/>
    </row>
    <row r="75" spans="1:2" ht="12.75">
      <c r="A75" s="92" t="s">
        <v>193</v>
      </c>
      <c r="B75" s="93" t="s">
        <v>337</v>
      </c>
    </row>
    <row r="76" spans="1:10" ht="12.75">
      <c r="A76" s="100" t="s">
        <v>192</v>
      </c>
      <c r="B76" s="93" t="s">
        <v>202</v>
      </c>
      <c r="J76" s="94">
        <v>9820011</v>
      </c>
    </row>
    <row r="77" spans="1:10" ht="12.75">
      <c r="A77" s="100" t="s">
        <v>192</v>
      </c>
      <c r="B77" s="93" t="s">
        <v>315</v>
      </c>
      <c r="F77" s="93"/>
      <c r="J77" s="94">
        <v>9542396</v>
      </c>
    </row>
    <row r="78" spans="1:10" ht="12.75">
      <c r="A78" s="92" t="s">
        <v>192</v>
      </c>
      <c r="B78" s="93" t="s">
        <v>215</v>
      </c>
      <c r="F78" s="93"/>
      <c r="J78" s="94">
        <v>277615</v>
      </c>
    </row>
    <row r="79" spans="1:6" ht="12.75">
      <c r="A79" s="100"/>
      <c r="B79" s="115"/>
      <c r="C79" s="115"/>
      <c r="D79" s="119" t="s">
        <v>201</v>
      </c>
      <c r="E79" s="119"/>
      <c r="F79" s="93"/>
    </row>
    <row r="80" spans="1:6" ht="12.75">
      <c r="A80" s="100"/>
      <c r="B80" s="115" t="s">
        <v>41</v>
      </c>
      <c r="C80" s="115"/>
      <c r="D80" s="118">
        <v>277615</v>
      </c>
      <c r="E80" s="118"/>
      <c r="F80" s="93"/>
    </row>
    <row r="81" spans="2:5" ht="12.75">
      <c r="B81" s="93"/>
      <c r="D81" s="118"/>
      <c r="E81" s="118"/>
    </row>
    <row r="82" spans="1:10" ht="12.75">
      <c r="A82" s="100" t="s">
        <v>192</v>
      </c>
      <c r="B82" s="93" t="s">
        <v>202</v>
      </c>
      <c r="J82" s="94">
        <v>-25775121</v>
      </c>
    </row>
    <row r="83" spans="1:10" ht="12.75">
      <c r="A83" s="100" t="s">
        <v>192</v>
      </c>
      <c r="B83" s="93" t="s">
        <v>191</v>
      </c>
      <c r="F83" s="93"/>
      <c r="J83" s="94">
        <v>-9291473</v>
      </c>
    </row>
    <row r="84" spans="1:10" ht="12.75">
      <c r="A84" s="92" t="s">
        <v>192</v>
      </c>
      <c r="B84" s="93" t="s">
        <v>215</v>
      </c>
      <c r="F84" s="93"/>
      <c r="J84" s="94">
        <v>-16483648</v>
      </c>
    </row>
    <row r="85" spans="1:7" ht="36">
      <c r="A85" s="100"/>
      <c r="B85" s="115"/>
      <c r="C85" s="115"/>
      <c r="D85" s="120" t="s">
        <v>197</v>
      </c>
      <c r="E85" s="120" t="s">
        <v>198</v>
      </c>
      <c r="F85" s="121" t="s">
        <v>201</v>
      </c>
      <c r="G85" s="122" t="s">
        <v>338</v>
      </c>
    </row>
    <row r="86" spans="2:7" ht="12.75">
      <c r="B86" s="93" t="s">
        <v>309</v>
      </c>
      <c r="D86" s="118">
        <v>-8927076</v>
      </c>
      <c r="E86" s="118">
        <v>-2556572</v>
      </c>
      <c r="F86" s="118">
        <v>-5000000</v>
      </c>
      <c r="G86" s="118">
        <f>SUM(D86:F86)</f>
        <v>-16483648</v>
      </c>
    </row>
  </sheetData>
  <sheetProtection/>
  <mergeCells count="2">
    <mergeCell ref="A2:J2"/>
    <mergeCell ref="A3:J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0"/>
  <sheetViews>
    <sheetView zoomScalePageLayoutView="0" workbookViewId="0" topLeftCell="A157">
      <selection activeCell="G184" sqref="G184"/>
    </sheetView>
  </sheetViews>
  <sheetFormatPr defaultColWidth="9.00390625" defaultRowHeight="12.75"/>
  <cols>
    <col min="1" max="1" width="4.75390625" style="92" customWidth="1"/>
    <col min="2" max="3" width="9.125" style="93" customWidth="1"/>
    <col min="4" max="4" width="7.875" style="93" customWidth="1"/>
    <col min="5" max="6" width="9.125" style="77" customWidth="1"/>
    <col min="7" max="7" width="12.625" style="94" bestFit="1" customWidth="1"/>
    <col min="8" max="8" width="8.375" style="94" customWidth="1"/>
    <col min="9" max="9" width="9.125" style="94" customWidth="1"/>
    <col min="10" max="10" width="9.75390625" style="94" bestFit="1" customWidth="1"/>
    <col min="11" max="16384" width="9.125" style="77" customWidth="1"/>
  </cols>
  <sheetData>
    <row r="1" spans="1:10" ht="12.75">
      <c r="A1" s="97" t="s">
        <v>114</v>
      </c>
      <c r="J1" s="92" t="s">
        <v>183</v>
      </c>
    </row>
    <row r="2" spans="1:10" ht="12.75">
      <c r="A2" s="143" t="s">
        <v>184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12.75">
      <c r="A3" s="143" t="s">
        <v>185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2.75">
      <c r="A4" s="143" t="s">
        <v>186</v>
      </c>
      <c r="B4" s="143"/>
      <c r="C4" s="143"/>
      <c r="D4" s="143"/>
      <c r="E4" s="143"/>
      <c r="F4" s="143"/>
      <c r="G4" s="143"/>
      <c r="H4" s="143"/>
      <c r="I4" s="143"/>
      <c r="J4" s="143"/>
    </row>
    <row r="5" spans="1:10" ht="12.75">
      <c r="A5" s="98"/>
      <c r="B5" s="98"/>
      <c r="C5" s="98"/>
      <c r="D5" s="98"/>
      <c r="E5" s="98"/>
      <c r="F5" s="98"/>
      <c r="G5" s="98"/>
      <c r="H5" s="98"/>
      <c r="I5" s="98"/>
      <c r="J5" s="98"/>
    </row>
    <row r="7" ht="12.75">
      <c r="A7" s="99" t="s">
        <v>293</v>
      </c>
    </row>
    <row r="8" ht="12.75">
      <c r="A8" s="99"/>
    </row>
    <row r="10" spans="1:2" ht="12.75">
      <c r="A10" s="92" t="s">
        <v>180</v>
      </c>
      <c r="B10" s="93" t="s">
        <v>298</v>
      </c>
    </row>
    <row r="11" spans="1:10" ht="12.75">
      <c r="A11" s="100" t="s">
        <v>192</v>
      </c>
      <c r="B11" s="93" t="s">
        <v>202</v>
      </c>
      <c r="J11" s="94">
        <v>3805470</v>
      </c>
    </row>
    <row r="12" spans="1:10" ht="12.75">
      <c r="A12" s="100" t="s">
        <v>192</v>
      </c>
      <c r="B12" s="93" t="s">
        <v>196</v>
      </c>
      <c r="J12" s="94">
        <v>-3805470</v>
      </c>
    </row>
    <row r="14" spans="1:2" ht="12.75">
      <c r="A14" s="92" t="s">
        <v>193</v>
      </c>
      <c r="B14" s="93" t="s">
        <v>301</v>
      </c>
    </row>
    <row r="15" spans="1:10" ht="12.75">
      <c r="A15" s="100" t="s">
        <v>192</v>
      </c>
      <c r="B15" s="93" t="s">
        <v>202</v>
      </c>
      <c r="J15" s="94">
        <v>2729633</v>
      </c>
    </row>
    <row r="16" spans="1:10" ht="12.75">
      <c r="A16" s="100" t="s">
        <v>192</v>
      </c>
      <c r="B16" s="93" t="s">
        <v>196</v>
      </c>
      <c r="J16" s="94">
        <v>-2729633</v>
      </c>
    </row>
    <row r="18" spans="1:2" ht="12.75">
      <c r="A18" s="92" t="s">
        <v>194</v>
      </c>
      <c r="B18" s="93" t="s">
        <v>302</v>
      </c>
    </row>
    <row r="19" spans="1:10" ht="12.75">
      <c r="A19" s="100" t="s">
        <v>192</v>
      </c>
      <c r="B19" s="93" t="s">
        <v>202</v>
      </c>
      <c r="J19" s="94">
        <v>5310776</v>
      </c>
    </row>
    <row r="20" spans="1:10" ht="12.75">
      <c r="A20" s="100" t="s">
        <v>192</v>
      </c>
      <c r="B20" s="93" t="s">
        <v>196</v>
      </c>
      <c r="J20" s="94">
        <v>-5310776</v>
      </c>
    </row>
    <row r="22" spans="1:2" ht="12.75">
      <c r="A22" s="92" t="s">
        <v>199</v>
      </c>
      <c r="B22" s="93" t="s">
        <v>303</v>
      </c>
    </row>
    <row r="23" spans="1:10" ht="12.75">
      <c r="A23" s="100" t="s">
        <v>192</v>
      </c>
      <c r="B23" s="93" t="s">
        <v>304</v>
      </c>
      <c r="J23" s="94">
        <v>4017109</v>
      </c>
    </row>
    <row r="24" spans="1:10" ht="12.75">
      <c r="A24" s="100" t="s">
        <v>192</v>
      </c>
      <c r="B24" s="93" t="s">
        <v>217</v>
      </c>
      <c r="J24" s="94">
        <v>-4017109</v>
      </c>
    </row>
    <row r="26" spans="1:2" ht="12.75">
      <c r="A26" s="92" t="s">
        <v>209</v>
      </c>
      <c r="B26" s="93" t="s">
        <v>314</v>
      </c>
    </row>
    <row r="27" spans="1:10" ht="12.75">
      <c r="A27" s="100" t="s">
        <v>192</v>
      </c>
      <c r="B27" s="93" t="s">
        <v>315</v>
      </c>
      <c r="J27" s="94">
        <v>-116000</v>
      </c>
    </row>
    <row r="28" spans="1:10" ht="12.75">
      <c r="A28" s="92" t="s">
        <v>192</v>
      </c>
      <c r="B28" s="93" t="s">
        <v>195</v>
      </c>
      <c r="J28" s="94">
        <v>116000</v>
      </c>
    </row>
    <row r="30" spans="1:2" ht="12.75">
      <c r="A30" s="92" t="s">
        <v>211</v>
      </c>
      <c r="B30" s="93" t="s">
        <v>55</v>
      </c>
    </row>
    <row r="31" spans="1:10" ht="12.75">
      <c r="A31" s="100" t="s">
        <v>192</v>
      </c>
      <c r="B31" s="93" t="s">
        <v>210</v>
      </c>
      <c r="J31" s="94">
        <v>-397002</v>
      </c>
    </row>
    <row r="32" spans="1:10" ht="12.75">
      <c r="A32" s="92" t="s">
        <v>192</v>
      </c>
      <c r="B32" s="93" t="s">
        <v>201</v>
      </c>
      <c r="F32" s="93"/>
      <c r="J32" s="94">
        <v>118110</v>
      </c>
    </row>
    <row r="33" spans="1:10" ht="12.75">
      <c r="A33" s="92" t="s">
        <v>192</v>
      </c>
      <c r="B33" s="77" t="s">
        <v>215</v>
      </c>
      <c r="J33" s="94">
        <v>278892</v>
      </c>
    </row>
    <row r="34" spans="2:6" ht="12.75">
      <c r="B34" s="115"/>
      <c r="C34" s="115"/>
      <c r="D34" s="145" t="s">
        <v>210</v>
      </c>
      <c r="E34" s="145"/>
      <c r="F34" s="124"/>
    </row>
    <row r="35" spans="2:6" ht="12.75">
      <c r="B35" s="115" t="s">
        <v>94</v>
      </c>
      <c r="C35" s="115"/>
      <c r="D35" s="125">
        <v>278892</v>
      </c>
      <c r="E35" s="125"/>
      <c r="F35" s="125"/>
    </row>
    <row r="36" spans="2:6" ht="12.75">
      <c r="B36" s="77"/>
      <c r="F36" s="93"/>
    </row>
    <row r="37" spans="1:2" ht="12.75">
      <c r="A37" s="92" t="s">
        <v>305</v>
      </c>
      <c r="B37" s="93" t="s">
        <v>294</v>
      </c>
    </row>
    <row r="38" spans="1:10" ht="12.75">
      <c r="A38" s="92" t="s">
        <v>192</v>
      </c>
      <c r="B38" s="93" t="s">
        <v>200</v>
      </c>
      <c r="J38" s="94">
        <v>-506950</v>
      </c>
    </row>
    <row r="39" spans="1:10" ht="12.75">
      <c r="A39" s="92" t="s">
        <v>192</v>
      </c>
      <c r="B39" s="93" t="s">
        <v>201</v>
      </c>
      <c r="J39" s="94">
        <v>506950</v>
      </c>
    </row>
    <row r="40" ht="12.75">
      <c r="B40" s="77"/>
    </row>
    <row r="41" spans="1:2" ht="12.75">
      <c r="A41" s="92" t="s">
        <v>306</v>
      </c>
      <c r="B41" s="93" t="s">
        <v>203</v>
      </c>
    </row>
    <row r="42" spans="1:10" ht="12.75">
      <c r="A42" s="92" t="s">
        <v>192</v>
      </c>
      <c r="B42" s="93" t="s">
        <v>191</v>
      </c>
      <c r="J42" s="94">
        <v>-150000</v>
      </c>
    </row>
    <row r="43" spans="1:10" ht="12.75">
      <c r="A43" s="92" t="s">
        <v>192</v>
      </c>
      <c r="B43" s="93" t="s">
        <v>205</v>
      </c>
      <c r="J43" s="94">
        <v>150000</v>
      </c>
    </row>
    <row r="44" ht="12.75">
      <c r="B44" s="77"/>
    </row>
    <row r="45" spans="1:2" ht="12.75">
      <c r="A45" s="92" t="s">
        <v>307</v>
      </c>
      <c r="B45" s="93" t="s">
        <v>218</v>
      </c>
    </row>
    <row r="46" spans="1:10" ht="12.75">
      <c r="A46" s="92" t="s">
        <v>192</v>
      </c>
      <c r="B46" s="93" t="s">
        <v>200</v>
      </c>
      <c r="J46" s="94">
        <v>-100000</v>
      </c>
    </row>
    <row r="47" spans="1:10" ht="12.75">
      <c r="A47" s="92" t="s">
        <v>192</v>
      </c>
      <c r="B47" s="93" t="s">
        <v>201</v>
      </c>
      <c r="J47" s="94">
        <v>100000</v>
      </c>
    </row>
    <row r="48" ht="12.75">
      <c r="B48" s="77"/>
    </row>
    <row r="49" spans="1:2" ht="12.75">
      <c r="A49" s="92" t="s">
        <v>313</v>
      </c>
      <c r="B49" s="93" t="s">
        <v>299</v>
      </c>
    </row>
    <row r="50" spans="1:10" ht="12.75">
      <c r="A50" s="92" t="s">
        <v>192</v>
      </c>
      <c r="B50" s="93" t="s">
        <v>300</v>
      </c>
      <c r="J50" s="94">
        <v>1000163</v>
      </c>
    </row>
    <row r="51" spans="1:10" ht="12.75">
      <c r="A51" s="92" t="s">
        <v>192</v>
      </c>
      <c r="B51" s="93" t="s">
        <v>191</v>
      </c>
      <c r="J51" s="94">
        <v>-1000163</v>
      </c>
    </row>
    <row r="52" ht="12.75">
      <c r="B52" s="77"/>
    </row>
    <row r="54" ht="12.75">
      <c r="A54" s="99" t="s">
        <v>316</v>
      </c>
    </row>
    <row r="55" ht="12.75">
      <c r="A55" s="99"/>
    </row>
    <row r="57" spans="1:2" ht="12.75">
      <c r="A57" s="92" t="s">
        <v>180</v>
      </c>
      <c r="B57" s="93" t="s">
        <v>317</v>
      </c>
    </row>
    <row r="58" spans="1:10" ht="12.75">
      <c r="A58" s="100" t="s">
        <v>192</v>
      </c>
      <c r="B58" s="93" t="s">
        <v>202</v>
      </c>
      <c r="J58" s="94">
        <v>1890289</v>
      </c>
    </row>
    <row r="59" spans="1:10" ht="12.75">
      <c r="A59" s="100" t="s">
        <v>192</v>
      </c>
      <c r="B59" s="93" t="s">
        <v>196</v>
      </c>
      <c r="J59" s="94">
        <v>-1890289</v>
      </c>
    </row>
    <row r="61" spans="1:2" ht="12.75">
      <c r="A61" s="92" t="s">
        <v>193</v>
      </c>
      <c r="B61" s="93" t="s">
        <v>294</v>
      </c>
    </row>
    <row r="62" spans="1:10" ht="12.75">
      <c r="A62" s="92" t="s">
        <v>192</v>
      </c>
      <c r="B62" s="93" t="s">
        <v>200</v>
      </c>
      <c r="J62" s="94">
        <v>-2540000</v>
      </c>
    </row>
    <row r="63" spans="1:10" ht="12.75">
      <c r="A63" s="92" t="s">
        <v>192</v>
      </c>
      <c r="B63" s="93" t="s">
        <v>200</v>
      </c>
      <c r="J63" s="94">
        <v>635000</v>
      </c>
    </row>
    <row r="64" spans="1:10" ht="12.75">
      <c r="A64" s="92" t="s">
        <v>192</v>
      </c>
      <c r="B64" s="93" t="s">
        <v>201</v>
      </c>
      <c r="J64" s="94">
        <v>1905000</v>
      </c>
    </row>
    <row r="66" spans="1:2" ht="12.75">
      <c r="A66" s="92" t="s">
        <v>194</v>
      </c>
      <c r="B66" s="93" t="s">
        <v>55</v>
      </c>
    </row>
    <row r="67" spans="1:10" ht="12.75">
      <c r="A67" s="100" t="s">
        <v>192</v>
      </c>
      <c r="B67" s="93" t="s">
        <v>210</v>
      </c>
      <c r="J67" s="94">
        <v>-23495</v>
      </c>
    </row>
    <row r="68" spans="1:10" ht="12.75">
      <c r="A68" s="92" t="s">
        <v>192</v>
      </c>
      <c r="B68" s="93" t="s">
        <v>201</v>
      </c>
      <c r="F68" s="93"/>
      <c r="J68" s="94">
        <v>23495</v>
      </c>
    </row>
    <row r="70" spans="1:2" ht="12.75">
      <c r="A70" s="92" t="s">
        <v>199</v>
      </c>
      <c r="B70" s="93" t="s">
        <v>318</v>
      </c>
    </row>
    <row r="71" spans="1:10" ht="12.75">
      <c r="A71" s="100" t="s">
        <v>192</v>
      </c>
      <c r="B71" s="93" t="s">
        <v>200</v>
      </c>
      <c r="J71" s="94">
        <v>-191000</v>
      </c>
    </row>
    <row r="72" spans="1:10" ht="12.75">
      <c r="A72" s="92" t="s">
        <v>192</v>
      </c>
      <c r="B72" s="93" t="s">
        <v>201</v>
      </c>
      <c r="F72" s="93"/>
      <c r="J72" s="94">
        <v>191000</v>
      </c>
    </row>
    <row r="74" spans="1:2" ht="12.75">
      <c r="A74" s="92" t="s">
        <v>209</v>
      </c>
      <c r="B74" s="93" t="s">
        <v>203</v>
      </c>
    </row>
    <row r="75" spans="1:10" ht="12.75">
      <c r="A75" s="92" t="s">
        <v>192</v>
      </c>
      <c r="B75" s="93" t="s">
        <v>191</v>
      </c>
      <c r="J75" s="94">
        <v>-1340000</v>
      </c>
    </row>
    <row r="76" spans="1:10" ht="12.75">
      <c r="A76" s="92" t="s">
        <v>192</v>
      </c>
      <c r="B76" s="93" t="s">
        <v>205</v>
      </c>
      <c r="J76" s="94">
        <v>1340000</v>
      </c>
    </row>
    <row r="78" spans="1:10" ht="12.75">
      <c r="A78" s="92" t="s">
        <v>211</v>
      </c>
      <c r="B78" s="149" t="s">
        <v>319</v>
      </c>
      <c r="C78" s="150"/>
      <c r="D78" s="150"/>
      <c r="E78" s="150"/>
      <c r="F78" s="150"/>
      <c r="G78" s="150"/>
      <c r="H78" s="150"/>
      <c r="I78" s="150"/>
      <c r="J78" s="150"/>
    </row>
    <row r="79" spans="2:10" ht="12.75">
      <c r="B79" s="150"/>
      <c r="C79" s="150"/>
      <c r="D79" s="150"/>
      <c r="E79" s="150"/>
      <c r="F79" s="150"/>
      <c r="G79" s="150"/>
      <c r="H79" s="150"/>
      <c r="I79" s="150"/>
      <c r="J79" s="150"/>
    </row>
    <row r="80" spans="1:10" ht="12.75">
      <c r="A80" s="92" t="s">
        <v>192</v>
      </c>
      <c r="B80" s="93" t="s">
        <v>191</v>
      </c>
      <c r="J80" s="94">
        <v>-1050000</v>
      </c>
    </row>
    <row r="81" spans="1:10" ht="12.75">
      <c r="A81" s="92" t="s">
        <v>192</v>
      </c>
      <c r="B81" s="93" t="s">
        <v>315</v>
      </c>
      <c r="J81" s="94">
        <v>1050000</v>
      </c>
    </row>
    <row r="84" ht="12.75">
      <c r="A84" s="99" t="s">
        <v>322</v>
      </c>
    </row>
    <row r="85" ht="12.75">
      <c r="A85" s="99"/>
    </row>
    <row r="87" spans="1:2" ht="12.75">
      <c r="A87" s="92" t="s">
        <v>180</v>
      </c>
      <c r="B87" s="93" t="s">
        <v>323</v>
      </c>
    </row>
    <row r="88" spans="1:10" ht="12.75">
      <c r="A88" s="100" t="s">
        <v>192</v>
      </c>
      <c r="B88" s="93" t="s">
        <v>202</v>
      </c>
      <c r="J88" s="94">
        <v>1854094</v>
      </c>
    </row>
    <row r="89" spans="1:10" ht="12.75">
      <c r="A89" s="100" t="s">
        <v>192</v>
      </c>
      <c r="B89" s="93" t="s">
        <v>196</v>
      </c>
      <c r="J89" s="94">
        <v>-1854094</v>
      </c>
    </row>
    <row r="91" spans="1:2" ht="12.75">
      <c r="A91" s="92" t="s">
        <v>193</v>
      </c>
      <c r="B91" s="77" t="s">
        <v>325</v>
      </c>
    </row>
    <row r="92" spans="1:10" ht="12.75">
      <c r="A92" s="92" t="s">
        <v>192</v>
      </c>
      <c r="B92" s="77" t="s">
        <v>326</v>
      </c>
      <c r="J92" s="94">
        <v>416661</v>
      </c>
    </row>
    <row r="93" spans="1:10" ht="12.75">
      <c r="A93" s="92" t="s">
        <v>192</v>
      </c>
      <c r="B93" s="93" t="s">
        <v>217</v>
      </c>
      <c r="J93" s="94">
        <v>-416661</v>
      </c>
    </row>
    <row r="95" spans="1:2" ht="12.75">
      <c r="A95" s="92" t="s">
        <v>194</v>
      </c>
      <c r="B95" s="93" t="s">
        <v>294</v>
      </c>
    </row>
    <row r="96" spans="1:10" ht="12.75">
      <c r="A96" s="92" t="s">
        <v>192</v>
      </c>
      <c r="B96" s="93" t="s">
        <v>200</v>
      </c>
      <c r="J96" s="94">
        <v>-1462000</v>
      </c>
    </row>
    <row r="97" spans="1:10" ht="12.75">
      <c r="A97" s="92" t="s">
        <v>192</v>
      </c>
      <c r="B97" s="93" t="s">
        <v>201</v>
      </c>
      <c r="J97" s="94">
        <v>1462000</v>
      </c>
    </row>
    <row r="99" spans="1:2" ht="12.75">
      <c r="A99" s="92" t="s">
        <v>199</v>
      </c>
      <c r="B99" s="93" t="s">
        <v>55</v>
      </c>
    </row>
    <row r="100" spans="1:10" ht="12.75">
      <c r="A100" s="100" t="s">
        <v>192</v>
      </c>
      <c r="B100" s="93" t="s">
        <v>210</v>
      </c>
      <c r="J100" s="94">
        <v>-152400</v>
      </c>
    </row>
    <row r="101" spans="1:10" ht="12.75">
      <c r="A101" s="92" t="s">
        <v>192</v>
      </c>
      <c r="B101" s="93" t="s">
        <v>201</v>
      </c>
      <c r="F101" s="93"/>
      <c r="J101" s="94">
        <v>152400</v>
      </c>
    </row>
    <row r="102" ht="12.75">
      <c r="F102" s="93"/>
    </row>
    <row r="103" spans="1:2" ht="12.75">
      <c r="A103" s="92" t="s">
        <v>209</v>
      </c>
      <c r="B103" s="93" t="s">
        <v>324</v>
      </c>
    </row>
    <row r="104" spans="1:10" ht="12.75">
      <c r="A104" s="92" t="s">
        <v>192</v>
      </c>
      <c r="B104" s="93" t="s">
        <v>210</v>
      </c>
      <c r="J104" s="94">
        <v>-121300</v>
      </c>
    </row>
    <row r="105" spans="1:10" ht="12.75">
      <c r="A105" s="92" t="s">
        <v>192</v>
      </c>
      <c r="B105" s="93" t="s">
        <v>201</v>
      </c>
      <c r="J105" s="94">
        <v>121300</v>
      </c>
    </row>
    <row r="107" spans="1:2" ht="12.75">
      <c r="A107" s="92" t="s">
        <v>211</v>
      </c>
      <c r="B107" s="93" t="s">
        <v>333</v>
      </c>
    </row>
    <row r="108" spans="1:10" ht="12.75">
      <c r="A108" s="92" t="s">
        <v>192</v>
      </c>
      <c r="B108" s="93" t="s">
        <v>210</v>
      </c>
      <c r="J108" s="94">
        <v>-248920</v>
      </c>
    </row>
    <row r="109" spans="1:10" ht="12.75">
      <c r="A109" s="92" t="s">
        <v>192</v>
      </c>
      <c r="B109" s="93" t="s">
        <v>201</v>
      </c>
      <c r="J109" s="94">
        <v>248920</v>
      </c>
    </row>
    <row r="111" spans="1:2" ht="12.75">
      <c r="A111" s="92" t="s">
        <v>305</v>
      </c>
      <c r="B111" s="93" t="s">
        <v>203</v>
      </c>
    </row>
    <row r="112" spans="1:10" ht="12.75">
      <c r="A112" s="92" t="s">
        <v>192</v>
      </c>
      <c r="B112" s="93" t="s">
        <v>191</v>
      </c>
      <c r="J112" s="94">
        <v>850000</v>
      </c>
    </row>
    <row r="113" spans="1:10" ht="12.75">
      <c r="A113" s="92" t="s">
        <v>192</v>
      </c>
      <c r="B113" s="93" t="s">
        <v>205</v>
      </c>
      <c r="J113" s="94">
        <v>-850000</v>
      </c>
    </row>
    <row r="115" spans="1:2" ht="12.75">
      <c r="A115" s="92" t="s">
        <v>306</v>
      </c>
      <c r="B115" s="93" t="s">
        <v>329</v>
      </c>
    </row>
    <row r="116" spans="1:10" ht="12.75">
      <c r="A116" s="92" t="s">
        <v>192</v>
      </c>
      <c r="B116" s="93" t="s">
        <v>200</v>
      </c>
      <c r="J116" s="94">
        <v>-50000</v>
      </c>
    </row>
    <row r="117" spans="1:10" ht="12.75">
      <c r="A117" s="92" t="s">
        <v>192</v>
      </c>
      <c r="B117" s="93" t="s">
        <v>201</v>
      </c>
      <c r="J117" s="94">
        <v>50000</v>
      </c>
    </row>
    <row r="119" spans="1:2" ht="12.75">
      <c r="A119" s="92" t="s">
        <v>307</v>
      </c>
      <c r="B119" s="93" t="s">
        <v>327</v>
      </c>
    </row>
    <row r="120" spans="1:10" ht="12.75">
      <c r="A120" s="92" t="s">
        <v>192</v>
      </c>
      <c r="B120" s="93" t="s">
        <v>197</v>
      </c>
      <c r="J120" s="94">
        <v>250</v>
      </c>
    </row>
    <row r="121" spans="1:10" ht="12.75">
      <c r="A121" s="92" t="s">
        <v>192</v>
      </c>
      <c r="B121" s="93" t="s">
        <v>198</v>
      </c>
      <c r="J121" s="94">
        <v>-162</v>
      </c>
    </row>
    <row r="122" spans="1:10" ht="12.75">
      <c r="A122" s="92" t="s">
        <v>192</v>
      </c>
      <c r="B122" s="93" t="s">
        <v>201</v>
      </c>
      <c r="J122" s="94">
        <v>-88</v>
      </c>
    </row>
    <row r="124" spans="1:2" ht="12.75">
      <c r="A124" s="92" t="s">
        <v>313</v>
      </c>
      <c r="B124" s="93" t="s">
        <v>328</v>
      </c>
    </row>
    <row r="125" spans="1:10" ht="12.75">
      <c r="A125" s="92" t="s">
        <v>192</v>
      </c>
      <c r="B125" s="93" t="s">
        <v>200</v>
      </c>
      <c r="J125" s="94">
        <v>-4383000</v>
      </c>
    </row>
    <row r="126" spans="1:10" ht="12.75">
      <c r="A126" s="92" t="s">
        <v>192</v>
      </c>
      <c r="B126" s="93" t="s">
        <v>210</v>
      </c>
      <c r="J126" s="94">
        <v>4383000</v>
      </c>
    </row>
    <row r="129" ht="12.75">
      <c r="A129" s="99" t="s">
        <v>330</v>
      </c>
    </row>
    <row r="131" spans="1:10" ht="12.75">
      <c r="A131" s="92" t="s">
        <v>180</v>
      </c>
      <c r="B131" s="144" t="s">
        <v>372</v>
      </c>
      <c r="C131" s="144"/>
      <c r="D131" s="144"/>
      <c r="E131" s="144"/>
      <c r="F131" s="144"/>
      <c r="G131" s="144"/>
      <c r="H131" s="144"/>
      <c r="I131" s="144"/>
      <c r="J131" s="144"/>
    </row>
    <row r="132" spans="2:10" ht="12.75">
      <c r="B132" s="144"/>
      <c r="C132" s="144"/>
      <c r="D132" s="144"/>
      <c r="E132" s="144"/>
      <c r="F132" s="144"/>
      <c r="G132" s="144"/>
      <c r="H132" s="144"/>
      <c r="I132" s="144"/>
      <c r="J132" s="144"/>
    </row>
    <row r="133" spans="1:10" ht="12.75">
      <c r="A133" s="92" t="s">
        <v>192</v>
      </c>
      <c r="B133" s="93" t="s">
        <v>331</v>
      </c>
      <c r="J133" s="94">
        <v>-180000</v>
      </c>
    </row>
    <row r="134" spans="1:10" ht="12.75">
      <c r="A134" s="92" t="s">
        <v>192</v>
      </c>
      <c r="B134" s="93" t="s">
        <v>215</v>
      </c>
      <c r="F134" s="93"/>
      <c r="J134" s="94">
        <v>180000</v>
      </c>
    </row>
    <row r="135" spans="1:6" ht="12.75">
      <c r="A135" s="100"/>
      <c r="B135" s="115"/>
      <c r="C135" s="115"/>
      <c r="D135" s="146" t="s">
        <v>201</v>
      </c>
      <c r="E135" s="146"/>
      <c r="F135" s="93"/>
    </row>
    <row r="136" spans="1:6" ht="12.75">
      <c r="A136" s="100"/>
      <c r="B136" s="115" t="s">
        <v>311</v>
      </c>
      <c r="C136" s="115"/>
      <c r="D136" s="148">
        <v>180000</v>
      </c>
      <c r="E136" s="148"/>
      <c r="F136" s="93"/>
    </row>
    <row r="138" spans="1:10" ht="12.75" customHeight="1">
      <c r="A138" s="92" t="s">
        <v>193</v>
      </c>
      <c r="B138" s="117" t="s">
        <v>373</v>
      </c>
      <c r="C138" s="116"/>
      <c r="D138" s="116"/>
      <c r="E138" s="116"/>
      <c r="F138" s="116"/>
      <c r="G138" s="116"/>
      <c r="H138" s="116"/>
      <c r="I138" s="116"/>
      <c r="J138" s="116"/>
    </row>
    <row r="139" spans="1:10" ht="12.75">
      <c r="A139" s="92" t="s">
        <v>192</v>
      </c>
      <c r="B139" s="93" t="s">
        <v>331</v>
      </c>
      <c r="J139" s="94">
        <v>-884000</v>
      </c>
    </row>
    <row r="140" spans="1:10" ht="12.75">
      <c r="A140" s="92" t="s">
        <v>192</v>
      </c>
      <c r="B140" s="93" t="s">
        <v>215</v>
      </c>
      <c r="F140" s="93"/>
      <c r="J140" s="94">
        <v>884000</v>
      </c>
    </row>
    <row r="141" spans="1:6" ht="12.75">
      <c r="A141" s="100"/>
      <c r="B141" s="115"/>
      <c r="C141" s="115"/>
      <c r="D141" s="146" t="s">
        <v>201</v>
      </c>
      <c r="E141" s="146"/>
      <c r="F141" s="93"/>
    </row>
    <row r="142" spans="1:6" ht="12.75">
      <c r="A142" s="100"/>
      <c r="B142" s="115" t="s">
        <v>311</v>
      </c>
      <c r="C142" s="115"/>
      <c r="D142" s="148">
        <v>884000</v>
      </c>
      <c r="E142" s="148"/>
      <c r="F142" s="93"/>
    </row>
    <row r="144" spans="1:10" ht="12.75">
      <c r="A144" s="92" t="s">
        <v>194</v>
      </c>
      <c r="B144" s="117" t="s">
        <v>334</v>
      </c>
      <c r="C144" s="116"/>
      <c r="D144" s="116"/>
      <c r="E144" s="116"/>
      <c r="F144" s="116"/>
      <c r="G144" s="116"/>
      <c r="H144" s="116"/>
      <c r="I144" s="116"/>
      <c r="J144" s="116"/>
    </row>
    <row r="145" spans="1:10" ht="12.75">
      <c r="A145" s="92" t="s">
        <v>192</v>
      </c>
      <c r="B145" s="93" t="s">
        <v>191</v>
      </c>
      <c r="J145" s="94">
        <v>-40000</v>
      </c>
    </row>
    <row r="146" spans="1:10" ht="12.75">
      <c r="A146" s="92" t="s">
        <v>192</v>
      </c>
      <c r="B146" s="93" t="s">
        <v>215</v>
      </c>
      <c r="F146" s="93"/>
      <c r="J146" s="94">
        <v>40000</v>
      </c>
    </row>
    <row r="147" spans="1:6" ht="12.75">
      <c r="A147" s="100"/>
      <c r="B147" s="115"/>
      <c r="C147" s="115"/>
      <c r="D147" s="146" t="s">
        <v>201</v>
      </c>
      <c r="E147" s="146"/>
      <c r="F147" s="93"/>
    </row>
    <row r="148" spans="1:6" ht="12.75">
      <c r="A148" s="100"/>
      <c r="B148" s="115" t="s">
        <v>311</v>
      </c>
      <c r="C148" s="115"/>
      <c r="D148" s="148">
        <v>40000</v>
      </c>
      <c r="E148" s="148"/>
      <c r="F148" s="93"/>
    </row>
    <row r="149" spans="1:6" ht="12.75">
      <c r="A149" s="100"/>
      <c r="B149" s="115"/>
      <c r="C149" s="115"/>
      <c r="D149" s="126"/>
      <c r="E149" s="126"/>
      <c r="F149" s="93"/>
    </row>
    <row r="150" spans="1:10" ht="12.75">
      <c r="A150" s="92" t="s">
        <v>199</v>
      </c>
      <c r="B150" s="147" t="s">
        <v>332</v>
      </c>
      <c r="C150" s="147"/>
      <c r="D150" s="147"/>
      <c r="E150" s="147"/>
      <c r="F150" s="147"/>
      <c r="G150" s="147"/>
      <c r="H150" s="147"/>
      <c r="I150" s="147"/>
      <c r="J150" s="147"/>
    </row>
    <row r="151" spans="2:10" ht="12.75">
      <c r="B151" s="147"/>
      <c r="C151" s="147"/>
      <c r="D151" s="147"/>
      <c r="E151" s="147"/>
      <c r="F151" s="147"/>
      <c r="G151" s="147"/>
      <c r="H151" s="147"/>
      <c r="I151" s="147"/>
      <c r="J151" s="147"/>
    </row>
    <row r="152" spans="1:10" ht="12.75">
      <c r="A152" s="92" t="s">
        <v>192</v>
      </c>
      <c r="B152" s="93" t="s">
        <v>331</v>
      </c>
      <c r="J152" s="94">
        <v>-3000000</v>
      </c>
    </row>
    <row r="153" spans="1:10" ht="12.75">
      <c r="A153" s="92" t="s">
        <v>192</v>
      </c>
      <c r="B153" s="93" t="s">
        <v>215</v>
      </c>
      <c r="F153" s="93"/>
      <c r="J153" s="94">
        <v>3000000</v>
      </c>
    </row>
    <row r="154" spans="1:6" ht="12.75">
      <c r="A154" s="100"/>
      <c r="B154" s="115"/>
      <c r="C154" s="115"/>
      <c r="D154" s="146" t="s">
        <v>201</v>
      </c>
      <c r="E154" s="146"/>
      <c r="F154" s="93"/>
    </row>
    <row r="155" spans="1:6" ht="12.75">
      <c r="A155" s="100"/>
      <c r="B155" s="115" t="s">
        <v>310</v>
      </c>
      <c r="C155" s="115"/>
      <c r="D155" s="148">
        <v>3000000</v>
      </c>
      <c r="E155" s="148"/>
      <c r="F155" s="93"/>
    </row>
    <row r="156" spans="1:6" ht="12.75">
      <c r="A156" s="100"/>
      <c r="B156" s="115"/>
      <c r="C156" s="115"/>
      <c r="D156" s="126"/>
      <c r="E156" s="126"/>
      <c r="F156" s="93"/>
    </row>
    <row r="157" spans="1:2" ht="12.75">
      <c r="A157" s="92" t="s">
        <v>209</v>
      </c>
      <c r="B157" s="93" t="s">
        <v>320</v>
      </c>
    </row>
    <row r="158" spans="1:10" ht="12.75">
      <c r="A158" s="100" t="s">
        <v>192</v>
      </c>
      <c r="B158" s="77" t="s">
        <v>191</v>
      </c>
      <c r="F158" s="93"/>
      <c r="J158" s="94">
        <v>-1097233</v>
      </c>
    </row>
    <row r="159" spans="1:10" ht="12.75">
      <c r="A159" s="92" t="s">
        <v>192</v>
      </c>
      <c r="B159" s="93" t="s">
        <v>215</v>
      </c>
      <c r="F159" s="93"/>
      <c r="J159" s="94">
        <v>1097233</v>
      </c>
    </row>
    <row r="160" spans="1:6" ht="12.75">
      <c r="A160" s="100"/>
      <c r="B160" s="115"/>
      <c r="C160" s="115"/>
      <c r="D160" s="146" t="s">
        <v>201</v>
      </c>
      <c r="E160" s="146"/>
      <c r="F160" s="93"/>
    </row>
    <row r="161" spans="1:6" ht="12.75">
      <c r="A161" s="100"/>
      <c r="B161" s="115" t="s">
        <v>91</v>
      </c>
      <c r="C161" s="115"/>
      <c r="D161" s="148">
        <v>1097233</v>
      </c>
      <c r="E161" s="148"/>
      <c r="F161" s="93"/>
    </row>
    <row r="162" spans="1:6" ht="12.75">
      <c r="A162" s="100"/>
      <c r="B162" s="77"/>
      <c r="F162" s="93"/>
    </row>
    <row r="163" spans="1:10" ht="12.75">
      <c r="A163" s="92" t="s">
        <v>211</v>
      </c>
      <c r="B163" s="117" t="s">
        <v>348</v>
      </c>
      <c r="C163" s="116"/>
      <c r="D163" s="116"/>
      <c r="E163" s="116"/>
      <c r="F163" s="116"/>
      <c r="G163" s="116"/>
      <c r="H163" s="116"/>
      <c r="I163" s="116"/>
      <c r="J163" s="116"/>
    </row>
    <row r="164" spans="1:10" ht="12.75">
      <c r="A164" s="100" t="s">
        <v>192</v>
      </c>
      <c r="B164" s="93" t="s">
        <v>315</v>
      </c>
      <c r="J164" s="94">
        <v>1000000</v>
      </c>
    </row>
    <row r="165" spans="1:10" ht="12.75">
      <c r="A165" s="92" t="s">
        <v>192</v>
      </c>
      <c r="B165" s="93" t="s">
        <v>215</v>
      </c>
      <c r="F165" s="93"/>
      <c r="J165" s="94">
        <v>-1000000</v>
      </c>
    </row>
    <row r="166" spans="1:6" ht="12.75">
      <c r="A166" s="100"/>
      <c r="B166" s="115"/>
      <c r="C166" s="115"/>
      <c r="D166" s="146" t="s">
        <v>201</v>
      </c>
      <c r="E166" s="146"/>
      <c r="F166" s="93"/>
    </row>
    <row r="167" spans="1:6" ht="12.75">
      <c r="A167" s="100"/>
      <c r="B167" s="115" t="s">
        <v>94</v>
      </c>
      <c r="C167" s="115"/>
      <c r="D167" s="148">
        <v>-1000000</v>
      </c>
      <c r="E167" s="148"/>
      <c r="F167" s="93"/>
    </row>
    <row r="169" spans="1:2" ht="12.75">
      <c r="A169" s="92" t="s">
        <v>305</v>
      </c>
      <c r="B169" s="93" t="s">
        <v>374</v>
      </c>
    </row>
    <row r="170" spans="1:10" ht="12.75">
      <c r="A170" s="92" t="s">
        <v>192</v>
      </c>
      <c r="B170" s="93" t="s">
        <v>201</v>
      </c>
      <c r="J170" s="94">
        <v>942450</v>
      </c>
    </row>
    <row r="171" spans="1:10" ht="12.75">
      <c r="A171" s="92" t="s">
        <v>192</v>
      </c>
      <c r="B171" s="93" t="s">
        <v>201</v>
      </c>
      <c r="J171" s="94">
        <v>-942450</v>
      </c>
    </row>
    <row r="173" spans="1:2" ht="12.75">
      <c r="A173" s="92" t="s">
        <v>306</v>
      </c>
      <c r="B173" s="93" t="s">
        <v>203</v>
      </c>
    </row>
    <row r="174" spans="1:10" ht="12.75">
      <c r="A174" s="92" t="s">
        <v>192</v>
      </c>
      <c r="B174" s="93" t="s">
        <v>191</v>
      </c>
      <c r="J174" s="94">
        <v>-120000</v>
      </c>
    </row>
    <row r="175" spans="1:10" ht="12.75">
      <c r="A175" s="92" t="s">
        <v>192</v>
      </c>
      <c r="B175" s="93" t="s">
        <v>205</v>
      </c>
      <c r="J175" s="94">
        <v>120000</v>
      </c>
    </row>
    <row r="177" spans="1:10" ht="12.75">
      <c r="A177" s="92" t="s">
        <v>307</v>
      </c>
      <c r="B177" s="144" t="s">
        <v>375</v>
      </c>
      <c r="C177" s="144"/>
      <c r="D177" s="144"/>
      <c r="E177" s="144"/>
      <c r="F177" s="144"/>
      <c r="G177" s="144"/>
      <c r="H177" s="144"/>
      <c r="I177" s="144"/>
      <c r="J177" s="144"/>
    </row>
    <row r="178" spans="2:10" ht="12.75">
      <c r="B178" s="144"/>
      <c r="C178" s="144"/>
      <c r="D178" s="144"/>
      <c r="E178" s="144"/>
      <c r="F178" s="144"/>
      <c r="G178" s="144"/>
      <c r="H178" s="144"/>
      <c r="I178" s="144"/>
      <c r="J178" s="144"/>
    </row>
    <row r="179" spans="1:10" ht="12.75">
      <c r="A179" s="92" t="s">
        <v>192</v>
      </c>
      <c r="B179" s="93" t="s">
        <v>370</v>
      </c>
      <c r="J179" s="94">
        <v>-4879912</v>
      </c>
    </row>
    <row r="180" spans="1:10" ht="12.75">
      <c r="A180" s="92" t="s">
        <v>192</v>
      </c>
      <c r="B180" s="93" t="s">
        <v>371</v>
      </c>
      <c r="J180" s="94">
        <v>4879912</v>
      </c>
    </row>
  </sheetData>
  <sheetProtection/>
  <mergeCells count="20">
    <mergeCell ref="D167:E167"/>
    <mergeCell ref="D160:E160"/>
    <mergeCell ref="D161:E161"/>
    <mergeCell ref="D155:E155"/>
    <mergeCell ref="D154:E154"/>
    <mergeCell ref="A2:J2"/>
    <mergeCell ref="A3:J3"/>
    <mergeCell ref="A4:J4"/>
    <mergeCell ref="B78:J79"/>
    <mergeCell ref="B131:J132"/>
    <mergeCell ref="B177:J178"/>
    <mergeCell ref="D34:E34"/>
    <mergeCell ref="D166:E166"/>
    <mergeCell ref="B150:J151"/>
    <mergeCell ref="D147:E147"/>
    <mergeCell ref="D148:E148"/>
    <mergeCell ref="D135:E135"/>
    <mergeCell ref="D136:E136"/>
    <mergeCell ref="D141:E141"/>
    <mergeCell ref="D142:E1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61"/>
  <sheetViews>
    <sheetView zoomScalePageLayoutView="0" workbookViewId="0" topLeftCell="A121">
      <selection activeCell="B143" sqref="B143"/>
    </sheetView>
  </sheetViews>
  <sheetFormatPr defaultColWidth="9.00390625" defaultRowHeight="12.75"/>
  <cols>
    <col min="1" max="1" width="4.75390625" style="92" customWidth="1"/>
    <col min="2" max="6" width="9.125" style="77" customWidth="1"/>
    <col min="7" max="7" width="9.75390625" style="94" bestFit="1" customWidth="1"/>
    <col min="8" max="8" width="9.125" style="77" customWidth="1"/>
    <col min="9" max="9" width="12.75390625" style="94" bestFit="1" customWidth="1"/>
    <col min="10" max="16384" width="9.125" style="77" customWidth="1"/>
  </cols>
  <sheetData>
    <row r="1" spans="1:9" ht="12.75">
      <c r="A1" s="97" t="s">
        <v>114</v>
      </c>
      <c r="I1" s="102" t="s">
        <v>188</v>
      </c>
    </row>
    <row r="2" spans="1:9" ht="12.75">
      <c r="A2" s="143" t="s">
        <v>187</v>
      </c>
      <c r="B2" s="143"/>
      <c r="C2" s="143"/>
      <c r="D2" s="143"/>
      <c r="E2" s="143"/>
      <c r="F2" s="143"/>
      <c r="G2" s="143"/>
      <c r="H2" s="143"/>
      <c r="I2" s="143"/>
    </row>
    <row r="3" spans="1:9" ht="12.75">
      <c r="A3" s="143" t="s">
        <v>189</v>
      </c>
      <c r="B3" s="143"/>
      <c r="C3" s="143"/>
      <c r="D3" s="143"/>
      <c r="E3" s="143"/>
      <c r="F3" s="143"/>
      <c r="G3" s="143"/>
      <c r="H3" s="143"/>
      <c r="I3" s="143"/>
    </row>
    <row r="4" spans="1:9" ht="12.75">
      <c r="A4" s="143" t="s">
        <v>190</v>
      </c>
      <c r="B4" s="143"/>
      <c r="C4" s="143"/>
      <c r="D4" s="143"/>
      <c r="E4" s="143"/>
      <c r="F4" s="143"/>
      <c r="G4" s="143"/>
      <c r="H4" s="143"/>
      <c r="I4" s="143"/>
    </row>
    <row r="5" spans="1:9" ht="12.75">
      <c r="A5" s="98"/>
      <c r="B5" s="98"/>
      <c r="C5" s="98"/>
      <c r="D5" s="98"/>
      <c r="E5" s="98"/>
      <c r="F5" s="98"/>
      <c r="G5" s="98"/>
      <c r="H5" s="98"/>
      <c r="I5" s="98"/>
    </row>
    <row r="7" ht="12.75">
      <c r="A7" s="103" t="s">
        <v>221</v>
      </c>
    </row>
    <row r="9" ht="12.75">
      <c r="A9" s="99" t="s">
        <v>293</v>
      </c>
    </row>
    <row r="11" spans="1:2" ht="12.75">
      <c r="A11" s="92" t="s">
        <v>180</v>
      </c>
      <c r="B11" s="77" t="s">
        <v>312</v>
      </c>
    </row>
    <row r="12" spans="1:9" ht="12.75">
      <c r="A12" s="92" t="s">
        <v>192</v>
      </c>
      <c r="B12" s="77" t="s">
        <v>220</v>
      </c>
      <c r="I12" s="94">
        <v>34470737</v>
      </c>
    </row>
    <row r="13" spans="1:9" ht="12.75">
      <c r="A13" s="92" t="s">
        <v>192</v>
      </c>
      <c r="B13" s="77" t="s">
        <v>201</v>
      </c>
      <c r="I13" s="94">
        <v>34470737</v>
      </c>
    </row>
    <row r="14" spans="2:8" ht="12.75">
      <c r="B14" s="93"/>
      <c r="C14" s="93"/>
      <c r="D14" s="93"/>
      <c r="H14" s="94"/>
    </row>
    <row r="15" ht="12.75">
      <c r="A15" s="99" t="s">
        <v>330</v>
      </c>
    </row>
    <row r="17" spans="1:2" ht="12.75">
      <c r="A17" s="92" t="s">
        <v>180</v>
      </c>
      <c r="B17" s="77" t="s">
        <v>369</v>
      </c>
    </row>
    <row r="18" spans="1:9" ht="12.75">
      <c r="A18" s="92" t="s">
        <v>192</v>
      </c>
      <c r="B18" s="77" t="s">
        <v>201</v>
      </c>
      <c r="I18" s="94">
        <v>-1680000</v>
      </c>
    </row>
    <row r="19" spans="1:9" ht="12.75">
      <c r="A19" s="92" t="s">
        <v>192</v>
      </c>
      <c r="B19" s="77" t="s">
        <v>200</v>
      </c>
      <c r="I19" s="94">
        <v>1680000</v>
      </c>
    </row>
    <row r="22" ht="12.75">
      <c r="A22" s="103" t="s">
        <v>41</v>
      </c>
    </row>
    <row r="24" ht="12.75">
      <c r="A24" s="99" t="s">
        <v>293</v>
      </c>
    </row>
    <row r="26" spans="1:2" ht="12.75">
      <c r="A26" s="92" t="s">
        <v>180</v>
      </c>
      <c r="B26" s="77" t="s">
        <v>312</v>
      </c>
    </row>
    <row r="27" spans="1:9" ht="12.75">
      <c r="A27" s="92" t="s">
        <v>192</v>
      </c>
      <c r="B27" s="77" t="s">
        <v>220</v>
      </c>
      <c r="I27" s="94">
        <v>83728686</v>
      </c>
    </row>
    <row r="28" spans="1:9" ht="12.75">
      <c r="A28" s="92" t="s">
        <v>192</v>
      </c>
      <c r="B28" s="77" t="s">
        <v>197</v>
      </c>
      <c r="I28" s="94">
        <v>26405383</v>
      </c>
    </row>
    <row r="29" spans="1:9" ht="12.75">
      <c r="A29" s="92" t="s">
        <v>192</v>
      </c>
      <c r="B29" s="77" t="s">
        <v>198</v>
      </c>
      <c r="I29" s="94">
        <v>7129453</v>
      </c>
    </row>
    <row r="30" spans="1:9" ht="12.75">
      <c r="A30" s="92" t="s">
        <v>192</v>
      </c>
      <c r="B30" s="77" t="s">
        <v>201</v>
      </c>
      <c r="I30" s="94">
        <v>49393600</v>
      </c>
    </row>
    <row r="31" spans="1:9" ht="12.75">
      <c r="A31" s="92" t="s">
        <v>192</v>
      </c>
      <c r="B31" s="77" t="s">
        <v>200</v>
      </c>
      <c r="I31" s="94">
        <v>800250</v>
      </c>
    </row>
    <row r="33" ht="12.75">
      <c r="A33" s="99" t="s">
        <v>322</v>
      </c>
    </row>
    <row r="35" spans="1:2" ht="12.75">
      <c r="A35" s="92" t="s">
        <v>180</v>
      </c>
      <c r="B35" s="77" t="s">
        <v>339</v>
      </c>
    </row>
    <row r="36" spans="1:9" ht="12.75">
      <c r="A36" s="92" t="s">
        <v>192</v>
      </c>
      <c r="B36" s="77" t="s">
        <v>196</v>
      </c>
      <c r="I36" s="94">
        <v>-663591</v>
      </c>
    </row>
    <row r="37" spans="1:9" ht="12.75">
      <c r="A37" s="92" t="s">
        <v>192</v>
      </c>
      <c r="B37" s="77" t="s">
        <v>197</v>
      </c>
      <c r="I37" s="94">
        <v>-522512</v>
      </c>
    </row>
    <row r="38" spans="1:9" ht="12.75">
      <c r="A38" s="92" t="s">
        <v>192</v>
      </c>
      <c r="B38" s="77" t="s">
        <v>198</v>
      </c>
      <c r="I38" s="94">
        <v>-141079</v>
      </c>
    </row>
    <row r="40" spans="1:2" ht="12.75">
      <c r="A40" s="92" t="s">
        <v>193</v>
      </c>
      <c r="B40" s="77" t="s">
        <v>376</v>
      </c>
    </row>
    <row r="41" spans="1:9" ht="12.75">
      <c r="A41" s="92" t="s">
        <v>192</v>
      </c>
      <c r="B41" s="77" t="s">
        <v>196</v>
      </c>
      <c r="I41" s="94">
        <v>-16172377</v>
      </c>
    </row>
    <row r="42" spans="1:9" ht="12.75">
      <c r="A42" s="92" t="s">
        <v>192</v>
      </c>
      <c r="B42" s="77" t="s">
        <v>197</v>
      </c>
      <c r="I42" s="94">
        <v>-14248790</v>
      </c>
    </row>
    <row r="43" spans="1:9" ht="12.75">
      <c r="A43" s="92" t="s">
        <v>192</v>
      </c>
      <c r="B43" s="77" t="s">
        <v>198</v>
      </c>
      <c r="I43" s="94">
        <v>-1923587</v>
      </c>
    </row>
    <row r="45" ht="12.75">
      <c r="A45" s="103" t="s">
        <v>13</v>
      </c>
    </row>
    <row r="47" ht="12.75">
      <c r="A47" s="99" t="s">
        <v>293</v>
      </c>
    </row>
    <row r="48" ht="12.75">
      <c r="A48" s="99"/>
    </row>
    <row r="49" spans="1:2" ht="12.75">
      <c r="A49" s="92" t="s">
        <v>180</v>
      </c>
      <c r="B49" s="77" t="s">
        <v>312</v>
      </c>
    </row>
    <row r="50" spans="1:9" ht="12.75">
      <c r="A50" s="92" t="s">
        <v>192</v>
      </c>
      <c r="B50" s="77" t="s">
        <v>220</v>
      </c>
      <c r="I50" s="94">
        <v>12084387</v>
      </c>
    </row>
    <row r="51" spans="1:9" ht="12.75">
      <c r="A51" s="92" t="s">
        <v>192</v>
      </c>
      <c r="B51" s="77" t="s">
        <v>197</v>
      </c>
      <c r="I51" s="94">
        <v>34872</v>
      </c>
    </row>
    <row r="52" spans="1:9" ht="12.75">
      <c r="A52" s="92" t="s">
        <v>192</v>
      </c>
      <c r="B52" s="77" t="s">
        <v>198</v>
      </c>
      <c r="I52" s="94">
        <v>9415</v>
      </c>
    </row>
    <row r="53" spans="1:9" ht="12.75">
      <c r="A53" s="92" t="s">
        <v>192</v>
      </c>
      <c r="B53" s="77" t="s">
        <v>201</v>
      </c>
      <c r="I53" s="94">
        <v>12040100</v>
      </c>
    </row>
    <row r="55" ht="12.75">
      <c r="A55" s="99" t="s">
        <v>316</v>
      </c>
    </row>
    <row r="57" spans="1:2" ht="12.75">
      <c r="A57" s="92" t="s">
        <v>180</v>
      </c>
      <c r="B57" s="77" t="s">
        <v>340</v>
      </c>
    </row>
    <row r="58" spans="1:9" ht="12.75">
      <c r="A58" s="92" t="s">
        <v>192</v>
      </c>
      <c r="B58" s="77" t="s">
        <v>196</v>
      </c>
      <c r="I58" s="94">
        <v>50000</v>
      </c>
    </row>
    <row r="59" spans="1:9" ht="12.75">
      <c r="A59" s="92" t="s">
        <v>192</v>
      </c>
      <c r="B59" s="77" t="s">
        <v>201</v>
      </c>
      <c r="I59" s="94">
        <v>50000</v>
      </c>
    </row>
    <row r="60" ht="12.75">
      <c r="A60" s="99" t="s">
        <v>322</v>
      </c>
    </row>
    <row r="62" spans="1:2" ht="12.75">
      <c r="A62" s="92" t="s">
        <v>180</v>
      </c>
      <c r="B62" s="77" t="s">
        <v>341</v>
      </c>
    </row>
    <row r="63" spans="1:9" ht="12.75">
      <c r="A63" s="92" t="s">
        <v>192</v>
      </c>
      <c r="B63" s="77" t="s">
        <v>196</v>
      </c>
      <c r="I63" s="94">
        <v>40000</v>
      </c>
    </row>
    <row r="64" spans="1:9" ht="12.75">
      <c r="A64" s="92" t="s">
        <v>192</v>
      </c>
      <c r="B64" s="77" t="s">
        <v>201</v>
      </c>
      <c r="I64" s="94">
        <v>40000</v>
      </c>
    </row>
    <row r="66" spans="1:2" ht="12.75">
      <c r="A66" s="92" t="s">
        <v>193</v>
      </c>
      <c r="B66" s="77" t="s">
        <v>342</v>
      </c>
    </row>
    <row r="67" spans="1:9" ht="12.75">
      <c r="A67" s="92" t="s">
        <v>192</v>
      </c>
      <c r="B67" s="77" t="s">
        <v>196</v>
      </c>
      <c r="I67" s="94">
        <v>25000</v>
      </c>
    </row>
    <row r="68" spans="1:9" ht="12.75">
      <c r="A68" s="92" t="s">
        <v>192</v>
      </c>
      <c r="B68" s="77" t="s">
        <v>201</v>
      </c>
      <c r="I68" s="94">
        <v>25000</v>
      </c>
    </row>
    <row r="70" spans="1:2" ht="12.75">
      <c r="A70" s="92" t="s">
        <v>194</v>
      </c>
      <c r="B70" s="77" t="s">
        <v>339</v>
      </c>
    </row>
    <row r="71" spans="1:9" ht="12.75">
      <c r="A71" s="92" t="s">
        <v>192</v>
      </c>
      <c r="B71" s="77" t="s">
        <v>196</v>
      </c>
      <c r="I71" s="94">
        <v>-327280</v>
      </c>
    </row>
    <row r="72" spans="1:9" ht="12.75">
      <c r="A72" s="92" t="s">
        <v>192</v>
      </c>
      <c r="B72" s="77" t="s">
        <v>197</v>
      </c>
      <c r="I72" s="94">
        <v>-257701</v>
      </c>
    </row>
    <row r="73" spans="1:9" ht="12.75">
      <c r="A73" s="92" t="s">
        <v>192</v>
      </c>
      <c r="B73" s="77" t="s">
        <v>198</v>
      </c>
      <c r="I73" s="94">
        <v>-69579</v>
      </c>
    </row>
    <row r="75" spans="1:2" ht="12.75">
      <c r="A75" s="92" t="s">
        <v>199</v>
      </c>
      <c r="B75" s="77" t="s">
        <v>376</v>
      </c>
    </row>
    <row r="76" spans="1:9" ht="12.75">
      <c r="A76" s="92" t="s">
        <v>192</v>
      </c>
      <c r="B76" s="77" t="s">
        <v>196</v>
      </c>
      <c r="I76" s="94">
        <v>-21870403</v>
      </c>
    </row>
    <row r="77" spans="1:9" ht="12.75">
      <c r="A77" s="92" t="s">
        <v>192</v>
      </c>
      <c r="B77" s="77" t="s">
        <v>197</v>
      </c>
      <c r="I77" s="94">
        <v>-19299182</v>
      </c>
    </row>
    <row r="78" spans="1:9" ht="12.75">
      <c r="A78" s="92" t="s">
        <v>192</v>
      </c>
      <c r="B78" s="77" t="s">
        <v>198</v>
      </c>
      <c r="I78" s="94">
        <v>-2571221</v>
      </c>
    </row>
    <row r="80" spans="1:2" ht="12.75">
      <c r="A80" s="92" t="s">
        <v>209</v>
      </c>
      <c r="B80" s="77" t="s">
        <v>206</v>
      </c>
    </row>
    <row r="81" spans="1:9" ht="12.75">
      <c r="A81" s="92" t="s">
        <v>192</v>
      </c>
      <c r="B81" s="77" t="s">
        <v>197</v>
      </c>
      <c r="I81" s="94">
        <v>1773699</v>
      </c>
    </row>
    <row r="82" spans="1:9" ht="12.75">
      <c r="A82" s="92" t="s">
        <v>192</v>
      </c>
      <c r="B82" s="77" t="s">
        <v>198</v>
      </c>
      <c r="I82" s="94">
        <v>239449</v>
      </c>
    </row>
    <row r="83" spans="1:9" ht="12.75">
      <c r="A83" s="92" t="s">
        <v>192</v>
      </c>
      <c r="B83" s="77" t="s">
        <v>201</v>
      </c>
      <c r="I83" s="94">
        <v>-2013148</v>
      </c>
    </row>
    <row r="85" ht="12.75">
      <c r="A85" s="103" t="s">
        <v>207</v>
      </c>
    </row>
    <row r="87" ht="12.75">
      <c r="A87" s="99" t="s">
        <v>293</v>
      </c>
    </row>
    <row r="88" ht="12.75">
      <c r="A88" s="99"/>
    </row>
    <row r="89" spans="1:2" ht="12.75">
      <c r="A89" s="92" t="s">
        <v>180</v>
      </c>
      <c r="B89" s="77" t="s">
        <v>312</v>
      </c>
    </row>
    <row r="90" spans="1:9" ht="12.75">
      <c r="A90" s="92" t="s">
        <v>192</v>
      </c>
      <c r="B90" s="77" t="s">
        <v>220</v>
      </c>
      <c r="I90" s="94">
        <v>1648095</v>
      </c>
    </row>
    <row r="91" spans="1:9" ht="12.75">
      <c r="A91" s="92" t="s">
        <v>192</v>
      </c>
      <c r="B91" s="77" t="s">
        <v>201</v>
      </c>
      <c r="I91" s="94">
        <v>1648095</v>
      </c>
    </row>
    <row r="93" ht="12.75">
      <c r="A93" s="99" t="s">
        <v>316</v>
      </c>
    </row>
    <row r="94" ht="12.75">
      <c r="A94" s="99"/>
    </row>
    <row r="95" spans="1:9" ht="12.75">
      <c r="A95" s="100" t="s">
        <v>180</v>
      </c>
      <c r="B95" s="151" t="s">
        <v>344</v>
      </c>
      <c r="C95" s="151"/>
      <c r="D95" s="151"/>
      <c r="E95" s="151"/>
      <c r="F95" s="151"/>
      <c r="G95" s="151"/>
      <c r="H95" s="151"/>
      <c r="I95" s="151"/>
    </row>
    <row r="96" spans="1:9" ht="12.75">
      <c r="A96" s="100"/>
      <c r="B96" s="151"/>
      <c r="C96" s="151"/>
      <c r="D96" s="151"/>
      <c r="E96" s="151"/>
      <c r="F96" s="151"/>
      <c r="G96" s="151"/>
      <c r="H96" s="151"/>
      <c r="I96" s="151"/>
    </row>
    <row r="97" spans="1:9" ht="12.75">
      <c r="A97" s="92" t="s">
        <v>192</v>
      </c>
      <c r="B97" s="77" t="s">
        <v>201</v>
      </c>
      <c r="I97" s="94">
        <v>-88</v>
      </c>
    </row>
    <row r="98" spans="1:9" ht="12.75">
      <c r="A98" s="92" t="s">
        <v>192</v>
      </c>
      <c r="B98" s="93" t="s">
        <v>315</v>
      </c>
      <c r="I98" s="94">
        <v>88</v>
      </c>
    </row>
    <row r="99" spans="1:9" ht="12.75">
      <c r="A99" s="92" t="s">
        <v>192</v>
      </c>
      <c r="B99" s="77" t="s">
        <v>200</v>
      </c>
      <c r="I99" s="94">
        <v>-1</v>
      </c>
    </row>
    <row r="100" spans="1:9" ht="12.75">
      <c r="A100" s="92" t="s">
        <v>192</v>
      </c>
      <c r="B100" s="93" t="s">
        <v>343</v>
      </c>
      <c r="I100" s="94">
        <v>1</v>
      </c>
    </row>
    <row r="102" ht="12.75">
      <c r="A102" s="99" t="s">
        <v>322</v>
      </c>
    </row>
    <row r="104" spans="1:2" ht="12.75">
      <c r="A104" s="92" t="s">
        <v>180</v>
      </c>
      <c r="B104" s="77" t="s">
        <v>377</v>
      </c>
    </row>
    <row r="105" spans="1:9" ht="12.75">
      <c r="A105" s="92" t="s">
        <v>192</v>
      </c>
      <c r="B105" s="77" t="s">
        <v>196</v>
      </c>
      <c r="I105" s="94">
        <v>-114829</v>
      </c>
    </row>
    <row r="106" spans="1:9" ht="12.75">
      <c r="A106" s="92" t="s">
        <v>192</v>
      </c>
      <c r="B106" s="77" t="s">
        <v>197</v>
      </c>
      <c r="I106" s="94">
        <v>-101171</v>
      </c>
    </row>
    <row r="107" spans="1:9" ht="12.75">
      <c r="A107" s="92" t="s">
        <v>192</v>
      </c>
      <c r="B107" s="77" t="s">
        <v>198</v>
      </c>
      <c r="I107" s="94">
        <v>-13658</v>
      </c>
    </row>
    <row r="109" spans="1:2" ht="12.75">
      <c r="A109" s="92" t="s">
        <v>193</v>
      </c>
      <c r="B109" s="77" t="s">
        <v>376</v>
      </c>
    </row>
    <row r="110" spans="1:9" ht="12.75">
      <c r="A110" s="92" t="s">
        <v>192</v>
      </c>
      <c r="B110" s="77" t="s">
        <v>196</v>
      </c>
      <c r="I110" s="94">
        <v>-4035820</v>
      </c>
    </row>
    <row r="111" spans="1:9" ht="12.75">
      <c r="A111" s="92" t="s">
        <v>192</v>
      </c>
      <c r="B111" s="77" t="s">
        <v>197</v>
      </c>
      <c r="I111" s="94">
        <v>-3555520</v>
      </c>
    </row>
    <row r="112" spans="1:9" ht="12.75">
      <c r="A112" s="92" t="s">
        <v>192</v>
      </c>
      <c r="B112" s="77" t="s">
        <v>198</v>
      </c>
      <c r="I112" s="94">
        <v>-480300</v>
      </c>
    </row>
    <row r="114" spans="1:2" ht="12.75">
      <c r="A114" s="92" t="s">
        <v>194</v>
      </c>
      <c r="B114" s="77" t="s">
        <v>206</v>
      </c>
    </row>
    <row r="115" spans="1:9" ht="12.75">
      <c r="A115" s="92" t="s">
        <v>192</v>
      </c>
      <c r="B115" s="77" t="s">
        <v>197</v>
      </c>
      <c r="I115" s="94">
        <v>304131</v>
      </c>
    </row>
    <row r="116" spans="1:9" ht="12.75">
      <c r="A116" s="92" t="s">
        <v>192</v>
      </c>
      <c r="B116" s="77" t="s">
        <v>198</v>
      </c>
      <c r="I116" s="94">
        <v>41058</v>
      </c>
    </row>
    <row r="117" spans="1:9" ht="12.75">
      <c r="A117" s="92" t="s">
        <v>192</v>
      </c>
      <c r="B117" s="77" t="s">
        <v>201</v>
      </c>
      <c r="I117" s="94">
        <v>-345189</v>
      </c>
    </row>
    <row r="120" ht="12.75">
      <c r="A120" s="103" t="s">
        <v>208</v>
      </c>
    </row>
    <row r="122" ht="12.75">
      <c r="A122" s="99" t="s">
        <v>293</v>
      </c>
    </row>
    <row r="123" ht="12.75">
      <c r="A123" s="99"/>
    </row>
    <row r="124" spans="1:2" ht="12.75">
      <c r="A124" s="92" t="s">
        <v>180</v>
      </c>
      <c r="B124" s="77" t="s">
        <v>312</v>
      </c>
    </row>
    <row r="125" spans="1:9" ht="12.75">
      <c r="A125" s="92" t="s">
        <v>192</v>
      </c>
      <c r="B125" s="77" t="s">
        <v>220</v>
      </c>
      <c r="I125" s="94">
        <v>2654206</v>
      </c>
    </row>
    <row r="126" spans="1:9" ht="12.75">
      <c r="A126" s="92" t="s">
        <v>192</v>
      </c>
      <c r="B126" s="77" t="s">
        <v>197</v>
      </c>
      <c r="I126" s="94">
        <v>188770</v>
      </c>
    </row>
    <row r="127" spans="1:9" ht="12.75">
      <c r="A127" s="92" t="s">
        <v>192</v>
      </c>
      <c r="B127" s="77" t="s">
        <v>198</v>
      </c>
      <c r="I127" s="94">
        <v>76644</v>
      </c>
    </row>
    <row r="128" spans="1:9" ht="12.75">
      <c r="A128" s="92" t="s">
        <v>192</v>
      </c>
      <c r="B128" s="77" t="s">
        <v>201</v>
      </c>
      <c r="I128" s="94">
        <v>2388792</v>
      </c>
    </row>
    <row r="130" spans="1:2" ht="12.75">
      <c r="A130" s="92" t="s">
        <v>193</v>
      </c>
      <c r="B130" s="77" t="s">
        <v>345</v>
      </c>
    </row>
    <row r="131" spans="1:9" ht="12.75">
      <c r="A131" s="92" t="s">
        <v>192</v>
      </c>
      <c r="B131" s="77" t="s">
        <v>346</v>
      </c>
      <c r="I131" s="94">
        <v>40000</v>
      </c>
    </row>
    <row r="132" spans="1:9" ht="12.75">
      <c r="A132" s="92" t="s">
        <v>192</v>
      </c>
      <c r="B132" s="77" t="s">
        <v>201</v>
      </c>
      <c r="I132" s="94">
        <v>40000</v>
      </c>
    </row>
    <row r="134" ht="12.75">
      <c r="A134" s="99" t="s">
        <v>316</v>
      </c>
    </row>
    <row r="136" spans="1:2" ht="12.75">
      <c r="A136" s="92" t="s">
        <v>180</v>
      </c>
      <c r="B136" s="77" t="s">
        <v>347</v>
      </c>
    </row>
    <row r="137" spans="1:9" ht="12.75">
      <c r="A137" s="92" t="s">
        <v>192</v>
      </c>
      <c r="B137" s="77" t="s">
        <v>196</v>
      </c>
      <c r="I137" s="94">
        <v>300000</v>
      </c>
    </row>
    <row r="138" spans="1:9" ht="12.75">
      <c r="A138" s="92" t="s">
        <v>192</v>
      </c>
      <c r="B138" s="77" t="s">
        <v>201</v>
      </c>
      <c r="I138" s="94">
        <v>300000</v>
      </c>
    </row>
    <row r="140" ht="12.75">
      <c r="A140" s="99" t="s">
        <v>322</v>
      </c>
    </row>
    <row r="142" spans="1:2" ht="12.75">
      <c r="A142" s="92" t="s">
        <v>180</v>
      </c>
      <c r="B142" s="77" t="s">
        <v>376</v>
      </c>
    </row>
    <row r="143" spans="1:9" ht="12.75">
      <c r="A143" s="92" t="s">
        <v>192</v>
      </c>
      <c r="B143" s="77" t="s">
        <v>196</v>
      </c>
      <c r="I143" s="94">
        <v>-4402318</v>
      </c>
    </row>
    <row r="144" spans="1:9" ht="12.75">
      <c r="A144" s="92" t="s">
        <v>192</v>
      </c>
      <c r="B144" s="77" t="s">
        <v>197</v>
      </c>
      <c r="I144" s="94">
        <v>-3878688</v>
      </c>
    </row>
    <row r="145" spans="1:9" ht="12.75">
      <c r="A145" s="92" t="s">
        <v>192</v>
      </c>
      <c r="B145" s="77" t="s">
        <v>198</v>
      </c>
      <c r="I145" s="94">
        <v>-523630</v>
      </c>
    </row>
    <row r="147" ht="12.75">
      <c r="A147" s="103" t="s">
        <v>42</v>
      </c>
    </row>
    <row r="149" ht="12.75">
      <c r="A149" s="99" t="s">
        <v>293</v>
      </c>
    </row>
    <row r="150" ht="12.75">
      <c r="A150" s="99"/>
    </row>
    <row r="151" spans="1:2" ht="12.75">
      <c r="A151" s="92" t="s">
        <v>180</v>
      </c>
      <c r="B151" s="77" t="s">
        <v>312</v>
      </c>
    </row>
    <row r="152" spans="1:9" ht="12.75">
      <c r="A152" s="92" t="s">
        <v>192</v>
      </c>
      <c r="B152" s="77" t="s">
        <v>220</v>
      </c>
      <c r="I152" s="94">
        <v>9417579</v>
      </c>
    </row>
    <row r="153" spans="1:9" ht="12.75">
      <c r="A153" s="92" t="s">
        <v>192</v>
      </c>
      <c r="B153" s="77" t="s">
        <v>201</v>
      </c>
      <c r="I153" s="94">
        <v>9417579</v>
      </c>
    </row>
    <row r="155" spans="1:2" ht="12.75">
      <c r="A155" s="92" t="s">
        <v>193</v>
      </c>
      <c r="B155" s="77" t="s">
        <v>335</v>
      </c>
    </row>
    <row r="156" spans="1:9" ht="12.75">
      <c r="A156" s="92" t="s">
        <v>192</v>
      </c>
      <c r="B156" s="77" t="s">
        <v>196</v>
      </c>
      <c r="I156" s="94">
        <v>1126770093</v>
      </c>
    </row>
    <row r="157" spans="1:9" ht="12.75">
      <c r="A157" s="92" t="s">
        <v>192</v>
      </c>
      <c r="B157" s="77" t="s">
        <v>217</v>
      </c>
      <c r="I157" s="94">
        <v>6783578</v>
      </c>
    </row>
    <row r="158" spans="1:9" ht="12.75">
      <c r="A158" s="92" t="s">
        <v>192</v>
      </c>
      <c r="B158" s="77" t="s">
        <v>197</v>
      </c>
      <c r="I158" s="94">
        <v>870196059</v>
      </c>
    </row>
    <row r="159" spans="1:9" ht="12.75">
      <c r="A159" s="92" t="s">
        <v>192</v>
      </c>
      <c r="B159" s="77" t="s">
        <v>198</v>
      </c>
      <c r="I159" s="94">
        <v>117476468</v>
      </c>
    </row>
    <row r="160" spans="1:9" ht="12.75">
      <c r="A160" s="92" t="s">
        <v>192</v>
      </c>
      <c r="B160" s="77" t="s">
        <v>201</v>
      </c>
      <c r="I160" s="94">
        <v>139097566</v>
      </c>
    </row>
    <row r="161" spans="1:9" ht="12.75">
      <c r="A161" s="92" t="s">
        <v>192</v>
      </c>
      <c r="B161" s="77" t="s">
        <v>200</v>
      </c>
      <c r="I161" s="94">
        <v>6783578</v>
      </c>
    </row>
  </sheetData>
  <sheetProtection/>
  <mergeCells count="4">
    <mergeCell ref="A2:I2"/>
    <mergeCell ref="A3:I3"/>
    <mergeCell ref="A4:I4"/>
    <mergeCell ref="B95:I9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12"/>
  <sheetViews>
    <sheetView zoomScalePageLayoutView="0" workbookViewId="0" topLeftCell="A10">
      <selection activeCell="F111" sqref="F111"/>
    </sheetView>
  </sheetViews>
  <sheetFormatPr defaultColWidth="9.00390625" defaultRowHeight="12.75"/>
  <cols>
    <col min="1" max="1" width="4.25390625" style="2" customWidth="1"/>
    <col min="2" max="2" width="49.75390625" style="20" customWidth="1"/>
    <col min="3" max="3" width="10.875" style="68" bestFit="1" customWidth="1"/>
    <col min="4" max="4" width="11.00390625" style="68" bestFit="1" customWidth="1"/>
    <col min="5" max="5" width="10.875" style="68" bestFit="1" customWidth="1"/>
    <col min="6" max="6" width="11.00390625" style="68" bestFit="1" customWidth="1"/>
    <col min="7" max="16384" width="9.125" style="2" customWidth="1"/>
  </cols>
  <sheetData>
    <row r="1" spans="1:6" ht="12.75" customHeight="1">
      <c r="A1" s="2" t="s">
        <v>222</v>
      </c>
      <c r="D1" s="109"/>
      <c r="F1" s="109" t="s">
        <v>228</v>
      </c>
    </row>
    <row r="2" spans="1:6" ht="12.75" customHeight="1">
      <c r="A2" s="154" t="s">
        <v>108</v>
      </c>
      <c r="B2" s="154"/>
      <c r="C2" s="154"/>
      <c r="D2" s="154"/>
      <c r="E2" s="154"/>
      <c r="F2" s="154"/>
    </row>
    <row r="3" spans="1:6" ht="12.75" customHeight="1">
      <c r="A3" s="154" t="s">
        <v>350</v>
      </c>
      <c r="B3" s="154"/>
      <c r="C3" s="154"/>
      <c r="D3" s="154"/>
      <c r="E3" s="154"/>
      <c r="F3" s="154"/>
    </row>
    <row r="4" spans="1:6" ht="12.75" customHeight="1">
      <c r="A4" s="154" t="s">
        <v>349</v>
      </c>
      <c r="B4" s="154"/>
      <c r="C4" s="154"/>
      <c r="D4" s="154"/>
      <c r="E4" s="154"/>
      <c r="F4" s="154"/>
    </row>
    <row r="5" spans="1:6" ht="12.75" customHeight="1">
      <c r="A5" s="105"/>
      <c r="B5" s="105"/>
      <c r="C5" s="105"/>
      <c r="D5" s="105"/>
      <c r="E5" s="105"/>
      <c r="F5" s="2"/>
    </row>
    <row r="6" spans="1:6" ht="12.75" customHeight="1">
      <c r="A6" s="4"/>
      <c r="B6" s="65" t="s">
        <v>29</v>
      </c>
      <c r="C6" s="152" t="s">
        <v>76</v>
      </c>
      <c r="D6" s="153"/>
      <c r="E6" s="138" t="s">
        <v>290</v>
      </c>
      <c r="F6" s="139"/>
    </row>
    <row r="7" spans="1:6" ht="12.75" customHeight="1">
      <c r="A7" s="4">
        <v>1</v>
      </c>
      <c r="B7" s="21" t="s">
        <v>74</v>
      </c>
      <c r="C7" s="32"/>
      <c r="D7" s="69">
        <v>268404000</v>
      </c>
      <c r="E7" s="32"/>
      <c r="F7" s="69">
        <v>268404000</v>
      </c>
    </row>
    <row r="8" spans="1:6" ht="12.75" customHeight="1">
      <c r="A8" s="11">
        <v>2</v>
      </c>
      <c r="B8" s="21" t="s">
        <v>75</v>
      </c>
      <c r="C8" s="32"/>
      <c r="D8" s="69">
        <v>14078000</v>
      </c>
      <c r="E8" s="32"/>
      <c r="F8" s="69">
        <v>14078000</v>
      </c>
    </row>
    <row r="9" spans="1:6" ht="12.75" customHeight="1">
      <c r="A9" s="11"/>
      <c r="B9" s="21" t="s">
        <v>0</v>
      </c>
      <c r="C9" s="32"/>
      <c r="D9" s="69">
        <f>D7+D8</f>
        <v>282482000</v>
      </c>
      <c r="E9" s="32"/>
      <c r="F9" s="69">
        <f>F7+F8</f>
        <v>282482000</v>
      </c>
    </row>
    <row r="10" spans="1:6" ht="12.75" customHeight="1">
      <c r="A10" s="11">
        <v>3</v>
      </c>
      <c r="B10" s="21" t="s">
        <v>31</v>
      </c>
      <c r="C10" s="32"/>
      <c r="D10" s="69">
        <f>C11</f>
        <v>47263000</v>
      </c>
      <c r="E10" s="32"/>
      <c r="F10" s="69">
        <f>E11</f>
        <v>47672191</v>
      </c>
    </row>
    <row r="11" spans="1:6" s="20" customFormat="1" ht="12.75" customHeight="1">
      <c r="A11" s="39"/>
      <c r="B11" s="19" t="s">
        <v>12</v>
      </c>
      <c r="C11" s="37">
        <f>SUM(C12:C14)</f>
        <v>47263000</v>
      </c>
      <c r="D11" s="37"/>
      <c r="E11" s="37">
        <f>SUM(E12:E14)</f>
        <v>47672191</v>
      </c>
      <c r="F11" s="37"/>
    </row>
    <row r="12" spans="1:6" ht="12.75" customHeight="1">
      <c r="A12" s="11"/>
      <c r="B12" s="18" t="s">
        <v>132</v>
      </c>
      <c r="C12" s="23">
        <v>14000000</v>
      </c>
      <c r="D12" s="69"/>
      <c r="E12" s="23">
        <v>14000000</v>
      </c>
      <c r="F12" s="69"/>
    </row>
    <row r="13" spans="1:6" ht="12.75" customHeight="1">
      <c r="A13" s="11"/>
      <c r="B13" s="19" t="s">
        <v>133</v>
      </c>
      <c r="C13" s="23">
        <v>26626000</v>
      </c>
      <c r="D13" s="69"/>
      <c r="E13" s="23">
        <v>26626000</v>
      </c>
      <c r="F13" s="69"/>
    </row>
    <row r="14" spans="1:6" ht="12.75" customHeight="1">
      <c r="A14" s="11"/>
      <c r="B14" s="19" t="s">
        <v>229</v>
      </c>
      <c r="C14" s="23">
        <v>6637000</v>
      </c>
      <c r="D14" s="69"/>
      <c r="E14" s="23">
        <v>7046191</v>
      </c>
      <c r="F14" s="69"/>
    </row>
    <row r="15" spans="1:6" ht="12.75" customHeight="1">
      <c r="A15" s="11"/>
      <c r="B15" s="21" t="s">
        <v>46</v>
      </c>
      <c r="C15" s="32"/>
      <c r="D15" s="69">
        <f>D9+D10</f>
        <v>329745000</v>
      </c>
      <c r="E15" s="32"/>
      <c r="F15" s="69">
        <f>F9+F10</f>
        <v>330154191</v>
      </c>
    </row>
    <row r="16" spans="1:6" ht="12.75" customHeight="1">
      <c r="A16" s="11">
        <v>4</v>
      </c>
      <c r="B16" s="21" t="s">
        <v>33</v>
      </c>
      <c r="C16" s="32"/>
      <c r="D16" s="69">
        <f>SUM(C28:C29)</f>
        <v>820060000</v>
      </c>
      <c r="E16" s="32"/>
      <c r="F16" s="69">
        <f>SUM(E28:E29)</f>
        <v>820060000</v>
      </c>
    </row>
    <row r="17" spans="1:6" ht="12.75" customHeight="1">
      <c r="A17" s="26"/>
      <c r="B17" s="19" t="s">
        <v>134</v>
      </c>
      <c r="C17" s="23">
        <v>455000000</v>
      </c>
      <c r="D17" s="23"/>
      <c r="E17" s="23">
        <v>455000000</v>
      </c>
      <c r="F17" s="23"/>
    </row>
    <row r="18" spans="1:6" ht="12.75" customHeight="1">
      <c r="A18" s="26"/>
      <c r="B18" s="19" t="s">
        <v>135</v>
      </c>
      <c r="C18" s="23">
        <v>165000000</v>
      </c>
      <c r="D18" s="23"/>
      <c r="E18" s="23">
        <v>165000000</v>
      </c>
      <c r="F18" s="23"/>
    </row>
    <row r="19" spans="1:6" ht="12.75" customHeight="1">
      <c r="A19" s="26"/>
      <c r="B19" s="19" t="s">
        <v>136</v>
      </c>
      <c r="C19" s="23">
        <v>118000000</v>
      </c>
      <c r="D19" s="23"/>
      <c r="E19" s="23">
        <v>118000000</v>
      </c>
      <c r="F19" s="23"/>
    </row>
    <row r="20" spans="1:6" ht="12.75" customHeight="1">
      <c r="A20" s="26"/>
      <c r="B20" s="19" t="s">
        <v>137</v>
      </c>
      <c r="C20" s="23">
        <v>26000000</v>
      </c>
      <c r="D20" s="23"/>
      <c r="E20" s="23">
        <v>26000000</v>
      </c>
      <c r="F20" s="23"/>
    </row>
    <row r="21" spans="1:6" ht="12.75" customHeight="1">
      <c r="A21" s="26"/>
      <c r="B21" s="19" t="s">
        <v>138</v>
      </c>
      <c r="C21" s="23">
        <v>9000000</v>
      </c>
      <c r="D21" s="23"/>
      <c r="E21" s="23">
        <v>9000000</v>
      </c>
      <c r="F21" s="23"/>
    </row>
    <row r="22" spans="1:6" s="72" customFormat="1" ht="12.75" customHeight="1">
      <c r="A22" s="70"/>
      <c r="B22" s="28" t="s">
        <v>139</v>
      </c>
      <c r="C22" s="71">
        <f>SUM(C17:C21)</f>
        <v>773000000</v>
      </c>
      <c r="D22" s="29"/>
      <c r="E22" s="71">
        <f>SUM(E17:E21)</f>
        <v>773000000</v>
      </c>
      <c r="F22" s="29"/>
    </row>
    <row r="23" spans="1:6" ht="12.75" customHeight="1">
      <c r="A23" s="26"/>
      <c r="B23" s="19" t="s">
        <v>17</v>
      </c>
      <c r="C23" s="23">
        <v>6000000</v>
      </c>
      <c r="D23" s="23"/>
      <c r="E23" s="23">
        <v>6000000</v>
      </c>
      <c r="F23" s="23"/>
    </row>
    <row r="24" spans="1:6" ht="12.75" customHeight="1">
      <c r="A24" s="26"/>
      <c r="B24" s="19" t="s">
        <v>49</v>
      </c>
      <c r="C24" s="23">
        <v>40000000</v>
      </c>
      <c r="D24" s="23"/>
      <c r="E24" s="23">
        <v>40000000</v>
      </c>
      <c r="F24" s="23"/>
    </row>
    <row r="25" spans="1:6" ht="12.75" customHeight="1">
      <c r="A25" s="26"/>
      <c r="B25" s="19" t="s">
        <v>20</v>
      </c>
      <c r="C25" s="23">
        <v>0</v>
      </c>
      <c r="D25" s="23"/>
      <c r="E25" s="23">
        <v>0</v>
      </c>
      <c r="F25" s="23"/>
    </row>
    <row r="26" spans="1:6" ht="12.75" customHeight="1">
      <c r="A26" s="26"/>
      <c r="B26" s="19" t="s">
        <v>45</v>
      </c>
      <c r="C26" s="23">
        <v>550000</v>
      </c>
      <c r="D26" s="23"/>
      <c r="E26" s="23">
        <v>550000</v>
      </c>
      <c r="F26" s="23"/>
    </row>
    <row r="27" spans="1:6" ht="12.75" customHeight="1">
      <c r="A27" s="26"/>
      <c r="B27" s="19" t="s">
        <v>140</v>
      </c>
      <c r="C27" s="23">
        <v>400000</v>
      </c>
      <c r="D27" s="23"/>
      <c r="E27" s="23">
        <v>400000</v>
      </c>
      <c r="F27" s="23"/>
    </row>
    <row r="28" spans="1:6" s="72" customFormat="1" ht="12.75" customHeight="1">
      <c r="A28" s="70"/>
      <c r="B28" s="28" t="s">
        <v>141</v>
      </c>
      <c r="C28" s="38">
        <f>SUM(C22:C27)</f>
        <v>819950000</v>
      </c>
      <c r="D28" s="29"/>
      <c r="E28" s="38">
        <f>SUM(E22:E27)</f>
        <v>819950000</v>
      </c>
      <c r="F28" s="29"/>
    </row>
    <row r="29" spans="1:6" ht="12.75" customHeight="1">
      <c r="A29" s="26"/>
      <c r="B29" s="19" t="s">
        <v>110</v>
      </c>
      <c r="C29" s="37">
        <v>110000</v>
      </c>
      <c r="D29" s="23"/>
      <c r="E29" s="37">
        <v>110000</v>
      </c>
      <c r="F29" s="23"/>
    </row>
    <row r="30" spans="1:6" ht="12.75" customHeight="1">
      <c r="A30" s="11">
        <v>5</v>
      </c>
      <c r="B30" s="21" t="s">
        <v>50</v>
      </c>
      <c r="C30" s="32"/>
      <c r="D30" s="22">
        <f>C31+C48+C50</f>
        <v>66130737</v>
      </c>
      <c r="E30" s="32"/>
      <c r="F30" s="22">
        <f>E31+E48+E50</f>
        <v>68480545</v>
      </c>
    </row>
    <row r="31" spans="1:6" ht="12.75" customHeight="1">
      <c r="A31" s="26"/>
      <c r="B31" s="19" t="s">
        <v>142</v>
      </c>
      <c r="C31" s="37">
        <f>SUM(C32:C33)</f>
        <v>0</v>
      </c>
      <c r="D31" s="23"/>
      <c r="E31" s="37">
        <f>SUM(E32:E33)</f>
        <v>0</v>
      </c>
      <c r="F31" s="23"/>
    </row>
    <row r="32" spans="1:6" ht="12.75" customHeight="1">
      <c r="A32" s="26"/>
      <c r="B32" s="19" t="s">
        <v>32</v>
      </c>
      <c r="C32" s="23"/>
      <c r="D32" s="23"/>
      <c r="E32" s="23"/>
      <c r="F32" s="23"/>
    </row>
    <row r="33" spans="1:6" ht="12.75" customHeight="1">
      <c r="A33" s="26"/>
      <c r="B33" s="19" t="s">
        <v>51</v>
      </c>
      <c r="C33" s="23"/>
      <c r="D33" s="23"/>
      <c r="E33" s="23"/>
      <c r="F33" s="23"/>
    </row>
    <row r="34" spans="1:6" ht="12.75" customHeight="1">
      <c r="A34" s="26"/>
      <c r="B34" s="21" t="s">
        <v>52</v>
      </c>
      <c r="C34" s="73"/>
      <c r="D34" s="23"/>
      <c r="E34" s="73"/>
      <c r="F34" s="23"/>
    </row>
    <row r="35" spans="1:6" ht="22.5">
      <c r="A35" s="26"/>
      <c r="B35" s="18" t="s">
        <v>230</v>
      </c>
      <c r="C35" s="37">
        <v>1041400</v>
      </c>
      <c r="D35" s="23"/>
      <c r="E35" s="37">
        <v>1041400</v>
      </c>
      <c r="F35" s="23"/>
    </row>
    <row r="36" spans="1:6" ht="33.75">
      <c r="A36" s="26"/>
      <c r="B36" s="74" t="s">
        <v>231</v>
      </c>
      <c r="C36" s="37">
        <v>16163353</v>
      </c>
      <c r="D36" s="23"/>
      <c r="E36" s="37">
        <v>16163353</v>
      </c>
      <c r="F36" s="23"/>
    </row>
    <row r="37" spans="1:6" ht="33.75">
      <c r="A37" s="26"/>
      <c r="B37" s="74" t="s">
        <v>232</v>
      </c>
      <c r="C37" s="37">
        <v>15426882</v>
      </c>
      <c r="D37" s="23"/>
      <c r="E37" s="37">
        <v>15426882</v>
      </c>
      <c r="F37" s="23"/>
    </row>
    <row r="38" spans="1:6" ht="33.75">
      <c r="A38" s="26"/>
      <c r="B38" s="74" t="s">
        <v>233</v>
      </c>
      <c r="C38" s="37">
        <v>15426882</v>
      </c>
      <c r="D38" s="23"/>
      <c r="E38" s="37">
        <v>15426882</v>
      </c>
      <c r="F38" s="23"/>
    </row>
    <row r="39" spans="1:6" ht="22.5">
      <c r="A39" s="26"/>
      <c r="B39" s="74" t="s">
        <v>234</v>
      </c>
      <c r="C39" s="37">
        <v>5465293</v>
      </c>
      <c r="D39" s="23"/>
      <c r="E39" s="37">
        <v>5465293</v>
      </c>
      <c r="F39" s="23"/>
    </row>
    <row r="40" spans="1:6" ht="22.5">
      <c r="A40" s="26"/>
      <c r="B40" s="74" t="s">
        <v>235</v>
      </c>
      <c r="C40" s="37">
        <v>4433771</v>
      </c>
      <c r="D40" s="23"/>
      <c r="E40" s="37">
        <v>1</v>
      </c>
      <c r="F40" s="23"/>
    </row>
    <row r="41" spans="1:6" ht="22.5">
      <c r="A41" s="26"/>
      <c r="B41" s="74" t="s">
        <v>236</v>
      </c>
      <c r="C41" s="37">
        <v>4433771</v>
      </c>
      <c r="D41" s="23"/>
      <c r="E41" s="37">
        <v>4433771</v>
      </c>
      <c r="F41" s="23"/>
    </row>
    <row r="42" spans="1:6" ht="22.5">
      <c r="A42" s="26"/>
      <c r="B42" s="18" t="s">
        <v>38</v>
      </c>
      <c r="C42" s="37">
        <v>1937036</v>
      </c>
      <c r="D42" s="23"/>
      <c r="E42" s="37">
        <v>1937036</v>
      </c>
      <c r="F42" s="23"/>
    </row>
    <row r="43" spans="1:6" ht="22.5">
      <c r="A43" s="26"/>
      <c r="B43" s="18" t="s">
        <v>39</v>
      </c>
      <c r="C43" s="37">
        <v>61169</v>
      </c>
      <c r="D43" s="23"/>
      <c r="E43" s="37">
        <v>61169</v>
      </c>
      <c r="F43" s="23"/>
    </row>
    <row r="44" spans="1:6" ht="11.25">
      <c r="A44" s="26"/>
      <c r="B44" s="18" t="s">
        <v>237</v>
      </c>
      <c r="C44" s="37">
        <v>1440000</v>
      </c>
      <c r="D44" s="23"/>
      <c r="E44" s="37">
        <v>1440000</v>
      </c>
      <c r="F44" s="23"/>
    </row>
    <row r="45" spans="1:6" s="72" customFormat="1" ht="11.25">
      <c r="A45" s="70"/>
      <c r="B45" s="28" t="s">
        <v>143</v>
      </c>
      <c r="C45" s="38">
        <f>SUM(C35:C44)</f>
        <v>65829557</v>
      </c>
      <c r="D45" s="29"/>
      <c r="E45" s="38">
        <f>SUM(E35:E44)</f>
        <v>61395787</v>
      </c>
      <c r="F45" s="29"/>
    </row>
    <row r="46" spans="1:6" s="20" customFormat="1" ht="11.25">
      <c r="A46" s="40"/>
      <c r="B46" s="74" t="s">
        <v>367</v>
      </c>
      <c r="C46" s="37"/>
      <c r="D46" s="23"/>
      <c r="E46" s="37">
        <v>6783578</v>
      </c>
      <c r="F46" s="23"/>
    </row>
    <row r="47" spans="1:6" s="72" customFormat="1" ht="11.25">
      <c r="A47" s="70"/>
      <c r="B47" s="76" t="s">
        <v>151</v>
      </c>
      <c r="C47" s="38"/>
      <c r="D47" s="29"/>
      <c r="E47" s="38">
        <f>SUM(E46)</f>
        <v>6783578</v>
      </c>
      <c r="F47" s="29"/>
    </row>
    <row r="48" spans="1:6" ht="11.25">
      <c r="A48" s="26"/>
      <c r="B48" s="18" t="s">
        <v>68</v>
      </c>
      <c r="C48" s="37">
        <f>C45</f>
        <v>65829557</v>
      </c>
      <c r="D48" s="23"/>
      <c r="E48" s="37">
        <f>E45+E47</f>
        <v>68179365</v>
      </c>
      <c r="F48" s="23"/>
    </row>
    <row r="49" spans="1:6" ht="11.25">
      <c r="A49" s="26"/>
      <c r="B49" s="74" t="s">
        <v>37</v>
      </c>
      <c r="C49" s="37">
        <v>301180</v>
      </c>
      <c r="D49" s="23"/>
      <c r="E49" s="37">
        <v>301180</v>
      </c>
      <c r="F49" s="23"/>
    </row>
    <row r="50" spans="1:6" s="20" customFormat="1" ht="12.75" customHeight="1">
      <c r="A50" s="64"/>
      <c r="B50" s="19" t="s">
        <v>69</v>
      </c>
      <c r="C50" s="37">
        <f>SUM(C49)</f>
        <v>301180</v>
      </c>
      <c r="D50" s="23"/>
      <c r="E50" s="37">
        <f>SUM(E49)</f>
        <v>301180</v>
      </c>
      <c r="F50" s="23"/>
    </row>
    <row r="51" spans="1:6" ht="11.25">
      <c r="A51" s="11">
        <v>6</v>
      </c>
      <c r="B51" s="21" t="s">
        <v>53</v>
      </c>
      <c r="C51" s="32"/>
      <c r="D51" s="22">
        <f>C52+C64</f>
        <v>1584644003</v>
      </c>
      <c r="E51" s="32"/>
      <c r="F51" s="22">
        <f>E52+E64</f>
        <v>1597696775</v>
      </c>
    </row>
    <row r="52" spans="1:6" ht="11.25">
      <c r="A52" s="26"/>
      <c r="B52" s="19" t="s">
        <v>10</v>
      </c>
      <c r="C52" s="37">
        <f>SUM(C53:C60)</f>
        <v>1584644003</v>
      </c>
      <c r="D52" s="22"/>
      <c r="E52" s="37">
        <f>E53+E54+E55+E56+E57+E58+E59+E60+E63</f>
        <v>1593263005</v>
      </c>
      <c r="F52" s="22"/>
    </row>
    <row r="53" spans="1:6" ht="13.5" customHeight="1">
      <c r="A53" s="26"/>
      <c r="B53" s="19" t="s">
        <v>145</v>
      </c>
      <c r="C53" s="37">
        <v>397286379</v>
      </c>
      <c r="D53" s="22"/>
      <c r="E53" s="37">
        <v>397286379</v>
      </c>
      <c r="F53" s="22"/>
    </row>
    <row r="54" spans="1:6" ht="13.5" customHeight="1">
      <c r="A54" s="26"/>
      <c r="B54" s="18" t="s">
        <v>146</v>
      </c>
      <c r="C54" s="37">
        <v>393828333</v>
      </c>
      <c r="D54" s="22"/>
      <c r="E54" s="37">
        <v>369390333</v>
      </c>
      <c r="F54" s="22"/>
    </row>
    <row r="55" spans="1:6" ht="22.5">
      <c r="A55" s="26"/>
      <c r="B55" s="18" t="s">
        <v>147</v>
      </c>
      <c r="C55" s="37">
        <v>543585211</v>
      </c>
      <c r="D55" s="22"/>
      <c r="E55" s="37">
        <v>552068101</v>
      </c>
      <c r="F55" s="22"/>
    </row>
    <row r="56" spans="1:6" ht="11.25">
      <c r="A56" s="26"/>
      <c r="B56" s="18" t="s">
        <v>357</v>
      </c>
      <c r="C56" s="37"/>
      <c r="D56" s="22"/>
      <c r="E56" s="37">
        <v>2729633</v>
      </c>
      <c r="F56" s="22"/>
    </row>
    <row r="57" spans="1:6" ht="11.25">
      <c r="A57" s="26"/>
      <c r="B57" s="18" t="s">
        <v>358</v>
      </c>
      <c r="C57" s="37"/>
      <c r="D57" s="22"/>
      <c r="E57" s="37">
        <v>5310776</v>
      </c>
      <c r="F57" s="22"/>
    </row>
    <row r="58" spans="1:6" ht="11.25">
      <c r="A58" s="26"/>
      <c r="B58" s="18" t="s">
        <v>148</v>
      </c>
      <c r="C58" s="37">
        <v>29095080</v>
      </c>
      <c r="D58" s="22"/>
      <c r="E58" s="37">
        <v>29095080</v>
      </c>
      <c r="F58" s="22"/>
    </row>
    <row r="59" spans="1:6" ht="11.25">
      <c r="A59" s="26"/>
      <c r="B59" s="18" t="s">
        <v>320</v>
      </c>
      <c r="C59" s="37"/>
      <c r="D59" s="22"/>
      <c r="E59" s="37">
        <v>1097233</v>
      </c>
      <c r="F59" s="22"/>
    </row>
    <row r="60" spans="1:6" s="20" customFormat="1" ht="11.25">
      <c r="A60" s="26"/>
      <c r="B60" s="18" t="s">
        <v>149</v>
      </c>
      <c r="C60" s="24">
        <f>SUM(C61)</f>
        <v>220849000</v>
      </c>
      <c r="D60" s="22"/>
      <c r="E60" s="24">
        <f>SUM(E61:E62)</f>
        <v>234280230</v>
      </c>
      <c r="F60" s="22"/>
    </row>
    <row r="61" spans="1:6" s="20" customFormat="1" ht="33.75">
      <c r="A61" s="26"/>
      <c r="B61" s="18" t="s">
        <v>354</v>
      </c>
      <c r="C61" s="24">
        <v>220849000</v>
      </c>
      <c r="D61" s="22"/>
      <c r="E61" s="24">
        <v>225728912</v>
      </c>
      <c r="F61" s="22"/>
    </row>
    <row r="62" spans="1:6" s="20" customFormat="1" ht="11.25">
      <c r="A62" s="26"/>
      <c r="B62" s="18" t="s">
        <v>355</v>
      </c>
      <c r="C62" s="24"/>
      <c r="D62" s="22"/>
      <c r="E62" s="24">
        <v>8551318</v>
      </c>
      <c r="F62" s="22"/>
    </row>
    <row r="63" spans="1:6" s="20" customFormat="1" ht="11.25">
      <c r="A63" s="26"/>
      <c r="B63" s="18" t="s">
        <v>356</v>
      </c>
      <c r="C63" s="24"/>
      <c r="D63" s="22"/>
      <c r="E63" s="24">
        <v>2005240</v>
      </c>
      <c r="F63" s="22"/>
    </row>
    <row r="64" spans="1:6" ht="12.75" customHeight="1">
      <c r="A64" s="26"/>
      <c r="B64" s="18" t="s">
        <v>71</v>
      </c>
      <c r="C64" s="37">
        <f>SUM(C66)</f>
        <v>0</v>
      </c>
      <c r="D64" s="22"/>
      <c r="E64" s="37">
        <f>SUM(E65:E66)</f>
        <v>4433770</v>
      </c>
      <c r="F64" s="22"/>
    </row>
    <row r="65" spans="1:6" ht="12.75" customHeight="1">
      <c r="A65" s="26"/>
      <c r="B65" s="18" t="s">
        <v>359</v>
      </c>
      <c r="C65" s="37"/>
      <c r="D65" s="22"/>
      <c r="E65" s="37">
        <v>4433770</v>
      </c>
      <c r="F65" s="22"/>
    </row>
    <row r="66" spans="1:6" ht="12.75" customHeight="1">
      <c r="A66" s="40"/>
      <c r="B66" s="18" t="s">
        <v>70</v>
      </c>
      <c r="C66" s="37"/>
      <c r="D66" s="22"/>
      <c r="E66" s="37"/>
      <c r="F66" s="22"/>
    </row>
    <row r="67" spans="1:6" ht="14.25" customHeight="1">
      <c r="A67" s="11">
        <v>7</v>
      </c>
      <c r="B67" s="21" t="s">
        <v>54</v>
      </c>
      <c r="C67" s="32"/>
      <c r="D67" s="22">
        <f>C90+C96</f>
        <v>214330764</v>
      </c>
      <c r="E67" s="32"/>
      <c r="F67" s="22">
        <f>E90+E96</f>
        <v>1278548267</v>
      </c>
    </row>
    <row r="68" spans="1:6" ht="14.25" customHeight="1">
      <c r="A68" s="26"/>
      <c r="B68" s="19" t="s">
        <v>72</v>
      </c>
      <c r="C68" s="37">
        <v>48000000</v>
      </c>
      <c r="D68" s="23"/>
      <c r="E68" s="37">
        <v>48000000</v>
      </c>
      <c r="F68" s="23"/>
    </row>
    <row r="69" spans="1:6" ht="19.5">
      <c r="A69" s="26"/>
      <c r="B69" s="36" t="s">
        <v>73</v>
      </c>
      <c r="C69" s="37">
        <v>16375000</v>
      </c>
      <c r="D69" s="23"/>
      <c r="E69" s="37">
        <v>16375000</v>
      </c>
      <c r="F69" s="23"/>
    </row>
    <row r="70" spans="1:6" ht="22.5">
      <c r="A70" s="26"/>
      <c r="B70" s="18" t="s">
        <v>230</v>
      </c>
      <c r="C70" s="37">
        <v>20828092</v>
      </c>
      <c r="D70" s="23"/>
      <c r="E70" s="37">
        <v>20828092</v>
      </c>
      <c r="F70" s="23"/>
    </row>
    <row r="71" spans="1:6" ht="11.25">
      <c r="A71" s="26"/>
      <c r="B71" s="74" t="s">
        <v>238</v>
      </c>
      <c r="C71" s="37">
        <v>250000</v>
      </c>
      <c r="D71" s="23"/>
      <c r="E71" s="37">
        <v>250000</v>
      </c>
      <c r="F71" s="23"/>
    </row>
    <row r="72" spans="1:6" ht="11.25">
      <c r="A72" s="26"/>
      <c r="B72" s="74" t="s">
        <v>239</v>
      </c>
      <c r="C72" s="37">
        <v>746615</v>
      </c>
      <c r="D72" s="23"/>
      <c r="E72" s="37">
        <v>746615</v>
      </c>
      <c r="F72" s="23"/>
    </row>
    <row r="73" spans="1:6" ht="11.25">
      <c r="A73" s="26"/>
      <c r="B73" s="74" t="s">
        <v>150</v>
      </c>
      <c r="C73" s="37">
        <v>1980000</v>
      </c>
      <c r="D73" s="23"/>
      <c r="E73" s="37">
        <v>1980000</v>
      </c>
      <c r="F73" s="23"/>
    </row>
    <row r="74" spans="1:6" ht="11.25">
      <c r="A74" s="26"/>
      <c r="B74" s="74" t="s">
        <v>240</v>
      </c>
      <c r="C74" s="37">
        <v>55738581</v>
      </c>
      <c r="D74" s="23"/>
      <c r="E74" s="37">
        <v>40148319</v>
      </c>
      <c r="F74" s="23"/>
    </row>
    <row r="75" spans="1:6" ht="11.25">
      <c r="A75" s="26"/>
      <c r="B75" s="74" t="s">
        <v>296</v>
      </c>
      <c r="C75" s="37"/>
      <c r="D75" s="23"/>
      <c r="E75" s="37">
        <v>169290</v>
      </c>
      <c r="F75" s="23"/>
    </row>
    <row r="76" spans="1:6" s="72" customFormat="1" ht="11.25">
      <c r="A76" s="70"/>
      <c r="B76" s="76" t="s">
        <v>143</v>
      </c>
      <c r="C76" s="38">
        <f>SUM(C68:C75)</f>
        <v>143918288</v>
      </c>
      <c r="D76" s="29"/>
      <c r="E76" s="38">
        <f>SUM(E68:E75)</f>
        <v>128497316</v>
      </c>
      <c r="F76" s="29"/>
    </row>
    <row r="77" spans="1:6" s="72" customFormat="1" ht="33.75">
      <c r="A77" s="70"/>
      <c r="B77" s="74" t="s">
        <v>241</v>
      </c>
      <c r="C77" s="38">
        <v>7000</v>
      </c>
      <c r="D77" s="29"/>
      <c r="E77" s="38">
        <v>7000</v>
      </c>
      <c r="F77" s="29"/>
    </row>
    <row r="78" spans="1:6" ht="11.25">
      <c r="A78" s="26"/>
      <c r="B78" s="74" t="s">
        <v>242</v>
      </c>
      <c r="C78" s="37">
        <v>20732000</v>
      </c>
      <c r="D78" s="23"/>
      <c r="E78" s="37">
        <v>4559623</v>
      </c>
      <c r="F78" s="23"/>
    </row>
    <row r="79" spans="1:6" ht="11.25">
      <c r="A79" s="26"/>
      <c r="B79" s="74" t="s">
        <v>243</v>
      </c>
      <c r="C79" s="37">
        <v>3046000</v>
      </c>
      <c r="D79" s="23"/>
      <c r="E79" s="37">
        <v>2382409</v>
      </c>
      <c r="F79" s="23"/>
    </row>
    <row r="80" spans="1:6" ht="11.25">
      <c r="A80" s="26"/>
      <c r="B80" s="74" t="s">
        <v>244</v>
      </c>
      <c r="C80" s="37">
        <v>22729000</v>
      </c>
      <c r="D80" s="23"/>
      <c r="E80" s="37">
        <v>858597</v>
      </c>
      <c r="F80" s="23"/>
    </row>
    <row r="81" spans="1:6" ht="11.25">
      <c r="A81" s="26"/>
      <c r="B81" s="74" t="s">
        <v>245</v>
      </c>
      <c r="C81" s="37">
        <v>1571000</v>
      </c>
      <c r="D81" s="23"/>
      <c r="E81" s="37">
        <v>1243720</v>
      </c>
      <c r="F81" s="23"/>
    </row>
    <row r="82" spans="1:6" ht="11.25">
      <c r="A82" s="26"/>
      <c r="B82" s="74" t="s">
        <v>363</v>
      </c>
      <c r="C82" s="37"/>
      <c r="D82" s="23"/>
      <c r="E82" s="37">
        <v>50000</v>
      </c>
      <c r="F82" s="23"/>
    </row>
    <row r="83" spans="1:6" ht="11.25">
      <c r="A83" s="26"/>
      <c r="B83" s="74" t="s">
        <v>364</v>
      </c>
      <c r="C83" s="37"/>
      <c r="D83" s="23"/>
      <c r="E83" s="37">
        <v>65000</v>
      </c>
      <c r="F83" s="23"/>
    </row>
    <row r="84" spans="1:6" ht="11.25">
      <c r="A84" s="26"/>
      <c r="B84" s="74" t="s">
        <v>246</v>
      </c>
      <c r="C84" s="37">
        <v>4151000</v>
      </c>
      <c r="D84" s="23"/>
      <c r="E84" s="37">
        <v>351</v>
      </c>
      <c r="F84" s="23"/>
    </row>
    <row r="85" spans="1:6" ht="11.25">
      <c r="A85" s="26"/>
      <c r="B85" s="74" t="s">
        <v>247</v>
      </c>
      <c r="C85" s="37">
        <v>4582000</v>
      </c>
      <c r="D85" s="23"/>
      <c r="E85" s="37">
        <v>179682</v>
      </c>
      <c r="F85" s="23"/>
    </row>
    <row r="86" spans="1:6" ht="11.25">
      <c r="A86" s="26"/>
      <c r="B86" s="74" t="s">
        <v>248</v>
      </c>
      <c r="C86" s="37">
        <v>5000000</v>
      </c>
      <c r="D86" s="23"/>
      <c r="E86" s="37">
        <v>5000000</v>
      </c>
      <c r="F86" s="23"/>
    </row>
    <row r="87" spans="1:6" ht="11.25">
      <c r="A87" s="26"/>
      <c r="B87" s="74" t="s">
        <v>366</v>
      </c>
      <c r="C87" s="37"/>
      <c r="D87" s="23"/>
      <c r="E87" s="37">
        <v>300000</v>
      </c>
      <c r="F87" s="23"/>
    </row>
    <row r="88" spans="1:6" ht="11.25">
      <c r="A88" s="26"/>
      <c r="B88" s="74" t="s">
        <v>367</v>
      </c>
      <c r="C88" s="37"/>
      <c r="D88" s="23"/>
      <c r="E88" s="37">
        <v>1126770093</v>
      </c>
      <c r="F88" s="23"/>
    </row>
    <row r="89" spans="1:6" s="72" customFormat="1" ht="11.25">
      <c r="A89" s="70"/>
      <c r="B89" s="76" t="s">
        <v>151</v>
      </c>
      <c r="C89" s="38">
        <f>SUM(C77:C86)</f>
        <v>61818000</v>
      </c>
      <c r="D89" s="38"/>
      <c r="E89" s="38">
        <f>SUM(E77:E88)</f>
        <v>1141416475</v>
      </c>
      <c r="F89" s="38"/>
    </row>
    <row r="90" spans="1:6" ht="11.25">
      <c r="A90" s="26"/>
      <c r="B90" s="18" t="s">
        <v>68</v>
      </c>
      <c r="C90" s="37">
        <f>C76+C89</f>
        <v>205736288</v>
      </c>
      <c r="D90" s="37"/>
      <c r="E90" s="37">
        <f>E76+E89</f>
        <v>1269913791</v>
      </c>
      <c r="F90" s="37"/>
    </row>
    <row r="91" spans="1:6" ht="14.25" customHeight="1">
      <c r="A91" s="26"/>
      <c r="B91" s="18" t="s">
        <v>249</v>
      </c>
      <c r="C91" s="37">
        <v>5563742</v>
      </c>
      <c r="D91" s="37"/>
      <c r="E91" s="37">
        <v>5563742</v>
      </c>
      <c r="F91" s="37"/>
    </row>
    <row r="92" spans="1:6" ht="11.25">
      <c r="A92" s="26"/>
      <c r="B92" s="74" t="s">
        <v>37</v>
      </c>
      <c r="C92" s="37">
        <v>3030734</v>
      </c>
      <c r="D92" s="37"/>
      <c r="E92" s="37">
        <v>3030734</v>
      </c>
      <c r="F92" s="37"/>
    </row>
    <row r="93" spans="1:6" ht="11.25">
      <c r="A93" s="26"/>
      <c r="B93" s="76" t="s">
        <v>143</v>
      </c>
      <c r="C93" s="23">
        <f>SUM(C91:C92)</f>
        <v>8594476</v>
      </c>
      <c r="D93" s="37"/>
      <c r="E93" s="23">
        <f>SUM(E91:E92)</f>
        <v>8594476</v>
      </c>
      <c r="F93" s="37"/>
    </row>
    <row r="94" spans="1:6" s="20" customFormat="1" ht="11.25">
      <c r="A94" s="40"/>
      <c r="B94" s="74" t="s">
        <v>365</v>
      </c>
      <c r="C94" s="23"/>
      <c r="D94" s="37"/>
      <c r="E94" s="23">
        <v>40000</v>
      </c>
      <c r="F94" s="37"/>
    </row>
    <row r="95" spans="1:6" ht="11.25">
      <c r="A95" s="26"/>
      <c r="B95" s="76" t="s">
        <v>151</v>
      </c>
      <c r="C95" s="23"/>
      <c r="D95" s="37"/>
      <c r="E95" s="23">
        <f>SUM(E94)</f>
        <v>40000</v>
      </c>
      <c r="F95" s="37"/>
    </row>
    <row r="96" spans="1:6" ht="11.25">
      <c r="A96" s="26"/>
      <c r="B96" s="18" t="s">
        <v>212</v>
      </c>
      <c r="C96" s="23">
        <f>SUM(C93)</f>
        <v>8594476</v>
      </c>
      <c r="D96" s="37"/>
      <c r="E96" s="23">
        <f>E93+E95</f>
        <v>8634476</v>
      </c>
      <c r="F96" s="37"/>
    </row>
    <row r="97" spans="1:6" ht="11.25">
      <c r="A97" s="11">
        <v>8</v>
      </c>
      <c r="B97" s="25" t="s">
        <v>113</v>
      </c>
      <c r="C97" s="23"/>
      <c r="D97" s="22">
        <f>SUM(C98:C101)</f>
        <v>15800000</v>
      </c>
      <c r="E97" s="23"/>
      <c r="F97" s="22">
        <f>SUM(E98:E101)</f>
        <v>15800000</v>
      </c>
    </row>
    <row r="98" spans="1:6" ht="12.75" customHeight="1">
      <c r="A98" s="26"/>
      <c r="B98" s="25" t="s">
        <v>14</v>
      </c>
      <c r="C98" s="37">
        <v>3000000</v>
      </c>
      <c r="D98" s="22"/>
      <c r="E98" s="37">
        <v>3000000</v>
      </c>
      <c r="F98" s="22"/>
    </row>
    <row r="99" spans="1:6" ht="12.75" customHeight="1">
      <c r="A99" s="26"/>
      <c r="B99" s="25" t="s">
        <v>250</v>
      </c>
      <c r="C99" s="37">
        <v>12000000</v>
      </c>
      <c r="D99" s="22"/>
      <c r="E99" s="37">
        <v>12000000</v>
      </c>
      <c r="F99" s="22"/>
    </row>
    <row r="100" spans="1:6" ht="12.75" customHeight="1">
      <c r="A100" s="26"/>
      <c r="B100" s="25" t="s">
        <v>111</v>
      </c>
      <c r="C100" s="37">
        <v>800000</v>
      </c>
      <c r="D100" s="22"/>
      <c r="E100" s="37">
        <v>800000</v>
      </c>
      <c r="F100" s="22"/>
    </row>
    <row r="101" spans="1:6" ht="12.75" customHeight="1">
      <c r="A101" s="10"/>
      <c r="B101" s="25" t="s">
        <v>112</v>
      </c>
      <c r="C101" s="23"/>
      <c r="D101" s="22"/>
      <c r="E101" s="23"/>
      <c r="F101" s="22"/>
    </row>
    <row r="102" spans="1:6" ht="12.75" customHeight="1">
      <c r="A102" s="4">
        <v>9</v>
      </c>
      <c r="B102" s="21" t="s">
        <v>251</v>
      </c>
      <c r="C102" s="32"/>
      <c r="D102" s="22">
        <f>SUM(C103:C106)</f>
        <v>432263000</v>
      </c>
      <c r="E102" s="32"/>
      <c r="F102" s="22">
        <f>SUM(E103:E106)</f>
        <v>432262707</v>
      </c>
    </row>
    <row r="103" spans="1:6" ht="12.75" customHeight="1">
      <c r="A103" s="11"/>
      <c r="B103" s="34" t="s">
        <v>252</v>
      </c>
      <c r="C103" s="37">
        <v>260389737</v>
      </c>
      <c r="D103" s="22"/>
      <c r="E103" s="37">
        <v>260389017</v>
      </c>
      <c r="F103" s="22"/>
    </row>
    <row r="104" spans="1:6" ht="12.75" customHeight="1">
      <c r="A104" s="10"/>
      <c r="B104" s="34" t="s">
        <v>253</v>
      </c>
      <c r="C104" s="37">
        <v>19797263</v>
      </c>
      <c r="D104" s="22"/>
      <c r="E104" s="37">
        <v>19798000</v>
      </c>
      <c r="F104" s="22"/>
    </row>
    <row r="105" spans="1:6" ht="12.75" customHeight="1">
      <c r="A105" s="26"/>
      <c r="B105" s="34" t="s">
        <v>254</v>
      </c>
      <c r="C105" s="37">
        <v>144140000</v>
      </c>
      <c r="D105" s="22"/>
      <c r="E105" s="37">
        <v>144139440</v>
      </c>
      <c r="F105" s="22"/>
    </row>
    <row r="106" spans="1:6" ht="12.75" customHeight="1">
      <c r="A106" s="26"/>
      <c r="B106" s="34" t="s">
        <v>255</v>
      </c>
      <c r="C106" s="37">
        <v>7936000</v>
      </c>
      <c r="D106" s="22"/>
      <c r="E106" s="37">
        <v>7936250</v>
      </c>
      <c r="F106" s="22"/>
    </row>
    <row r="107" spans="1:6" s="31" customFormat="1" ht="12.75" customHeight="1">
      <c r="A107" s="11"/>
      <c r="B107" s="33" t="s">
        <v>2</v>
      </c>
      <c r="C107" s="32"/>
      <c r="D107" s="22">
        <f>D10+C28+C31+C45+C50+D51+C76+C93+C98+C99+C100+C103+C104</f>
        <v>2966487504</v>
      </c>
      <c r="E107" s="32"/>
      <c r="F107" s="22">
        <f>F10+E28+E31+E45+E50+F51+E76+E93+E98+E99+E100+E103+E104</f>
        <v>2960094742</v>
      </c>
    </row>
    <row r="108" spans="1:6" s="31" customFormat="1" ht="12.75" customHeight="1">
      <c r="A108" s="26"/>
      <c r="B108" s="33" t="s">
        <v>256</v>
      </c>
      <c r="C108" s="32"/>
      <c r="D108" s="22">
        <f>D9+C29+C89+C105+C106</f>
        <v>496486000</v>
      </c>
      <c r="E108" s="32"/>
      <c r="F108" s="22">
        <f>F9+E29+E89+E105+E106</f>
        <v>1576084165</v>
      </c>
    </row>
    <row r="109" spans="1:6" ht="22.5">
      <c r="A109" s="26"/>
      <c r="B109" s="114" t="s">
        <v>3</v>
      </c>
      <c r="C109" s="32"/>
      <c r="D109" s="22">
        <f>D15+D16+D30+D51+D67+D97+D102</f>
        <v>3462973504</v>
      </c>
      <c r="E109" s="32"/>
      <c r="F109" s="22">
        <f>F15+F16+F30+F51+F67+F97+F102</f>
        <v>4543002485</v>
      </c>
    </row>
    <row r="110" spans="1:6" ht="12.75" customHeight="1">
      <c r="A110" s="26"/>
      <c r="B110" s="33" t="s">
        <v>1</v>
      </c>
      <c r="C110" s="32"/>
      <c r="D110" s="69">
        <v>207915000</v>
      </c>
      <c r="E110" s="32"/>
      <c r="F110" s="69">
        <v>203035088</v>
      </c>
    </row>
    <row r="111" spans="1:6" ht="12.75" customHeight="1">
      <c r="A111" s="35"/>
      <c r="B111" s="30" t="s">
        <v>4</v>
      </c>
      <c r="C111" s="32"/>
      <c r="D111" s="22">
        <f>D107+D110</f>
        <v>3174402504</v>
      </c>
      <c r="E111" s="32"/>
      <c r="F111" s="22">
        <f>F107+F110</f>
        <v>3163129830</v>
      </c>
    </row>
    <row r="112" spans="1:6" ht="12.75" customHeight="1">
      <c r="A112" s="10"/>
      <c r="B112" s="33" t="s">
        <v>5</v>
      </c>
      <c r="C112" s="73"/>
      <c r="D112" s="22">
        <f>D109+D110</f>
        <v>3670888504</v>
      </c>
      <c r="E112" s="73"/>
      <c r="F112" s="22">
        <f>F109+F110</f>
        <v>4746037573</v>
      </c>
    </row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</sheetData>
  <sheetProtection/>
  <mergeCells count="5">
    <mergeCell ref="C6:D6"/>
    <mergeCell ref="E6:F6"/>
    <mergeCell ref="A2:F2"/>
    <mergeCell ref="A3:F3"/>
    <mergeCell ref="A4:F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PageLayoutView="0" workbookViewId="0" topLeftCell="A58">
      <selection activeCell="F53" sqref="F53"/>
    </sheetView>
  </sheetViews>
  <sheetFormatPr defaultColWidth="9.00390625" defaultRowHeight="12.75"/>
  <cols>
    <col min="1" max="1" width="60.875" style="0" customWidth="1"/>
    <col min="2" max="2" width="20.25390625" style="77" customWidth="1"/>
    <col min="3" max="3" width="18.00390625" style="77" customWidth="1"/>
    <col min="4" max="4" width="10.625" style="77" customWidth="1"/>
    <col min="5" max="6" width="11.125" style="0" customWidth="1"/>
  </cols>
  <sheetData>
    <row r="1" spans="1:7" ht="12.75">
      <c r="A1" t="s">
        <v>222</v>
      </c>
      <c r="F1" s="63" t="s">
        <v>257</v>
      </c>
      <c r="G1" s="12"/>
    </row>
    <row r="3" spans="1:6" ht="12.75">
      <c r="A3" s="155" t="s">
        <v>109</v>
      </c>
      <c r="B3" s="155"/>
      <c r="C3" s="155"/>
      <c r="D3" s="155"/>
      <c r="E3" s="155"/>
      <c r="F3" s="155"/>
    </row>
    <row r="4" spans="1:6" ht="12.75">
      <c r="A4" s="155" t="s">
        <v>349</v>
      </c>
      <c r="B4" s="155"/>
      <c r="C4" s="155"/>
      <c r="D4" s="155"/>
      <c r="E4" s="155"/>
      <c r="F4" s="155"/>
    </row>
    <row r="6" spans="1:6" ht="68.25" customHeight="1">
      <c r="A6" s="16" t="s">
        <v>29</v>
      </c>
      <c r="B6" s="78" t="s">
        <v>258</v>
      </c>
      <c r="C6" s="78" t="s">
        <v>27</v>
      </c>
      <c r="D6" s="78" t="s">
        <v>28</v>
      </c>
      <c r="E6" s="3" t="s">
        <v>292</v>
      </c>
      <c r="F6" s="78" t="s">
        <v>290</v>
      </c>
    </row>
    <row r="7" spans="1:6" ht="15" customHeight="1">
      <c r="A7" s="6" t="s">
        <v>16</v>
      </c>
      <c r="B7" s="79"/>
      <c r="C7" s="79"/>
      <c r="D7" s="79"/>
      <c r="E7" s="15"/>
      <c r="F7" s="15"/>
    </row>
    <row r="8" spans="1:6" ht="12.75">
      <c r="A8" s="7" t="s">
        <v>259</v>
      </c>
      <c r="B8" s="80"/>
      <c r="C8" s="80"/>
      <c r="D8" s="80">
        <v>20000000</v>
      </c>
      <c r="E8" s="80">
        <v>20000000</v>
      </c>
      <c r="F8" s="80">
        <v>15491050</v>
      </c>
    </row>
    <row r="9" spans="1:6" ht="12.75">
      <c r="A9" s="7" t="s">
        <v>260</v>
      </c>
      <c r="B9" s="80">
        <v>700000</v>
      </c>
      <c r="C9" s="80"/>
      <c r="D9" s="80"/>
      <c r="E9" s="80">
        <v>700000</v>
      </c>
      <c r="F9" s="80">
        <v>700000</v>
      </c>
    </row>
    <row r="10" spans="1:6" ht="12.75">
      <c r="A10" s="7" t="s">
        <v>261</v>
      </c>
      <c r="B10" s="80"/>
      <c r="C10" s="80"/>
      <c r="D10" s="80"/>
      <c r="E10" s="80">
        <v>30000000</v>
      </c>
      <c r="F10" s="80">
        <v>30000000</v>
      </c>
    </row>
    <row r="11" spans="1:6" ht="12.75">
      <c r="A11" s="7" t="s">
        <v>262</v>
      </c>
      <c r="B11" s="80"/>
      <c r="C11" s="80"/>
      <c r="D11" s="80"/>
      <c r="E11" s="80">
        <v>10000000</v>
      </c>
      <c r="F11" s="80">
        <v>10000000</v>
      </c>
    </row>
    <row r="12" spans="1:6" ht="12.75">
      <c r="A12" s="7" t="s">
        <v>263</v>
      </c>
      <c r="B12" s="80">
        <v>1752000</v>
      </c>
      <c r="C12" s="80"/>
      <c r="D12" s="80"/>
      <c r="E12" s="80">
        <v>1752000</v>
      </c>
      <c r="F12" s="80">
        <v>1602000</v>
      </c>
    </row>
    <row r="13" spans="1:6" ht="12.75">
      <c r="A13" s="110" t="s">
        <v>264</v>
      </c>
      <c r="B13" s="80"/>
      <c r="C13" s="80"/>
      <c r="D13" s="80"/>
      <c r="E13" s="80">
        <v>10300000</v>
      </c>
      <c r="F13" s="80">
        <v>10300000</v>
      </c>
    </row>
    <row r="14" spans="1:6" ht="12.75">
      <c r="A14" s="18" t="s">
        <v>152</v>
      </c>
      <c r="B14" s="80">
        <v>18913000</v>
      </c>
      <c r="C14" s="80"/>
      <c r="D14" s="80"/>
      <c r="E14" s="80">
        <v>18913000</v>
      </c>
      <c r="F14" s="80">
        <v>18913000</v>
      </c>
    </row>
    <row r="15" spans="1:6" ht="22.5">
      <c r="A15" s="18" t="s">
        <v>265</v>
      </c>
      <c r="B15" s="80">
        <v>8600000</v>
      </c>
      <c r="C15" s="80"/>
      <c r="D15" s="80"/>
      <c r="E15" s="80">
        <v>8600000</v>
      </c>
      <c r="F15" s="80">
        <v>8600000</v>
      </c>
    </row>
    <row r="16" spans="1:6" ht="12.75">
      <c r="A16" s="7" t="s">
        <v>266</v>
      </c>
      <c r="B16" s="80">
        <v>4000000</v>
      </c>
      <c r="C16" s="80"/>
      <c r="D16" s="80"/>
      <c r="E16" s="80">
        <v>4000000</v>
      </c>
      <c r="F16" s="80">
        <v>4000000</v>
      </c>
    </row>
    <row r="17" spans="1:6" ht="12.75">
      <c r="A17" s="7" t="s">
        <v>267</v>
      </c>
      <c r="B17" s="80"/>
      <c r="C17" s="80"/>
      <c r="D17" s="80">
        <v>10000000</v>
      </c>
      <c r="E17" s="80">
        <v>10000000</v>
      </c>
      <c r="F17" s="80">
        <v>10000000</v>
      </c>
    </row>
    <row r="18" spans="1:6" ht="12.75">
      <c r="A18" s="110" t="s">
        <v>268</v>
      </c>
      <c r="B18" s="80">
        <v>4383000</v>
      </c>
      <c r="C18" s="80"/>
      <c r="D18" s="80"/>
      <c r="E18" s="80">
        <v>4383000</v>
      </c>
      <c r="F18" s="80">
        <v>0</v>
      </c>
    </row>
    <row r="19" spans="1:6" ht="12.75">
      <c r="A19" s="7" t="s">
        <v>269</v>
      </c>
      <c r="B19" s="80">
        <v>191000</v>
      </c>
      <c r="C19" s="80"/>
      <c r="D19" s="80"/>
      <c r="E19" s="80">
        <v>191000</v>
      </c>
      <c r="F19" s="80">
        <v>0</v>
      </c>
    </row>
    <row r="20" spans="1:6" ht="12.75">
      <c r="A20" s="7" t="s">
        <v>270</v>
      </c>
      <c r="B20" s="80">
        <v>191000</v>
      </c>
      <c r="C20" s="80"/>
      <c r="D20" s="80">
        <v>2809000</v>
      </c>
      <c r="E20" s="80">
        <v>3000000</v>
      </c>
      <c r="F20" s="80">
        <v>3000000</v>
      </c>
    </row>
    <row r="21" spans="1:6" ht="12.75">
      <c r="A21" s="7" t="s">
        <v>271</v>
      </c>
      <c r="B21" s="80"/>
      <c r="C21" s="80"/>
      <c r="D21" s="80">
        <v>3600000</v>
      </c>
      <c r="E21" s="80">
        <v>3600000</v>
      </c>
      <c r="F21" s="80">
        <v>3600000</v>
      </c>
    </row>
    <row r="22" spans="1:6" ht="12.75">
      <c r="A22" s="7" t="s">
        <v>272</v>
      </c>
      <c r="B22" s="80"/>
      <c r="C22" s="80"/>
      <c r="D22" s="80">
        <v>1800000</v>
      </c>
      <c r="E22" s="80">
        <v>1800000</v>
      </c>
      <c r="F22" s="80">
        <v>1800000</v>
      </c>
    </row>
    <row r="23" spans="1:6" ht="12.75">
      <c r="A23" s="7" t="s">
        <v>273</v>
      </c>
      <c r="B23" s="80">
        <v>4457000</v>
      </c>
      <c r="C23" s="80"/>
      <c r="D23" s="80"/>
      <c r="E23" s="80">
        <v>4457000</v>
      </c>
      <c r="F23" s="80">
        <v>4457000</v>
      </c>
    </row>
    <row r="24" spans="1:6" ht="12.75">
      <c r="A24" s="7" t="s">
        <v>6</v>
      </c>
      <c r="B24" s="80"/>
      <c r="C24" s="80"/>
      <c r="D24" s="80">
        <v>2559000</v>
      </c>
      <c r="E24" s="80">
        <v>2559000</v>
      </c>
      <c r="F24" s="80">
        <v>2212000</v>
      </c>
    </row>
    <row r="25" spans="1:6" ht="12.75">
      <c r="A25" s="7" t="s">
        <v>7</v>
      </c>
      <c r="B25" s="80"/>
      <c r="C25" s="80"/>
      <c r="D25" s="80">
        <v>1300000</v>
      </c>
      <c r="E25" s="80">
        <v>1300000</v>
      </c>
      <c r="F25" s="80">
        <v>1300000</v>
      </c>
    </row>
    <row r="26" spans="1:6" ht="12.75">
      <c r="A26" s="7" t="s">
        <v>8</v>
      </c>
      <c r="B26" s="80"/>
      <c r="C26" s="80"/>
      <c r="D26" s="80">
        <v>300000</v>
      </c>
      <c r="E26" s="80">
        <v>300000</v>
      </c>
      <c r="F26" s="80">
        <v>300000</v>
      </c>
    </row>
    <row r="27" spans="1:6" ht="12.75">
      <c r="A27" s="7" t="s">
        <v>360</v>
      </c>
      <c r="B27" s="80"/>
      <c r="C27" s="80"/>
      <c r="D27" s="80"/>
      <c r="E27" s="80"/>
      <c r="F27" s="80">
        <v>347000</v>
      </c>
    </row>
    <row r="28" spans="1:8" ht="12.75">
      <c r="A28" s="7" t="s">
        <v>274</v>
      </c>
      <c r="B28" s="80"/>
      <c r="C28" s="80"/>
      <c r="D28" s="80">
        <v>49000</v>
      </c>
      <c r="E28" s="80">
        <v>49000</v>
      </c>
      <c r="F28" s="80">
        <v>49000</v>
      </c>
      <c r="H28" s="111"/>
    </row>
    <row r="29" spans="1:8" ht="12.75">
      <c r="A29" s="7" t="s">
        <v>275</v>
      </c>
      <c r="B29" s="80"/>
      <c r="C29" s="80"/>
      <c r="D29" s="80">
        <v>60000</v>
      </c>
      <c r="E29" s="80">
        <v>60000</v>
      </c>
      <c r="F29" s="80">
        <v>60000</v>
      </c>
      <c r="H29" s="111"/>
    </row>
    <row r="30" spans="1:8" ht="12.75">
      <c r="A30" s="7" t="s">
        <v>276</v>
      </c>
      <c r="B30" s="80"/>
      <c r="C30" s="80"/>
      <c r="D30" s="80">
        <v>132000</v>
      </c>
      <c r="E30" s="80">
        <v>132000</v>
      </c>
      <c r="F30" s="80">
        <v>132000</v>
      </c>
      <c r="H30" s="111"/>
    </row>
    <row r="31" spans="1:8" ht="12.75">
      <c r="A31" s="7" t="s">
        <v>277</v>
      </c>
      <c r="B31" s="80"/>
      <c r="C31" s="80"/>
      <c r="D31" s="80">
        <v>76000</v>
      </c>
      <c r="E31" s="80">
        <v>76000</v>
      </c>
      <c r="F31" s="80">
        <v>76000</v>
      </c>
      <c r="H31" s="111"/>
    </row>
    <row r="32" spans="1:8" ht="12.75">
      <c r="A32" s="7" t="s">
        <v>153</v>
      </c>
      <c r="B32" s="80"/>
      <c r="C32" s="80"/>
      <c r="D32" s="80">
        <v>345000</v>
      </c>
      <c r="E32" s="80">
        <v>345000</v>
      </c>
      <c r="F32" s="80">
        <v>345000</v>
      </c>
      <c r="H32" s="111"/>
    </row>
    <row r="33" spans="1:8" ht="12.75">
      <c r="A33" s="7" t="s">
        <v>278</v>
      </c>
      <c r="B33" s="80"/>
      <c r="C33" s="80"/>
      <c r="D33" s="80"/>
      <c r="E33" s="80">
        <v>2480000</v>
      </c>
      <c r="F33" s="80">
        <v>0</v>
      </c>
      <c r="H33" s="111"/>
    </row>
    <row r="34" spans="1:8" ht="12.75">
      <c r="A34" s="7" t="s">
        <v>361</v>
      </c>
      <c r="B34" s="80"/>
      <c r="C34" s="80"/>
      <c r="D34" s="80"/>
      <c r="E34" s="80"/>
      <c r="F34" s="80">
        <v>635000</v>
      </c>
      <c r="H34" s="111"/>
    </row>
    <row r="35" spans="1:6" s="81" customFormat="1" ht="12.75">
      <c r="A35" s="75" t="s">
        <v>143</v>
      </c>
      <c r="B35" s="38">
        <f>SUM(B8:B32)</f>
        <v>43187000</v>
      </c>
      <c r="C35" s="38">
        <f>SUM(C8:C32)</f>
        <v>0</v>
      </c>
      <c r="D35" s="38">
        <f>SUM(D8:D32)</f>
        <v>43030000</v>
      </c>
      <c r="E35" s="38">
        <f>SUM(E8:E33)</f>
        <v>138997000</v>
      </c>
      <c r="F35" s="38">
        <f>SUM(F8:F34)</f>
        <v>127919050</v>
      </c>
    </row>
    <row r="36" spans="1:6" ht="12.75">
      <c r="A36" s="7" t="s">
        <v>63</v>
      </c>
      <c r="B36" s="80"/>
      <c r="C36" s="80"/>
      <c r="D36" s="80"/>
      <c r="E36" s="80"/>
      <c r="F36" s="80"/>
    </row>
    <row r="37" spans="1:6" ht="12.75">
      <c r="A37" s="7" t="s">
        <v>60</v>
      </c>
      <c r="B37" s="80"/>
      <c r="C37" s="80"/>
      <c r="D37" s="80">
        <v>2000000</v>
      </c>
      <c r="E37" s="80">
        <v>2000000</v>
      </c>
      <c r="F37" s="80">
        <v>3680000</v>
      </c>
    </row>
    <row r="38" spans="1:6" ht="12.75">
      <c r="A38" s="7" t="s">
        <v>61</v>
      </c>
      <c r="B38" s="80"/>
      <c r="C38" s="80"/>
      <c r="D38" s="80">
        <v>1000000</v>
      </c>
      <c r="E38" s="80">
        <v>1000000</v>
      </c>
      <c r="F38" s="80">
        <v>1000000</v>
      </c>
    </row>
    <row r="39" spans="1:6" ht="12.75">
      <c r="A39" s="7" t="s">
        <v>62</v>
      </c>
      <c r="B39" s="80"/>
      <c r="C39" s="80"/>
      <c r="D39" s="80">
        <v>3000000</v>
      </c>
      <c r="E39" s="80">
        <v>3000000</v>
      </c>
      <c r="F39" s="80">
        <v>3000000</v>
      </c>
    </row>
    <row r="40" spans="1:6" ht="12.75">
      <c r="A40" s="7" t="s">
        <v>9</v>
      </c>
      <c r="B40" s="80"/>
      <c r="C40" s="80"/>
      <c r="D40" s="80">
        <v>800000</v>
      </c>
      <c r="E40" s="80">
        <v>800000</v>
      </c>
      <c r="F40" s="80">
        <v>800000</v>
      </c>
    </row>
    <row r="41" spans="1:6" ht="12.75">
      <c r="A41" s="7" t="s">
        <v>64</v>
      </c>
      <c r="B41" s="80"/>
      <c r="C41" s="80"/>
      <c r="D41" s="80">
        <v>1000000</v>
      </c>
      <c r="E41" s="80">
        <v>1000000</v>
      </c>
      <c r="F41" s="80">
        <v>1000000</v>
      </c>
    </row>
    <row r="42" spans="1:6" ht="22.5">
      <c r="A42" s="7" t="s">
        <v>154</v>
      </c>
      <c r="B42" s="80"/>
      <c r="C42" s="80"/>
      <c r="D42" s="80">
        <v>2000000</v>
      </c>
      <c r="E42" s="80">
        <v>2000000</v>
      </c>
      <c r="F42" s="80">
        <v>2000000</v>
      </c>
    </row>
    <row r="43" spans="1:6" s="77" customFormat="1" ht="12.75">
      <c r="A43" s="110" t="s">
        <v>279</v>
      </c>
      <c r="B43" s="80"/>
      <c r="C43" s="80"/>
      <c r="D43" s="80">
        <v>2750000</v>
      </c>
      <c r="E43" s="80">
        <v>2750000</v>
      </c>
      <c r="F43" s="80">
        <v>2750000</v>
      </c>
    </row>
    <row r="44" spans="1:6" s="77" customFormat="1" ht="12.75">
      <c r="A44" s="110" t="s">
        <v>279</v>
      </c>
      <c r="B44" s="80"/>
      <c r="C44" s="80"/>
      <c r="D44" s="80"/>
      <c r="E44" s="80"/>
      <c r="F44" s="80">
        <v>800250</v>
      </c>
    </row>
    <row r="45" spans="1:6" s="77" customFormat="1" ht="12.75">
      <c r="A45" s="110" t="s">
        <v>280</v>
      </c>
      <c r="B45" s="80"/>
      <c r="C45" s="80"/>
      <c r="D45" s="80">
        <v>2000000</v>
      </c>
      <c r="E45" s="80">
        <v>2000000</v>
      </c>
      <c r="F45" s="80">
        <v>2000000</v>
      </c>
    </row>
    <row r="46" spans="1:6" s="77" customFormat="1" ht="12.75">
      <c r="A46" s="110" t="s">
        <v>281</v>
      </c>
      <c r="B46" s="80"/>
      <c r="C46" s="80"/>
      <c r="D46" s="80">
        <v>200000</v>
      </c>
      <c r="E46" s="80">
        <v>200000</v>
      </c>
      <c r="F46" s="80">
        <v>200000</v>
      </c>
    </row>
    <row r="47" spans="1:6" s="77" customFormat="1" ht="12.75">
      <c r="A47" s="110" t="s">
        <v>282</v>
      </c>
      <c r="B47" s="80"/>
      <c r="C47" s="80"/>
      <c r="D47" s="80">
        <v>1700000</v>
      </c>
      <c r="E47" s="80">
        <v>1700000</v>
      </c>
      <c r="F47" s="80">
        <v>1699999</v>
      </c>
    </row>
    <row r="48" spans="1:6" s="77" customFormat="1" ht="12.75">
      <c r="A48" s="110" t="s">
        <v>283</v>
      </c>
      <c r="B48" s="80"/>
      <c r="C48" s="80"/>
      <c r="D48" s="80">
        <v>1500000</v>
      </c>
      <c r="E48" s="80">
        <v>1500000</v>
      </c>
      <c r="F48" s="80">
        <v>1500000</v>
      </c>
    </row>
    <row r="49" spans="1:6" s="77" customFormat="1" ht="12.75">
      <c r="A49" s="110" t="s">
        <v>284</v>
      </c>
      <c r="B49" s="80"/>
      <c r="C49" s="80"/>
      <c r="D49" s="80">
        <v>3000000</v>
      </c>
      <c r="E49" s="80">
        <v>3000000</v>
      </c>
      <c r="F49" s="80">
        <v>3000000</v>
      </c>
    </row>
    <row r="50" spans="1:6" s="77" customFormat="1" ht="12.75">
      <c r="A50" s="110" t="s">
        <v>285</v>
      </c>
      <c r="B50" s="80"/>
      <c r="C50" s="80"/>
      <c r="D50" s="80">
        <v>14500000</v>
      </c>
      <c r="E50" s="80">
        <v>14500000</v>
      </c>
      <c r="F50" s="80">
        <v>14500000</v>
      </c>
    </row>
    <row r="51" spans="1:6" s="77" customFormat="1" ht="12.75">
      <c r="A51" s="110" t="s">
        <v>368</v>
      </c>
      <c r="B51" s="80"/>
      <c r="C51" s="80"/>
      <c r="D51" s="80"/>
      <c r="E51" s="80"/>
      <c r="F51" s="80">
        <v>6783578</v>
      </c>
    </row>
    <row r="52" spans="1:6" s="81" customFormat="1" ht="12.75">
      <c r="A52" s="75" t="s">
        <v>144</v>
      </c>
      <c r="B52" s="38">
        <f>SUM(B36:B50)</f>
        <v>0</v>
      </c>
      <c r="C52" s="38">
        <f>SUM(C36:C50)</f>
        <v>0</v>
      </c>
      <c r="D52" s="38">
        <f>SUM(D36:D50)</f>
        <v>35450000</v>
      </c>
      <c r="E52" s="38">
        <f>SUM(E36:E50)</f>
        <v>35450000</v>
      </c>
      <c r="F52" s="38">
        <f>SUM(F36:F51)</f>
        <v>44713827</v>
      </c>
    </row>
    <row r="53" spans="1:6" ht="12.75">
      <c r="A53" s="5" t="s">
        <v>23</v>
      </c>
      <c r="B53" s="82">
        <f>B35+B52</f>
        <v>43187000</v>
      </c>
      <c r="C53" s="82">
        <f>C35+C52</f>
        <v>0</v>
      </c>
      <c r="D53" s="82">
        <f>D35+D52</f>
        <v>78480000</v>
      </c>
      <c r="E53" s="69">
        <f>E35+E52</f>
        <v>174447000</v>
      </c>
      <c r="F53" s="69">
        <f>F35+F52</f>
        <v>172632877</v>
      </c>
    </row>
    <row r="54" spans="1:7" s="1" customFormat="1" ht="14.25" customHeight="1">
      <c r="A54" s="6" t="s">
        <v>65</v>
      </c>
      <c r="B54" s="82"/>
      <c r="C54" s="82"/>
      <c r="D54" s="82"/>
      <c r="E54" s="82"/>
      <c r="F54" s="82"/>
      <c r="G54" s="17"/>
    </row>
    <row r="55" spans="1:6" ht="15" customHeight="1">
      <c r="A55" s="7" t="s">
        <v>34</v>
      </c>
      <c r="B55" s="80"/>
      <c r="C55" s="80"/>
      <c r="D55" s="80"/>
      <c r="E55" s="80">
        <v>5000000</v>
      </c>
      <c r="F55" s="80">
        <v>5000000</v>
      </c>
    </row>
    <row r="56" spans="1:6" s="13" customFormat="1" ht="13.5" customHeight="1">
      <c r="A56" s="4" t="s">
        <v>19</v>
      </c>
      <c r="B56" s="80"/>
      <c r="C56" s="80"/>
      <c r="D56" s="80"/>
      <c r="E56" s="80">
        <v>500000</v>
      </c>
      <c r="F56" s="80">
        <v>500000</v>
      </c>
    </row>
    <row r="57" spans="1:6" ht="12.75">
      <c r="A57" s="4" t="s">
        <v>57</v>
      </c>
      <c r="B57" s="80"/>
      <c r="C57" s="80"/>
      <c r="D57" s="80"/>
      <c r="E57" s="80">
        <v>10000000</v>
      </c>
      <c r="F57" s="80">
        <v>10000000</v>
      </c>
    </row>
    <row r="58" spans="1:6" ht="12.75">
      <c r="A58" s="19" t="s">
        <v>24</v>
      </c>
      <c r="B58" s="80"/>
      <c r="C58" s="80"/>
      <c r="D58" s="80"/>
      <c r="E58" s="80">
        <v>1000000</v>
      </c>
      <c r="F58" s="80">
        <v>1000000</v>
      </c>
    </row>
    <row r="59" spans="1:6" ht="12.75">
      <c r="A59" s="4" t="s">
        <v>155</v>
      </c>
      <c r="B59" s="80"/>
      <c r="C59" s="80"/>
      <c r="D59" s="80"/>
      <c r="E59" s="80">
        <v>15000000</v>
      </c>
      <c r="F59" s="80">
        <v>15000000</v>
      </c>
    </row>
    <row r="60" spans="1:6" ht="12.75">
      <c r="A60" s="4" t="s">
        <v>40</v>
      </c>
      <c r="B60" s="80"/>
      <c r="C60" s="80"/>
      <c r="D60" s="80"/>
      <c r="E60" s="80">
        <v>0</v>
      </c>
      <c r="F60" s="80">
        <v>0</v>
      </c>
    </row>
    <row r="61" spans="1:6" ht="12.75">
      <c r="A61" s="4" t="s">
        <v>286</v>
      </c>
      <c r="B61" s="80"/>
      <c r="C61" s="80"/>
      <c r="D61" s="80"/>
      <c r="E61" s="80">
        <v>2000000</v>
      </c>
      <c r="F61" s="80">
        <v>2000000</v>
      </c>
    </row>
    <row r="62" spans="1:6" ht="12.75">
      <c r="A62" s="75" t="s">
        <v>143</v>
      </c>
      <c r="B62" s="80">
        <f>SUM(B55:B60)</f>
        <v>0</v>
      </c>
      <c r="C62" s="80">
        <f>SUM(C55:C60)</f>
        <v>0</v>
      </c>
      <c r="D62" s="80">
        <f>SUM(D55:D60)</f>
        <v>0</v>
      </c>
      <c r="E62" s="80">
        <f>SUM(E55:E61)</f>
        <v>33500000</v>
      </c>
      <c r="F62" s="80">
        <f>SUM(F55:F61)</f>
        <v>33500000</v>
      </c>
    </row>
    <row r="63" spans="1:6" ht="12.75">
      <c r="A63" s="4" t="s">
        <v>156</v>
      </c>
      <c r="B63" s="80"/>
      <c r="C63" s="80"/>
      <c r="D63" s="80"/>
      <c r="E63" s="80">
        <v>3756000</v>
      </c>
      <c r="F63" s="80">
        <v>3756000</v>
      </c>
    </row>
    <row r="64" spans="1:6" ht="12.75">
      <c r="A64" s="110" t="s">
        <v>282</v>
      </c>
      <c r="B64" s="80"/>
      <c r="C64" s="80"/>
      <c r="D64" s="80"/>
      <c r="E64" s="80"/>
      <c r="F64" s="80">
        <v>1</v>
      </c>
    </row>
    <row r="65" spans="1:6" ht="12.75">
      <c r="A65" s="75" t="s">
        <v>144</v>
      </c>
      <c r="B65" s="80">
        <f>SUM(B63)</f>
        <v>0</v>
      </c>
      <c r="C65" s="80">
        <f>SUM(C63)</f>
        <v>0</v>
      </c>
      <c r="D65" s="80">
        <f>SUM(D63)</f>
        <v>0</v>
      </c>
      <c r="E65" s="80">
        <f>SUM(E63:E63)</f>
        <v>3756000</v>
      </c>
      <c r="F65" s="80">
        <f>SUM(F63:F64)</f>
        <v>3756001</v>
      </c>
    </row>
    <row r="66" spans="1:6" ht="12.75">
      <c r="A66" s="9" t="s">
        <v>66</v>
      </c>
      <c r="B66" s="69">
        <f>B62+B65</f>
        <v>0</v>
      </c>
      <c r="C66" s="69">
        <f>C62+C65</f>
        <v>0</v>
      </c>
      <c r="D66" s="69">
        <f>D62+D65</f>
        <v>0</v>
      </c>
      <c r="E66" s="69">
        <f>E62+E65</f>
        <v>37256000</v>
      </c>
      <c r="F66" s="69">
        <f>F62+F65</f>
        <v>37256001</v>
      </c>
    </row>
    <row r="67" spans="1:6" s="1" customFormat="1" ht="15" customHeight="1">
      <c r="A67" s="83" t="s">
        <v>25</v>
      </c>
      <c r="B67" s="82"/>
      <c r="C67" s="82"/>
      <c r="D67" s="82"/>
      <c r="E67" s="82"/>
      <c r="F67" s="82"/>
    </row>
    <row r="68" spans="1:6" s="1" customFormat="1" ht="12.75" customHeight="1">
      <c r="A68" s="4" t="s">
        <v>15</v>
      </c>
      <c r="B68" s="37"/>
      <c r="C68" s="37"/>
      <c r="D68" s="37">
        <v>4000000</v>
      </c>
      <c r="E68" s="37">
        <v>4000000</v>
      </c>
      <c r="F68" s="37">
        <v>4000000</v>
      </c>
    </row>
    <row r="69" spans="1:6" s="1" customFormat="1" ht="12.75" customHeight="1">
      <c r="A69" s="4" t="s">
        <v>35</v>
      </c>
      <c r="B69" s="80"/>
      <c r="C69" s="80"/>
      <c r="D69" s="80">
        <v>3000000</v>
      </c>
      <c r="E69" s="80">
        <v>3000000</v>
      </c>
      <c r="F69" s="80">
        <v>2751080</v>
      </c>
    </row>
    <row r="70" spans="1:6" s="1" customFormat="1" ht="12.75" customHeight="1">
      <c r="A70" s="7" t="s">
        <v>55</v>
      </c>
      <c r="B70" s="80"/>
      <c r="C70" s="80"/>
      <c r="D70" s="80">
        <v>10000000</v>
      </c>
      <c r="E70" s="80">
        <v>10000000</v>
      </c>
      <c r="F70" s="80">
        <v>9427103</v>
      </c>
    </row>
    <row r="71" spans="1:6" s="1" customFormat="1" ht="12.75" customHeight="1">
      <c r="A71" s="7" t="s">
        <v>287</v>
      </c>
      <c r="B71" s="80">
        <v>880000</v>
      </c>
      <c r="C71" s="80">
        <v>25746000</v>
      </c>
      <c r="D71" s="80"/>
      <c r="E71" s="37">
        <v>26626000</v>
      </c>
      <c r="F71" s="37">
        <v>26626000</v>
      </c>
    </row>
    <row r="72" spans="1:6" s="1" customFormat="1" ht="12.75" customHeight="1">
      <c r="A72" s="7" t="s">
        <v>56</v>
      </c>
      <c r="B72" s="80"/>
      <c r="C72" s="80"/>
      <c r="D72" s="80"/>
      <c r="E72" s="37"/>
      <c r="F72" s="37"/>
    </row>
    <row r="73" spans="1:6" s="1" customFormat="1" ht="12.75" customHeight="1">
      <c r="A73" s="7" t="s">
        <v>67</v>
      </c>
      <c r="B73" s="80"/>
      <c r="C73" s="80"/>
      <c r="D73" s="80">
        <v>2000000</v>
      </c>
      <c r="E73" s="80">
        <v>2000000</v>
      </c>
      <c r="F73" s="80">
        <v>1878700</v>
      </c>
    </row>
    <row r="74" spans="1:6" s="1" customFormat="1" ht="12.75" customHeight="1">
      <c r="A74" s="7" t="s">
        <v>157</v>
      </c>
      <c r="B74" s="80"/>
      <c r="C74" s="80">
        <v>3000000</v>
      </c>
      <c r="D74" s="80">
        <v>1250000</v>
      </c>
      <c r="E74" s="37">
        <v>4250000</v>
      </c>
      <c r="F74" s="37">
        <v>4250000</v>
      </c>
    </row>
    <row r="75" spans="1:6" ht="12.75" customHeight="1">
      <c r="A75" s="7" t="s">
        <v>219</v>
      </c>
      <c r="B75" s="80"/>
      <c r="C75" s="80">
        <v>17647000</v>
      </c>
      <c r="D75" s="80">
        <v>1353000</v>
      </c>
      <c r="E75" s="80">
        <v>19000000</v>
      </c>
      <c r="F75" s="80">
        <v>19000000</v>
      </c>
    </row>
    <row r="76" spans="1:6" ht="12.75" customHeight="1">
      <c r="A76" s="110" t="s">
        <v>268</v>
      </c>
      <c r="B76" s="80"/>
      <c r="C76" s="80"/>
      <c r="D76" s="80"/>
      <c r="E76" s="80"/>
      <c r="F76" s="80">
        <v>4383000</v>
      </c>
    </row>
    <row r="77" spans="1:6" s="81" customFormat="1" ht="12.75" customHeight="1">
      <c r="A77" s="28" t="s">
        <v>143</v>
      </c>
      <c r="B77" s="38">
        <f>SUM(B68:B75)</f>
        <v>880000</v>
      </c>
      <c r="C77" s="38">
        <f>SUM(C68:C75)</f>
        <v>46393000</v>
      </c>
      <c r="D77" s="38">
        <f>SUM(D68:D75)</f>
        <v>21603000</v>
      </c>
      <c r="E77" s="38">
        <f>SUM(E68:E75)</f>
        <v>68876000</v>
      </c>
      <c r="F77" s="38">
        <f>SUM(F68:F76)</f>
        <v>72315883</v>
      </c>
    </row>
    <row r="78" spans="1:6" s="123" customFormat="1" ht="12.75" customHeight="1">
      <c r="A78" s="19" t="s">
        <v>362</v>
      </c>
      <c r="B78" s="37"/>
      <c r="C78" s="37"/>
      <c r="D78" s="37"/>
      <c r="E78" s="37"/>
      <c r="F78" s="37">
        <v>278892</v>
      </c>
    </row>
    <row r="79" spans="1:6" s="77" customFormat="1" ht="12.75">
      <c r="A79" s="112" t="s">
        <v>288</v>
      </c>
      <c r="B79" s="80"/>
      <c r="C79" s="80"/>
      <c r="D79" s="80">
        <v>3000000</v>
      </c>
      <c r="E79" s="80">
        <v>3000000</v>
      </c>
      <c r="F79" s="80">
        <v>3000000</v>
      </c>
    </row>
    <row r="80" spans="1:6" s="77" customFormat="1" ht="12.75">
      <c r="A80" s="112" t="s">
        <v>289</v>
      </c>
      <c r="B80" s="80"/>
      <c r="C80" s="80"/>
      <c r="D80" s="80">
        <v>1000000</v>
      </c>
      <c r="E80" s="80">
        <v>1000000</v>
      </c>
      <c r="F80" s="80">
        <v>1000000</v>
      </c>
    </row>
    <row r="81" spans="1:6" s="77" customFormat="1" ht="12.75">
      <c r="A81" s="112" t="s">
        <v>36</v>
      </c>
      <c r="B81" s="80"/>
      <c r="C81" s="80"/>
      <c r="D81" s="80">
        <v>3000000</v>
      </c>
      <c r="E81" s="80">
        <v>3000000</v>
      </c>
      <c r="F81" s="80">
        <v>3000000</v>
      </c>
    </row>
    <row r="82" spans="1:6" s="81" customFormat="1" ht="12.75">
      <c r="A82" s="84" t="s">
        <v>144</v>
      </c>
      <c r="B82" s="38">
        <f>SUM(B79:B81)</f>
        <v>0</v>
      </c>
      <c r="C82" s="38">
        <f>SUM(C79:C81)</f>
        <v>0</v>
      </c>
      <c r="D82" s="38">
        <f>SUM(D79:D81)</f>
        <v>7000000</v>
      </c>
      <c r="E82" s="38">
        <f>SUM(E79:E81)</f>
        <v>7000000</v>
      </c>
      <c r="F82" s="38">
        <f>SUM(F78:F81)</f>
        <v>7278892</v>
      </c>
    </row>
    <row r="83" spans="1:6" ht="12.75">
      <c r="A83" s="5" t="s">
        <v>26</v>
      </c>
      <c r="B83" s="69">
        <f>B77+B82</f>
        <v>880000</v>
      </c>
      <c r="C83" s="69">
        <f>C77+C82</f>
        <v>46393000</v>
      </c>
      <c r="D83" s="69">
        <f>D77+D82</f>
        <v>28603000</v>
      </c>
      <c r="E83" s="69">
        <f>E77+E82</f>
        <v>75876000</v>
      </c>
      <c r="F83" s="69">
        <f>F77+F82</f>
        <v>79594775</v>
      </c>
    </row>
    <row r="84" spans="1:6" ht="12.75">
      <c r="A84" s="5" t="s">
        <v>158</v>
      </c>
      <c r="B84" s="69">
        <f>B35+B62+B77</f>
        <v>44067000</v>
      </c>
      <c r="C84" s="69">
        <f>C35+C62+C77</f>
        <v>46393000</v>
      </c>
      <c r="D84" s="69">
        <f>D35+D62+D77</f>
        <v>64633000</v>
      </c>
      <c r="E84" s="69">
        <f>E35+E62+E77</f>
        <v>241373000</v>
      </c>
      <c r="F84" s="69">
        <f>F35+F62+F77</f>
        <v>233734933</v>
      </c>
    </row>
    <row r="85" spans="1:6" ht="12.75">
      <c r="A85" s="5" t="s">
        <v>159</v>
      </c>
      <c r="B85" s="69">
        <f>B52+B82</f>
        <v>0</v>
      </c>
      <c r="C85" s="69">
        <f>C52+C82</f>
        <v>0</v>
      </c>
      <c r="D85" s="69">
        <f>D52+D82</f>
        <v>42450000</v>
      </c>
      <c r="E85" s="69">
        <f>E52+E65+E82</f>
        <v>46206000</v>
      </c>
      <c r="F85" s="69">
        <f>F52+F65+F82</f>
        <v>55748720</v>
      </c>
    </row>
    <row r="86" spans="1:6" ht="16.5" customHeight="1">
      <c r="A86" s="5" t="s">
        <v>18</v>
      </c>
      <c r="B86" s="69">
        <f>B53+B66+B83</f>
        <v>44067000</v>
      </c>
      <c r="C86" s="69">
        <f>C53+C66+C83</f>
        <v>46393000</v>
      </c>
      <c r="D86" s="69">
        <f>D53+D66+D83</f>
        <v>107083000</v>
      </c>
      <c r="E86" s="69">
        <f>E53+E66+E83</f>
        <v>287579000</v>
      </c>
      <c r="F86" s="69">
        <f>F53+F66+F83</f>
        <v>289483653</v>
      </c>
    </row>
    <row r="87" spans="1:6" ht="14.25" customHeight="1">
      <c r="A87" s="7" t="s">
        <v>59</v>
      </c>
      <c r="B87" s="82"/>
      <c r="C87" s="82"/>
      <c r="D87" s="37">
        <v>15000000</v>
      </c>
      <c r="E87" s="82">
        <v>15000000</v>
      </c>
      <c r="F87" s="82">
        <v>15000000</v>
      </c>
    </row>
    <row r="88" spans="1:6" s="85" customFormat="1" ht="12.75">
      <c r="A88" s="21" t="s">
        <v>58</v>
      </c>
      <c r="B88" s="69">
        <f>B87</f>
        <v>0</v>
      </c>
      <c r="C88" s="69">
        <f>C87</f>
        <v>0</v>
      </c>
      <c r="D88" s="69">
        <f>D87</f>
        <v>15000000</v>
      </c>
      <c r="E88" s="69">
        <f>SUM(B88:D88)</f>
        <v>15000000</v>
      </c>
      <c r="F88" s="69">
        <f>SUM(C88:E88)</f>
        <v>30000000</v>
      </c>
    </row>
    <row r="89" spans="1:6" ht="12.75">
      <c r="A89" s="8"/>
      <c r="B89" s="27"/>
      <c r="C89" s="27"/>
      <c r="D89" s="27"/>
      <c r="E89" s="8"/>
      <c r="F89" s="8"/>
    </row>
    <row r="90" spans="1:6" ht="12.75">
      <c r="A90" s="8"/>
      <c r="B90" s="27"/>
      <c r="C90" s="27"/>
      <c r="D90" s="27"/>
      <c r="E90" s="8"/>
      <c r="F90" s="8"/>
    </row>
    <row r="91" spans="1:6" ht="12.75">
      <c r="A91" s="8"/>
      <c r="B91" s="27"/>
      <c r="C91" s="27"/>
      <c r="D91" s="27"/>
      <c r="E91" s="8"/>
      <c r="F91" s="8"/>
    </row>
    <row r="92" spans="1:6" ht="12.75">
      <c r="A92" s="27"/>
      <c r="B92" s="27"/>
      <c r="C92" s="27"/>
      <c r="D92" s="27"/>
      <c r="E92" s="8"/>
      <c r="F92" s="8"/>
    </row>
    <row r="93" spans="1:6" ht="12.75">
      <c r="A93" s="8"/>
      <c r="B93" s="27"/>
      <c r="C93" s="27"/>
      <c r="D93" s="27"/>
      <c r="E93" s="8"/>
      <c r="F93" s="8"/>
    </row>
    <row r="94" spans="1:6" ht="12.75">
      <c r="A94" s="8"/>
      <c r="B94" s="27"/>
      <c r="C94" s="27"/>
      <c r="D94" s="27"/>
      <c r="E94" s="8"/>
      <c r="F94" s="8"/>
    </row>
    <row r="95" spans="1:6" ht="12.75">
      <c r="A95" s="8"/>
      <c r="B95" s="27"/>
      <c r="C95" s="27"/>
      <c r="D95" s="27"/>
      <c r="E95" s="8"/>
      <c r="F95" s="8"/>
    </row>
    <row r="96" spans="1:6" ht="12.75">
      <c r="A96" s="8"/>
      <c r="B96" s="27"/>
      <c r="C96" s="27"/>
      <c r="D96" s="27"/>
      <c r="E96" s="8"/>
      <c r="F96" s="8"/>
    </row>
    <row r="97" spans="1:6" ht="12.75">
      <c r="A97" s="14"/>
      <c r="B97" s="27"/>
      <c r="C97" s="27"/>
      <c r="D97" s="27"/>
      <c r="E97" s="8"/>
      <c r="F97" s="8"/>
    </row>
    <row r="98" spans="1:6" ht="12.75">
      <c r="A98" s="14"/>
      <c r="B98" s="86"/>
      <c r="C98" s="86"/>
      <c r="D98" s="86"/>
      <c r="E98" s="14"/>
      <c r="F98" s="14"/>
    </row>
    <row r="99" spans="1:6" ht="12.75">
      <c r="A99" s="8"/>
      <c r="B99" s="27"/>
      <c r="C99" s="27"/>
      <c r="D99" s="27"/>
      <c r="E99" s="8"/>
      <c r="F99" s="8"/>
    </row>
    <row r="100" spans="1:6" ht="12.75">
      <c r="A100" s="14"/>
      <c r="B100" s="27"/>
      <c r="C100" s="27"/>
      <c r="D100" s="27"/>
      <c r="E100" s="8"/>
      <c r="F100" s="8"/>
    </row>
    <row r="101" spans="1:6" ht="12.75">
      <c r="A101" s="14"/>
      <c r="B101" s="86"/>
      <c r="C101" s="86"/>
      <c r="D101" s="86"/>
      <c r="E101" s="14"/>
      <c r="F101" s="14"/>
    </row>
    <row r="102" spans="1:6" ht="12.75">
      <c r="A102" s="8"/>
      <c r="B102" s="86"/>
      <c r="C102" s="86"/>
      <c r="D102" s="86"/>
      <c r="E102" s="14"/>
      <c r="F102" s="14"/>
    </row>
    <row r="103" spans="1:6" ht="12.75">
      <c r="A103" s="8"/>
      <c r="B103" s="27"/>
      <c r="C103" s="27"/>
      <c r="D103" s="27"/>
      <c r="E103" s="8"/>
      <c r="F103" s="8"/>
    </row>
    <row r="104" spans="1:6" ht="12.75">
      <c r="A104" s="8"/>
      <c r="B104" s="27"/>
      <c r="C104" s="27"/>
      <c r="D104" s="27"/>
      <c r="E104" s="8"/>
      <c r="F104" s="8"/>
    </row>
    <row r="105" spans="2:6" ht="12.75">
      <c r="B105" s="27"/>
      <c r="C105" s="27"/>
      <c r="D105" s="27"/>
      <c r="E105" s="8"/>
      <c r="F105" s="8"/>
    </row>
  </sheetData>
  <sheetProtection/>
  <mergeCells count="2">
    <mergeCell ref="A3:F3"/>
    <mergeCell ref="A4:F4"/>
  </mergeCells>
  <printOptions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Komló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2002. évi költségvetés táblái</dc:title>
  <dc:subject>2002. évi költségvetés táblái</dc:subject>
  <dc:creator>Polgármesteri Hivatal</dc:creator>
  <cp:keywords/>
  <dc:description/>
  <cp:lastModifiedBy>007peu</cp:lastModifiedBy>
  <cp:lastPrinted>2016-06-15T08:37:38Z</cp:lastPrinted>
  <dcterms:created xsi:type="dcterms:W3CDTF">2002-01-04T07:43:44Z</dcterms:created>
  <dcterms:modified xsi:type="dcterms:W3CDTF">2016-06-15T13:20:06Z</dcterms:modified>
  <cp:category/>
  <cp:version/>
  <cp:contentType/>
  <cp:contentStatus/>
</cp:coreProperties>
</file>