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5480" windowHeight="10320" tabRatio="707" firstSheet="20" activeTab="23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 " sheetId="7" r:id="rId7"/>
    <sheet name="12. sz. mell.  (4)" sheetId="8" r:id="rId8"/>
    <sheet name="6. sz. mell" sheetId="9" r:id="rId9"/>
    <sheet name="8. sz. mell" sheetId="10" r:id="rId10"/>
    <sheet name="9. sz. mell" sheetId="11" r:id="rId11"/>
    <sheet name="11.1.sz.mellA" sheetId="12" r:id="rId12"/>
    <sheet name="11.2.sz.mell" sheetId="13" r:id="rId13"/>
    <sheet name="11.3.sz.mell" sheetId="14" r:id="rId14"/>
    <sheet name="11.4.sz.mellA" sheetId="15" r:id="rId15"/>
    <sheet name="12. sz. mell" sheetId="16" r:id="rId16"/>
    <sheet name="1. tájékoztató tábla" sheetId="17" r:id="rId17"/>
    <sheet name="2. tájékoztató tábla" sheetId="18" r:id="rId18"/>
    <sheet name="3. tájékoztató tábla" sheetId="19" r:id="rId19"/>
    <sheet name="4. tájékoztató tábla" sheetId="20" r:id="rId20"/>
    <sheet name="5. tájékoztató tábla" sheetId="21" r:id="rId21"/>
    <sheet name="6. tájékoztató tábla" sheetId="22" r:id="rId22"/>
    <sheet name="7.1. tájékoztató tábla" sheetId="23" r:id="rId23"/>
    <sheet name="7.2. tájékoztató tábla" sheetId="24" r:id="rId24"/>
    <sheet name="9. tájékoztató tábla" sheetId="25" r:id="rId25"/>
  </sheets>
  <definedNames>
    <definedName name="_xlnm.Print_Titles" localSheetId="8">'6. sz. mell'!$1:$7</definedName>
    <definedName name="_xlnm.Print_Titles" localSheetId="22">'7.1. tájékoztató tábla'!$2:$6</definedName>
    <definedName name="_xlnm.Print_Titles" localSheetId="9">'8. sz. mell'!$1:$7</definedName>
    <definedName name="_xlnm.Print_Titles" localSheetId="10">'9. sz. mell'!$1:$7</definedName>
    <definedName name="_xlnm.Print_Area" localSheetId="16">'1. tájékoztató tábla'!$A$1:$F$158</definedName>
    <definedName name="_xlnm.Print_Area" localSheetId="1">'1.sz.mell.'!$A$1:$E$157</definedName>
  </definedNames>
  <calcPr fullCalcOnLoad="1"/>
</workbook>
</file>

<file path=xl/sharedStrings.xml><?xml version="1.0" encoding="utf-8"?>
<sst xmlns="http://schemas.openxmlformats.org/spreadsheetml/2006/main" count="2360" uniqueCount="1267">
  <si>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</si>
  <si>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</si>
  <si>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</si>
  <si>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</si>
  <si>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</si>
  <si>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</si>
  <si>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Módosított pénzmaradvány (9±10±11)</t>
  </si>
  <si>
    <t>A 12. sorból 
   - az egészségbiztosítási alapból folyósított pénzmaradványa</t>
  </si>
  <si>
    <t xml:space="preserve">   - Kötelezettséggel terhelt pénzmaradvány</t>
  </si>
  <si>
    <t xml:space="preserve">   - Szabad pénzmaradvány</t>
  </si>
  <si>
    <t>EGYSZERŰSÍTETT VÁLLALKOZÁSI MARADVÁNY-KIMUTATÁS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</si>
  <si>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</si>
  <si>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</si>
  <si>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</si>
  <si>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A</t>
  </si>
  <si>
    <t>Vállalkozási tevékenység  szakfeladaton elszámolt bevételei (1+2±3)</t>
  </si>
  <si>
    <t>Vállalkozási tevékenység működési célú kiadásai</t>
  </si>
  <si>
    <t>Vállalkozási tevékenység felhalmozási célú kiadásai</t>
  </si>
  <si>
    <t>Vállalkozási tevékenység forgatási célú finanszírozási és aktív pénzügyi kiadásai</t>
  </si>
  <si>
    <t>B</t>
  </si>
  <si>
    <t>Vállalkozási tevékenység  szakfeladaton elszámolt  kiadásai [4+5±6)</t>
  </si>
  <si>
    <t>C</t>
  </si>
  <si>
    <t>Vállalkozási tevékenység pénzforgalmi maradványa (A–B)</t>
  </si>
  <si>
    <t>Vállalkozási tevékenységet terhelő értékcsökkenési leírás</t>
  </si>
  <si>
    <t>Alaptevékenység ellátására felhasznált és felhasználni tervezett vállalkozási maradvány</t>
  </si>
  <si>
    <t>Pénzforgalmi maradványt  jogszabály alapján módosító egyéb tétel  ( ± )</t>
  </si>
  <si>
    <t>D</t>
  </si>
  <si>
    <t xml:space="preserve">Vállalkozási tevékenység módosított pénzforgalmi vállalkozási maradványa (C–7–8±9) </t>
  </si>
  <si>
    <t>E</t>
  </si>
  <si>
    <t>Vállalkozási tevékenységet terhelő befizetési kötelezettség</t>
  </si>
  <si>
    <t>F</t>
  </si>
  <si>
    <t>Vállalkozási tartalékba helyezhető összeg (C–8–9–E)</t>
  </si>
  <si>
    <t xml:space="preserve">         2012. ÉV</t>
  </si>
  <si>
    <t>2012. ÉV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</si>
  <si>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</si>
  <si>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</si>
  <si>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</si>
  <si>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</si>
  <si>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</si>
  <si>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</si>
  <si>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</si>
  <si>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</si>
  <si>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</si>
  <si>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</si>
  <si>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</si>
  <si>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</si>
  <si>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</si>
  <si>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</si>
  <si>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</si>
  <si>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</si>
  <si>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</si>
  <si>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</si>
  <si>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</si>
  <si>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</si>
  <si>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</si>
  <si>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</si>
  <si>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</si>
  <si>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</si>
  <si>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</si>
  <si>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</si>
  <si>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</si>
  <si>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</si>
  <si>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</si>
  <si>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</si>
  <si>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09.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</si>
  <si>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</si>
  <si>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</si>
  <si>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</si>
  <si>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</si>
  <si>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</si>
  <si>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</si>
  <si>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</si>
  <si>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</si>
  <si>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</si>
  <si>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</si>
  <si>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</si>
  <si>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</si>
  <si>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</si>
  <si>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</si>
  <si>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</si>
  <si>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</si>
  <si>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</si>
  <si>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</si>
  <si>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</si>
  <si>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</si>
  <si>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</si>
  <si>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</si>
  <si>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</si>
  <si>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</si>
  <si>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</si>
  <si>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</si>
  <si>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</si>
  <si>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</si>
  <si>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</si>
  <si>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</si>
  <si>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</si>
  <si>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</si>
  <si>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</si>
  <si>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</si>
  <si>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</si>
  <si>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</si>
  <si>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</si>
  <si>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</si>
  <si>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Működésképtelen önkormányzatok támogatása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</si>
  <si>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</si>
  <si>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</si>
  <si>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</si>
  <si>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</si>
  <si>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</si>
  <si>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</si>
  <si>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</si>
  <si>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</si>
  <si>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</si>
  <si>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</si>
  <si>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</si>
  <si>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</si>
  <si>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</si>
  <si>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</si>
  <si>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</si>
  <si>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</si>
  <si>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</si>
  <si>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</si>
  <si>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</si>
  <si>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</si>
  <si>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</si>
  <si>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</si>
  <si>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</si>
  <si>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</si>
  <si>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</si>
  <si>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</si>
  <si>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</si>
  <si>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</si>
  <si>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</si>
  <si>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</si>
  <si>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</si>
  <si>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</si>
  <si>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</si>
  <si>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</si>
  <si>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</si>
  <si>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</si>
  <si>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</si>
  <si>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</si>
  <si>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</si>
  <si>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</si>
  <si>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</si>
  <si>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</si>
  <si>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</si>
  <si>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</si>
  <si>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</si>
  <si>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</si>
  <si>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</si>
  <si>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</si>
  <si>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</si>
  <si>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</si>
  <si>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</si>
  <si>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</si>
  <si>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</si>
  <si>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</si>
  <si>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</si>
  <si>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</si>
  <si>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</si>
  <si>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</si>
  <si>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</si>
  <si>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</si>
  <si>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</si>
  <si>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</si>
  <si>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</si>
  <si>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</si>
  <si>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</si>
  <si>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</si>
  <si>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</si>
  <si>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</si>
  <si>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</si>
  <si>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</si>
  <si>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</si>
  <si>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</si>
  <si>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</si>
  <si>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</si>
  <si>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</si>
  <si>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</si>
  <si>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</si>
  <si>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</si>
  <si>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</si>
  <si>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</si>
  <si>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</si>
  <si>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</si>
  <si>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</si>
  <si>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</si>
  <si>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</si>
  <si>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</si>
  <si>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</si>
  <si>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</si>
  <si>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</si>
  <si>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</si>
  <si>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</si>
  <si>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</si>
  <si>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</si>
  <si>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</si>
  <si>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</si>
  <si>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</si>
  <si>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</si>
  <si>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</si>
  <si>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</si>
  <si>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</si>
  <si>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</si>
  <si>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</si>
  <si>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</si>
  <si>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</si>
  <si>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</si>
  <si>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</si>
  <si>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</si>
  <si>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</si>
  <si>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</si>
  <si>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</si>
  <si>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98.</t>
  </si>
  <si>
    <t>99.</t>
  </si>
  <si>
    <t>100.</t>
  </si>
  <si>
    <t>101.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</si>
  <si>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</si>
  <si>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</si>
  <si>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</si>
  <si>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</si>
  <si>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</si>
  <si>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</si>
  <si>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</si>
  <si>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</si>
  <si>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</si>
  <si>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</si>
  <si>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</si>
  <si>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</si>
  <si>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</si>
  <si>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</si>
  <si>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</si>
  <si>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</si>
  <si>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</si>
  <si>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</si>
  <si>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</si>
  <si>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</si>
  <si>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</si>
  <si>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</si>
  <si>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</si>
  <si>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</si>
  <si>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</si>
  <si>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</si>
  <si>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</si>
  <si>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</si>
  <si>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</si>
  <si>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</si>
  <si>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</si>
  <si>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118.</t>
  </si>
  <si>
    <t>119.</t>
  </si>
  <si>
    <t>120.</t>
  </si>
  <si>
    <t>121.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</si>
  <si>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</si>
  <si>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</si>
  <si>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</si>
  <si>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</si>
  <si>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</si>
  <si>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</si>
  <si>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</si>
  <si>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126.</t>
  </si>
  <si>
    <t>127.</t>
  </si>
  <si>
    <t>128.</t>
  </si>
  <si>
    <t>129.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</si>
  <si>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</si>
  <si>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</si>
  <si>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</si>
  <si>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</si>
  <si>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</si>
  <si>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</si>
  <si>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</si>
  <si>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</si>
  <si>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</si>
  <si>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</si>
  <si>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</si>
  <si>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</si>
  <si>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137.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</si>
  <si>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</si>
  <si>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</si>
  <si>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</si>
  <si>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</si>
  <si>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</si>
  <si>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</si>
  <si>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</si>
  <si>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</si>
  <si>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</si>
  <si>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</si>
  <si>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</si>
  <si>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</si>
  <si>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</si>
  <si>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</si>
  <si>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</si>
  <si>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</si>
  <si>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</si>
  <si>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</si>
  <si>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</si>
  <si>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</si>
  <si>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</si>
  <si>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Orvosi rendelő fejlesztésre felvett TEFA kölcsön</t>
  </si>
  <si>
    <t>ÁMK oktatási feladatainak korszerűsítésére felvett hitel</t>
  </si>
  <si>
    <t>Orvosi rendelő, védőnői szolgálat fejlesztése</t>
  </si>
  <si>
    <t>Kerékpártároló építése</t>
  </si>
  <si>
    <t>2011. dec.31-ig teljesített kötelezettség</t>
  </si>
  <si>
    <t>11=(7+…+10)</t>
  </si>
  <si>
    <t>Lakosságnak nyújtott felhalmozási kölcsön</t>
  </si>
  <si>
    <t>"-//-"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</si>
  <si>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</si>
  <si>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</si>
  <si>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</si>
  <si>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</si>
  <si>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</si>
  <si>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</si>
  <si>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</si>
  <si>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ÖNKIHI támogatás</t>
  </si>
  <si>
    <t>Működési célú pénzmaradvány átvétel</t>
  </si>
  <si>
    <t>Előző évi központi költségvetési kiegészítések, visszatérülések</t>
  </si>
  <si>
    <t>Értékesített tárgyi eszközök ÁFA-ja</t>
  </si>
  <si>
    <t>Hitelek kamatai</t>
  </si>
  <si>
    <t xml:space="preserve">   Működési célú pénzmaradvány átvétel</t>
  </si>
  <si>
    <t>Kölcsön visszatérülés</t>
  </si>
  <si>
    <r>
      <t xml:space="preserve">I/1. Önkormányzat sajátos működési bevételei </t>
    </r>
    <r>
      <rPr>
        <sz val="10"/>
        <rFont val="Times New Roman CE"/>
        <family val="1"/>
      </rPr>
      <t>(2.1+…+2.6)</t>
    </r>
  </si>
  <si>
    <r>
      <t xml:space="preserve">III. Támogatások, kiegészítések </t>
    </r>
    <r>
      <rPr>
        <sz val="10"/>
        <rFont val="Times New Roman CE"/>
        <family val="1"/>
      </rPr>
      <t>(5.1+…+5.8.)</t>
    </r>
  </si>
  <si>
    <r>
      <t xml:space="preserve">IV. Támogatásértékű bevételek </t>
    </r>
    <r>
      <rPr>
        <sz val="10"/>
        <rFont val="Times New Roman CE"/>
        <family val="1"/>
      </rPr>
      <t>(6.1+6.2)</t>
    </r>
  </si>
  <si>
    <r>
      <t xml:space="preserve">V. Felhalmozási célú bevételek </t>
    </r>
    <r>
      <rPr>
        <sz val="10"/>
        <rFont val="Times New Roman CE"/>
        <family val="1"/>
      </rPr>
      <t>(7.1+…+7.3)</t>
    </r>
  </si>
  <si>
    <r>
      <t xml:space="preserve">VI. Átvett pénzeszközök </t>
    </r>
    <r>
      <rPr>
        <sz val="10"/>
        <rFont val="Times New Roman CE"/>
        <family val="1"/>
      </rPr>
      <t>(8.1+8.2.)</t>
    </r>
  </si>
  <si>
    <r>
      <t xml:space="preserve">I. Működési költségvetés kiadásai </t>
    </r>
    <r>
      <rPr>
        <sz val="10"/>
        <rFont val="Times New Roman CE"/>
        <family val="1"/>
      </rPr>
      <t>(1.1+…+1.5.)</t>
    </r>
  </si>
  <si>
    <r>
      <t xml:space="preserve">II. Felhalmozási költségvetés kiadásai </t>
    </r>
    <r>
      <rPr>
        <sz val="10"/>
        <rFont val="Times New Roman CE"/>
        <family val="1"/>
      </rPr>
      <t>(2.1+…+2.7)</t>
    </r>
  </si>
  <si>
    <r>
      <t xml:space="preserve">IV. Tartalékok </t>
    </r>
    <r>
      <rPr>
        <sz val="10"/>
        <rFont val="Times New Roman CE"/>
        <family val="1"/>
      </rPr>
      <t>(4.1.+4.2.)</t>
    </r>
  </si>
  <si>
    <r>
      <t xml:space="preserve">Finanszírozási célú pénzügyi műveletek egyenlege </t>
    </r>
    <r>
      <rPr>
        <sz val="10"/>
        <rFont val="Times New Roman CE"/>
        <family val="1"/>
      </rPr>
      <t>(1.1 - 1.2) +/-</t>
    </r>
  </si>
  <si>
    <t>KEOP-6.2.0/A Kerékpártároló beruházás (ÁMK beruházás)</t>
  </si>
  <si>
    <t>Művelődési Ház színháztermébe háttér és oldalfüggönyök vásárlása (ÁMK beruházás)</t>
  </si>
  <si>
    <t>Akkreditált iskolai adminisztrációs szoftvet (ÁMK beruházás)</t>
  </si>
  <si>
    <t>2011-2012</t>
  </si>
  <si>
    <t>Háziorvosi rendelő és védőnői szolgálat fejlesztése</t>
  </si>
  <si>
    <t>2010-2012</t>
  </si>
  <si>
    <t>Murakeresztúr és Fityeház Községek Körjegyzősége</t>
  </si>
  <si>
    <r>
      <t xml:space="preserve">I. Működési költségvetés kiadásai </t>
    </r>
    <r>
      <rPr>
        <sz val="10"/>
        <rFont val="Times New Roman CE"/>
        <family val="0"/>
      </rPr>
      <t>(1.1+…+1.5.)</t>
    </r>
  </si>
  <si>
    <r>
      <t xml:space="preserve">II. Felhalmozási költségvetés kiadásai </t>
    </r>
    <r>
      <rPr>
        <sz val="10"/>
        <rFont val="Times New Roman CE"/>
        <family val="0"/>
      </rPr>
      <t>(2.1+…+2.4)</t>
    </r>
  </si>
  <si>
    <t>Zrínyi Miklós Általános Művelődési Központ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</si>
  <si>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</si>
  <si>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</si>
  <si>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</si>
  <si>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</si>
  <si>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</si>
  <si>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</si>
  <si>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</si>
  <si>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</si>
  <si>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 xml:space="preserve">          Ebbből: Magánszemélyek kommunális adója </t>
  </si>
  <si>
    <t>EU-s projekt neve, azonosítója:</t>
  </si>
  <si>
    <t>NYDOP-5.2.1/A-09-2010-0013 Háziorvosi rendelő és védőnői szolgálat feljesztése</t>
  </si>
  <si>
    <t>KEOP-6.2.0/A/11-2011-0003 "Kerékpározzunk együt az iskolába"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</si>
  <si>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</si>
  <si>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</si>
  <si>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</si>
  <si>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</si>
  <si>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</si>
  <si>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</si>
  <si>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</si>
  <si>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</si>
  <si>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</si>
  <si>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</si>
  <si>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</si>
  <si>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</si>
  <si>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</si>
  <si>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</si>
  <si>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164.</t>
  </si>
  <si>
    <t>165.</t>
  </si>
  <si>
    <t>166.</t>
  </si>
  <si>
    <t>167.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</si>
  <si>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</si>
  <si>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</si>
  <si>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</si>
  <si>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</si>
  <si>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</si>
  <si>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171.</t>
  </si>
  <si>
    <t>172.</t>
  </si>
  <si>
    <t>173.</t>
  </si>
  <si>
    <t>174.</t>
  </si>
  <si>
    <t>175.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</si>
  <si>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</si>
  <si>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</si>
  <si>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</si>
  <si>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</si>
  <si>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</si>
  <si>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</si>
  <si>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</si>
  <si>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</si>
  <si>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</si>
  <si>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</si>
  <si>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</si>
  <si>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</si>
  <si>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</si>
  <si>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</si>
  <si>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</si>
  <si>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</si>
  <si>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</si>
  <si>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</si>
  <si>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</si>
  <si>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</si>
  <si>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</si>
  <si>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</si>
  <si>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</si>
  <si>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</si>
  <si>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</si>
  <si>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</si>
  <si>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</si>
  <si>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</si>
  <si>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</si>
  <si>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</si>
  <si>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</si>
  <si>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</si>
  <si>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</si>
  <si>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</si>
  <si>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</si>
  <si>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</si>
  <si>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</si>
  <si>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</si>
  <si>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</si>
  <si>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</si>
  <si>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</si>
  <si>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</si>
  <si>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</si>
  <si>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</si>
  <si>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</si>
  <si>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</si>
  <si>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</si>
  <si>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</si>
  <si>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</si>
  <si>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</si>
  <si>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</si>
  <si>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</si>
  <si>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</si>
  <si>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</si>
  <si>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</si>
  <si>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</si>
  <si>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</si>
  <si>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</si>
  <si>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</si>
  <si>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</si>
  <si>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</si>
  <si>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</si>
  <si>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</si>
  <si>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</si>
  <si>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</si>
  <si>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</si>
  <si>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</si>
  <si>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</si>
  <si>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</si>
  <si>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</si>
  <si>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</si>
  <si>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</si>
  <si>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</si>
  <si>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</si>
  <si>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</si>
  <si>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</si>
  <si>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</si>
  <si>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</si>
  <si>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</si>
  <si>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</si>
  <si>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</si>
  <si>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</si>
  <si>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</si>
  <si>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</si>
  <si>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</si>
  <si>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</si>
  <si>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</si>
  <si>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</si>
  <si>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</si>
  <si>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</si>
  <si>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</si>
  <si>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</si>
  <si>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</si>
  <si>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</si>
  <si>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</si>
  <si>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</si>
  <si>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</si>
  <si>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</si>
  <si>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</si>
  <si>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</si>
  <si>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</si>
  <si>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</si>
  <si>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</si>
  <si>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</si>
  <si>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</si>
  <si>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</si>
  <si>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</si>
  <si>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</si>
  <si>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</si>
  <si>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</si>
  <si>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</si>
  <si>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</si>
  <si>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</si>
  <si>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</si>
  <si>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</si>
  <si>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</si>
  <si>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</si>
  <si>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</si>
  <si>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</si>
  <si>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</si>
  <si>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</si>
  <si>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</si>
  <si>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</si>
  <si>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</si>
  <si>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</si>
  <si>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</si>
  <si>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</si>
  <si>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</si>
  <si>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</si>
  <si>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</si>
  <si>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</si>
  <si>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</si>
  <si>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</si>
  <si>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</si>
  <si>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</si>
  <si>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</si>
  <si>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</si>
  <si>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</si>
  <si>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</si>
  <si>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</si>
  <si>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</si>
  <si>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</si>
  <si>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</si>
  <si>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</si>
  <si>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</si>
  <si>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</si>
  <si>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</si>
  <si>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</si>
  <si>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</si>
  <si>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</si>
  <si>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</si>
  <si>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</si>
  <si>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</si>
  <si>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</si>
  <si>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</si>
  <si>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</si>
  <si>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</si>
  <si>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</si>
  <si>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</si>
  <si>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</si>
  <si>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</si>
  <si>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</si>
  <si>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</si>
  <si>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</si>
  <si>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</si>
  <si>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</si>
  <si>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</si>
  <si>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</si>
  <si>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</si>
  <si>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</si>
  <si>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</si>
  <si>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>Murakeresztúr Község Önkormányzata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</si>
  <si>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</si>
  <si>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</si>
  <si>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</si>
  <si>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</si>
  <si>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</si>
  <si>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</si>
  <si>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</si>
  <si>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</si>
  <si>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</si>
  <si>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</si>
  <si>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</si>
  <si>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</si>
  <si>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</si>
  <si>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</si>
  <si>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</si>
  <si>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</si>
  <si>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</si>
  <si>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</si>
  <si>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</si>
  <si>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</si>
  <si>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</si>
  <si>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</si>
  <si>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</si>
  <si>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</si>
  <si>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</si>
  <si>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</si>
  <si>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</si>
  <si>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</si>
  <si>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</si>
  <si>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</si>
  <si>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</si>
  <si>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</si>
  <si>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</si>
  <si>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</si>
  <si>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 xml:space="preserve">VAGYONKIMUTATÁS
a könyvviteli mérlegben értékkel szereplő eszközökről
2012. </t>
  </si>
  <si>
    <t>2012. év</t>
  </si>
  <si>
    <r>
      <t>Pénzkészlet 2012. január 1-jén
e</t>
    </r>
    <r>
      <rPr>
        <i/>
        <sz val="10"/>
        <rFont val="Times New Roman CE"/>
        <family val="0"/>
      </rPr>
      <t>bből:</t>
    </r>
  </si>
  <si>
    <r>
      <t>Záró pénzkészlet 2012. december 31-én
e</t>
    </r>
    <r>
      <rPr>
        <i/>
        <sz val="10"/>
        <rFont val="Times New Roman CE"/>
        <family val="0"/>
      </rPr>
      <t>bből:</t>
    </r>
  </si>
  <si>
    <t>Költségvetési bevételek+Maradvány+Finanszírozási bevételek: (10+11+12)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</si>
  <si>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</si>
  <si>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</si>
  <si>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</si>
  <si>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</si>
  <si>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Költségvetési kiadások + Felhalmozási kiadások (5+6)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</si>
  <si>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</si>
  <si>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</si>
  <si>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</si>
  <si>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</si>
  <si>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</si>
  <si>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</si>
  <si>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</si>
  <si>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</si>
  <si>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</si>
  <si>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</si>
  <si>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</si>
  <si>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</si>
  <si>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</si>
  <si>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</si>
  <si>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</si>
  <si>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</si>
  <si>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>KIADÁSOK ÖSSZESEN: (8+9)</t>
  </si>
  <si>
    <t>Költségvetési + Finanszírozási kiadások:(6+7)</t>
  </si>
  <si>
    <t>IV. Függő, átfutó, kiegyenlítő kiadások</t>
  </si>
  <si>
    <t>VII. Függő, átfutó, kiegyenlítő bevételek</t>
  </si>
  <si>
    <t>2.3</t>
  </si>
  <si>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</si>
  <si>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</si>
  <si>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</si>
  <si>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</si>
  <si>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2.5. Részben önálló költségvetési szervek bankszámlái</t>
  </si>
  <si>
    <t>2.6. Kihelyezett költségvetési elszámolásai számla</t>
  </si>
  <si>
    <t>2.7. Önkormányzati kincstári finanszírozási elszámolási számla</t>
  </si>
  <si>
    <t>2.8. Deviza(betét) számla</t>
  </si>
  <si>
    <t>Költségvetési kiadások + Finanszírozási kiadások (5+6)</t>
  </si>
  <si>
    <t xml:space="preserve">       2.1.1. Értékkel nyilvántartott üzleti immateriális javak</t>
  </si>
  <si>
    <t xml:space="preserve">       2.1.2. 0-ig leírt üzleti immateriális javak</t>
  </si>
  <si>
    <t xml:space="preserve">  2.Üzleti ingatlanok   (74+77+80+83)</t>
  </si>
  <si>
    <t>2.1.4. Folyamatban lévő üzleti ingatlan beruházás</t>
  </si>
  <si>
    <t>2. Üzleti gépek, berendezések és felszerelések  (99+102)</t>
  </si>
  <si>
    <t>2.1. Üzleti gépek, berendezések és felszerelések állománya  (100+101)</t>
  </si>
  <si>
    <t>2.1.1.  Értékkel nyilvántartott üzleti gép, berendezés és felszerelés</t>
  </si>
  <si>
    <t>2.1.2.  0-ig leírt üzleti gép, berendezés és felszerelés</t>
  </si>
  <si>
    <t>2.2. Folyamatban lévő üzleti  gép, berendezés beruházása</t>
  </si>
  <si>
    <t>2. Üzleti járművek   (119+122)</t>
  </si>
  <si>
    <t>2.1. Üzleti járművek állománya  (120+121)</t>
  </si>
  <si>
    <t>2.1.1.1.  Értékkel nyilvántartott üzleti járművek</t>
  </si>
  <si>
    <t>2.1.1.2.  0-ig leírt üzleti járművek</t>
  </si>
  <si>
    <t>2.2. Folyamatban lévő üzleti  járművek beruházása</t>
  </si>
  <si>
    <t>1. Üzleti tenyészállatok   (127+130)</t>
  </si>
  <si>
    <t>1.1. Üzleti tenyészállatok állománya  (128+129)</t>
  </si>
  <si>
    <t>1.1.1.  Értékkel nyilvántartott üzleti tenyészállatok</t>
  </si>
  <si>
    <t>1.1.2.  0-ig leírt üzleti tenyészállatok</t>
  </si>
  <si>
    <t>1.2. Folyamatban lévő üzleti  tenyészállatok beruházása</t>
  </si>
  <si>
    <t>2. Üzleti egyéb tartós részesedés</t>
  </si>
  <si>
    <t>3. Egyéb üzleti pénzügyi befektetések  (139+…+142)</t>
  </si>
  <si>
    <t>2. Üzleti  üzemeltetésre átadott, konc. adott, vagyonkezelésbe vett eszközök               (165+168+171+174)</t>
  </si>
  <si>
    <t>2.1. Üzleti (üzemelt. kezelésre  konc. adott, vagyonk. vett épület, építmény) (166+167)</t>
  </si>
  <si>
    <t>2.1.1.  Értékkel nyilvántartott üzleti üzem.adott épület, építmény</t>
  </si>
  <si>
    <t>2.1.2.  0-ig leírt üzleti üzem.adott épület, építmény</t>
  </si>
  <si>
    <t>2.2. Üzleti  üzemelt, konc. adott, vagyonk. vett gép, ber., felsz. (169+170)</t>
  </si>
  <si>
    <t>2.3. Üzleti  üzemelt, konc. adott, vagyonk. vett járművek  (172+173)</t>
  </si>
  <si>
    <t>2.3.1.  Értékkel nyilvántartott üzleti üzem. adott járművek</t>
  </si>
  <si>
    <t>2.3.2.  0-ig leírt üzleti. üzem.adott járművek</t>
  </si>
  <si>
    <t>2.4. Üzleti  üzemelt, konc. adott, vagyonk. vett tenyészállatok  (175+176)</t>
  </si>
  <si>
    <t>2.4.1.  Értékkel nyilvántartott üzleti üzem. adott tenyészállatok</t>
  </si>
  <si>
    <t>2.4.2.  0-ig leírt üzleti üzem.adott tenyészállatok</t>
  </si>
  <si>
    <t>2. Üzleti immateriális javak     (10+11)</t>
  </si>
  <si>
    <t>I. Önkormányzatok működési bevételei (2+3)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</si>
  <si>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</si>
  <si>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</si>
  <si>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</si>
  <si>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</si>
  <si>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</si>
  <si>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</si>
  <si>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</si>
  <si>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</si>
  <si>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</si>
  <si>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</si>
  <si>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</si>
  <si>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</si>
  <si>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</si>
  <si>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</si>
  <si>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</si>
  <si>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</si>
  <si>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</si>
  <si>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</si>
  <si>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</si>
  <si>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</si>
  <si>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</si>
  <si>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</si>
  <si>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</si>
  <si>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</si>
  <si>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</si>
  <si>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</si>
  <si>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</si>
  <si>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</si>
  <si>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</si>
  <si>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</si>
  <si>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</si>
  <si>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</si>
  <si>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</si>
  <si>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</si>
  <si>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</si>
  <si>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</si>
  <si>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</si>
  <si>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</si>
  <si>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</si>
  <si>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</si>
  <si>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</si>
  <si>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</si>
  <si>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</si>
  <si>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</si>
  <si>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</si>
  <si>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</si>
  <si>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</si>
  <si>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</si>
  <si>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</si>
  <si>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</si>
  <si>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</si>
  <si>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</si>
  <si>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</si>
  <si>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</si>
  <si>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</si>
  <si>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</si>
  <si>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</si>
  <si>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</si>
  <si>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</si>
  <si>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</si>
  <si>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</si>
  <si>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</si>
  <si>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</si>
  <si>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</si>
  <si>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</si>
  <si>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</si>
  <si>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</si>
  <si>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</si>
  <si>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</si>
  <si>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</si>
  <si>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</si>
  <si>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</si>
  <si>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</si>
  <si>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</si>
  <si>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</si>
  <si>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</si>
  <si>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</si>
  <si>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</si>
  <si>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</si>
  <si>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</si>
  <si>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</si>
  <si>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</si>
  <si>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</si>
  <si>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</si>
  <si>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</si>
  <si>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</si>
  <si>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</si>
  <si>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</si>
  <si>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</si>
  <si>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</si>
  <si>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</si>
  <si>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</si>
  <si>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</si>
  <si>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</si>
  <si>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</si>
  <si>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</si>
  <si>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</si>
  <si>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</si>
  <si>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</si>
  <si>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</si>
  <si>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</si>
  <si>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</si>
  <si>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</si>
  <si>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</si>
  <si>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</si>
  <si>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</si>
  <si>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</si>
  <si>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</si>
  <si>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</si>
  <si>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</si>
  <si>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</si>
  <si>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</si>
  <si>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</si>
  <si>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</si>
  <si>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</si>
  <si>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Gépjárműadóból biztosított kedvezmény, mentesség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</si>
  <si>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</si>
  <si>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</si>
  <si>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</si>
  <si>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</si>
  <si>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</si>
  <si>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</si>
  <si>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</si>
  <si>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</si>
  <si>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</si>
  <si>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</si>
  <si>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</si>
  <si>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</si>
  <si>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</si>
  <si>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</si>
  <si>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</si>
  <si>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</si>
  <si>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</si>
  <si>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</si>
  <si>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</si>
  <si>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</si>
  <si>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</si>
  <si>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</si>
  <si>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</si>
  <si>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</si>
  <si>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</si>
  <si>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</si>
  <si>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</si>
  <si>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</si>
  <si>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</si>
  <si>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</si>
  <si>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</si>
  <si>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</si>
  <si>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Vendég étkezők térítési díja (az önkormányzat és intézményei nyugdíjas dolgozóinak térítési díj kedvezménye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</si>
  <si>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</si>
  <si>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</si>
  <si>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</si>
  <si>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</si>
  <si>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</si>
  <si>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</si>
  <si>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</si>
  <si>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</si>
  <si>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</si>
  <si>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</si>
  <si>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</si>
  <si>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</si>
  <si>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</si>
  <si>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</si>
  <si>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</si>
  <si>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</si>
  <si>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</si>
  <si>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</si>
  <si>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</si>
  <si>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</si>
  <si>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Helyi adóból biztosított kedvezmény, mentesség összesen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</si>
  <si>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</si>
  <si>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</si>
  <si>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</si>
  <si>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</si>
  <si>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</si>
  <si>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</si>
  <si>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</si>
  <si>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</si>
  <si>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</si>
  <si>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</si>
  <si>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</si>
  <si>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</si>
  <si>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</si>
  <si>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</si>
  <si>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</si>
  <si>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</si>
  <si>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</si>
  <si>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</si>
  <si>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</si>
  <si>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</si>
  <si>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</si>
  <si>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</si>
  <si>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</si>
  <si>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</si>
  <si>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</si>
  <si>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</si>
  <si>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</si>
  <si>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</si>
  <si>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</si>
  <si>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</si>
  <si>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</si>
  <si>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</si>
  <si>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</si>
  <si>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</si>
  <si>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</si>
  <si>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</si>
  <si>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</si>
  <si>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6.1.5.</t>
  </si>
  <si>
    <t>6.2.5.</t>
  </si>
  <si>
    <t>Működési célú támogatásértékű bevétel (6.1.1.+…+6.1.5.)</t>
  </si>
  <si>
    <t>Támogatásértékű működési kiadás</t>
  </si>
  <si>
    <t>Fityeház Község Önkormányzata</t>
  </si>
  <si>
    <t>körjegyzőségi normatíva és pénzmaradvány átadás</t>
  </si>
  <si>
    <t>Muramenti Területfejlesztési Társuls</t>
  </si>
  <si>
    <t>társulási tagdíj</t>
  </si>
  <si>
    <t>Nagykanizsa Kistérség Többcélú Társulás</t>
  </si>
  <si>
    <t>társulási tagdíj, TEFA tagdíj</t>
  </si>
  <si>
    <t>Egészségügyi Társulás</t>
  </si>
  <si>
    <t>ügyeleti díj</t>
  </si>
  <si>
    <t>Wekerle Sándor Alapkezelő</t>
  </si>
  <si>
    <t>Bursa Hungaríca támogatás</t>
  </si>
  <si>
    <t xml:space="preserve">Nemzetiségi önkormányzatok </t>
  </si>
  <si>
    <t>2011. év végi pénzeszközök átadása</t>
  </si>
  <si>
    <t>Működési célú pénzeszköz átadás</t>
  </si>
  <si>
    <t>Dél-Zala Tűzvédelméért Alapítvány</t>
  </si>
  <si>
    <t>működési támogatás</t>
  </si>
  <si>
    <t>Vasutas települések Szövetsége</t>
  </si>
  <si>
    <t>tagdíj</t>
  </si>
  <si>
    <t>Horgász Egyesület Murakeresztúr</t>
  </si>
  <si>
    <t>Tűzoltó Egyesület Murakeresztúr</t>
  </si>
  <si>
    <t>Közművelődési Egyesület</t>
  </si>
  <si>
    <t>Polgárőrség Murakeresztúr</t>
  </si>
  <si>
    <t>Sport Egyesület Murakeresztúr</t>
  </si>
  <si>
    <t>Polgárvadelem Nagykanizsa</t>
  </si>
  <si>
    <t>Murakeresztúrért Közalapítvány</t>
  </si>
  <si>
    <t>Zrínyi Kadétok Hagyományőrző Egyesület</t>
  </si>
  <si>
    <t>Keresztúr nevű települések Szövetsége</t>
  </si>
  <si>
    <t>tagdíj, működési támogatás</t>
  </si>
  <si>
    <t>Háziorvosi  szolgálat</t>
  </si>
  <si>
    <t>iskolaeü. Támogatás átadás</t>
  </si>
  <si>
    <t>Innovatív Dél-Zala Vuidékfejlesztési E.</t>
  </si>
  <si>
    <t>Támogkatásértékű felhalmozási célú kiadás</t>
  </si>
  <si>
    <t>TEFA tagdíj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</si>
  <si>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</si>
  <si>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</si>
  <si>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</si>
  <si>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</si>
  <si>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</si>
  <si>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</si>
  <si>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</si>
  <si>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</si>
  <si>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</si>
  <si>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</si>
  <si>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</si>
  <si>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</si>
  <si>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</si>
  <si>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</si>
  <si>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</si>
  <si>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</si>
  <si>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</si>
  <si>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</si>
  <si>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</si>
  <si>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</si>
  <si>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ÖNHIKI támogatás</t>
  </si>
  <si>
    <t xml:space="preserve">   - Felügyelet alá tartozó költségvetési szervek támogatása</t>
  </si>
  <si>
    <r>
      <t xml:space="preserve">II. Felhalmozási költségvetés kiadásai </t>
    </r>
    <r>
      <rPr>
        <sz val="10"/>
        <rFont val="Times New Roman CE"/>
        <family val="0"/>
      </rPr>
      <t>(2.1+…+2.7)</t>
    </r>
  </si>
  <si>
    <r>
      <t xml:space="preserve">IV. Tartalékok </t>
    </r>
    <r>
      <rPr>
        <sz val="10"/>
        <rFont val="Times New Roman CE"/>
        <family val="0"/>
      </rPr>
      <t>(4.1.+4.2.)</t>
    </r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</si>
  <si>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</si>
  <si>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</si>
  <si>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</si>
  <si>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</si>
  <si>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</si>
  <si>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</si>
  <si>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</si>
  <si>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</si>
  <si>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</si>
  <si>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</si>
  <si>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</si>
  <si>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</si>
  <si>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</si>
  <si>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</si>
  <si>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</si>
  <si>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</si>
  <si>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</si>
  <si>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</si>
  <si>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</si>
  <si>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</si>
  <si>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</si>
  <si>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</si>
  <si>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</si>
  <si>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</si>
  <si>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</si>
  <si>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</si>
  <si>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</si>
  <si>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</si>
  <si>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</si>
  <si>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</si>
  <si>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</si>
  <si>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</si>
  <si>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</si>
  <si>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</si>
  <si>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</si>
  <si>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</si>
  <si>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</si>
  <si>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</si>
  <si>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</si>
  <si>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</si>
  <si>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</si>
  <si>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</si>
  <si>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</si>
  <si>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</si>
  <si>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</si>
  <si>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</si>
  <si>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</si>
  <si>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</si>
  <si>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</si>
  <si>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</si>
  <si>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</si>
  <si>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</si>
  <si>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</si>
  <si>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</si>
  <si>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</si>
  <si>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</si>
  <si>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</si>
  <si>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</si>
  <si>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</si>
  <si>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</si>
  <si>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</si>
  <si>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</si>
  <si>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</si>
  <si>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</si>
  <si>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</si>
  <si>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</si>
  <si>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</si>
  <si>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</si>
  <si>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</si>
  <si>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</si>
  <si>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</si>
  <si>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</si>
  <si>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</si>
  <si>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</si>
  <si>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</si>
  <si>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</si>
  <si>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</si>
  <si>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</si>
  <si>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</si>
  <si>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</si>
  <si>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</si>
  <si>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</si>
  <si>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</si>
  <si>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</si>
  <si>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</si>
  <si>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</si>
  <si>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</si>
  <si>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</si>
  <si>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</si>
  <si>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</si>
  <si>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</si>
  <si>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</si>
  <si>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</si>
  <si>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</si>
  <si>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</si>
  <si>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</si>
  <si>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</si>
  <si>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6.3. Egyéb követelés</t>
  </si>
  <si>
    <t>6. Egyéb követelések   (224+225+226)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</si>
  <si>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</si>
  <si>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</si>
  <si>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</si>
  <si>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</si>
  <si>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Kamatbevétel</t>
  </si>
  <si>
    <t>2014.</t>
  </si>
  <si>
    <t>Felhasználás
2011. XII.31-ig</t>
  </si>
  <si>
    <t>Feladat megnevezése</t>
  </si>
  <si>
    <t>Költségvetési szerv megnevezése</t>
  </si>
  <si>
    <t>Száma</t>
  </si>
  <si>
    <t>I/1. Önkormányzatok sajátos működési bevételei (2.1.+…+.2.6.)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</si>
  <si>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</si>
  <si>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</si>
  <si>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</si>
  <si>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</si>
  <si>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</si>
  <si>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</si>
  <si>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</si>
  <si>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</si>
  <si>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</si>
  <si>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</si>
  <si>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</si>
  <si>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</si>
  <si>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</si>
  <si>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</si>
  <si>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</si>
  <si>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</si>
  <si>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</si>
  <si>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</si>
  <si>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</si>
  <si>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</si>
  <si>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</si>
  <si>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</si>
  <si>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</si>
  <si>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</si>
  <si>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</si>
  <si>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</si>
  <si>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</si>
  <si>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</si>
  <si>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</si>
  <si>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</si>
  <si>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</si>
  <si>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</si>
  <si>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</si>
  <si>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</si>
  <si>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</si>
  <si>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</si>
  <si>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III. Támogatások,  kiegészítések (5.1.+…+5.8.)</t>
  </si>
  <si>
    <t>7.1</t>
  </si>
  <si>
    <t>KÖLTSÉGVETÉSI KIADÁSOK ÖSSZESEN (1+2+3+4+5)</t>
  </si>
  <si>
    <t>VI. Finanszírozási célú pénzügyi műveletek kiadásai (7.1+7.2.)</t>
  </si>
  <si>
    <t>VIII. Pénzmaradvány, vállalkozási tevékenység maradványa (12.1.+12.2.)</t>
  </si>
  <si>
    <t>2011. évi 
tény</t>
  </si>
  <si>
    <t>2012. évi</t>
  </si>
  <si>
    <t>Eredeti előirányzat</t>
  </si>
  <si>
    <t>Módosított előirányzat</t>
  </si>
  <si>
    <t>Teljesítés</t>
  </si>
  <si>
    <t>2012. évi
mód. ei.</t>
  </si>
  <si>
    <t>2011. évi
tény</t>
  </si>
  <si>
    <t>2012. évi
teljesítés</t>
  </si>
  <si>
    <t>Zárszámadási rendelet űrlapjainak összefüggései:</t>
  </si>
  <si>
    <t>1. sz. melléklet Bevételek táblázat 5. oszlop 12 sora =</t>
  </si>
  <si>
    <t>1. sz. melléklet Bevételek táblázat 6. oszlop 12 sora =</t>
  </si>
  <si>
    <t>1. sz. melléklet Kiadások táblázat 5. oszlop 5 sora =</t>
  </si>
  <si>
    <t>1. sz. melléklet Kiadások táblázat 5. oszlop 6 sora =</t>
  </si>
  <si>
    <t>1. sz. melléklet Kiadások táblázat 5. oszlop 7 sora =</t>
  </si>
  <si>
    <t>1. sz. melléklet Kiadások táblázat 6. oszlop 5 sora =</t>
  </si>
  <si>
    <t>1. sz. melléklet Kiadások táblázat 6. oszlop 6 sora =</t>
  </si>
  <si>
    <t>1. sz. melléklet Kiadások táblázat 6. oszlop 7 sora =</t>
  </si>
  <si>
    <t>2012. évi módosított előirányzat BEVÉTELEK</t>
  </si>
  <si>
    <t>2012. évi teljesítés BEVÉTELEK</t>
  </si>
  <si>
    <t>2012. évi módosított előirányzat KIADÁSOK</t>
  </si>
  <si>
    <t>2012.  évi teljesítés KIADÁSOK</t>
  </si>
  <si>
    <t>2011. évi tényadatok BEVÉTELEK</t>
  </si>
  <si>
    <t>2011. évi tényadatok KIADÁSOK</t>
  </si>
  <si>
    <t xml:space="preserve">2.1. számú melléklet 3. oszlop 13. sor + 2.2. számú melléklet 3. oszlop 11. sor </t>
  </si>
  <si>
    <t xml:space="preserve">2.1. számú melléklet 3. oszlop 25. sor + 2.2. számú melléklet 3. oszlop 22. sor </t>
  </si>
  <si>
    <t xml:space="preserve">2.1. számú melléklet 3. oszlop 26. sor + 2.2. számú melléklet 3. oszlop 23. sor </t>
  </si>
  <si>
    <t xml:space="preserve">2.1. melléklet a 5/2013. (IV.26.) önkormányzati rendelethez     </t>
  </si>
  <si>
    <t xml:space="preserve">2.2. melléklet a 5/2013. (IV.26.) önkormányzati rendelethez     </t>
  </si>
  <si>
    <t>6. melléklet a 5/2013. (IV.26.) önkormányzati rendelethez</t>
  </si>
  <si>
    <t>7. melléklet a 5/2013. (IV.26.)  önkormányzati rendelethez</t>
  </si>
  <si>
    <t>8. melléklet a 5/2013. (IV.26.) önkormányzati rendelethez</t>
  </si>
  <si>
    <t>8. tájékoztató tábla a 5/2013. (IV.26.) önkormányzati rendelethez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</si>
  <si>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</si>
  <si>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</si>
  <si>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5. oszlop 26. sor + 2.2. számú melléklet 5. oszlop 23.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</si>
  <si>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</si>
  <si>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</si>
  <si>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 xml:space="preserve">2.1. számú melléklet 7. oszlop 26. sor + 2.2. számú melléklet 7. oszlop 23.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</si>
  <si>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</si>
  <si>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</si>
  <si>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8. oszlop 26. sor + 2.2. számú melléklet 8. oszlop 23.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</si>
  <si>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</si>
  <si>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</si>
  <si>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 xml:space="preserve">2.1. számú melléklet 9. oszlop 26. sor + 2.2. számú melléklet 9. oszlop 23. sor </t>
  </si>
  <si>
    <t>1. sz. melléklet Bevételek táblázat 5. oszlop 10 sora =</t>
  </si>
  <si>
    <t>1. sz. melléklet Bevételek táblázat 5. oszlop 13 sora =</t>
  </si>
  <si>
    <t>1. sz. melléklet Bevételek táblázat 6. oszlop 10 sora =</t>
  </si>
  <si>
    <t>1. sz. melléklet Bevételek táblázat 6. oszlop 13 sora =</t>
  </si>
  <si>
    <t>2012. évi módosított előirányzat</t>
  </si>
  <si>
    <t>2012. évi 
teljesítés</t>
  </si>
  <si>
    <t>Összes teljesítés
2012. dec. 31-ig</t>
  </si>
  <si>
    <t>7=(4+6)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</si>
  <si>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</si>
  <si>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</si>
  <si>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</si>
  <si>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</si>
  <si>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</si>
  <si>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</si>
  <si>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Felhalmozási célú
hiteltörlesztés (tőke+kamat)</t>
  </si>
  <si>
    <t>Beruházás feladatonként</t>
  </si>
  <si>
    <t>Felújítás célonként</t>
  </si>
  <si>
    <t>2012.
évi
teljesítés</t>
  </si>
  <si>
    <t>2015.</t>
  </si>
  <si>
    <t>2015. 
után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</si>
  <si>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</si>
  <si>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</si>
  <si>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</si>
  <si>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</si>
  <si>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</si>
  <si>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</si>
  <si>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</si>
  <si>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Hitel, kölcsön állomány  2012. dec. 31-én</t>
  </si>
  <si>
    <t>2014. után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</si>
  <si>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</si>
  <si>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</si>
  <si>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</si>
  <si>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</si>
  <si>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</si>
  <si>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</si>
  <si>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</si>
  <si>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</si>
  <si>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</si>
  <si>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</si>
  <si>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</si>
  <si>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</si>
  <si>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</si>
  <si>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</si>
  <si>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</si>
  <si>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</si>
  <si>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</si>
  <si>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</si>
  <si>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</si>
  <si>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</si>
  <si>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2012. december 31-én</t>
  </si>
  <si>
    <t>Tervezett</t>
  </si>
  <si>
    <t>Tényleges</t>
  </si>
  <si>
    <t>Tervezett 
(E Ft)</t>
  </si>
  <si>
    <t>Tényleges 
(E Ft)</t>
  </si>
  <si>
    <t>Eredeti</t>
  </si>
  <si>
    <t>Módosított</t>
  </si>
  <si>
    <t>előirányzat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</si>
  <si>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</si>
  <si>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</si>
  <si>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</si>
  <si>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</si>
  <si>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</si>
  <si>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</si>
  <si>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</si>
  <si>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</si>
  <si>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</si>
  <si>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</si>
  <si>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</si>
  <si>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</si>
  <si>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</si>
  <si>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</si>
  <si>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</si>
  <si>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</si>
  <si>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</si>
  <si>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</si>
  <si>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</si>
  <si>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</si>
  <si>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Tartós tőke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</si>
  <si>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</si>
  <si>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</si>
  <si>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</si>
  <si>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</si>
  <si>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</si>
  <si>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</si>
  <si>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</si>
  <si>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</si>
  <si>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</si>
  <si>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</si>
  <si>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EGYSZERŰSÍTETT PÉNZFORGALMI JELENTÉS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</si>
  <si>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</si>
  <si>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</si>
  <si>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</si>
  <si>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</si>
  <si>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</si>
  <si>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</si>
  <si>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</si>
  <si>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</si>
  <si>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</si>
  <si>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( 01+...+12 )</t>
  </si>
  <si>
    <t>15-ből likvid hitelek kiadása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</si>
  <si>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</si>
  <si>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</si>
  <si>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</si>
  <si>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(13+19)</t>
  </si>
  <si>
    <t>Egyéb működési bevétel</t>
  </si>
  <si>
    <t>MURAKERESZTÚR KÖZSÉG ÖNKORMÁNYZATA
EGYSZERŰSÍTETT MÉRLEG</t>
  </si>
  <si>
    <t>MURAKERESZTÚR KÖZSÉG ÖNKORMÁNYZATA</t>
  </si>
  <si>
    <t>MURAKERESZTÚR KÖZSÉG  ÖNKORMÁNYZATA</t>
  </si>
  <si>
    <t>Pénzforgalom nélküli kiadások</t>
  </si>
  <si>
    <t xml:space="preserve">Kiegyenlítő, függő, átfutó kiadások </t>
  </si>
  <si>
    <t>Kiadások összesen ( 20+21+22 )</t>
  </si>
  <si>
    <t>Önkormányzatok sajátos működési bevétele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</si>
  <si>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</si>
  <si>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</si>
  <si>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</si>
  <si>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</si>
  <si>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</si>
  <si>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</si>
  <si>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</si>
  <si>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</si>
  <si>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</si>
  <si>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</si>
  <si>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</si>
  <si>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38-ból likvid hitelek bevétele</t>
  </si>
  <si>
    <t>Tartós hitelviszonyt megtestesítő értékpapírok bevételei</t>
  </si>
  <si>
    <t>Forgatási célú hitelviszonyt megtestesítő értékpapírok bevételei</t>
  </si>
  <si>
    <t>Finanszírozási bevételek összesen (37+38+40+41)</t>
  </si>
  <si>
    <t>Pénzforgalmi bevételek (36+42 )</t>
  </si>
  <si>
    <t>Pénzforgalom nélküli bevételek</t>
  </si>
  <si>
    <t>Teljesítés 2011-ig</t>
  </si>
  <si>
    <t>2012. évben</t>
  </si>
  <si>
    <t>2012. után</t>
  </si>
  <si>
    <t>Beruházások, beszerzések, felújítások</t>
  </si>
  <si>
    <t>Továbbadási (lebonyolítási) célú bevételek</t>
  </si>
  <si>
    <t>Kiegyenlítő, függő, átfutó bevételek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</si>
  <si>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</si>
  <si>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</si>
  <si>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</si>
  <si>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</si>
  <si>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</si>
  <si>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EGYSZERŰSÍTETT PÉNZMARADVÁNY-KIMUTATÁS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</si>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</sst>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00"/>
    <numFmt numFmtId="170" formatCode="#,###\ _F_t;\-#,###\ _F_t"/>
    <numFmt numFmtId="171" formatCode="#,###__;\-\ #,###__"/>
    <numFmt numFmtId="172" formatCode="#,###__"/>
    <numFmt numFmtId="173" formatCode="#,###__;\-#,###__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.000"/>
    <numFmt numFmtId="178" formatCode="#,##0.0000"/>
    <numFmt numFmtId="179" formatCode="_-* #,##0.000\ _F_t_-;\-* #,##0.000\ _F_t_-;_-* &quot;-&quot;??\ _F_t_-;_-@_-"/>
    <numFmt numFmtId="180" formatCode="_-* #,##0.0\ _F_t_-;\-* #,##0.0\ _F_t_-;_-* &quot;-&quot;??\ _F_t_-;_-@_-"/>
    <numFmt numFmtId="181" formatCode="_-* #,##0.0000\ _F_t_-;\-* #,##0.0000\ _F_t_-;_-* &quot;-&quot;??\ _F_t_-;_-@_-"/>
    <numFmt numFmtId="182" formatCode="0.0"/>
    <numFmt numFmtId="183" formatCode="#,###,"/>
    <numFmt numFmtId="184" formatCode="#,##0.0\ _F_t;\-#,##0.0\ _F_t"/>
    <numFmt numFmtId="185" formatCode="#,##0\ _F_t;\-_#\ ##0\ _F_t"/>
    <numFmt numFmtId="186" formatCode="#,###\ _F_t;\-_#\ ###\ _F_t"/>
    <numFmt numFmtId="187" formatCode="#,###\ _F_t;\-_#\.###\ _F_t"/>
    <numFmt numFmtId="188" formatCode="#,##0__;\-\ #,##0__"/>
    <numFmt numFmtId="189" formatCode="#,###.0__;\-\ #,###.0__"/>
    <numFmt numFmtId="190" formatCode="#,###.00__;\-\ #,###.00__"/>
    <numFmt numFmtId="191" formatCode="#,##0.00__;\-\ #,##0.00__"/>
    <numFmt numFmtId="192" formatCode="_#\ ###__"/>
    <numFmt numFmtId="193" formatCode="_-* #,###\ _F_t_-;\-* #,###\ _F_t_-;_-* &quot;-&quot;\ _F_t_-;_-@_-"/>
    <numFmt numFmtId="194" formatCode="_-* #,###\__-;\-* #,###\ __\-;_-* &quot;-&quot;\ _F_t_-;_-@_-"/>
    <numFmt numFmtId="195" formatCode="_-* ##,##\__;\-* #,###\ __\-;_-* &quot;-&quot;\ _F_t_-;_-@_-"/>
    <numFmt numFmtId="196" formatCode="##,###__"/>
    <numFmt numFmtId="197" formatCode="_#_ ###__"/>
    <numFmt numFmtId="198" formatCode="_#\ _###__"/>
    <numFmt numFmtId="199" formatCode="#,###\ _F_t;\-__#,###\ _F_t"/>
    <numFmt numFmtId="200" formatCode="#,###,__;\-__#,###,__"/>
    <numFmt numFmtId="201" formatCode="#,###\ __;\-__#,###\ __"/>
    <numFmt numFmtId="202" formatCode="#,##0__;\-#,##0__"/>
    <numFmt numFmtId="203" formatCode="#,##0\ __;\-__#,##0\ __"/>
    <numFmt numFmtId="204" formatCode="#,##0\ _F_t;\-__#,##0\ _F_t"/>
    <numFmt numFmtId="205" formatCode="#,###.##"/>
    <numFmt numFmtId="206" formatCode="#,###.##\ _F_t;\-#,###.##\ _F_t"/>
    <numFmt numFmtId="207" formatCode="#,###.0__"/>
    <numFmt numFmtId="208" formatCode="#,###.00__"/>
    <numFmt numFmtId="209" formatCode="#,###.000__"/>
    <numFmt numFmtId="210" formatCode="#,###.##__"/>
    <numFmt numFmtId="211" formatCode="#,###.###\ _F_t;\-#,###.###\ _F_t"/>
    <numFmt numFmtId="212" formatCode="#,###.####\ _F_t;\-#,###.####\ _F_t"/>
    <numFmt numFmtId="213" formatCode="#,##0.00\ _F_t;\-\ #,##0.00\ _F_t"/>
    <numFmt numFmtId="214" formatCode="0.000"/>
    <numFmt numFmtId="215" formatCode="#,###.###__"/>
    <numFmt numFmtId="216" formatCode="#,###.####__"/>
    <numFmt numFmtId="217" formatCode="#,##0.00__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3" fillId="7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4" borderId="7" applyNumberFormat="0" applyFont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6" borderId="8" applyNumberFormat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17" borderId="0" applyNumberFormat="0" applyBorder="0" applyAlignment="0" applyProtection="0"/>
    <xf numFmtId="0" fontId="68" fillId="7" borderId="0" applyNumberFormat="0" applyBorder="0" applyAlignment="0" applyProtection="0"/>
    <xf numFmtId="0" fontId="69" fillId="16" borderId="1" applyNumberFormat="0" applyAlignment="0" applyProtection="0"/>
    <xf numFmtId="9" fontId="0" fillId="0" borderId="0" applyFont="0" applyFill="0" applyBorder="0" applyAlignment="0" applyProtection="0"/>
  </cellStyleXfs>
  <cellXfs count="1459">
    <xf numFmtId="0" fontId="0" fillId="0" borderId="0" xfId="0" applyAlignment="1">
      <alignment/>
    </xf>
    <xf numFmtId="164" fontId="6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49" fontId="17" fillId="0" borderId="15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164" fontId="6" fillId="0" borderId="0" xfId="59" applyNumberFormat="1" applyFont="1" applyFill="1" applyBorder="1" applyAlignment="1" applyProtection="1">
      <alignment horizontal="centerContinuous" vertical="center"/>
      <protection/>
    </xf>
    <xf numFmtId="0" fontId="2" fillId="0" borderId="0" xfId="59" applyFill="1">
      <alignment/>
      <protection/>
    </xf>
    <xf numFmtId="0" fontId="17" fillId="0" borderId="0" xfId="59" applyFont="1" applyFill="1">
      <alignment/>
      <protection/>
    </xf>
    <xf numFmtId="0" fontId="20" fillId="0" borderId="0" xfId="59" applyFont="1" applyFill="1">
      <alignment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 locked="0"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2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49" fontId="15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3" fillId="0" borderId="0" xfId="59" applyFont="1" applyFill="1">
      <alignment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>
      <alignment vertical="center" wrapText="1"/>
    </xf>
    <xf numFmtId="164" fontId="15" fillId="0" borderId="33" xfId="59" applyNumberFormat="1" applyFont="1" applyFill="1" applyBorder="1" applyAlignment="1" applyProtection="1">
      <alignment horizontal="right" vertical="center" wrapText="1"/>
      <protection/>
    </xf>
    <xf numFmtId="0" fontId="0" fillId="0" borderId="34" xfId="59" applyFont="1" applyFill="1" applyBorder="1">
      <alignment/>
      <protection/>
    </xf>
    <xf numFmtId="0" fontId="2" fillId="0" borderId="34" xfId="59" applyFill="1" applyBorder="1">
      <alignment/>
      <protection/>
    </xf>
    <xf numFmtId="0" fontId="5" fillId="0" borderId="35" xfId="0" applyFont="1" applyFill="1" applyBorder="1" applyAlignment="1" applyProtection="1">
      <alignment horizontal="right"/>
      <protection/>
    </xf>
    <xf numFmtId="164" fontId="16" fillId="0" borderId="35" xfId="59" applyNumberFormat="1" applyFont="1" applyFill="1" applyBorder="1" applyAlignment="1" applyProtection="1">
      <alignment horizontal="left" vertical="center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5"/>
      <protection/>
    </xf>
    <xf numFmtId="0" fontId="17" fillId="0" borderId="32" xfId="59" applyFont="1" applyFill="1" applyBorder="1" applyAlignment="1" applyProtection="1">
      <alignment horizontal="left" indent="5"/>
      <protection/>
    </xf>
    <xf numFmtId="0" fontId="31" fillId="0" borderId="0" xfId="0" applyFont="1" applyAlignment="1">
      <alignment/>
    </xf>
    <xf numFmtId="164" fontId="8" fillId="0" borderId="0" xfId="0" applyNumberFormat="1" applyFont="1" applyFill="1" applyAlignment="1">
      <alignment textRotation="180" wrapText="1"/>
    </xf>
    <xf numFmtId="0" fontId="0" fillId="0" borderId="0" xfId="59" applyFont="1" applyFill="1" applyBorder="1">
      <alignment/>
      <protection/>
    </xf>
    <xf numFmtId="49" fontId="17" fillId="0" borderId="11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2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32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36" xfId="59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 quotePrefix="1">
      <alignment horizontal="right"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wrapText="1"/>
      <protection/>
    </xf>
    <xf numFmtId="0" fontId="26" fillId="0" borderId="43" xfId="0" applyFont="1" applyBorder="1" applyAlignment="1" applyProtection="1">
      <alignment horizontal="center" wrapText="1"/>
      <protection/>
    </xf>
    <xf numFmtId="0" fontId="27" fillId="0" borderId="4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vertical="center" wrapTex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7" xfId="0" applyNumberFormat="1" applyFont="1" applyFill="1" applyBorder="1" applyAlignment="1" applyProtection="1">
      <alignment horizontal="right" vertical="center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164" fontId="7" fillId="0" borderId="30" xfId="0" applyNumberFormat="1" applyFont="1" applyFill="1" applyBorder="1" applyAlignment="1">
      <alignment horizontal="center" vertical="center" wrapText="1"/>
    </xf>
    <xf numFmtId="164" fontId="15" fillId="0" borderId="47" xfId="0" applyNumberFormat="1" applyFont="1" applyFill="1" applyBorder="1" applyAlignment="1" applyProtection="1">
      <alignment vertical="center" wrapText="1"/>
      <protection locked="0"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 locked="0"/>
    </xf>
    <xf numFmtId="164" fontId="16" fillId="0" borderId="0" xfId="59" applyNumberFormat="1" applyFont="1" applyFill="1" applyBorder="1" applyAlignment="1" applyProtection="1">
      <alignment horizontal="left" vertical="center"/>
      <protection/>
    </xf>
    <xf numFmtId="0" fontId="15" fillId="0" borderId="45" xfId="59" applyFont="1" applyFill="1" applyBorder="1" applyAlignment="1" applyProtection="1">
      <alignment horizontal="center" vertical="center" wrapText="1"/>
      <protection/>
    </xf>
    <xf numFmtId="164" fontId="15" fillId="0" borderId="47" xfId="59" applyNumberFormat="1" applyFont="1" applyFill="1" applyBorder="1" applyAlignment="1" applyProtection="1">
      <alignment horizontal="right" vertical="center" wrapText="1"/>
      <protection/>
    </xf>
    <xf numFmtId="164" fontId="15" fillId="0" borderId="36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48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59" applyNumberFormat="1" applyFont="1" applyFill="1" applyBorder="1" applyAlignment="1" applyProtection="1">
      <alignment horizontal="right" vertical="center" wrapText="1"/>
      <protection/>
    </xf>
    <xf numFmtId="164" fontId="17" fillId="0" borderId="49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0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46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46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1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4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48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1" xfId="59" applyNumberFormat="1" applyFont="1" applyFill="1" applyBorder="1" applyAlignment="1" applyProtection="1">
      <alignment horizontal="right" vertical="center" wrapText="1"/>
      <protection/>
    </xf>
    <xf numFmtId="164" fontId="17" fillId="0" borderId="48" xfId="59" applyNumberFormat="1" applyFont="1" applyFill="1" applyBorder="1" applyAlignment="1" applyProtection="1">
      <alignment horizontal="right" vertical="center" wrapText="1"/>
      <protection/>
    </xf>
    <xf numFmtId="164" fontId="17" fillId="0" borderId="4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1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50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59" applyNumberFormat="1" applyFont="1" applyFill="1" applyBorder="1" applyAlignment="1" applyProtection="1">
      <alignment horizontal="right" vertical="center" wrapText="1"/>
      <protection locked="0"/>
    </xf>
    <xf numFmtId="164" fontId="19" fillId="0" borderId="36" xfId="59" applyNumberFormat="1" applyFont="1" applyFill="1" applyBorder="1" applyAlignment="1" applyProtection="1">
      <alignment horizontal="right" vertical="center" wrapText="1"/>
      <protection/>
    </xf>
    <xf numFmtId="164" fontId="15" fillId="0" borderId="36" xfId="59" applyNumberFormat="1" applyFont="1" applyFill="1" applyBorder="1" applyAlignment="1" applyProtection="1">
      <alignment horizontal="right" vertical="center" wrapText="1"/>
      <protection/>
    </xf>
    <xf numFmtId="164" fontId="17" fillId="0" borderId="49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46" xfId="59" applyNumberFormat="1" applyFont="1" applyFill="1" applyBorder="1" applyAlignment="1" applyProtection="1">
      <alignment horizontal="right" vertical="center" wrapText="1"/>
      <protection locked="0"/>
    </xf>
    <xf numFmtId="164" fontId="18" fillId="0" borderId="50" xfId="59" applyNumberFormat="1" applyFont="1" applyFill="1" applyBorder="1" applyAlignment="1" applyProtection="1">
      <alignment horizontal="right" vertical="center" wrapText="1"/>
      <protection/>
    </xf>
    <xf numFmtId="164" fontId="18" fillId="0" borderId="42" xfId="59" applyNumberFormat="1" applyFont="1" applyFill="1" applyBorder="1" applyAlignment="1" applyProtection="1">
      <alignment horizontal="right" vertical="center" wrapText="1"/>
      <protection/>
    </xf>
    <xf numFmtId="164" fontId="17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47" xfId="59" applyNumberFormat="1" applyFont="1" applyFill="1" applyBorder="1" applyAlignment="1" applyProtection="1">
      <alignment vertical="center" wrapText="1"/>
      <protection/>
    </xf>
    <xf numFmtId="164" fontId="17" fillId="0" borderId="49" xfId="59" applyNumberFormat="1" applyFont="1" applyFill="1" applyBorder="1" applyAlignment="1" applyProtection="1">
      <alignment vertical="center" wrapText="1"/>
      <protection locked="0"/>
    </xf>
    <xf numFmtId="164" fontId="17" fillId="0" borderId="48" xfId="59" applyNumberFormat="1" applyFont="1" applyFill="1" applyBorder="1" applyAlignment="1" applyProtection="1">
      <alignment vertical="center" wrapText="1"/>
      <protection locked="0"/>
    </xf>
    <xf numFmtId="164" fontId="17" fillId="0" borderId="42" xfId="59" applyNumberFormat="1" applyFont="1" applyFill="1" applyBorder="1" applyAlignment="1" applyProtection="1">
      <alignment vertical="center" wrapText="1"/>
      <protection locked="0"/>
    </xf>
    <xf numFmtId="164" fontId="17" fillId="0" borderId="52" xfId="59" applyNumberFormat="1" applyFont="1" applyFill="1" applyBorder="1" applyAlignment="1" applyProtection="1">
      <alignment vertical="center" wrapText="1"/>
      <protection locked="0"/>
    </xf>
    <xf numFmtId="164" fontId="15" fillId="0" borderId="36" xfId="59" applyNumberFormat="1" applyFont="1" applyFill="1" applyBorder="1" applyAlignment="1" applyProtection="1">
      <alignment vertical="center" wrapText="1"/>
      <protection/>
    </xf>
    <xf numFmtId="164" fontId="17" fillId="0" borderId="51" xfId="59" applyNumberFormat="1" applyFont="1" applyFill="1" applyBorder="1" applyAlignment="1" applyProtection="1">
      <alignment vertical="center" wrapText="1"/>
      <protection locked="0"/>
    </xf>
    <xf numFmtId="164" fontId="15" fillId="0" borderId="36" xfId="59" applyNumberFormat="1" applyFont="1" applyFill="1" applyBorder="1" applyAlignment="1" applyProtection="1">
      <alignment vertical="center" wrapText="1"/>
      <protection locked="0"/>
    </xf>
    <xf numFmtId="164" fontId="17" fillId="0" borderId="48" xfId="59" applyNumberFormat="1" applyFont="1" applyFill="1" applyBorder="1" applyAlignment="1" applyProtection="1">
      <alignment vertical="center" wrapText="1"/>
      <protection/>
    </xf>
    <xf numFmtId="164" fontId="17" fillId="0" borderId="50" xfId="59" applyNumberFormat="1" applyFont="1" applyFill="1" applyBorder="1" applyAlignment="1" applyProtection="1">
      <alignment vertical="center" wrapText="1"/>
      <protection locked="0"/>
    </xf>
    <xf numFmtId="164" fontId="17" fillId="19" borderId="5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1" fontId="3" fillId="18" borderId="13" xfId="0" applyNumberFormat="1" applyFont="1" applyFill="1" applyBorder="1" applyAlignment="1" applyProtection="1">
      <alignment horizontal="center" vertical="center" wrapText="1"/>
      <protection/>
    </xf>
    <xf numFmtId="164" fontId="15" fillId="0" borderId="13" xfId="0" applyNumberFormat="1" applyFont="1" applyFill="1" applyBorder="1" applyAlignment="1" applyProtection="1">
      <alignment vertical="center" wrapText="1"/>
      <protection/>
    </xf>
    <xf numFmtId="164" fontId="15" fillId="0" borderId="57" xfId="0" applyNumberFormat="1" applyFont="1" applyFill="1" applyBorder="1" applyAlignment="1" applyProtection="1">
      <alignment vertical="center" wrapText="1"/>
      <protection/>
    </xf>
    <xf numFmtId="164" fontId="15" fillId="0" borderId="16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4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58" xfId="0" applyNumberFormat="1" applyFont="1" applyFill="1" applyBorder="1" applyAlignment="1" applyProtection="1">
      <alignment vertical="center" wrapText="1"/>
      <protection/>
    </xf>
    <xf numFmtId="1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8" xfId="0" applyNumberFormat="1" applyFont="1" applyFill="1" applyBorder="1" applyAlignment="1" applyProtection="1">
      <alignment vertical="center" wrapText="1"/>
      <protection locked="0"/>
    </xf>
    <xf numFmtId="164" fontId="15" fillId="0" borderId="22" xfId="0" applyNumberFormat="1" applyFont="1" applyFill="1" applyBorder="1" applyAlignment="1">
      <alignment horizontal="right" vertical="center" wrapText="1" indent="1"/>
    </xf>
    <xf numFmtId="1" fontId="17" fillId="18" borderId="33" xfId="0" applyNumberFormat="1" applyFont="1" applyFill="1" applyBorder="1" applyAlignment="1" applyProtection="1">
      <alignment vertical="center" wrapText="1"/>
      <protection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left" vertical="center" wrapText="1" indent="1"/>
    </xf>
    <xf numFmtId="164" fontId="0" fillId="18" borderId="59" xfId="0" applyNumberFormat="1" applyFont="1" applyFill="1" applyBorder="1" applyAlignment="1">
      <alignment horizontal="left" vertical="center" wrapText="1" indent="2"/>
    </xf>
    <xf numFmtId="164" fontId="0" fillId="18" borderId="43" xfId="0" applyNumberFormat="1" applyFont="1" applyFill="1" applyBorder="1" applyAlignment="1">
      <alignment horizontal="left" vertical="center" wrapText="1" indent="2"/>
    </xf>
    <xf numFmtId="164" fontId="15" fillId="0" borderId="22" xfId="0" applyNumberFormat="1" applyFont="1" applyFill="1" applyBorder="1" applyAlignment="1">
      <alignment vertical="center" wrapText="1"/>
    </xf>
    <xf numFmtId="164" fontId="15" fillId="0" borderId="23" xfId="0" applyNumberFormat="1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vertical="center" wrapText="1"/>
    </xf>
    <xf numFmtId="165" fontId="0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18" borderId="59" xfId="0" applyNumberFormat="1" applyFont="1" applyFill="1" applyBorder="1" applyAlignment="1">
      <alignment horizontal="right" vertical="center" wrapText="1" indent="2"/>
    </xf>
    <xf numFmtId="164" fontId="0" fillId="18" borderId="43" xfId="0" applyNumberFormat="1" applyFont="1" applyFill="1" applyBorder="1" applyAlignment="1">
      <alignment horizontal="right" vertical="center" wrapText="1" indent="2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64" fontId="17" fillId="0" borderId="27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 applyProtection="1">
      <alignment vertical="center" wrapText="1"/>
      <protection locked="0"/>
    </xf>
    <xf numFmtId="164" fontId="17" fillId="0" borderId="53" xfId="0" applyNumberFormat="1" applyFont="1" applyFill="1" applyBorder="1" applyAlignment="1" applyProtection="1">
      <alignment vertical="center"/>
      <protection locked="0"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/>
      <protection locked="0"/>
    </xf>
    <xf numFmtId="164" fontId="17" fillId="0" borderId="56" xfId="0" applyNumberFormat="1" applyFont="1" applyFill="1" applyBorder="1" applyAlignment="1" applyProtection="1">
      <alignment vertical="center"/>
      <protection locked="0"/>
    </xf>
    <xf numFmtId="164" fontId="15" fillId="0" borderId="33" xfId="0" applyNumberFormat="1" applyFont="1" applyFill="1" applyBorder="1" applyAlignment="1" applyProtection="1">
      <alignment vertical="center"/>
      <protection/>
    </xf>
    <xf numFmtId="164" fontId="15" fillId="0" borderId="60" xfId="0" applyNumberFormat="1" applyFont="1" applyFill="1" applyBorder="1" applyAlignment="1" applyProtection="1">
      <alignment vertical="center"/>
      <protection/>
    </xf>
    <xf numFmtId="164" fontId="7" fillId="0" borderId="23" xfId="0" applyNumberFormat="1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 applyProtection="1">
      <alignment horizontal="right" vertical="center" wrapText="1" indent="1"/>
      <protection/>
    </xf>
    <xf numFmtId="0" fontId="21" fillId="0" borderId="61" xfId="0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16" xfId="0" applyFont="1" applyFill="1" applyBorder="1" applyAlignment="1">
      <alignment horizontal="right" vertical="center" wrapText="1" indent="1"/>
    </xf>
    <xf numFmtId="0" fontId="17" fillId="0" borderId="21" xfId="0" applyFont="1" applyFill="1" applyBorder="1" applyAlignment="1">
      <alignment horizontal="righ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17" xfId="0" applyFont="1" applyFill="1" applyBorder="1" applyAlignment="1">
      <alignment horizontal="right" vertical="center" wrapText="1" indent="1"/>
    </xf>
    <xf numFmtId="0" fontId="15" fillId="0" borderId="28" xfId="0" applyFont="1" applyFill="1" applyBorder="1" applyAlignment="1">
      <alignment vertical="center" wrapText="1"/>
    </xf>
    <xf numFmtId="164" fontId="15" fillId="0" borderId="28" xfId="0" applyNumberFormat="1" applyFont="1" applyFill="1" applyBorder="1" applyAlignment="1">
      <alignment horizontal="right" vertical="center" wrapText="1" indent="2"/>
    </xf>
    <xf numFmtId="164" fontId="15" fillId="0" borderId="55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right"/>
    </xf>
    <xf numFmtId="0" fontId="7" fillId="0" borderId="24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right" vertical="center" indent="1"/>
    </xf>
    <xf numFmtId="0" fontId="17" fillId="0" borderId="11" xfId="0" applyFont="1" applyFill="1" applyBorder="1" applyAlignment="1" applyProtection="1">
      <alignment horizontal="lef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0" fontId="17" fillId="0" borderId="19" xfId="0" applyFont="1" applyFill="1" applyBorder="1" applyAlignment="1">
      <alignment horizontal="right" vertical="center" indent="1"/>
    </xf>
    <xf numFmtId="0" fontId="17" fillId="0" borderId="14" xfId="0" applyFont="1" applyFill="1" applyBorder="1" applyAlignment="1" applyProtection="1">
      <alignment horizontal="left" vertical="center" indent="1"/>
      <protection locked="0"/>
    </xf>
    <xf numFmtId="3" fontId="17" fillId="0" borderId="53" xfId="0" applyNumberFormat="1" applyFont="1" applyFill="1" applyBorder="1" applyAlignment="1" applyProtection="1">
      <alignment horizontal="right" vertical="center"/>
      <protection locked="0"/>
    </xf>
    <xf numFmtId="3" fontId="17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4" fontId="15" fillId="0" borderId="30" xfId="0" applyNumberFormat="1" applyFont="1" applyFill="1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36" fillId="0" borderId="0" xfId="60" applyFont="1" applyFill="1">
      <alignment/>
      <protection/>
    </xf>
    <xf numFmtId="0" fontId="6" fillId="0" borderId="0" xfId="60" applyFont="1" applyFill="1" applyAlignment="1">
      <alignment horizontal="centerContinuous" vertical="center"/>
      <protection/>
    </xf>
    <xf numFmtId="0" fontId="2" fillId="0" borderId="0" xfId="60" applyFont="1" applyFill="1" applyAlignment="1">
      <alignment horizontal="centerContinuous" vertical="center"/>
      <protection/>
    </xf>
    <xf numFmtId="0" fontId="5" fillId="0" borderId="0" xfId="60" applyFont="1" applyFill="1" applyAlignment="1">
      <alignment horizontal="right"/>
      <protection/>
    </xf>
    <xf numFmtId="0" fontId="7" fillId="0" borderId="65" xfId="60" applyFont="1" applyFill="1" applyBorder="1" applyAlignment="1">
      <alignment horizontal="center" vertical="center" wrapText="1"/>
      <protection/>
    </xf>
    <xf numFmtId="0" fontId="15" fillId="0" borderId="65" xfId="60" applyFont="1" applyFill="1" applyBorder="1" applyAlignment="1">
      <alignment horizontal="center" vertical="center" wrapText="1"/>
      <protection/>
    </xf>
    <xf numFmtId="0" fontId="15" fillId="0" borderId="66" xfId="60" applyFont="1" applyFill="1" applyBorder="1" applyAlignment="1">
      <alignment horizontal="center" vertical="center" wrapText="1"/>
      <protection/>
    </xf>
    <xf numFmtId="0" fontId="33" fillId="0" borderId="0" xfId="60" applyFill="1">
      <alignment/>
      <protection/>
    </xf>
    <xf numFmtId="37" fontId="15" fillId="0" borderId="67" xfId="60" applyNumberFormat="1" applyFont="1" applyFill="1" applyBorder="1" applyAlignment="1">
      <alignment horizontal="left" vertical="center" indent="1"/>
      <protection/>
    </xf>
    <xf numFmtId="0" fontId="15" fillId="0" borderId="23" xfId="60" applyFont="1" applyFill="1" applyBorder="1" applyAlignment="1">
      <alignment horizontal="left" vertical="center" indent="1"/>
      <protection/>
    </xf>
    <xf numFmtId="171" fontId="15" fillId="0" borderId="22" xfId="60" applyNumberFormat="1" applyFont="1" applyFill="1" applyBorder="1" applyAlignment="1">
      <alignment horizontal="right" vertical="center"/>
      <protection/>
    </xf>
    <xf numFmtId="171" fontId="15" fillId="0" borderId="23" xfId="60" applyNumberFormat="1" applyFont="1" applyFill="1" applyBorder="1" applyAlignment="1">
      <alignment vertical="center"/>
      <protection/>
    </xf>
    <xf numFmtId="171" fontId="15" fillId="0" borderId="23" xfId="60" applyNumberFormat="1" applyFont="1" applyFill="1" applyBorder="1" applyAlignment="1">
      <alignment horizontal="right" vertical="center"/>
      <protection/>
    </xf>
    <xf numFmtId="0" fontId="37" fillId="0" borderId="0" xfId="60" applyFont="1" applyFill="1" applyAlignment="1">
      <alignment vertical="center"/>
      <protection/>
    </xf>
    <xf numFmtId="37" fontId="17" fillId="0" borderId="68" xfId="60" applyNumberFormat="1" applyFont="1" applyFill="1" applyBorder="1" applyAlignment="1">
      <alignment horizontal="left" indent="1"/>
      <protection/>
    </xf>
    <xf numFmtId="0" fontId="17" fillId="0" borderId="13" xfId="60" applyFont="1" applyFill="1" applyBorder="1" applyAlignment="1">
      <alignment horizontal="left" indent="3"/>
      <protection/>
    </xf>
    <xf numFmtId="171" fontId="17" fillId="0" borderId="20" xfId="42" applyNumberFormat="1" applyFont="1" applyFill="1" applyBorder="1" applyAlignment="1" applyProtection="1" quotePrefix="1">
      <alignment horizontal="right"/>
      <protection locked="0"/>
    </xf>
    <xf numFmtId="171" fontId="17" fillId="0" borderId="13" xfId="42" applyNumberFormat="1" applyFont="1" applyFill="1" applyBorder="1" applyAlignment="1" applyProtection="1">
      <alignment vertical="center"/>
      <protection locked="0"/>
    </xf>
    <xf numFmtId="171" fontId="17" fillId="0" borderId="13" xfId="60" applyNumberFormat="1" applyFont="1" applyFill="1" applyBorder="1">
      <alignment/>
      <protection/>
    </xf>
    <xf numFmtId="171" fontId="17" fillId="0" borderId="13" xfId="42" applyNumberFormat="1" applyFont="1" applyFill="1" applyBorder="1" applyAlignment="1" applyProtection="1" quotePrefix="1">
      <alignment horizontal="right"/>
      <protection locked="0"/>
    </xf>
    <xf numFmtId="37" fontId="17" fillId="0" borderId="69" xfId="60" applyNumberFormat="1" applyFont="1" applyFill="1" applyBorder="1" applyAlignment="1">
      <alignment horizontal="left" indent="1"/>
      <protection/>
    </xf>
    <xf numFmtId="0" fontId="17" fillId="0" borderId="11" xfId="60" applyFont="1" applyFill="1" applyBorder="1" applyAlignment="1">
      <alignment horizontal="left" indent="3"/>
      <protection/>
    </xf>
    <xf numFmtId="171" fontId="17" fillId="0" borderId="16" xfId="42" applyNumberFormat="1" applyFont="1" applyFill="1" applyBorder="1" applyAlignment="1" applyProtection="1">
      <alignment/>
      <protection locked="0"/>
    </xf>
    <xf numFmtId="171" fontId="17" fillId="0" borderId="11" xfId="42" applyNumberFormat="1" applyFont="1" applyFill="1" applyBorder="1" applyAlignment="1" applyProtection="1">
      <alignment vertical="center"/>
      <protection locked="0"/>
    </xf>
    <xf numFmtId="171" fontId="17" fillId="0" borderId="11" xfId="60" applyNumberFormat="1" applyFont="1" applyFill="1" applyBorder="1">
      <alignment/>
      <protection/>
    </xf>
    <xf numFmtId="171" fontId="17" fillId="0" borderId="11" xfId="42" applyNumberFormat="1" applyFont="1" applyFill="1" applyBorder="1" applyAlignment="1" applyProtection="1">
      <alignment/>
      <protection locked="0"/>
    </xf>
    <xf numFmtId="171" fontId="17" fillId="0" borderId="16" xfId="60" applyNumberFormat="1" applyFont="1" applyFill="1" applyBorder="1" applyProtection="1">
      <alignment/>
      <protection locked="0"/>
    </xf>
    <xf numFmtId="171" fontId="17" fillId="0" borderId="11" xfId="60" applyNumberFormat="1" applyFont="1" applyFill="1" applyBorder="1" applyAlignment="1" applyProtection="1">
      <alignment vertical="center"/>
      <protection locked="0"/>
    </xf>
    <xf numFmtId="171" fontId="17" fillId="0" borderId="11" xfId="60" applyNumberFormat="1" applyFont="1" applyFill="1" applyBorder="1" applyProtection="1">
      <alignment/>
      <protection locked="0"/>
    </xf>
    <xf numFmtId="171" fontId="17" fillId="0" borderId="21" xfId="60" applyNumberFormat="1" applyFont="1" applyFill="1" applyBorder="1" applyProtection="1">
      <alignment/>
      <protection locked="0"/>
    </xf>
    <xf numFmtId="171" fontId="17" fillId="0" borderId="32" xfId="60" applyNumberFormat="1" applyFont="1" applyFill="1" applyBorder="1" applyAlignment="1" applyProtection="1">
      <alignment vertical="center"/>
      <protection locked="0"/>
    </xf>
    <xf numFmtId="171" fontId="17" fillId="0" borderId="32" xfId="60" applyNumberFormat="1" applyFont="1" applyFill="1" applyBorder="1">
      <alignment/>
      <protection/>
    </xf>
    <xf numFmtId="171" fontId="17" fillId="0" borderId="32" xfId="60" applyNumberFormat="1" applyFont="1" applyFill="1" applyBorder="1" applyProtection="1">
      <alignment/>
      <protection locked="0"/>
    </xf>
    <xf numFmtId="171" fontId="15" fillId="0" borderId="22" xfId="60" applyNumberFormat="1" applyFont="1" applyFill="1" applyBorder="1" applyAlignment="1">
      <alignment vertical="center"/>
      <protection/>
    </xf>
    <xf numFmtId="0" fontId="37" fillId="0" borderId="0" xfId="60" applyFont="1" applyFill="1" applyAlignment="1">
      <alignment vertical="center"/>
      <protection/>
    </xf>
    <xf numFmtId="171" fontId="17" fillId="0" borderId="20" xfId="60" applyNumberFormat="1" applyFont="1" applyFill="1" applyBorder="1" applyProtection="1">
      <alignment/>
      <protection locked="0"/>
    </xf>
    <xf numFmtId="171" fontId="17" fillId="0" borderId="13" xfId="60" applyNumberFormat="1" applyFont="1" applyFill="1" applyBorder="1" applyAlignment="1" applyProtection="1">
      <alignment vertical="center"/>
      <protection locked="0"/>
    </xf>
    <xf numFmtId="171" fontId="17" fillId="0" borderId="13" xfId="60" applyNumberFormat="1" applyFont="1" applyFill="1" applyBorder="1" applyProtection="1">
      <alignment/>
      <protection locked="0"/>
    </xf>
    <xf numFmtId="37" fontId="17" fillId="0" borderId="69" xfId="60" applyNumberFormat="1" applyFont="1" applyFill="1" applyBorder="1" applyAlignment="1">
      <alignment horizontal="left" wrapText="1" indent="1"/>
      <protection/>
    </xf>
    <xf numFmtId="0" fontId="7" fillId="0" borderId="23" xfId="60" applyFont="1" applyFill="1" applyBorder="1" applyAlignment="1">
      <alignment horizontal="left" vertical="center" indent="1"/>
      <protection/>
    </xf>
    <xf numFmtId="0" fontId="38" fillId="0" borderId="0" xfId="60" applyFont="1" applyFill="1" applyAlignment="1">
      <alignment vertical="center"/>
      <protection/>
    </xf>
    <xf numFmtId="171" fontId="7" fillId="0" borderId="22" xfId="60" applyNumberFormat="1" applyFont="1" applyFill="1" applyBorder="1" applyAlignment="1">
      <alignment horizontal="center" vertical="center" wrapText="1"/>
      <protection/>
    </xf>
    <xf numFmtId="171" fontId="7" fillId="0" borderId="23" xfId="60" applyNumberFormat="1" applyFont="1" applyFill="1" applyBorder="1" applyAlignment="1">
      <alignment horizontal="center" vertical="center" wrapText="1"/>
      <protection/>
    </xf>
    <xf numFmtId="171" fontId="15" fillId="0" borderId="23" xfId="60" applyNumberFormat="1" applyFont="1" applyFill="1" applyBorder="1" applyAlignment="1">
      <alignment horizontal="center" vertical="center" wrapText="1"/>
      <protection/>
    </xf>
    <xf numFmtId="0" fontId="15" fillId="0" borderId="67" xfId="60" applyFont="1" applyFill="1" applyBorder="1" applyAlignment="1">
      <alignment horizontal="left" vertical="center" indent="1"/>
      <protection/>
    </xf>
    <xf numFmtId="0" fontId="15" fillId="0" borderId="23" xfId="60" applyFont="1" applyFill="1" applyBorder="1" applyAlignment="1" quotePrefix="1">
      <alignment horizontal="left" vertical="center" indent="1"/>
      <protection/>
    </xf>
    <xf numFmtId="0" fontId="17" fillId="0" borderId="69" xfId="60" applyFont="1" applyFill="1" applyBorder="1" applyAlignment="1">
      <alignment horizontal="left" indent="1"/>
      <protection/>
    </xf>
    <xf numFmtId="171" fontId="17" fillId="0" borderId="19" xfId="60" applyNumberFormat="1" applyFont="1" applyFill="1" applyBorder="1" applyProtection="1">
      <alignment/>
      <protection locked="0"/>
    </xf>
    <xf numFmtId="171" fontId="17" fillId="0" borderId="14" xfId="60" applyNumberFormat="1" applyFont="1" applyFill="1" applyBorder="1" applyAlignment="1" applyProtection="1">
      <alignment vertical="center"/>
      <protection locked="0"/>
    </xf>
    <xf numFmtId="171" fontId="17" fillId="0" borderId="14" xfId="60" applyNumberFormat="1" applyFont="1" applyFill="1" applyBorder="1">
      <alignment/>
      <protection/>
    </xf>
    <xf numFmtId="0" fontId="17" fillId="0" borderId="70" xfId="60" applyFont="1" applyFill="1" applyBorder="1" applyAlignment="1">
      <alignment horizontal="left" indent="1"/>
      <protection/>
    </xf>
    <xf numFmtId="0" fontId="17" fillId="0" borderId="10" xfId="60" applyFont="1" applyFill="1" applyBorder="1" applyAlignment="1">
      <alignment horizontal="left" indent="3"/>
      <protection/>
    </xf>
    <xf numFmtId="0" fontId="15" fillId="0" borderId="71" xfId="60" applyFont="1" applyFill="1" applyBorder="1" applyAlignment="1">
      <alignment horizontal="left" vertical="center" indent="1"/>
      <protection/>
    </xf>
    <xf numFmtId="0" fontId="7" fillId="0" borderId="72" xfId="60" applyFont="1" applyFill="1" applyBorder="1" applyAlignment="1">
      <alignment horizontal="left" vertical="center" indent="1"/>
      <protection/>
    </xf>
    <xf numFmtId="171" fontId="15" fillId="0" borderId="73" xfId="60" applyNumberFormat="1" applyFont="1" applyFill="1" applyBorder="1" applyAlignment="1">
      <alignment vertical="center"/>
      <protection/>
    </xf>
    <xf numFmtId="171" fontId="15" fillId="0" borderId="72" xfId="60" applyNumberFormat="1" applyFont="1" applyFill="1" applyBorder="1" applyAlignment="1">
      <alignment vertical="center"/>
      <protection/>
    </xf>
    <xf numFmtId="0" fontId="38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164" fontId="33" fillId="0" borderId="0" xfId="60" applyNumberFormat="1" applyFill="1" applyAlignment="1">
      <alignment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7" fillId="0" borderId="0" xfId="60" applyFont="1" applyFill="1">
      <alignment/>
      <protection/>
    </xf>
    <xf numFmtId="0" fontId="35" fillId="0" borderId="21" xfId="60" applyNumberFormat="1" applyFont="1" applyFill="1" applyBorder="1" applyAlignment="1" applyProtection="1">
      <alignment horizontal="center" vertical="center"/>
      <protection/>
    </xf>
    <xf numFmtId="0" fontId="35" fillId="0" borderId="32" xfId="60" applyNumberFormat="1" applyFont="1" applyFill="1" applyBorder="1" applyAlignment="1" applyProtection="1">
      <alignment horizontal="center" vertical="center"/>
      <protection/>
    </xf>
    <xf numFmtId="0" fontId="35" fillId="0" borderId="60" xfId="60" applyNumberFormat="1" applyFont="1" applyFill="1" applyBorder="1" applyAlignment="1" applyProtection="1">
      <alignment horizontal="center" vertical="center"/>
      <protection/>
    </xf>
    <xf numFmtId="0" fontId="33" fillId="0" borderId="0" xfId="60" applyFill="1" applyAlignment="1">
      <alignment vertical="center"/>
      <protection/>
    </xf>
    <xf numFmtId="169" fontId="17" fillId="0" borderId="18" xfId="60" applyNumberFormat="1" applyFont="1" applyFill="1" applyBorder="1" applyAlignment="1">
      <alignment horizontal="center" vertical="center"/>
      <protection/>
    </xf>
    <xf numFmtId="0" fontId="17" fillId="0" borderId="12" xfId="60" applyFont="1" applyFill="1" applyBorder="1" applyAlignment="1">
      <alignment horizontal="left" vertical="center" wrapText="1"/>
      <protection/>
    </xf>
    <xf numFmtId="171" fontId="17" fillId="0" borderId="12" xfId="60" applyNumberFormat="1" applyFont="1" applyFill="1" applyBorder="1" applyAlignment="1" applyProtection="1">
      <alignment horizontal="right" vertical="center"/>
      <protection locked="0"/>
    </xf>
    <xf numFmtId="171" fontId="17" fillId="0" borderId="26" xfId="60" applyNumberFormat="1" applyFont="1" applyFill="1" applyBorder="1" applyAlignment="1" applyProtection="1">
      <alignment horizontal="right" vertical="center"/>
      <protection locked="0"/>
    </xf>
    <xf numFmtId="169" fontId="17" fillId="0" borderId="16" xfId="60" applyNumberFormat="1" applyFont="1" applyFill="1" applyBorder="1" applyAlignment="1">
      <alignment horizontal="center" vertical="center"/>
      <protection/>
    </xf>
    <xf numFmtId="0" fontId="17" fillId="0" borderId="11" xfId="60" applyFont="1" applyFill="1" applyBorder="1" applyAlignment="1">
      <alignment horizontal="left" vertical="center" wrapText="1"/>
      <protection/>
    </xf>
    <xf numFmtId="171" fontId="17" fillId="0" borderId="11" xfId="60" applyNumberFormat="1" applyFont="1" applyFill="1" applyBorder="1" applyAlignment="1" applyProtection="1">
      <alignment horizontal="right" vertical="center"/>
      <protection locked="0"/>
    </xf>
    <xf numFmtId="171" fontId="17" fillId="0" borderId="25" xfId="60" applyNumberFormat="1" applyFont="1" applyFill="1" applyBorder="1" applyAlignment="1" applyProtection="1">
      <alignment horizontal="right" vertical="center"/>
      <protection locked="0"/>
    </xf>
    <xf numFmtId="169" fontId="17" fillId="0" borderId="19" xfId="60" applyNumberFormat="1" applyFont="1" applyFill="1" applyBorder="1" applyAlignment="1">
      <alignment horizontal="center" vertical="center"/>
      <protection/>
    </xf>
    <xf numFmtId="0" fontId="17" fillId="0" borderId="14" xfId="60" applyFont="1" applyFill="1" applyBorder="1" applyAlignment="1">
      <alignment horizontal="left" vertical="center" wrapText="1"/>
      <protection/>
    </xf>
    <xf numFmtId="171" fontId="17" fillId="0" borderId="14" xfId="60" applyNumberFormat="1" applyFont="1" applyFill="1" applyBorder="1" applyAlignment="1" applyProtection="1">
      <alignment horizontal="right" vertical="center"/>
      <protection locked="0"/>
    </xf>
    <xf numFmtId="171" fontId="17" fillId="0" borderId="29" xfId="60" applyNumberFormat="1" applyFont="1" applyFill="1" applyBorder="1" applyAlignment="1" applyProtection="1">
      <alignment horizontal="right" vertical="center"/>
      <protection locked="0"/>
    </xf>
    <xf numFmtId="169" fontId="15" fillId="0" borderId="22" xfId="60" applyNumberFormat="1" applyFont="1" applyFill="1" applyBorder="1" applyAlignment="1">
      <alignment horizontal="center" vertical="center"/>
      <protection/>
    </xf>
    <xf numFmtId="0" fontId="15" fillId="0" borderId="23" xfId="60" applyFont="1" applyFill="1" applyBorder="1" applyAlignment="1">
      <alignment horizontal="left" vertical="center" wrapText="1"/>
      <protection/>
    </xf>
    <xf numFmtId="171" fontId="19" fillId="0" borderId="23" xfId="60" applyNumberFormat="1" applyFont="1" applyFill="1" applyBorder="1" applyAlignment="1">
      <alignment vertical="center"/>
      <protection/>
    </xf>
    <xf numFmtId="171" fontId="19" fillId="0" borderId="30" xfId="60" applyNumberFormat="1" applyFont="1" applyFill="1" applyBorder="1" applyAlignment="1">
      <alignment vertical="center"/>
      <protection/>
    </xf>
    <xf numFmtId="0" fontId="39" fillId="0" borderId="0" xfId="60" applyFont="1" applyFill="1" applyAlignment="1">
      <alignment vertical="center"/>
      <protection/>
    </xf>
    <xf numFmtId="171" fontId="17" fillId="0" borderId="12" xfId="60" applyNumberFormat="1" applyFont="1" applyFill="1" applyBorder="1" applyAlignment="1" applyProtection="1">
      <alignment vertical="center"/>
      <protection locked="0"/>
    </xf>
    <xf numFmtId="171" fontId="17" fillId="0" borderId="26" xfId="60" applyNumberFormat="1" applyFont="1" applyFill="1" applyBorder="1" applyAlignment="1" applyProtection="1">
      <alignment vertical="center"/>
      <protection locked="0"/>
    </xf>
    <xf numFmtId="171" fontId="17" fillId="0" borderId="29" xfId="60" applyNumberFormat="1" applyFont="1" applyFill="1" applyBorder="1" applyAlignment="1" applyProtection="1">
      <alignment vertical="center"/>
      <protection locked="0"/>
    </xf>
    <xf numFmtId="171" fontId="17" fillId="18" borderId="11" xfId="60" applyNumberFormat="1" applyFont="1" applyFill="1" applyBorder="1" applyAlignment="1" applyProtection="1">
      <alignment vertical="center"/>
      <protection/>
    </xf>
    <xf numFmtId="171" fontId="17" fillId="0" borderId="25" xfId="60" applyNumberFormat="1" applyFont="1" applyFill="1" applyBorder="1" applyAlignment="1" applyProtection="1">
      <alignment vertical="center"/>
      <protection locked="0"/>
    </xf>
    <xf numFmtId="0" fontId="17" fillId="0" borderId="11" xfId="60" applyFont="1" applyFill="1" applyBorder="1" applyAlignment="1" quotePrefix="1">
      <alignment horizontal="left" vertical="center" wrapText="1"/>
      <protection/>
    </xf>
    <xf numFmtId="0" fontId="17" fillId="0" borderId="14" xfId="60" applyFont="1" applyFill="1" applyBorder="1" applyAlignment="1" quotePrefix="1">
      <alignment horizontal="left" vertical="center" wrapText="1"/>
      <protection/>
    </xf>
    <xf numFmtId="171" fontId="19" fillId="0" borderId="23" xfId="60" applyNumberFormat="1" applyFont="1" applyFill="1" applyBorder="1" applyAlignment="1" applyProtection="1">
      <alignment vertical="center"/>
      <protection/>
    </xf>
    <xf numFmtId="171" fontId="19" fillId="0" borderId="30" xfId="60" applyNumberFormat="1" applyFont="1" applyFill="1" applyBorder="1" applyAlignment="1" applyProtection="1">
      <alignment vertical="center"/>
      <protection/>
    </xf>
    <xf numFmtId="0" fontId="17" fillId="0" borderId="10" xfId="60" applyFont="1" applyFill="1" applyBorder="1" applyAlignment="1">
      <alignment horizontal="left" vertical="center" wrapText="1"/>
      <protection/>
    </xf>
    <xf numFmtId="169" fontId="15" fillId="0" borderId="17" xfId="60" applyNumberFormat="1" applyFont="1" applyFill="1" applyBorder="1" applyAlignment="1">
      <alignment horizontal="center" vertical="center"/>
      <protection/>
    </xf>
    <xf numFmtId="0" fontId="15" fillId="0" borderId="28" xfId="60" applyFont="1" applyFill="1" applyBorder="1" applyAlignment="1">
      <alignment horizontal="left" vertical="center" wrapText="1"/>
      <protection/>
    </xf>
    <xf numFmtId="171" fontId="19" fillId="0" borderId="28" xfId="60" applyNumberFormat="1" applyFont="1" applyFill="1" applyBorder="1" applyAlignment="1" applyProtection="1">
      <alignment vertical="center"/>
      <protection/>
    </xf>
    <xf numFmtId="171" fontId="19" fillId="0" borderId="55" xfId="60" applyNumberFormat="1" applyFont="1" applyFill="1" applyBorder="1" applyAlignment="1" applyProtection="1">
      <alignment vertical="center"/>
      <protection/>
    </xf>
    <xf numFmtId="171" fontId="17" fillId="18" borderId="14" xfId="60" applyNumberFormat="1" applyFont="1" applyFill="1" applyBorder="1" applyAlignment="1" applyProtection="1">
      <alignment vertical="center"/>
      <protection/>
    </xf>
    <xf numFmtId="169" fontId="15" fillId="0" borderId="24" xfId="60" applyNumberFormat="1" applyFont="1" applyFill="1" applyBorder="1" applyAlignment="1">
      <alignment horizontal="center" vertical="center"/>
      <protection/>
    </xf>
    <xf numFmtId="0" fontId="15" fillId="0" borderId="62" xfId="60" applyFont="1" applyFill="1" applyBorder="1" applyAlignment="1">
      <alignment horizontal="left" vertical="center" wrapText="1"/>
      <protection/>
    </xf>
    <xf numFmtId="171" fontId="19" fillId="0" borderId="64" xfId="60" applyNumberFormat="1" applyFont="1" applyFill="1" applyBorder="1" applyAlignment="1" applyProtection="1">
      <alignment vertical="center"/>
      <protection/>
    </xf>
    <xf numFmtId="169" fontId="15" fillId="0" borderId="22" xfId="60" applyNumberFormat="1" applyFont="1" applyFill="1" applyBorder="1" applyAlignment="1">
      <alignment horizontal="center" vertical="center"/>
      <protection/>
    </xf>
    <xf numFmtId="169" fontId="15" fillId="0" borderId="17" xfId="60" applyNumberFormat="1" applyFont="1" applyFill="1" applyBorder="1" applyAlignment="1">
      <alignment horizontal="center" vertical="center"/>
      <protection/>
    </xf>
    <xf numFmtId="171" fontId="19" fillId="18" borderId="28" xfId="6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>
      <alignment/>
    </xf>
    <xf numFmtId="0" fontId="40" fillId="0" borderId="0" xfId="60" applyFont="1" applyFill="1">
      <alignment/>
      <protection/>
    </xf>
    <xf numFmtId="0" fontId="41" fillId="0" borderId="0" xfId="60" applyFont="1" applyFill="1">
      <alignment/>
      <protection/>
    </xf>
    <xf numFmtId="0" fontId="7" fillId="0" borderId="24" xfId="60" applyFont="1" applyFill="1" applyBorder="1" applyAlignment="1" quotePrefix="1">
      <alignment horizontal="center" vertical="center" wrapText="1"/>
      <protection/>
    </xf>
    <xf numFmtId="0" fontId="7" fillId="0" borderId="64" xfId="60" applyFont="1" applyFill="1" applyBorder="1" applyAlignment="1">
      <alignment horizontal="center" vertical="center"/>
      <protection/>
    </xf>
    <xf numFmtId="0" fontId="7" fillId="0" borderId="62" xfId="60" applyFont="1" applyFill="1" applyBorder="1" applyAlignment="1">
      <alignment horizontal="center" vertical="center" wrapText="1"/>
      <protection/>
    </xf>
    <xf numFmtId="0" fontId="7" fillId="0" borderId="64" xfId="60" applyFont="1" applyFill="1" applyBorder="1" applyAlignment="1">
      <alignment horizontal="center" vertical="center" wrapText="1"/>
      <protection/>
    </xf>
    <xf numFmtId="169" fontId="17" fillId="0" borderId="20" xfId="60" applyNumberFormat="1" applyFont="1" applyFill="1" applyBorder="1" applyAlignment="1">
      <alignment horizontal="center" vertical="center"/>
      <protection/>
    </xf>
    <xf numFmtId="0" fontId="17" fillId="0" borderId="13" xfId="60" applyFont="1" applyFill="1" applyBorder="1" applyAlignment="1">
      <alignment horizontal="left" vertical="center" wrapText="1" indent="1"/>
      <protection/>
    </xf>
    <xf numFmtId="171" fontId="17" fillId="0" borderId="13" xfId="60" applyNumberFormat="1" applyFont="1" applyFill="1" applyBorder="1" applyAlignment="1" applyProtection="1">
      <alignment horizontal="right" vertical="center"/>
      <protection locked="0"/>
    </xf>
    <xf numFmtId="171" fontId="17" fillId="0" borderId="13" xfId="42" applyNumberFormat="1" applyFont="1" applyFill="1" applyBorder="1" applyAlignment="1" applyProtection="1">
      <alignment horizontal="right" vertical="center"/>
      <protection locked="0"/>
    </xf>
    <xf numFmtId="171" fontId="17" fillId="0" borderId="13" xfId="60" applyNumberFormat="1" applyFont="1" applyFill="1" applyBorder="1" applyAlignment="1">
      <alignment horizontal="right" vertical="center"/>
      <protection/>
    </xf>
    <xf numFmtId="171" fontId="17" fillId="0" borderId="13" xfId="42" applyNumberFormat="1" applyFont="1" applyFill="1" applyBorder="1" applyAlignment="1" applyProtection="1" quotePrefix="1">
      <alignment horizontal="right" vertical="center"/>
      <protection locked="0"/>
    </xf>
    <xf numFmtId="0" fontId="17" fillId="0" borderId="11" xfId="60" applyFont="1" applyFill="1" applyBorder="1" applyAlignment="1" quotePrefix="1">
      <alignment horizontal="left" vertical="center" wrapText="1" indent="1"/>
      <protection/>
    </xf>
    <xf numFmtId="171" fontId="17" fillId="0" borderId="11" xfId="42" applyNumberFormat="1" applyFont="1" applyFill="1" applyBorder="1" applyAlignment="1" applyProtection="1">
      <alignment horizontal="right" vertical="center"/>
      <protection locked="0"/>
    </xf>
    <xf numFmtId="171" fontId="17" fillId="0" borderId="11" xfId="60" applyNumberFormat="1" applyFont="1" applyFill="1" applyBorder="1" applyAlignment="1">
      <alignment horizontal="right" vertical="center"/>
      <protection/>
    </xf>
    <xf numFmtId="171" fontId="17" fillId="0" borderId="11" xfId="42" applyNumberFormat="1" applyFont="1" applyFill="1" applyBorder="1" applyAlignment="1" applyProtection="1" quotePrefix="1">
      <alignment horizontal="right" vertical="center"/>
      <protection locked="0"/>
    </xf>
    <xf numFmtId="169" fontId="17" fillId="0" borderId="15" xfId="60" applyNumberFormat="1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left" vertical="center" wrapText="1" indent="1"/>
      <protection/>
    </xf>
    <xf numFmtId="171" fontId="17" fillId="0" borderId="10" xfId="60" applyNumberFormat="1" applyFont="1" applyFill="1" applyBorder="1" applyAlignment="1" applyProtection="1">
      <alignment horizontal="right" vertical="center"/>
      <protection locked="0"/>
    </xf>
    <xf numFmtId="171" fontId="17" fillId="0" borderId="10" xfId="42" applyNumberFormat="1" applyFont="1" applyFill="1" applyBorder="1" applyAlignment="1" applyProtection="1">
      <alignment horizontal="right" vertical="center"/>
      <protection locked="0"/>
    </xf>
    <xf numFmtId="171" fontId="17" fillId="0" borderId="10" xfId="60" applyNumberFormat="1" applyFont="1" applyFill="1" applyBorder="1" applyAlignment="1">
      <alignment horizontal="right" vertical="center"/>
      <protection/>
    </xf>
    <xf numFmtId="171" fontId="17" fillId="0" borderId="10" xfId="42" applyNumberFormat="1" applyFont="1" applyFill="1" applyBorder="1" applyAlignment="1" applyProtection="1" quotePrefix="1">
      <alignment horizontal="right" vertical="center"/>
      <protection locked="0"/>
    </xf>
    <xf numFmtId="0" fontId="15" fillId="0" borderId="23" xfId="60" applyFont="1" applyFill="1" applyBorder="1" applyAlignment="1" quotePrefix="1">
      <alignment horizontal="left" vertical="center" wrapText="1" indent="1"/>
      <protection/>
    </xf>
    <xf numFmtId="171" fontId="15" fillId="0" borderId="23" xfId="60" applyNumberFormat="1" applyFont="1" applyFill="1" applyBorder="1" applyAlignment="1" applyProtection="1">
      <alignment horizontal="right" vertical="center"/>
      <protection/>
    </xf>
    <xf numFmtId="171" fontId="15" fillId="0" borderId="30" xfId="60" applyNumberFormat="1" applyFont="1" applyFill="1" applyBorder="1" applyAlignment="1" applyProtection="1">
      <alignment horizontal="right" vertical="center"/>
      <protection/>
    </xf>
    <xf numFmtId="0" fontId="37" fillId="0" borderId="0" xfId="60" applyFont="1" applyFill="1" applyBorder="1" applyAlignment="1">
      <alignment vertical="center"/>
      <protection/>
    </xf>
    <xf numFmtId="0" fontId="17" fillId="0" borderId="12" xfId="60" applyFont="1" applyFill="1" applyBorder="1" applyAlignment="1" quotePrefix="1">
      <alignment horizontal="left" vertical="center" wrapText="1" indent="1"/>
      <protection/>
    </xf>
    <xf numFmtId="171" fontId="17" fillId="0" borderId="12" xfId="42" applyNumberFormat="1" applyFont="1" applyFill="1" applyBorder="1" applyAlignment="1" applyProtection="1">
      <alignment horizontal="right" vertical="center"/>
      <protection locked="0"/>
    </xf>
    <xf numFmtId="171" fontId="17" fillId="0" borderId="12" xfId="60" applyNumberFormat="1" applyFont="1" applyFill="1" applyBorder="1" applyAlignment="1">
      <alignment horizontal="right" vertical="center"/>
      <protection/>
    </xf>
    <xf numFmtId="171" fontId="17" fillId="0" borderId="12" xfId="42" applyNumberFormat="1" applyFont="1" applyFill="1" applyBorder="1" applyAlignment="1" applyProtection="1" quotePrefix="1">
      <alignment horizontal="right" vertical="center"/>
      <protection locked="0"/>
    </xf>
    <xf numFmtId="0" fontId="33" fillId="0" borderId="0" xfId="60" applyFill="1" applyBorder="1" applyAlignment="1">
      <alignment vertical="center"/>
      <protection/>
    </xf>
    <xf numFmtId="0" fontId="17" fillId="0" borderId="14" xfId="60" applyFont="1" applyFill="1" applyBorder="1" applyAlignment="1" quotePrefix="1">
      <alignment horizontal="left" vertical="center" wrapText="1" indent="1"/>
      <protection/>
    </xf>
    <xf numFmtId="171" fontId="17" fillId="0" borderId="14" xfId="42" applyNumberFormat="1" applyFont="1" applyFill="1" applyBorder="1" applyAlignment="1" applyProtection="1">
      <alignment horizontal="right" vertical="center"/>
      <protection locked="0"/>
    </xf>
    <xf numFmtId="171" fontId="17" fillId="0" borderId="14" xfId="60" applyNumberFormat="1" applyFont="1" applyFill="1" applyBorder="1" applyAlignment="1">
      <alignment horizontal="right" vertical="center"/>
      <protection/>
    </xf>
    <xf numFmtId="171" fontId="17" fillId="0" borderId="14" xfId="42" applyNumberFormat="1" applyFont="1" applyFill="1" applyBorder="1" applyAlignment="1" applyProtection="1" quotePrefix="1">
      <alignment horizontal="right" vertical="center"/>
      <protection locked="0"/>
    </xf>
    <xf numFmtId="0" fontId="15" fillId="0" borderId="23" xfId="60" applyFont="1" applyFill="1" applyBorder="1" applyAlignment="1">
      <alignment horizontal="left" vertical="center" wrapText="1" indent="1"/>
      <protection/>
    </xf>
    <xf numFmtId="171" fontId="15" fillId="0" borderId="23" xfId="60" applyNumberFormat="1" applyFont="1" applyFill="1" applyBorder="1" applyAlignment="1" applyProtection="1">
      <alignment horizontal="right" vertical="center"/>
      <protection/>
    </xf>
    <xf numFmtId="171" fontId="15" fillId="0" borderId="30" xfId="60" applyNumberFormat="1" applyFont="1" applyFill="1" applyBorder="1" applyAlignment="1" applyProtection="1">
      <alignment horizontal="right" vertical="center"/>
      <protection/>
    </xf>
    <xf numFmtId="0" fontId="17" fillId="0" borderId="13" xfId="60" applyFont="1" applyFill="1" applyBorder="1" applyAlignment="1" quotePrefix="1">
      <alignment horizontal="left" vertical="center" wrapText="1" indent="1"/>
      <protection/>
    </xf>
    <xf numFmtId="0" fontId="17" fillId="0" borderId="10" xfId="60" applyFont="1" applyFill="1" applyBorder="1" applyAlignment="1" quotePrefix="1">
      <alignment horizontal="left" vertical="center" wrapText="1" indent="1"/>
      <protection/>
    </xf>
    <xf numFmtId="171" fontId="15" fillId="0" borderId="30" xfId="60" applyNumberFormat="1" applyFont="1" applyFill="1" applyBorder="1" applyAlignment="1">
      <alignment horizontal="right" vertical="center"/>
      <protection/>
    </xf>
    <xf numFmtId="0" fontId="17" fillId="0" borderId="12" xfId="60" applyFont="1" applyFill="1" applyBorder="1" applyAlignment="1">
      <alignment horizontal="left" vertical="center" wrapText="1" indent="1"/>
      <protection/>
    </xf>
    <xf numFmtId="169" fontId="17" fillId="0" borderId="21" xfId="60" applyNumberFormat="1" applyFont="1" applyFill="1" applyBorder="1" applyAlignment="1">
      <alignment horizontal="center" vertical="center"/>
      <protection/>
    </xf>
    <xf numFmtId="0" fontId="17" fillId="0" borderId="32" xfId="60" applyFont="1" applyFill="1" applyBorder="1" applyAlignment="1" quotePrefix="1">
      <alignment horizontal="left" vertical="center" wrapText="1" indent="1"/>
      <protection/>
    </xf>
    <xf numFmtId="171" fontId="17" fillId="0" borderId="32" xfId="60" applyNumberFormat="1" applyFont="1" applyFill="1" applyBorder="1" applyAlignment="1" applyProtection="1">
      <alignment horizontal="right" vertical="center"/>
      <protection locked="0"/>
    </xf>
    <xf numFmtId="171" fontId="17" fillId="0" borderId="32" xfId="42" applyNumberFormat="1" applyFont="1" applyFill="1" applyBorder="1" applyAlignment="1" applyProtection="1">
      <alignment horizontal="right" vertical="center"/>
      <protection locked="0"/>
    </xf>
    <xf numFmtId="171" fontId="17" fillId="0" borderId="32" xfId="60" applyNumberFormat="1" applyFont="1" applyFill="1" applyBorder="1" applyAlignment="1">
      <alignment horizontal="right" vertical="center"/>
      <protection/>
    </xf>
    <xf numFmtId="171" fontId="17" fillId="0" borderId="32" xfId="42" applyNumberFormat="1" applyFont="1" applyFill="1" applyBorder="1" applyAlignment="1" applyProtection="1" quotePrefix="1">
      <alignment horizontal="right" vertical="center"/>
      <protection locked="0"/>
    </xf>
    <xf numFmtId="0" fontId="2" fillId="0" borderId="0" xfId="60" applyFont="1" applyFill="1">
      <alignment/>
      <protection/>
    </xf>
    <xf numFmtId="0" fontId="7" fillId="0" borderId="62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 wrapText="1"/>
      <protection/>
    </xf>
    <xf numFmtId="0" fontId="7" fillId="0" borderId="74" xfId="60" applyFont="1" applyFill="1" applyBorder="1" applyAlignment="1">
      <alignment horizontal="center" vertical="center" wrapText="1"/>
      <protection/>
    </xf>
    <xf numFmtId="169" fontId="17" fillId="0" borderId="20" xfId="60" applyNumberFormat="1" applyFont="1" applyFill="1" applyBorder="1" applyAlignment="1">
      <alignment horizontal="center" vertical="center" wrapText="1"/>
      <protection/>
    </xf>
    <xf numFmtId="0" fontId="17" fillId="0" borderId="57" xfId="60" applyFont="1" applyFill="1" applyBorder="1" applyAlignment="1">
      <alignment horizontal="left" vertical="center" wrapText="1"/>
      <protection/>
    </xf>
    <xf numFmtId="171" fontId="17" fillId="0" borderId="20" xfId="60" applyNumberFormat="1" applyFont="1" applyFill="1" applyBorder="1" applyAlignment="1" applyProtection="1">
      <alignment vertical="center"/>
      <protection locked="0"/>
    </xf>
    <xf numFmtId="171" fontId="17" fillId="0" borderId="57" xfId="60" applyNumberFormat="1" applyFont="1" applyFill="1" applyBorder="1" applyAlignment="1">
      <alignment vertical="center"/>
      <protection/>
    </xf>
    <xf numFmtId="171" fontId="17" fillId="0" borderId="37" xfId="60" applyNumberFormat="1" applyFont="1" applyFill="1" applyBorder="1" applyAlignment="1">
      <alignment vertical="center"/>
      <protection/>
    </xf>
    <xf numFmtId="169" fontId="17" fillId="0" borderId="16" xfId="60" applyNumberFormat="1" applyFont="1" applyFill="1" applyBorder="1" applyAlignment="1">
      <alignment horizontal="center" vertical="center" wrapText="1"/>
      <protection/>
    </xf>
    <xf numFmtId="0" fontId="17" fillId="0" borderId="27" xfId="60" applyFont="1" applyFill="1" applyBorder="1" applyAlignment="1">
      <alignment horizontal="left" vertical="center" wrapText="1"/>
      <protection/>
    </xf>
    <xf numFmtId="171" fontId="17" fillId="0" borderId="16" xfId="60" applyNumberFormat="1" applyFont="1" applyFill="1" applyBorder="1" applyAlignment="1" applyProtection="1">
      <alignment vertical="center"/>
      <protection locked="0"/>
    </xf>
    <xf numFmtId="171" fontId="17" fillId="0" borderId="27" xfId="60" applyNumberFormat="1" applyFont="1" applyFill="1" applyBorder="1" applyAlignment="1">
      <alignment vertical="center"/>
      <protection/>
    </xf>
    <xf numFmtId="171" fontId="17" fillId="0" borderId="25" xfId="60" applyNumberFormat="1" applyFont="1" applyFill="1" applyBorder="1" applyAlignment="1">
      <alignment vertical="center"/>
      <protection/>
    </xf>
    <xf numFmtId="169" fontId="17" fillId="0" borderId="19" xfId="60" applyNumberFormat="1" applyFont="1" applyFill="1" applyBorder="1" applyAlignment="1">
      <alignment horizontal="center" vertical="center" wrapText="1"/>
      <protection/>
    </xf>
    <xf numFmtId="0" fontId="17" fillId="0" borderId="53" xfId="60" applyFont="1" applyFill="1" applyBorder="1" applyAlignment="1">
      <alignment horizontal="left" vertical="center" wrapText="1"/>
      <protection/>
    </xf>
    <xf numFmtId="171" fontId="17" fillId="0" borderId="19" xfId="60" applyNumberFormat="1" applyFont="1" applyFill="1" applyBorder="1" applyAlignment="1" applyProtection="1">
      <alignment vertical="center"/>
      <protection locked="0"/>
    </xf>
    <xf numFmtId="171" fontId="17" fillId="0" borderId="53" xfId="60" applyNumberFormat="1" applyFont="1" applyFill="1" applyBorder="1" applyAlignment="1">
      <alignment vertical="center"/>
      <protection/>
    </xf>
    <xf numFmtId="171" fontId="17" fillId="0" borderId="29" xfId="60" applyNumberFormat="1" applyFont="1" applyFill="1" applyBorder="1" applyAlignment="1">
      <alignment vertical="center"/>
      <protection/>
    </xf>
    <xf numFmtId="169" fontId="15" fillId="0" borderId="22" xfId="60" applyNumberFormat="1" applyFont="1" applyFill="1" applyBorder="1" applyAlignment="1">
      <alignment horizontal="center" vertical="center" wrapText="1"/>
      <protection/>
    </xf>
    <xf numFmtId="0" fontId="15" fillId="0" borderId="33" xfId="60" applyFont="1" applyFill="1" applyBorder="1" applyAlignment="1">
      <alignment horizontal="left" vertical="center" wrapText="1"/>
      <protection/>
    </xf>
    <xf numFmtId="171" fontId="15" fillId="0" borderId="22" xfId="60" applyNumberFormat="1" applyFont="1" applyFill="1" applyBorder="1" applyAlignment="1" applyProtection="1">
      <alignment vertical="center"/>
      <protection/>
    </xf>
    <xf numFmtId="171" fontId="15" fillId="0" borderId="23" xfId="60" applyNumberFormat="1" applyFont="1" applyFill="1" applyBorder="1" applyAlignment="1" applyProtection="1">
      <alignment vertical="center"/>
      <protection/>
    </xf>
    <xf numFmtId="171" fontId="15" fillId="0" borderId="33" xfId="60" applyNumberFormat="1" applyFont="1" applyFill="1" applyBorder="1" applyAlignment="1" applyProtection="1">
      <alignment vertical="center"/>
      <protection/>
    </xf>
    <xf numFmtId="171" fontId="15" fillId="0" borderId="30" xfId="60" applyNumberFormat="1" applyFont="1" applyFill="1" applyBorder="1" applyAlignment="1" applyProtection="1">
      <alignment vertical="center"/>
      <protection/>
    </xf>
    <xf numFmtId="169" fontId="17" fillId="0" borderId="18" xfId="60" applyNumberFormat="1" applyFont="1" applyFill="1" applyBorder="1" applyAlignment="1">
      <alignment horizontal="center" vertical="center" wrapText="1"/>
      <protection/>
    </xf>
    <xf numFmtId="0" fontId="17" fillId="0" borderId="75" xfId="60" applyFont="1" applyFill="1" applyBorder="1" applyAlignment="1">
      <alignment horizontal="left" vertical="center" wrapText="1"/>
      <protection/>
    </xf>
    <xf numFmtId="171" fontId="17" fillId="0" borderId="18" xfId="60" applyNumberFormat="1" applyFont="1" applyFill="1" applyBorder="1" applyAlignment="1" applyProtection="1">
      <alignment vertical="center"/>
      <protection locked="0"/>
    </xf>
    <xf numFmtId="171" fontId="17" fillId="0" borderId="75" xfId="60" applyNumberFormat="1" applyFont="1" applyFill="1" applyBorder="1" applyAlignment="1">
      <alignment vertical="center"/>
      <protection/>
    </xf>
    <xf numFmtId="171" fontId="17" fillId="0" borderId="26" xfId="60" applyNumberFormat="1" applyFont="1" applyFill="1" applyBorder="1" applyAlignment="1">
      <alignment vertical="center"/>
      <protection/>
    </xf>
    <xf numFmtId="0" fontId="17" fillId="0" borderId="53" xfId="60" applyFont="1" applyFill="1" applyBorder="1" applyAlignment="1" quotePrefix="1">
      <alignment horizontal="left" vertical="center" wrapText="1"/>
      <protection/>
    </xf>
    <xf numFmtId="0" fontId="15" fillId="0" borderId="33" xfId="60" applyFont="1" applyFill="1" applyBorder="1" applyAlignment="1" quotePrefix="1">
      <alignment horizontal="left" vertical="center" wrapText="1"/>
      <protection/>
    </xf>
    <xf numFmtId="0" fontId="33" fillId="0" borderId="0" xfId="60" applyFont="1" applyFill="1" applyAlignment="1">
      <alignment vertical="center"/>
      <protection/>
    </xf>
    <xf numFmtId="0" fontId="17" fillId="0" borderId="75" xfId="60" applyFont="1" applyFill="1" applyBorder="1" applyAlignment="1">
      <alignment vertical="center" wrapText="1"/>
      <protection/>
    </xf>
    <xf numFmtId="0" fontId="42" fillId="0" borderId="18" xfId="60" applyFont="1" applyFill="1" applyBorder="1" applyAlignment="1" applyProtection="1">
      <alignment vertical="center"/>
      <protection locked="0"/>
    </xf>
    <xf numFmtId="0" fontId="42" fillId="0" borderId="12" xfId="60" applyFont="1" applyFill="1" applyBorder="1" applyAlignment="1" applyProtection="1">
      <alignment vertical="center"/>
      <protection locked="0"/>
    </xf>
    <xf numFmtId="0" fontId="17" fillId="0" borderId="27" xfId="60" applyFont="1" applyFill="1" applyBorder="1" applyAlignment="1">
      <alignment vertical="center" wrapText="1"/>
      <protection/>
    </xf>
    <xf numFmtId="0" fontId="42" fillId="0" borderId="16" xfId="60" applyFont="1" applyFill="1" applyBorder="1" applyAlignment="1" applyProtection="1">
      <alignment vertical="center"/>
      <protection locked="0"/>
    </xf>
    <xf numFmtId="0" fontId="42" fillId="0" borderId="11" xfId="60" applyFont="1" applyFill="1" applyBorder="1" applyAlignment="1" applyProtection="1">
      <alignment vertical="center"/>
      <protection locked="0"/>
    </xf>
    <xf numFmtId="0" fontId="17" fillId="0" borderId="53" xfId="60" applyFont="1" applyFill="1" applyBorder="1" applyAlignment="1">
      <alignment vertical="center" wrapText="1"/>
      <protection/>
    </xf>
    <xf numFmtId="0" fontId="42" fillId="0" borderId="19" xfId="60" applyFont="1" applyFill="1" applyBorder="1" applyAlignment="1" applyProtection="1">
      <alignment vertical="center"/>
      <protection locked="0"/>
    </xf>
    <xf numFmtId="0" fontId="42" fillId="0" borderId="14" xfId="60" applyFont="1" applyFill="1" applyBorder="1" applyAlignment="1" applyProtection="1">
      <alignment vertical="center"/>
      <protection locked="0"/>
    </xf>
    <xf numFmtId="0" fontId="15" fillId="0" borderId="33" xfId="60" applyFont="1" applyFill="1" applyBorder="1" applyAlignment="1">
      <alignment vertical="center" wrapText="1"/>
      <protection/>
    </xf>
    <xf numFmtId="171" fontId="43" fillId="0" borderId="22" xfId="60" applyNumberFormat="1" applyFont="1" applyFill="1" applyBorder="1" applyAlignment="1">
      <alignment vertical="center"/>
      <protection/>
    </xf>
    <xf numFmtId="171" fontId="43" fillId="0" borderId="23" xfId="60" applyNumberFormat="1" applyFont="1" applyFill="1" applyBorder="1" applyAlignment="1">
      <alignment vertical="center"/>
      <protection/>
    </xf>
    <xf numFmtId="171" fontId="43" fillId="0" borderId="33" xfId="60" applyNumberFormat="1" applyFont="1" applyFill="1" applyBorder="1" applyAlignment="1">
      <alignment vertical="center"/>
      <protection/>
    </xf>
    <xf numFmtId="171" fontId="43" fillId="0" borderId="30" xfId="60" applyNumberFormat="1" applyFont="1" applyFill="1" applyBorder="1" applyAlignment="1">
      <alignment vertical="center"/>
      <protection/>
    </xf>
    <xf numFmtId="0" fontId="43" fillId="0" borderId="22" xfId="60" applyFont="1" applyFill="1" applyBorder="1" applyAlignment="1" applyProtection="1">
      <alignment vertical="center"/>
      <protection locked="0"/>
    </xf>
    <xf numFmtId="0" fontId="43" fillId="0" borderId="23" xfId="60" applyFont="1" applyFill="1" applyBorder="1" applyAlignment="1" applyProtection="1">
      <alignment vertical="center"/>
      <protection locked="0"/>
    </xf>
    <xf numFmtId="171" fontId="17" fillId="0" borderId="33" xfId="60" applyNumberFormat="1" applyFont="1" applyFill="1" applyBorder="1" applyAlignment="1">
      <alignment vertical="center"/>
      <protection/>
    </xf>
    <xf numFmtId="171" fontId="17" fillId="0" borderId="30" xfId="60" applyNumberFormat="1" applyFont="1" applyFill="1" applyBorder="1" applyAlignment="1">
      <alignment vertical="center"/>
      <protection/>
    </xf>
    <xf numFmtId="171" fontId="43" fillId="0" borderId="17" xfId="60" applyNumberFormat="1" applyFont="1" applyFill="1" applyBorder="1" applyAlignment="1">
      <alignment vertical="center"/>
      <protection/>
    </xf>
    <xf numFmtId="171" fontId="43" fillId="0" borderId="28" xfId="60" applyNumberFormat="1" applyFont="1" applyFill="1" applyBorder="1" applyAlignment="1">
      <alignment vertical="center"/>
      <protection/>
    </xf>
    <xf numFmtId="171" fontId="43" fillId="0" borderId="54" xfId="60" applyNumberFormat="1" applyFont="1" applyFill="1" applyBorder="1" applyAlignment="1">
      <alignment vertical="center"/>
      <protection/>
    </xf>
    <xf numFmtId="171" fontId="43" fillId="0" borderId="55" xfId="60" applyNumberFormat="1" applyFont="1" applyFill="1" applyBorder="1" applyAlignment="1">
      <alignment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34" fillId="0" borderId="0" xfId="62" applyFill="1">
      <alignment/>
      <protection/>
    </xf>
    <xf numFmtId="0" fontId="28" fillId="0" borderId="21" xfId="62" applyFont="1" applyFill="1" applyBorder="1" applyAlignment="1">
      <alignment horizontal="center" vertical="center" wrapText="1"/>
      <protection/>
    </xf>
    <xf numFmtId="0" fontId="28" fillId="0" borderId="32" xfId="62" applyFont="1" applyFill="1" applyBorder="1" applyAlignment="1">
      <alignment horizontal="center" vertical="center" wrapText="1"/>
      <protection/>
    </xf>
    <xf numFmtId="0" fontId="28" fillId="0" borderId="60" xfId="62" applyFont="1" applyFill="1" applyBorder="1" applyAlignment="1">
      <alignment horizontal="center" vertical="center" wrapText="1"/>
      <protection/>
    </xf>
    <xf numFmtId="0" fontId="34" fillId="0" borderId="0" xfId="62" applyFill="1" applyAlignment="1">
      <alignment horizontal="center" vertical="center"/>
      <protection/>
    </xf>
    <xf numFmtId="0" fontId="22" fillId="0" borderId="18" xfId="62" applyFont="1" applyFill="1" applyBorder="1" applyAlignment="1">
      <alignment vertical="center" wrapText="1"/>
      <protection/>
    </xf>
    <xf numFmtId="0" fontId="21" fillId="0" borderId="12" xfId="62" applyFont="1" applyFill="1" applyBorder="1" applyAlignment="1">
      <alignment horizontal="center" vertical="center" wrapText="1"/>
      <protection/>
    </xf>
    <xf numFmtId="173" fontId="22" fillId="0" borderId="12" xfId="62" applyNumberFormat="1" applyFont="1" applyFill="1" applyBorder="1" applyAlignment="1">
      <alignment horizontal="right" vertical="center" wrapText="1"/>
      <protection/>
    </xf>
    <xf numFmtId="173" fontId="22" fillId="0" borderId="76" xfId="62" applyNumberFormat="1" applyFont="1" applyFill="1" applyBorder="1" applyAlignment="1">
      <alignment horizontal="right" vertical="center" wrapText="1"/>
      <protection/>
    </xf>
    <xf numFmtId="0" fontId="34" fillId="0" borderId="0" xfId="62" applyFill="1" applyAlignment="1">
      <alignment vertical="center"/>
      <protection/>
    </xf>
    <xf numFmtId="0" fontId="28" fillId="0" borderId="16" xfId="62" applyFont="1" applyFill="1" applyBorder="1" applyAlignment="1">
      <alignment vertical="center" wrapText="1"/>
      <protection/>
    </xf>
    <xf numFmtId="0" fontId="21" fillId="0" borderId="11" xfId="62" applyFont="1" applyFill="1" applyBorder="1" applyAlignment="1">
      <alignment horizontal="center" vertical="center" wrapText="1"/>
      <protection/>
    </xf>
    <xf numFmtId="173" fontId="21" fillId="0" borderId="11" xfId="62" applyNumberFormat="1" applyFont="1" applyFill="1" applyBorder="1" applyAlignment="1">
      <alignment horizontal="right" vertical="center" wrapText="1"/>
      <protection/>
    </xf>
    <xf numFmtId="173" fontId="22" fillId="0" borderId="77" xfId="62" applyNumberFormat="1" applyFont="1" applyFill="1" applyBorder="1" applyAlignment="1">
      <alignment horizontal="right" vertical="center" wrapText="1"/>
      <protection/>
    </xf>
    <xf numFmtId="0" fontId="48" fillId="0" borderId="16" xfId="62" applyFont="1" applyFill="1" applyBorder="1" applyAlignment="1">
      <alignment horizontal="left" vertical="center" wrapText="1" indent="1"/>
      <protection/>
    </xf>
    <xf numFmtId="173" fontId="21" fillId="0" borderId="11" xfId="62" applyNumberFormat="1" applyFont="1" applyFill="1" applyBorder="1" applyAlignment="1">
      <alignment horizontal="right" vertical="center" wrapText="1"/>
      <protection/>
    </xf>
    <xf numFmtId="173" fontId="21" fillId="0" borderId="77" xfId="62" applyNumberFormat="1" applyFont="1" applyFill="1" applyBorder="1" applyAlignment="1">
      <alignment horizontal="right" vertical="center" wrapText="1"/>
      <protection/>
    </xf>
    <xf numFmtId="0" fontId="21" fillId="0" borderId="16" xfId="62" applyFont="1" applyFill="1" applyBorder="1" applyAlignment="1">
      <alignment vertical="center" wrapText="1"/>
      <protection/>
    </xf>
    <xf numFmtId="173" fontId="21" fillId="0" borderId="11" xfId="62" applyNumberFormat="1" applyFont="1" applyFill="1" applyBorder="1" applyAlignment="1" applyProtection="1">
      <alignment horizontal="right" vertical="center" wrapText="1"/>
      <protection locked="0"/>
    </xf>
    <xf numFmtId="173" fontId="21" fillId="0" borderId="78" xfId="62" applyNumberFormat="1" applyFont="1" applyFill="1" applyBorder="1" applyAlignment="1">
      <alignment horizontal="right" vertical="center" wrapText="1"/>
      <protection/>
    </xf>
    <xf numFmtId="0" fontId="22" fillId="0" borderId="16" xfId="62" applyFont="1" applyFill="1" applyBorder="1" applyAlignment="1">
      <alignment vertical="center" wrapText="1"/>
      <protection/>
    </xf>
    <xf numFmtId="173" fontId="22" fillId="0" borderId="11" xfId="62" applyNumberFormat="1" applyFont="1" applyFill="1" applyBorder="1" applyAlignment="1">
      <alignment horizontal="right" vertical="center" wrapText="1"/>
      <protection/>
    </xf>
    <xf numFmtId="173" fontId="22" fillId="0" borderId="25" xfId="62" applyNumberFormat="1" applyFont="1" applyFill="1" applyBorder="1" applyAlignment="1">
      <alignment horizontal="right" vertical="center" wrapText="1"/>
      <protection/>
    </xf>
    <xf numFmtId="173" fontId="28" fillId="0" borderId="11" xfId="62" applyNumberFormat="1" applyFont="1" applyFill="1" applyBorder="1" applyAlignment="1">
      <alignment horizontal="right" vertical="center" wrapText="1"/>
      <protection/>
    </xf>
    <xf numFmtId="173" fontId="28" fillId="0" borderId="25" xfId="62" applyNumberFormat="1" applyFont="1" applyFill="1" applyBorder="1" applyAlignment="1">
      <alignment horizontal="right" vertical="center" wrapText="1"/>
      <protection/>
    </xf>
    <xf numFmtId="173" fontId="21" fillId="0" borderId="25" xfId="62" applyNumberFormat="1" applyFont="1" applyFill="1" applyBorder="1" applyAlignment="1">
      <alignment horizontal="right" vertical="center" wrapText="1"/>
      <protection/>
    </xf>
    <xf numFmtId="0" fontId="21" fillId="0" borderId="16" xfId="62" applyFont="1" applyFill="1" applyBorder="1" applyAlignment="1">
      <alignment horizontal="left" vertical="center" wrapText="1" indent="2"/>
      <protection/>
    </xf>
    <xf numFmtId="0" fontId="21" fillId="0" borderId="16" xfId="62" applyFont="1" applyFill="1" applyBorder="1" applyAlignment="1">
      <alignment horizontal="left" vertical="center" wrapText="1" indent="3"/>
      <protection/>
    </xf>
    <xf numFmtId="173" fontId="21" fillId="0" borderId="25" xfId="62" applyNumberFormat="1" applyFont="1" applyFill="1" applyBorder="1" applyAlignment="1" applyProtection="1">
      <alignment horizontal="right" vertical="center" wrapText="1"/>
      <protection locked="0"/>
    </xf>
    <xf numFmtId="0" fontId="21" fillId="0" borderId="18" xfId="62" applyFont="1" applyFill="1" applyBorder="1" applyAlignment="1">
      <alignment horizontal="left" vertical="center" wrapText="1" indent="3"/>
      <protection/>
    </xf>
    <xf numFmtId="173" fontId="28" fillId="0" borderId="78" xfId="62" applyNumberFormat="1" applyFont="1" applyFill="1" applyBorder="1" applyAlignment="1">
      <alignment horizontal="right" vertical="center" wrapText="1"/>
      <protection/>
    </xf>
    <xf numFmtId="173" fontId="28" fillId="0" borderId="11" xfId="62" applyNumberFormat="1" applyFont="1" applyFill="1" applyBorder="1" applyAlignment="1" applyProtection="1">
      <alignment horizontal="right" vertical="center" wrapText="1"/>
      <protection locked="0"/>
    </xf>
    <xf numFmtId="173" fontId="28" fillId="0" borderId="77" xfId="62" applyNumberFormat="1" applyFont="1" applyFill="1" applyBorder="1" applyAlignment="1">
      <alignment horizontal="right" vertical="center" wrapText="1"/>
      <protection/>
    </xf>
    <xf numFmtId="0" fontId="21" fillId="0" borderId="16" xfId="62" applyFont="1" applyFill="1" applyBorder="1" applyAlignment="1">
      <alignment horizontal="left" vertical="center" wrapText="1" indent="1"/>
      <protection/>
    </xf>
    <xf numFmtId="173" fontId="22" fillId="0" borderId="11" xfId="62" applyNumberFormat="1" applyFont="1" applyFill="1" applyBorder="1" applyAlignment="1" applyProtection="1">
      <alignment horizontal="right" vertical="center" wrapText="1"/>
      <protection locked="0"/>
    </xf>
    <xf numFmtId="0" fontId="28" fillId="0" borderId="16" xfId="62" applyFont="1" applyFill="1" applyBorder="1" applyAlignment="1">
      <alignment horizontal="left" vertical="center" wrapText="1" indent="1"/>
      <protection/>
    </xf>
    <xf numFmtId="173" fontId="21" fillId="0" borderId="78" xfId="62" applyNumberFormat="1" applyFont="1" applyFill="1" applyBorder="1" applyAlignment="1" applyProtection="1">
      <alignment horizontal="right" vertical="center" wrapText="1"/>
      <protection/>
    </xf>
    <xf numFmtId="0" fontId="22" fillId="0" borderId="16" xfId="62" applyFont="1" applyFill="1" applyBorder="1" applyAlignment="1">
      <alignment horizontal="left" vertical="center" wrapText="1"/>
      <protection/>
    </xf>
    <xf numFmtId="0" fontId="21" fillId="0" borderId="16" xfId="62" applyFont="1" applyFill="1" applyBorder="1" applyAlignment="1">
      <alignment horizontal="left" vertical="center" indent="2"/>
      <protection/>
    </xf>
    <xf numFmtId="173" fontId="28" fillId="0" borderId="11" xfId="62" applyNumberFormat="1" applyFont="1" applyFill="1" applyBorder="1" applyAlignment="1" applyProtection="1">
      <alignment horizontal="right" vertical="center" wrapText="1"/>
      <protection/>
    </xf>
    <xf numFmtId="173" fontId="22" fillId="0" borderId="78" xfId="62" applyNumberFormat="1" applyFont="1" applyFill="1" applyBorder="1" applyAlignment="1">
      <alignment horizontal="right" vertical="center" wrapText="1"/>
      <protection/>
    </xf>
    <xf numFmtId="0" fontId="22" fillId="0" borderId="21" xfId="62" applyFont="1" applyFill="1" applyBorder="1" applyAlignment="1">
      <alignment vertical="center" wrapText="1"/>
      <protection/>
    </xf>
    <xf numFmtId="0" fontId="21" fillId="0" borderId="32" xfId="62" applyFont="1" applyFill="1" applyBorder="1" applyAlignment="1">
      <alignment horizontal="center" vertical="center" wrapText="1"/>
      <protection/>
    </xf>
    <xf numFmtId="173" fontId="22" fillId="0" borderId="79" xfId="62" applyNumberFormat="1" applyFont="1" applyFill="1" applyBorder="1" applyAlignment="1">
      <alignment horizontal="right" vertical="center" wrapText="1"/>
      <protection/>
    </xf>
    <xf numFmtId="173" fontId="22" fillId="0" borderId="32" xfId="62" applyNumberFormat="1" applyFont="1" applyFill="1" applyBorder="1" applyAlignment="1">
      <alignment horizontal="right" vertical="center" wrapText="1"/>
      <protection/>
    </xf>
    <xf numFmtId="173" fontId="22" fillId="0" borderId="80" xfId="62" applyNumberFormat="1" applyFont="1" applyFill="1" applyBorder="1" applyAlignment="1">
      <alignment horizontal="right" vertical="center" wrapText="1"/>
      <protection/>
    </xf>
    <xf numFmtId="0" fontId="21" fillId="0" borderId="0" xfId="62" applyFont="1" applyFill="1">
      <alignment/>
      <protection/>
    </xf>
    <xf numFmtId="0" fontId="34" fillId="0" borderId="0" xfId="62" applyFont="1" applyFill="1">
      <alignment/>
      <protection/>
    </xf>
    <xf numFmtId="3" fontId="34" fillId="0" borderId="0" xfId="62" applyNumberFormat="1" applyFont="1" applyFill="1">
      <alignment/>
      <protection/>
    </xf>
    <xf numFmtId="3" fontId="34" fillId="0" borderId="0" xfId="62" applyNumberFormat="1" applyFont="1" applyFill="1" applyAlignment="1">
      <alignment horizontal="center"/>
      <protection/>
    </xf>
    <xf numFmtId="0" fontId="21" fillId="0" borderId="0" xfId="62" applyFont="1" applyFill="1" applyProtection="1">
      <alignment/>
      <protection locked="0"/>
    </xf>
    <xf numFmtId="0" fontId="34" fillId="0" borderId="0" xfId="62" applyFill="1" applyAlignment="1">
      <alignment horizontal="center"/>
      <protection/>
    </xf>
    <xf numFmtId="0" fontId="0" fillId="0" borderId="0" xfId="61" applyFill="1" applyAlignment="1" applyProtection="1">
      <alignment vertical="center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5" fillId="0" borderId="21" xfId="61" applyNumberFormat="1" applyFont="1" applyFill="1" applyBorder="1" applyAlignment="1" applyProtection="1">
      <alignment horizontal="center" vertical="center" wrapText="1"/>
      <protection/>
    </xf>
    <xf numFmtId="49" fontId="15" fillId="0" borderId="32" xfId="61" applyNumberFormat="1" applyFont="1" applyFill="1" applyBorder="1" applyAlignment="1" applyProtection="1">
      <alignment horizontal="center" vertical="center"/>
      <protection/>
    </xf>
    <xf numFmtId="49" fontId="15" fillId="0" borderId="60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0" fontId="17" fillId="0" borderId="18" xfId="61" applyFont="1" applyFill="1" applyBorder="1" applyAlignment="1" applyProtection="1">
      <alignment horizontal="left" vertical="center" wrapText="1"/>
      <protection/>
    </xf>
    <xf numFmtId="169" fontId="17" fillId="0" borderId="12" xfId="61" applyNumberFormat="1" applyFont="1" applyFill="1" applyBorder="1" applyAlignment="1" applyProtection="1">
      <alignment horizontal="center" vertical="center"/>
      <protection/>
    </xf>
    <xf numFmtId="170" fontId="17" fillId="0" borderId="26" xfId="61" applyNumberFormat="1" applyFont="1" applyFill="1" applyBorder="1" applyAlignment="1" applyProtection="1">
      <alignment vertical="center"/>
      <protection locked="0"/>
    </xf>
    <xf numFmtId="0" fontId="17" fillId="0" borderId="16" xfId="61" applyFont="1" applyFill="1" applyBorder="1" applyAlignment="1" applyProtection="1">
      <alignment horizontal="left" vertical="center" wrapText="1"/>
      <protection/>
    </xf>
    <xf numFmtId="169" fontId="17" fillId="0" borderId="11" xfId="61" applyNumberFormat="1" applyFont="1" applyFill="1" applyBorder="1" applyAlignment="1" applyProtection="1">
      <alignment horizontal="center" vertical="center"/>
      <protection/>
    </xf>
    <xf numFmtId="170" fontId="17" fillId="0" borderId="25" xfId="61" applyNumberFormat="1" applyFont="1" applyFill="1" applyBorder="1" applyAlignment="1" applyProtection="1">
      <alignment vertical="center"/>
      <protection locked="0"/>
    </xf>
    <xf numFmtId="0" fontId="15" fillId="0" borderId="16" xfId="61" applyFont="1" applyFill="1" applyBorder="1" applyAlignment="1" applyProtection="1">
      <alignment horizontal="left" vertical="center" wrapText="1"/>
      <protection/>
    </xf>
    <xf numFmtId="170" fontId="15" fillId="0" borderId="25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 locked="0"/>
    </xf>
    <xf numFmtId="0" fontId="15" fillId="0" borderId="16" xfId="61" applyFont="1" applyFill="1" applyBorder="1" applyAlignment="1" applyProtection="1">
      <alignment vertical="center" wrapText="1"/>
      <protection/>
    </xf>
    <xf numFmtId="0" fontId="19" fillId="0" borderId="16" xfId="61" applyFont="1" applyFill="1" applyBorder="1" applyAlignment="1" applyProtection="1">
      <alignment horizontal="left" vertical="center" wrapText="1"/>
      <protection/>
    </xf>
    <xf numFmtId="170" fontId="19" fillId="0" borderId="25" xfId="61" applyNumberFormat="1" applyFont="1" applyFill="1" applyBorder="1" applyAlignment="1" applyProtection="1">
      <alignment vertical="center"/>
      <protection/>
    </xf>
    <xf numFmtId="170" fontId="17" fillId="0" borderId="25" xfId="61" applyNumberFormat="1" applyFont="1" applyFill="1" applyBorder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wrapText="1" indent="2"/>
      <protection/>
    </xf>
    <xf numFmtId="0" fontId="17" fillId="0" borderId="16" xfId="61" applyFont="1" applyFill="1" applyBorder="1" applyAlignment="1" applyProtection="1">
      <alignment horizontal="left" vertical="center" indent="2"/>
      <protection locked="0"/>
    </xf>
    <xf numFmtId="170" fontId="18" fillId="0" borderId="25" xfId="61" applyNumberFormat="1" applyFont="1" applyFill="1" applyBorder="1" applyAlignment="1" applyProtection="1">
      <alignment vertical="center"/>
      <protection locked="0"/>
    </xf>
    <xf numFmtId="0" fontId="15" fillId="0" borderId="21" xfId="61" applyFont="1" applyFill="1" applyBorder="1" applyAlignment="1" applyProtection="1">
      <alignment horizontal="left" vertical="center" wrapText="1"/>
      <protection/>
    </xf>
    <xf numFmtId="169" fontId="17" fillId="0" borderId="32" xfId="61" applyNumberFormat="1" applyFont="1" applyFill="1" applyBorder="1" applyAlignment="1" applyProtection="1">
      <alignment horizontal="center" vertical="center"/>
      <protection/>
    </xf>
    <xf numFmtId="170" fontId="15" fillId="0" borderId="60" xfId="61" applyNumberFormat="1" applyFont="1" applyFill="1" applyBorder="1" applyAlignment="1" applyProtection="1">
      <alignment vertical="center"/>
      <protection/>
    </xf>
    <xf numFmtId="0" fontId="34" fillId="0" borderId="0" xfId="62" applyFont="1" applyFill="1" applyAlignment="1">
      <alignment/>
      <protection/>
    </xf>
    <xf numFmtId="0" fontId="14" fillId="0" borderId="0" xfId="6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172" fontId="7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 indent="5"/>
    </xf>
    <xf numFmtId="172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indent="1"/>
    </xf>
    <xf numFmtId="172" fontId="14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2" fontId="7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center" vertical="center"/>
    </xf>
    <xf numFmtId="0" fontId="50" fillId="0" borderId="32" xfId="0" applyFont="1" applyFill="1" applyBorder="1" applyAlignment="1">
      <alignment horizontal="left" vertical="center" indent="5"/>
    </xf>
    <xf numFmtId="172" fontId="14" fillId="0" borderId="60" xfId="0" applyNumberFormat="1" applyFont="1" applyFill="1" applyBorder="1" applyAlignment="1" applyProtection="1">
      <alignment horizontal="right" vertical="center"/>
      <protection locked="0"/>
    </xf>
    <xf numFmtId="0" fontId="15" fillId="0" borderId="81" xfId="59" applyFont="1" applyFill="1" applyBorder="1" applyAlignment="1" applyProtection="1">
      <alignment horizontal="left" vertical="center" wrapText="1" indent="1"/>
      <protection/>
    </xf>
    <xf numFmtId="0" fontId="7" fillId="0" borderId="81" xfId="59" applyFont="1" applyFill="1" applyBorder="1" applyAlignment="1" applyProtection="1">
      <alignment vertical="center" wrapText="1"/>
      <protection/>
    </xf>
    <xf numFmtId="0" fontId="15" fillId="0" borderId="74" xfId="59" applyFont="1" applyFill="1" applyBorder="1" applyAlignment="1" applyProtection="1">
      <alignment horizontal="left" vertical="center" wrapText="1" indent="1"/>
      <protection/>
    </xf>
    <xf numFmtId="0" fontId="15" fillId="0" borderId="43" xfId="59" applyFont="1" applyFill="1" applyBorder="1" applyAlignment="1" applyProtection="1">
      <alignment horizontal="left" vertical="center" wrapText="1" indent="1"/>
      <protection/>
    </xf>
    <xf numFmtId="164" fontId="15" fillId="0" borderId="47" xfId="59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82" xfId="0" applyNumberForma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8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4" xfId="0" applyNumberFormat="1" applyFill="1" applyBorder="1" applyAlignment="1" applyProtection="1">
      <alignment horizontal="left" vertical="center" wrapText="1" indent="1"/>
      <protection/>
    </xf>
    <xf numFmtId="164" fontId="0" fillId="0" borderId="85" xfId="0" applyNumberFormat="1" applyFill="1" applyBorder="1" applyAlignment="1" applyProtection="1">
      <alignment horizontal="left" vertical="center" wrapText="1" indent="1"/>
      <protection/>
    </xf>
    <xf numFmtId="164" fontId="14" fillId="0" borderId="82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14" fillId="0" borderId="84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 horizontal="right" indent="1"/>
      <protection/>
    </xf>
    <xf numFmtId="3" fontId="14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 indent="2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 indent="2"/>
      <protection/>
    </xf>
    <xf numFmtId="0" fontId="1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0" fontId="25" fillId="0" borderId="43" xfId="0" applyFont="1" applyBorder="1" applyAlignment="1" applyProtection="1">
      <alignment horizontal="center" wrapText="1"/>
      <protection/>
    </xf>
    <xf numFmtId="0" fontId="15" fillId="0" borderId="43" xfId="59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17" fillId="0" borderId="18" xfId="0" applyFont="1" applyFill="1" applyBorder="1" applyAlignment="1" applyProtection="1">
      <alignment horizontal="right" vertical="center" wrapText="1" indent="1"/>
      <protection/>
    </xf>
    <xf numFmtId="0" fontId="17" fillId="0" borderId="16" xfId="0" applyFont="1" applyFill="1" applyBorder="1" applyAlignment="1" applyProtection="1">
      <alignment horizontal="right" vertical="center" wrapText="1" indent="1"/>
      <protection/>
    </xf>
    <xf numFmtId="164" fontId="15" fillId="0" borderId="81" xfId="59" applyNumberFormat="1" applyFont="1" applyFill="1" applyBorder="1" applyAlignment="1" applyProtection="1">
      <alignment horizontal="right" vertical="center" wrapText="1"/>
      <protection locked="0"/>
    </xf>
    <xf numFmtId="164" fontId="7" fillId="0" borderId="57" xfId="0" applyNumberFormat="1" applyFont="1" applyFill="1" applyBorder="1" applyAlignment="1" applyProtection="1">
      <alignment horizontal="centerContinuous" vertical="center"/>
      <protection/>
    </xf>
    <xf numFmtId="164" fontId="7" fillId="0" borderId="86" xfId="0" applyNumberFormat="1" applyFont="1" applyFill="1" applyBorder="1" applyAlignment="1" applyProtection="1">
      <alignment horizontal="centerContinuous" vertical="center"/>
      <protection/>
    </xf>
    <xf numFmtId="164" fontId="7" fillId="0" borderId="49" xfId="0" applyNumberFormat="1" applyFont="1" applyFill="1" applyBorder="1" applyAlignment="1" applyProtection="1">
      <alignment horizontal="centerContinuous" vertical="center"/>
      <protection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83" xfId="0" applyNumberFormat="1" applyFont="1" applyFill="1" applyBorder="1" applyAlignment="1" applyProtection="1">
      <alignment horizontal="center" vertical="center" wrapTex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87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59" xfId="0" applyNumberFormat="1" applyFont="1" applyFill="1" applyBorder="1" applyAlignment="1" applyProtection="1">
      <alignment vertical="center" wrapText="1"/>
      <protection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19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19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24" xfId="59" applyFont="1" applyFill="1" applyBorder="1" applyAlignment="1" applyProtection="1">
      <alignment horizontal="left" vertical="center" wrapText="1" indent="1"/>
      <protection/>
    </xf>
    <xf numFmtId="164" fontId="3" fillId="0" borderId="47" xfId="59" applyNumberFormat="1" applyFont="1" applyFill="1" applyBorder="1" applyAlignment="1" applyProtection="1">
      <alignment horizontal="right" vertical="center" wrapText="1"/>
      <protection/>
    </xf>
    <xf numFmtId="0" fontId="3" fillId="0" borderId="22" xfId="59" applyFont="1" applyFill="1" applyBorder="1" applyAlignment="1" applyProtection="1">
      <alignment horizontal="left" vertical="center" wrapText="1" indent="1"/>
      <protection/>
    </xf>
    <xf numFmtId="164" fontId="3" fillId="0" borderId="30" xfId="59" applyNumberFormat="1" applyFont="1" applyFill="1" applyBorder="1" applyAlignment="1" applyProtection="1">
      <alignment horizontal="right" vertical="center" wrapText="1"/>
      <protection/>
    </xf>
    <xf numFmtId="49" fontId="0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0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0" fillId="0" borderId="15" xfId="59" applyNumberFormat="1" applyFont="1" applyFill="1" applyBorder="1" applyAlignment="1" applyProtection="1">
      <alignment horizontal="left" vertical="center" wrapText="1" indent="1"/>
      <protection/>
    </xf>
    <xf numFmtId="49" fontId="0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0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0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0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3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0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3" fillId="0" borderId="81" xfId="59" applyFont="1" applyFill="1" applyBorder="1" applyAlignment="1" applyProtection="1">
      <alignment horizontal="left" vertical="center" wrapText="1" indent="1"/>
      <protection/>
    </xf>
    <xf numFmtId="164" fontId="3" fillId="0" borderId="47" xfId="59" applyNumberFormat="1" applyFont="1" applyFill="1" applyBorder="1" applyAlignment="1" applyProtection="1">
      <alignment horizontal="right" vertical="center" wrapText="1"/>
      <protection locked="0"/>
    </xf>
    <xf numFmtId="164" fontId="3" fillId="0" borderId="36" xfId="59" applyNumberFormat="1" applyFont="1" applyFill="1" applyBorder="1" applyAlignment="1" applyProtection="1">
      <alignment horizontal="right" vertical="center" wrapText="1"/>
      <protection/>
    </xf>
    <xf numFmtId="0" fontId="3" fillId="0" borderId="22" xfId="59" applyFont="1" applyFill="1" applyBorder="1" applyAlignment="1" applyProtection="1">
      <alignment horizontal="center" vertical="center" wrapText="1"/>
      <protection/>
    </xf>
    <xf numFmtId="0" fontId="3" fillId="0" borderId="74" xfId="59" applyFont="1" applyFill="1" applyBorder="1" applyAlignment="1" applyProtection="1">
      <alignment horizontal="left" vertical="center" wrapText="1" indent="1"/>
      <protection/>
    </xf>
    <xf numFmtId="0" fontId="3" fillId="0" borderId="81" xfId="59" applyFont="1" applyFill="1" applyBorder="1" applyAlignment="1" applyProtection="1">
      <alignment vertical="center" wrapText="1"/>
      <protection/>
    </xf>
    <xf numFmtId="164" fontId="3" fillId="0" borderId="47" xfId="59" applyNumberFormat="1" applyFont="1" applyFill="1" applyBorder="1" applyAlignment="1" applyProtection="1">
      <alignment vertical="center" wrapText="1"/>
      <protection locked="0"/>
    </xf>
    <xf numFmtId="0" fontId="3" fillId="0" borderId="43" xfId="59" applyFont="1" applyFill="1" applyBorder="1" applyAlignment="1" applyProtection="1">
      <alignment horizontal="left" vertical="center" wrapText="1" indent="1"/>
      <protection/>
    </xf>
    <xf numFmtId="164" fontId="3" fillId="0" borderId="36" xfId="59" applyNumberFormat="1" applyFont="1" applyFill="1" applyBorder="1" applyAlignment="1" applyProtection="1">
      <alignment vertical="center" wrapText="1"/>
      <protection/>
    </xf>
    <xf numFmtId="0" fontId="3" fillId="0" borderId="23" xfId="59" applyFont="1" applyFill="1" applyBorder="1" applyAlignment="1" applyProtection="1">
      <alignment vertical="center" wrapText="1"/>
      <protection/>
    </xf>
    <xf numFmtId="164" fontId="3" fillId="0" borderId="33" xfId="59" applyNumberFormat="1" applyFont="1" applyFill="1" applyBorder="1" applyAlignment="1" applyProtection="1">
      <alignment horizontal="right" vertical="center" wrapText="1"/>
      <protection/>
    </xf>
    <xf numFmtId="0" fontId="0" fillId="0" borderId="13" xfId="59" applyFont="1" applyFill="1" applyBorder="1" applyAlignment="1" applyProtection="1">
      <alignment horizontal="left" vertical="center" wrapText="1" indent="1"/>
      <protection/>
    </xf>
    <xf numFmtId="0" fontId="0" fillId="0" borderId="10" xfId="59" applyFont="1" applyFill="1" applyBorder="1" applyAlignment="1" applyProtection="1">
      <alignment horizontal="left" vertical="center" wrapText="1" indent="1"/>
      <protection/>
    </xf>
    <xf numFmtId="0" fontId="0" fillId="0" borderId="11" xfId="59" applyFont="1" applyFill="1" applyBorder="1" applyAlignment="1" applyProtection="1">
      <alignment horizontal="left" indent="5"/>
      <protection/>
    </xf>
    <xf numFmtId="0" fontId="0" fillId="0" borderId="14" xfId="59" applyFont="1" applyFill="1" applyBorder="1" applyAlignment="1" applyProtection="1">
      <alignment horizontal="left" vertical="center" wrapText="1" indent="1"/>
      <protection/>
    </xf>
    <xf numFmtId="0" fontId="0" fillId="0" borderId="11" xfId="59" applyFont="1" applyFill="1" applyBorder="1" applyAlignment="1" applyProtection="1">
      <alignment horizontal="left" vertical="center" wrapText="1" indent="1"/>
      <protection/>
    </xf>
    <xf numFmtId="0" fontId="0" fillId="0" borderId="32" xfId="59" applyFont="1" applyFill="1" applyBorder="1" applyAlignment="1" applyProtection="1">
      <alignment horizontal="left" indent="5"/>
      <protection/>
    </xf>
    <xf numFmtId="164" fontId="3" fillId="0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23" xfId="0" applyNumberFormat="1" applyFont="1" applyFill="1" applyBorder="1" applyAlignment="1" applyProtection="1">
      <alignment horizontal="center" vertical="center" wrapText="1"/>
      <protection/>
    </xf>
    <xf numFmtId="164" fontId="3" fillId="0" borderId="33" xfId="0" applyNumberFormat="1" applyFont="1" applyFill="1" applyBorder="1" applyAlignment="1" applyProtection="1">
      <alignment horizontal="center" vertical="center" wrapText="1"/>
      <protection/>
    </xf>
    <xf numFmtId="164" fontId="3" fillId="0" borderId="30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28" xfId="0" applyNumberFormat="1" applyFont="1" applyFill="1" applyBorder="1" applyAlignment="1" applyProtection="1">
      <alignment horizontal="center" vertical="center" wrapText="1"/>
      <protection/>
    </xf>
    <xf numFmtId="164" fontId="3" fillId="0" borderId="54" xfId="0" applyNumberFormat="1" applyFont="1" applyFill="1" applyBorder="1" applyAlignment="1" applyProtection="1">
      <alignment horizontal="center" vertical="center" wrapText="1"/>
      <protection/>
    </xf>
    <xf numFmtId="164" fontId="3" fillId="0" borderId="55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Font="1" applyFill="1" applyBorder="1" applyAlignment="1" applyProtection="1">
      <alignment vertical="center" wrapText="1"/>
      <protection locked="0"/>
    </xf>
    <xf numFmtId="164" fontId="0" fillId="0" borderId="25" xfId="0" applyNumberFormat="1" applyFont="1" applyFill="1" applyBorder="1" applyAlignment="1" applyProtection="1">
      <alignment vertical="center" wrapText="1"/>
      <protection/>
    </xf>
    <xf numFmtId="16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vertical="center" wrapText="1"/>
      <protection locked="0"/>
    </xf>
    <xf numFmtId="164" fontId="0" fillId="0" borderId="53" xfId="0" applyNumberFormat="1" applyFont="1" applyFill="1" applyBorder="1" applyAlignment="1" applyProtection="1">
      <alignment vertical="center" wrapText="1"/>
      <protection locked="0"/>
    </xf>
    <xf numFmtId="164" fontId="0" fillId="0" borderId="29" xfId="0" applyNumberFormat="1" applyFont="1" applyFill="1" applyBorder="1" applyAlignment="1" applyProtection="1">
      <alignment vertical="center" wrapText="1"/>
      <protection/>
    </xf>
    <xf numFmtId="164" fontId="3" fillId="0" borderId="22" xfId="0" applyNumberFormat="1" applyFont="1" applyFill="1" applyBorder="1" applyAlignment="1" applyProtection="1">
      <alignment horizontal="left" vertical="center" wrapText="1"/>
      <protection/>
    </xf>
    <xf numFmtId="164" fontId="3" fillId="0" borderId="23" xfId="0" applyNumberFormat="1" applyFont="1" applyFill="1" applyBorder="1" applyAlignment="1" applyProtection="1">
      <alignment vertical="center" wrapText="1"/>
      <protection/>
    </xf>
    <xf numFmtId="164" fontId="3" fillId="18" borderId="23" xfId="0" applyNumberFormat="1" applyFont="1" applyFill="1" applyBorder="1" applyAlignment="1" applyProtection="1">
      <alignment vertical="center" wrapText="1"/>
      <protection/>
    </xf>
    <xf numFmtId="164" fontId="3" fillId="0" borderId="30" xfId="0" applyNumberFormat="1" applyFont="1" applyFill="1" applyBorder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38" xfId="0" applyFont="1" applyFill="1" applyBorder="1" applyAlignment="1" applyProtection="1">
      <alignment vertical="center"/>
      <protection/>
    </xf>
    <xf numFmtId="0" fontId="3" fillId="0" borderId="39" xfId="0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164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 inden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59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59" applyFont="1" applyFill="1" applyBorder="1" applyAlignment="1" applyProtection="1">
      <alignment horizontal="left" vertical="center" wrapText="1" indent="1"/>
      <protection/>
    </xf>
    <xf numFmtId="49" fontId="3" fillId="0" borderId="23" xfId="59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vertical="center" wrapText="1"/>
      <protection/>
    </xf>
    <xf numFmtId="49" fontId="0" fillId="0" borderId="13" xfId="59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59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0" fillId="0" borderId="32" xfId="59" applyNumberFormat="1" applyFont="1" applyFill="1" applyBorder="1" applyAlignment="1" applyProtection="1">
      <alignment horizontal="left" vertical="center" wrapText="1" indent="1"/>
      <protection/>
    </xf>
    <xf numFmtId="0" fontId="0" fillId="0" borderId="28" xfId="59" applyFont="1" applyFill="1" applyBorder="1" applyAlignment="1" applyProtection="1">
      <alignment horizontal="left" vertical="center" wrapText="1" inden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71" fillId="0" borderId="23" xfId="0" applyFont="1" applyBorder="1" applyAlignment="1" applyProtection="1">
      <alignment horizontal="center" wrapText="1"/>
      <protection/>
    </xf>
    <xf numFmtId="0" fontId="71" fillId="0" borderId="43" xfId="0" applyFont="1" applyBorder="1" applyAlignment="1" applyProtection="1">
      <alignment horizontal="center" wrapText="1"/>
      <protection/>
    </xf>
    <xf numFmtId="0" fontId="3" fillId="0" borderId="43" xfId="59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vertical="center" wrapText="1"/>
      <protection locked="0"/>
    </xf>
    <xf numFmtId="0" fontId="72" fillId="0" borderId="43" xfId="0" applyFont="1" applyBorder="1" applyAlignment="1" applyProtection="1">
      <alignment horizontal="center" wrapText="1"/>
      <protection/>
    </xf>
    <xf numFmtId="0" fontId="70" fillId="0" borderId="43" xfId="0" applyFont="1" applyBorder="1" applyAlignment="1" applyProtection="1">
      <alignment horizontal="left" wrapText="1" inden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164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9" applyFont="1" applyFill="1" applyBorder="1" applyAlignment="1" applyProtection="1">
      <alignment horizontal="left" vertical="center" wrapText="1" inden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49" fontId="0" fillId="0" borderId="12" xfId="59" applyNumberFormat="1" applyFont="1" applyFill="1" applyBorder="1" applyAlignment="1" applyProtection="1">
      <alignment horizontal="left" vertical="center" wrapText="1" inden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49" fontId="0" fillId="0" borderId="11" xfId="59" applyNumberFormat="1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4" fontId="17" fillId="0" borderId="5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58" xfId="0" applyNumberFormat="1" applyFont="1" applyFill="1" applyBorder="1" applyAlignment="1" applyProtection="1">
      <alignment vertical="center" wrapText="1"/>
      <protection locked="0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164" fontId="15" fillId="0" borderId="33" xfId="0" applyNumberFormat="1" applyFont="1" applyFill="1" applyBorder="1" applyAlignment="1" applyProtection="1">
      <alignment vertical="center" wrapText="1"/>
      <protection locked="0"/>
    </xf>
    <xf numFmtId="164" fontId="15" fillId="0" borderId="45" xfId="0" applyNumberFormat="1" applyFont="1" applyFill="1" applyBorder="1" applyAlignment="1" applyProtection="1">
      <alignment vertical="center" wrapText="1"/>
      <protection/>
    </xf>
    <xf numFmtId="164" fontId="15" fillId="0" borderId="81" xfId="0" applyNumberFormat="1" applyFont="1" applyFill="1" applyBorder="1" applyAlignment="1" applyProtection="1">
      <alignment vertical="center" wrapText="1"/>
      <protection locked="0"/>
    </xf>
    <xf numFmtId="164" fontId="15" fillId="0" borderId="56" xfId="0" applyNumberFormat="1" applyFont="1" applyFill="1" applyBorder="1" applyAlignment="1" applyProtection="1">
      <alignment vertical="center" wrapText="1"/>
      <protection locked="0"/>
    </xf>
    <xf numFmtId="164" fontId="15" fillId="0" borderId="45" xfId="0" applyNumberFormat="1" applyFont="1" applyFill="1" applyBorder="1" applyAlignment="1" applyProtection="1">
      <alignment vertical="center" wrapText="1"/>
      <protection locked="0"/>
    </xf>
    <xf numFmtId="164" fontId="17" fillId="0" borderId="49" xfId="0" applyNumberFormat="1" applyFont="1" applyFill="1" applyBorder="1" applyAlignment="1" applyProtection="1">
      <alignment vertical="center" wrapText="1"/>
      <protection locked="0"/>
    </xf>
    <xf numFmtId="164" fontId="17" fillId="0" borderId="48" xfId="0" applyNumberFormat="1" applyFont="1" applyFill="1" applyBorder="1" applyAlignment="1" applyProtection="1">
      <alignment vertical="center" wrapText="1"/>
      <protection locked="0"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42" xfId="0" applyNumberFormat="1" applyFont="1" applyFill="1" applyBorder="1" applyAlignment="1" applyProtection="1">
      <alignment vertical="center" wrapText="1"/>
      <protection locked="0"/>
    </xf>
    <xf numFmtId="164" fontId="15" fillId="0" borderId="52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 locked="0"/>
    </xf>
    <xf numFmtId="164" fontId="15" fillId="0" borderId="62" xfId="0" applyNumberFormat="1" applyFont="1" applyFill="1" applyBorder="1" applyAlignment="1" applyProtection="1">
      <alignment vertical="center" wrapText="1"/>
      <protection locked="0"/>
    </xf>
    <xf numFmtId="164" fontId="15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75" xfId="0" applyNumberFormat="1" applyFont="1" applyFill="1" applyBorder="1" applyAlignment="1" applyProtection="1">
      <alignment vertical="center" wrapText="1"/>
      <protection locked="0"/>
    </xf>
    <xf numFmtId="164" fontId="17" fillId="0" borderId="5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3" xfId="0" applyNumberFormat="1" applyFont="1" applyFill="1" applyBorder="1" applyAlignment="1" applyProtection="1">
      <alignment vertical="center" wrapText="1"/>
      <protection/>
    </xf>
    <xf numFmtId="164" fontId="0" fillId="0" borderId="57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Font="1" applyFill="1" applyBorder="1" applyAlignment="1" applyProtection="1">
      <alignment vertical="center" wrapText="1"/>
      <protection locked="0"/>
    </xf>
    <xf numFmtId="164" fontId="0" fillId="0" borderId="58" xfId="0" applyNumberFormat="1" applyFont="1" applyFill="1" applyBorder="1" applyAlignment="1" applyProtection="1">
      <alignment vertical="center" wrapText="1"/>
      <protection locked="0"/>
    </xf>
    <xf numFmtId="164" fontId="0" fillId="0" borderId="53" xfId="0" applyNumberFormat="1" applyFont="1" applyFill="1" applyBorder="1" applyAlignment="1" applyProtection="1">
      <alignment vertical="center" wrapText="1"/>
      <protection locked="0"/>
    </xf>
    <xf numFmtId="164" fontId="3" fillId="0" borderId="33" xfId="0" applyNumberFormat="1" applyFont="1" applyFill="1" applyBorder="1" applyAlignment="1" applyProtection="1">
      <alignment vertical="center" wrapText="1"/>
      <protection locked="0"/>
    </xf>
    <xf numFmtId="164" fontId="3" fillId="0" borderId="45" xfId="0" applyNumberFormat="1" applyFont="1" applyFill="1" applyBorder="1" applyAlignment="1" applyProtection="1">
      <alignment vertical="center" wrapText="1"/>
      <protection/>
    </xf>
    <xf numFmtId="164" fontId="3" fillId="0" borderId="81" xfId="0" applyNumberFormat="1" applyFont="1" applyFill="1" applyBorder="1" applyAlignment="1" applyProtection="1">
      <alignment vertical="center" wrapText="1"/>
      <protection locked="0"/>
    </xf>
    <xf numFmtId="164" fontId="3" fillId="0" borderId="56" xfId="0" applyNumberFormat="1" applyFont="1" applyFill="1" applyBorder="1" applyAlignment="1" applyProtection="1">
      <alignment vertical="center" wrapText="1"/>
      <protection locked="0"/>
    </xf>
    <xf numFmtId="164" fontId="3" fillId="0" borderId="45" xfId="0" applyNumberFormat="1" applyFont="1" applyFill="1" applyBorder="1" applyAlignment="1" applyProtection="1">
      <alignment vertical="center" wrapText="1"/>
      <protection locked="0"/>
    </xf>
    <xf numFmtId="164" fontId="0" fillId="0" borderId="49" xfId="0" applyNumberFormat="1" applyFont="1" applyFill="1" applyBorder="1" applyAlignment="1" applyProtection="1">
      <alignment vertical="center" wrapText="1"/>
      <protection locked="0"/>
    </xf>
    <xf numFmtId="164" fontId="0" fillId="0" borderId="48" xfId="0" applyNumberFormat="1" applyFont="1" applyFill="1" applyBorder="1" applyAlignment="1" applyProtection="1">
      <alignment vertical="center" wrapText="1"/>
      <protection locked="0"/>
    </xf>
    <xf numFmtId="164" fontId="0" fillId="0" borderId="50" xfId="0" applyNumberFormat="1" applyFont="1" applyFill="1" applyBorder="1" applyAlignment="1" applyProtection="1">
      <alignment vertical="center" wrapText="1"/>
      <protection locked="0"/>
    </xf>
    <xf numFmtId="164" fontId="0" fillId="0" borderId="42" xfId="0" applyNumberFormat="1" applyFont="1" applyFill="1" applyBorder="1" applyAlignment="1" applyProtection="1">
      <alignment vertical="center" wrapText="1"/>
      <protection locked="0"/>
    </xf>
    <xf numFmtId="164" fontId="3" fillId="0" borderId="52" xfId="0" applyNumberFormat="1" applyFont="1" applyFill="1" applyBorder="1" applyAlignment="1" applyProtection="1">
      <alignment vertical="center" wrapText="1"/>
      <protection locked="0"/>
    </xf>
    <xf numFmtId="164" fontId="3" fillId="0" borderId="23" xfId="0" applyNumberFormat="1" applyFont="1" applyFill="1" applyBorder="1" applyAlignment="1" applyProtection="1">
      <alignment vertical="center" wrapText="1"/>
      <protection/>
    </xf>
    <xf numFmtId="164" fontId="0" fillId="0" borderId="13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23" xfId="0" applyNumberFormat="1" applyFont="1" applyFill="1" applyBorder="1" applyAlignment="1" applyProtection="1">
      <alignment vertical="center" wrapText="1"/>
      <protection locked="0"/>
    </xf>
    <xf numFmtId="164" fontId="3" fillId="0" borderId="62" xfId="0" applyNumberFormat="1" applyFont="1" applyFill="1" applyBorder="1" applyAlignment="1" applyProtection="1">
      <alignment vertical="center" wrapText="1"/>
      <protection locked="0"/>
    </xf>
    <xf numFmtId="164" fontId="3" fillId="0" borderId="32" xfId="0" applyNumberFormat="1" applyFont="1" applyFill="1" applyBorder="1" applyAlignment="1" applyProtection="1">
      <alignment vertical="center" wrapText="1"/>
      <protection locked="0"/>
    </xf>
    <xf numFmtId="164" fontId="0" fillId="0" borderId="75" xfId="0" applyNumberFormat="1" applyFont="1" applyFill="1" applyBorder="1" applyAlignment="1" applyProtection="1">
      <alignment vertical="center" wrapText="1"/>
      <protection locked="0"/>
    </xf>
    <xf numFmtId="164" fontId="0" fillId="0" borderId="51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vertical="center" wrapText="1"/>
      <protection locked="0"/>
    </xf>
    <xf numFmtId="164" fontId="0" fillId="0" borderId="57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ont="1" applyFill="1" applyBorder="1" applyAlignment="1" applyProtection="1">
      <alignment vertical="center" wrapText="1"/>
      <protection locked="0"/>
    </xf>
    <xf numFmtId="164" fontId="0" fillId="0" borderId="49" xfId="0" applyNumberFormat="1" applyFont="1" applyFill="1" applyBorder="1" applyAlignment="1" applyProtection="1">
      <alignment vertical="center" wrapText="1"/>
      <protection locked="0"/>
    </xf>
    <xf numFmtId="164" fontId="0" fillId="0" borderId="58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50" xfId="0" applyNumberFormat="1" applyFont="1" applyFill="1" applyBorder="1" applyAlignment="1" applyProtection="1">
      <alignment vertical="center" wrapText="1"/>
      <protection locked="0"/>
    </xf>
    <xf numFmtId="164" fontId="0" fillId="0" borderId="42" xfId="0" applyNumberFormat="1" applyFont="1" applyFill="1" applyBorder="1" applyAlignment="1" applyProtection="1">
      <alignment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59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vertical="center" wrapText="1"/>
      <protection/>
    </xf>
    <xf numFmtId="164" fontId="0" fillId="0" borderId="13" xfId="0" applyNumberFormat="1" applyFont="1" applyFill="1" applyBorder="1" applyAlignment="1" applyProtection="1">
      <alignment vertical="center" wrapText="1"/>
      <protection/>
    </xf>
    <xf numFmtId="164" fontId="0" fillId="0" borderId="49" xfId="0" applyNumberFormat="1" applyFont="1" applyFill="1" applyBorder="1" applyAlignment="1" applyProtection="1">
      <alignment vertical="center" wrapText="1"/>
      <protection/>
    </xf>
    <xf numFmtId="0" fontId="0" fillId="0" borderId="11" xfId="59" applyFont="1" applyFill="1" applyBorder="1" applyAlignment="1" applyProtection="1">
      <alignment horizontal="left" vertical="center" wrapText="1" indent="2"/>
      <protection/>
    </xf>
    <xf numFmtId="0" fontId="8" fillId="0" borderId="11" xfId="59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Font="1" applyFill="1" applyBorder="1" applyAlignment="1" applyProtection="1">
      <alignment vertical="center" wrapText="1"/>
      <protection/>
    </xf>
    <xf numFmtId="164" fontId="0" fillId="0" borderId="48" xfId="0" applyNumberFormat="1" applyFont="1" applyFill="1" applyBorder="1" applyAlignment="1" applyProtection="1">
      <alignment vertical="center" wrapText="1"/>
      <protection/>
    </xf>
    <xf numFmtId="0" fontId="0" fillId="0" borderId="32" xfId="59" applyFont="1" applyFill="1" applyBorder="1" applyAlignment="1" applyProtection="1">
      <alignment horizontal="left" vertical="center" wrapText="1" indent="2"/>
      <protection/>
    </xf>
    <xf numFmtId="164" fontId="0" fillId="0" borderId="56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vertical="center" wrapText="1"/>
      <protection locked="0"/>
    </xf>
    <xf numFmtId="164" fontId="0" fillId="0" borderId="52" xfId="0" applyNumberFormat="1" applyFont="1" applyFill="1" applyBorder="1" applyAlignment="1" applyProtection="1">
      <alignment vertical="center" wrapText="1"/>
      <protection locked="0"/>
    </xf>
    <xf numFmtId="0" fontId="0" fillId="0" borderId="0" xfId="59" applyFont="1" applyFill="1" applyAlignment="1" applyProtection="1">
      <alignment horizontal="left" inden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0" fillId="0" borderId="75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164" fontId="0" fillId="0" borderId="51" xfId="0" applyNumberFormat="1" applyFont="1" applyFill="1" applyBorder="1" applyAlignment="1" applyProtection="1">
      <alignment vertical="center" wrapText="1"/>
      <protection locked="0"/>
    </xf>
    <xf numFmtId="49" fontId="0" fillId="0" borderId="14" xfId="59" applyNumberFormat="1" applyFont="1" applyFill="1" applyBorder="1" applyAlignment="1" applyProtection="1">
      <alignment horizontal="left" vertical="center" wrapText="1" indent="1"/>
      <protection/>
    </xf>
    <xf numFmtId="49" fontId="0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49" fillId="0" borderId="43" xfId="0" applyFont="1" applyBorder="1" applyAlignment="1" applyProtection="1">
      <alignment horizontal="left" wrapText="1" inden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0" fontId="73" fillId="0" borderId="74" xfId="0" applyFont="1" applyBorder="1" applyAlignment="1" applyProtection="1">
      <alignment horizontal="left" wrapText="1" indent="1"/>
      <protection/>
    </xf>
    <xf numFmtId="164" fontId="5" fillId="0" borderId="81" xfId="0" applyNumberFormat="1" applyFont="1" applyFill="1" applyBorder="1" applyAlignment="1" applyProtection="1">
      <alignment vertical="center" wrapText="1"/>
      <protection/>
    </xf>
    <xf numFmtId="164" fontId="5" fillId="0" borderId="62" xfId="0" applyNumberFormat="1" applyFont="1" applyFill="1" applyBorder="1" applyAlignment="1" applyProtection="1">
      <alignment vertical="center" wrapText="1"/>
      <protection/>
    </xf>
    <xf numFmtId="164" fontId="5" fillId="0" borderId="47" xfId="0" applyNumberFormat="1" applyFont="1" applyFill="1" applyBorder="1" applyAlignment="1" applyProtection="1">
      <alignment vertical="center" wrapText="1"/>
      <protection/>
    </xf>
    <xf numFmtId="164" fontId="0" fillId="0" borderId="81" xfId="0" applyNumberFormat="1" applyFont="1" applyFill="1" applyBorder="1" applyAlignment="1" applyProtection="1">
      <alignment vertical="center" wrapText="1"/>
      <protection locked="0"/>
    </xf>
    <xf numFmtId="164" fontId="0" fillId="0" borderId="62" xfId="0" applyNumberFormat="1" applyFont="1" applyFill="1" applyBorder="1" applyAlignment="1" applyProtection="1">
      <alignment vertical="center" wrapText="1"/>
      <protection locked="0"/>
    </xf>
    <xf numFmtId="164" fontId="0" fillId="0" borderId="47" xfId="0" applyNumberFormat="1" applyFont="1" applyFill="1" applyBorder="1" applyAlignment="1" applyProtection="1">
      <alignment vertical="center" wrapText="1"/>
      <protection locked="0"/>
    </xf>
    <xf numFmtId="164" fontId="0" fillId="0" borderId="56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vertical="center" wrapText="1"/>
      <protection locked="0"/>
    </xf>
    <xf numFmtId="164" fontId="0" fillId="0" borderId="52" xfId="0" applyNumberFormat="1" applyFont="1" applyFill="1" applyBorder="1" applyAlignment="1" applyProtection="1">
      <alignment vertical="center" wrapText="1"/>
      <protection locked="0"/>
    </xf>
    <xf numFmtId="0" fontId="74" fillId="0" borderId="18" xfId="0" applyFont="1" applyBorder="1" applyAlignment="1" applyProtection="1">
      <alignment horizontal="center" wrapText="1"/>
      <protection/>
    </xf>
    <xf numFmtId="49" fontId="0" fillId="0" borderId="62" xfId="59" applyNumberFormat="1" applyFont="1" applyFill="1" applyBorder="1" applyAlignment="1" applyProtection="1">
      <alignment horizontal="left" vertical="center" wrapText="1" indent="1"/>
      <protection/>
    </xf>
    <xf numFmtId="0" fontId="74" fillId="0" borderId="19" xfId="0" applyFont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vertical="center" wrapText="1"/>
      <protection/>
    </xf>
    <xf numFmtId="164" fontId="3" fillId="0" borderId="36" xfId="0" applyNumberFormat="1" applyFont="1" applyFill="1" applyBorder="1" applyAlignment="1" applyProtection="1">
      <alignment vertical="center" wrapText="1"/>
      <protection/>
    </xf>
    <xf numFmtId="0" fontId="49" fillId="0" borderId="24" xfId="0" applyFont="1" applyBorder="1" applyAlignment="1" applyProtection="1">
      <alignment horizontal="center" vertical="center" wrapText="1"/>
      <protection/>
    </xf>
    <xf numFmtId="0" fontId="72" fillId="0" borderId="62" xfId="0" applyFont="1" applyBorder="1" applyAlignment="1" applyProtection="1">
      <alignment horizontal="center" wrapText="1"/>
      <protection/>
    </xf>
    <xf numFmtId="0" fontId="70" fillId="0" borderId="74" xfId="0" applyFont="1" applyBorder="1" applyAlignment="1" applyProtection="1">
      <alignment horizontal="left" wrapText="1" indent="1"/>
      <protection/>
    </xf>
    <xf numFmtId="164" fontId="3" fillId="0" borderId="81" xfId="0" applyNumberFormat="1" applyFont="1" applyFill="1" applyBorder="1" applyAlignment="1" applyProtection="1">
      <alignment vertical="center" wrapText="1"/>
      <protection locked="0"/>
    </xf>
    <xf numFmtId="164" fontId="3" fillId="0" borderId="62" xfId="0" applyNumberFormat="1" applyFont="1" applyFill="1" applyBorder="1" applyAlignment="1" applyProtection="1">
      <alignment vertical="center" wrapText="1"/>
      <protection locked="0"/>
    </xf>
    <xf numFmtId="164" fontId="3" fillId="0" borderId="47" xfId="0" applyNumberFormat="1" applyFont="1" applyFill="1" applyBorder="1" applyAlignment="1" applyProtection="1">
      <alignment vertical="center" wrapText="1"/>
      <protection locked="0"/>
    </xf>
    <xf numFmtId="0" fontId="72" fillId="0" borderId="23" xfId="0" applyFont="1" applyBorder="1" applyAlignment="1" applyProtection="1">
      <alignment horizontal="center" wrapText="1"/>
      <protection/>
    </xf>
    <xf numFmtId="0" fontId="3" fillId="0" borderId="23" xfId="59" applyFont="1" applyFill="1" applyBorder="1" applyAlignment="1" applyProtection="1">
      <alignment vertical="center" wrapText="1"/>
      <protection/>
    </xf>
    <xf numFmtId="49" fontId="0" fillId="0" borderId="12" xfId="59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59" applyFont="1" applyFill="1" applyBorder="1" applyAlignment="1" applyProtection="1">
      <alignment horizontal="left" vertical="center" wrapText="1" indent="1"/>
      <protection/>
    </xf>
    <xf numFmtId="164" fontId="0" fillId="0" borderId="75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164" fontId="0" fillId="0" borderId="51" xfId="0" applyNumberFormat="1" applyFont="1" applyFill="1" applyBorder="1" applyAlignment="1" applyProtection="1">
      <alignment vertical="center" wrapText="1"/>
      <protection locked="0"/>
    </xf>
    <xf numFmtId="49" fontId="0" fillId="0" borderId="11" xfId="59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9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48" xfId="0" applyNumberFormat="1" applyFont="1" applyFill="1" applyBorder="1" applyAlignment="1" applyProtection="1">
      <alignment vertical="center" wrapText="1"/>
      <protection locked="0"/>
    </xf>
    <xf numFmtId="0" fontId="0" fillId="0" borderId="11" xfId="59" applyFont="1" applyFill="1" applyBorder="1" applyAlignment="1" applyProtection="1">
      <alignment horizontal="left" indent="6"/>
      <protection/>
    </xf>
    <xf numFmtId="0" fontId="0" fillId="0" borderId="11" xfId="59" applyFont="1" applyFill="1" applyBorder="1" applyAlignment="1" applyProtection="1">
      <alignment horizontal="left" vertical="center" wrapText="1" indent="6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49" fontId="0" fillId="0" borderId="14" xfId="59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59" applyFont="1" applyFill="1" applyBorder="1" applyAlignment="1" applyProtection="1">
      <alignment horizontal="left" vertical="center" wrapText="1" indent="6"/>
      <protection/>
    </xf>
    <xf numFmtId="164" fontId="0" fillId="0" borderId="53" xfId="0" applyNumberFormat="1" applyFont="1" applyFill="1" applyBorder="1" applyAlignment="1" applyProtection="1">
      <alignment vertical="center" wrapText="1"/>
      <protection locked="0"/>
    </xf>
    <xf numFmtId="164" fontId="0" fillId="0" borderId="14" xfId="0" applyNumberFormat="1" applyFont="1" applyFill="1" applyBorder="1" applyAlignment="1" applyProtection="1">
      <alignment vertical="center" wrapText="1"/>
      <protection locked="0"/>
    </xf>
    <xf numFmtId="164" fontId="0" fillId="0" borderId="42" xfId="0" applyNumberFormat="1" applyFont="1" applyFill="1" applyBorder="1" applyAlignment="1" applyProtection="1">
      <alignment vertical="center" wrapText="1"/>
      <protection locked="0"/>
    </xf>
    <xf numFmtId="0" fontId="0" fillId="0" borderId="14" xfId="59" applyFont="1" applyFill="1" applyBorder="1" applyAlignment="1" applyProtection="1">
      <alignment horizontal="left" indent="6"/>
      <protection/>
    </xf>
    <xf numFmtId="0" fontId="0" fillId="0" borderId="14" xfId="59" applyFont="1" applyFill="1" applyBorder="1" applyAlignment="1" applyProtection="1">
      <alignment horizontal="left" vertical="center" wrapText="1" indent="1"/>
      <protection/>
    </xf>
    <xf numFmtId="0" fontId="5" fillId="0" borderId="23" xfId="59" applyFont="1" applyFill="1" applyBorder="1" applyAlignment="1" applyProtection="1">
      <alignment horizontal="left" vertical="center" wrapText="1" indent="1"/>
      <protection/>
    </xf>
    <xf numFmtId="164" fontId="5" fillId="0" borderId="33" xfId="0" applyNumberFormat="1" applyFont="1" applyFill="1" applyBorder="1" applyAlignment="1" applyProtection="1">
      <alignment vertical="center" wrapText="1"/>
      <protection/>
    </xf>
    <xf numFmtId="164" fontId="5" fillId="0" borderId="30" xfId="0" applyNumberFormat="1" applyFont="1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vertical="center" wrapTex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/>
      <protection/>
    </xf>
    <xf numFmtId="164" fontId="17" fillId="0" borderId="11" xfId="59" applyNumberFormat="1" applyFont="1" applyFill="1" applyBorder="1" applyAlignment="1" applyProtection="1">
      <alignment horizontal="right" vertical="center" wrapText="1"/>
      <protection/>
    </xf>
    <xf numFmtId="164" fontId="17" fillId="0" borderId="14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23" xfId="59" applyNumberFormat="1" applyFont="1" applyFill="1" applyBorder="1" applyAlignment="1" applyProtection="1">
      <alignment horizontal="right" vertical="center" wrapText="1"/>
      <protection locked="0"/>
    </xf>
    <xf numFmtId="164" fontId="19" fillId="0" borderId="23" xfId="59" applyNumberFormat="1" applyFont="1" applyFill="1" applyBorder="1" applyAlignment="1" applyProtection="1">
      <alignment horizontal="right" vertical="center" wrapTex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/>
      <protection/>
    </xf>
    <xf numFmtId="164" fontId="17" fillId="0" borderId="13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59" applyNumberFormat="1" applyFont="1" applyFill="1" applyBorder="1" applyAlignment="1" applyProtection="1">
      <alignment horizontal="right" vertical="center" wrapText="1"/>
      <protection locked="0"/>
    </xf>
    <xf numFmtId="164" fontId="18" fillId="0" borderId="10" xfId="59" applyNumberFormat="1" applyFont="1" applyFill="1" applyBorder="1" applyAlignment="1" applyProtection="1">
      <alignment horizontal="right" vertical="center" wrapText="1"/>
      <protection/>
    </xf>
    <xf numFmtId="164" fontId="18" fillId="0" borderId="14" xfId="59" applyNumberFormat="1" applyFont="1" applyFill="1" applyBorder="1" applyAlignment="1" applyProtection="1">
      <alignment horizontal="right" vertical="center" wrapText="1"/>
      <protection/>
    </xf>
    <xf numFmtId="164" fontId="17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6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41" xfId="59" applyNumberFormat="1" applyFont="1" applyFill="1" applyBorder="1" applyAlignment="1" applyProtection="1">
      <alignment vertical="center" wrapText="1"/>
      <protection locked="0"/>
    </xf>
    <xf numFmtId="164" fontId="17" fillId="0" borderId="90" xfId="59" applyNumberFormat="1" applyFont="1" applyFill="1" applyBorder="1" applyAlignment="1" applyProtection="1">
      <alignment vertical="center" wrapText="1"/>
      <protection locked="0"/>
    </xf>
    <xf numFmtId="164" fontId="15" fillId="0" borderId="62" xfId="59" applyNumberFormat="1" applyFont="1" applyFill="1" applyBorder="1" applyAlignment="1" applyProtection="1">
      <alignment vertical="center" wrapText="1"/>
      <protection/>
    </xf>
    <xf numFmtId="164" fontId="17" fillId="0" borderId="13" xfId="59" applyNumberFormat="1" applyFont="1" applyFill="1" applyBorder="1" applyAlignment="1" applyProtection="1">
      <alignment vertical="center" wrapText="1"/>
      <protection locked="0"/>
    </xf>
    <xf numFmtId="164" fontId="17" fillId="0" borderId="11" xfId="59" applyNumberFormat="1" applyFont="1" applyFill="1" applyBorder="1" applyAlignment="1" applyProtection="1">
      <alignment vertical="center" wrapText="1"/>
      <protection locked="0"/>
    </xf>
    <xf numFmtId="164" fontId="17" fillId="0" borderId="14" xfId="59" applyNumberFormat="1" applyFont="1" applyFill="1" applyBorder="1" applyAlignment="1" applyProtection="1">
      <alignment vertical="center" wrapText="1"/>
      <protection locked="0"/>
    </xf>
    <xf numFmtId="164" fontId="17" fillId="0" borderId="32" xfId="59" applyNumberFormat="1" applyFont="1" applyFill="1" applyBorder="1" applyAlignment="1" applyProtection="1">
      <alignment vertical="center" wrapText="1"/>
      <protection locked="0"/>
    </xf>
    <xf numFmtId="164" fontId="15" fillId="0" borderId="23" xfId="59" applyNumberFormat="1" applyFont="1" applyFill="1" applyBorder="1" applyAlignment="1" applyProtection="1">
      <alignment vertical="center" wrapText="1"/>
      <protection/>
    </xf>
    <xf numFmtId="164" fontId="17" fillId="0" borderId="12" xfId="59" applyNumberFormat="1" applyFont="1" applyFill="1" applyBorder="1" applyAlignment="1" applyProtection="1">
      <alignment vertical="center" wrapText="1"/>
      <protection locked="0"/>
    </xf>
    <xf numFmtId="164" fontId="15" fillId="0" borderId="23" xfId="59" applyNumberFormat="1" applyFont="1" applyFill="1" applyBorder="1" applyAlignment="1" applyProtection="1">
      <alignment vertical="center" wrapText="1"/>
      <protection locked="0"/>
    </xf>
    <xf numFmtId="164" fontId="17" fillId="0" borderId="11" xfId="59" applyNumberFormat="1" applyFont="1" applyFill="1" applyBorder="1" applyAlignment="1" applyProtection="1">
      <alignment vertical="center" wrapText="1"/>
      <protection/>
    </xf>
    <xf numFmtId="164" fontId="17" fillId="0" borderId="10" xfId="59" applyNumberFormat="1" applyFont="1" applyFill="1" applyBorder="1" applyAlignment="1" applyProtection="1">
      <alignment vertical="center" wrapText="1"/>
      <protection locked="0"/>
    </xf>
    <xf numFmtId="164" fontId="17" fillId="19" borderId="32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62" xfId="59" applyNumberFormat="1" applyFont="1" applyFill="1" applyBorder="1" applyAlignment="1" applyProtection="1">
      <alignment vertical="center" wrapText="1"/>
      <protection locked="0"/>
    </xf>
    <xf numFmtId="3" fontId="15" fillId="0" borderId="36" xfId="59" applyNumberFormat="1" applyFont="1" applyFill="1" applyBorder="1" applyAlignment="1" applyProtection="1">
      <alignment horizontal="right" vertical="center" wrapText="1"/>
      <protection/>
    </xf>
    <xf numFmtId="3" fontId="17" fillId="0" borderId="49" xfId="59" applyNumberFormat="1" applyFont="1" applyFill="1" applyBorder="1" applyAlignment="1" applyProtection="1">
      <alignment horizontal="right" vertical="center" wrapText="1"/>
      <protection/>
    </xf>
    <xf numFmtId="3" fontId="17" fillId="0" borderId="48" xfId="59" applyNumberFormat="1" applyFont="1" applyFill="1" applyBorder="1" applyAlignment="1" applyProtection="1">
      <alignment horizontal="right" vertical="center" wrapText="1"/>
      <protection/>
    </xf>
    <xf numFmtId="3" fontId="17" fillId="0" borderId="50" xfId="59" applyNumberFormat="1" applyFont="1" applyFill="1" applyBorder="1" applyAlignment="1" applyProtection="1">
      <alignment horizontal="right" vertical="center" wrapText="1"/>
      <protection/>
    </xf>
    <xf numFmtId="3" fontId="17" fillId="0" borderId="42" xfId="59" applyNumberFormat="1" applyFont="1" applyFill="1" applyBorder="1" applyAlignment="1" applyProtection="1">
      <alignment horizontal="right" vertical="center" wrapText="1"/>
      <protection/>
    </xf>
    <xf numFmtId="3" fontId="17" fillId="0" borderId="52" xfId="59" applyNumberFormat="1" applyFont="1" applyFill="1" applyBorder="1" applyAlignment="1" applyProtection="1">
      <alignment horizontal="right" vertical="center" wrapText="1"/>
      <protection/>
    </xf>
    <xf numFmtId="3" fontId="15" fillId="0" borderId="23" xfId="59" applyNumberFormat="1" applyFont="1" applyFill="1" applyBorder="1" applyAlignment="1" applyProtection="1">
      <alignment horizontal="right" vertical="center" wrapText="1"/>
      <protection/>
    </xf>
    <xf numFmtId="3" fontId="17" fillId="0" borderId="13" xfId="59" applyNumberFormat="1" applyFont="1" applyFill="1" applyBorder="1" applyAlignment="1" applyProtection="1">
      <alignment horizontal="right" vertical="center" wrapText="1"/>
      <protection/>
    </xf>
    <xf numFmtId="3" fontId="17" fillId="0" borderId="11" xfId="59" applyNumberFormat="1" applyFont="1" applyFill="1" applyBorder="1" applyAlignment="1" applyProtection="1">
      <alignment horizontal="right" vertical="center" wrapText="1"/>
      <protection/>
    </xf>
    <xf numFmtId="3" fontId="17" fillId="0" borderId="10" xfId="59" applyNumberFormat="1" applyFont="1" applyFill="1" applyBorder="1" applyAlignment="1" applyProtection="1">
      <alignment horizontal="right" vertical="center" wrapText="1"/>
      <protection/>
    </xf>
    <xf numFmtId="3" fontId="17" fillId="0" borderId="14" xfId="59" applyNumberFormat="1" applyFont="1" applyFill="1" applyBorder="1" applyAlignment="1" applyProtection="1">
      <alignment horizontal="right" vertical="center" wrapText="1"/>
      <protection/>
    </xf>
    <xf numFmtId="3" fontId="17" fillId="0" borderId="32" xfId="59" applyNumberFormat="1" applyFont="1" applyFill="1" applyBorder="1" applyAlignment="1" applyProtection="1">
      <alignment horizontal="right" vertical="center" wrapText="1"/>
      <protection/>
    </xf>
    <xf numFmtId="0" fontId="7" fillId="0" borderId="54" xfId="59" applyFont="1" applyFill="1" applyBorder="1" applyAlignment="1" applyProtection="1">
      <alignment horizontal="center" vertical="center" wrapText="1"/>
      <protection/>
    </xf>
    <xf numFmtId="0" fontId="15" fillId="0" borderId="33" xfId="59" applyFont="1" applyFill="1" applyBorder="1" applyAlignment="1" applyProtection="1">
      <alignment horizontal="center" vertical="center" wrapText="1"/>
      <protection/>
    </xf>
    <xf numFmtId="0" fontId="3" fillId="0" borderId="63" xfId="59" applyFont="1" applyFill="1" applyBorder="1" applyAlignment="1" applyProtection="1">
      <alignment horizontal="left" vertical="center" wrapText="1" indent="1"/>
      <protection/>
    </xf>
    <xf numFmtId="0" fontId="3" fillId="0" borderId="33" xfId="59" applyFont="1" applyFill="1" applyBorder="1" applyAlignment="1" applyProtection="1">
      <alignment horizontal="left" vertical="center" wrapText="1" indent="1"/>
      <protection/>
    </xf>
    <xf numFmtId="0" fontId="0" fillId="0" borderId="27" xfId="59" applyFont="1" applyFill="1" applyBorder="1" applyAlignment="1" applyProtection="1">
      <alignment horizontal="left" vertical="center" wrapText="1" indent="1"/>
      <protection/>
    </xf>
    <xf numFmtId="0" fontId="0" fillId="0" borderId="57" xfId="59" applyFont="1" applyFill="1" applyBorder="1" applyAlignment="1" applyProtection="1">
      <alignment horizontal="left" vertical="center" wrapText="1" indent="1"/>
      <protection/>
    </xf>
    <xf numFmtId="0" fontId="0" fillId="0" borderId="58" xfId="59" applyFont="1" applyFill="1" applyBorder="1" applyAlignment="1" applyProtection="1">
      <alignment horizontal="left" vertical="center" wrapText="1" indent="1"/>
      <protection/>
    </xf>
    <xf numFmtId="0" fontId="0" fillId="0" borderId="54" xfId="59" applyFont="1" applyFill="1" applyBorder="1" applyAlignment="1" applyProtection="1">
      <alignment horizontal="left" vertical="center" wrapText="1" indent="1"/>
      <protection/>
    </xf>
    <xf numFmtId="0" fontId="0" fillId="0" borderId="75" xfId="59" applyFont="1" applyFill="1" applyBorder="1" applyAlignment="1" applyProtection="1">
      <alignment horizontal="left" vertical="center" wrapText="1" indent="1"/>
      <protection/>
    </xf>
    <xf numFmtId="0" fontId="8" fillId="0" borderId="75" xfId="59" applyFont="1" applyFill="1" applyBorder="1" applyAlignment="1" applyProtection="1">
      <alignment horizontal="left" vertical="center" wrapText="1" indent="1"/>
      <protection/>
    </xf>
    <xf numFmtId="0" fontId="0" fillId="0" borderId="27" xfId="59" applyFont="1" applyFill="1" applyBorder="1" applyAlignment="1" applyProtection="1">
      <alignment horizontal="left" vertical="center" wrapText="1" indent="2"/>
      <protection/>
    </xf>
    <xf numFmtId="0" fontId="0" fillId="0" borderId="53" xfId="59" applyFont="1" applyFill="1" applyBorder="1" applyAlignment="1" applyProtection="1">
      <alignment horizontal="left" vertical="center" wrapText="1" indent="2"/>
      <protection/>
    </xf>
    <xf numFmtId="0" fontId="0" fillId="0" borderId="58" xfId="59" applyFont="1" applyFill="1" applyBorder="1" applyAlignment="1" applyProtection="1">
      <alignment horizontal="left" indent="1"/>
      <protection/>
    </xf>
    <xf numFmtId="0" fontId="0" fillId="0" borderId="53" xfId="59" applyFont="1" applyFill="1" applyBorder="1" applyAlignment="1" applyProtection="1">
      <alignment horizontal="left" vertical="center" wrapText="1" indent="1"/>
      <protection/>
    </xf>
    <xf numFmtId="0" fontId="5" fillId="0" borderId="33" xfId="59" applyFont="1" applyFill="1" applyBorder="1" applyAlignment="1" applyProtection="1">
      <alignment horizontal="left" vertical="center" wrapText="1" indent="1"/>
      <protection/>
    </xf>
    <xf numFmtId="0" fontId="0" fillId="0" borderId="75" xfId="59" applyFont="1" applyFill="1" applyBorder="1" applyAlignment="1" applyProtection="1">
      <alignment horizontal="left" vertical="center" wrapText="1" indent="2"/>
      <protection/>
    </xf>
    <xf numFmtId="0" fontId="0" fillId="0" borderId="56" xfId="59" applyFont="1" applyFill="1" applyBorder="1" applyAlignment="1" applyProtection="1">
      <alignment horizontal="left" vertical="center" wrapText="1" indent="2"/>
      <protection/>
    </xf>
    <xf numFmtId="164" fontId="0" fillId="0" borderId="48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49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50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46" xfId="59" applyNumberFormat="1" applyFont="1" applyFill="1" applyBorder="1" applyAlignment="1" applyProtection="1">
      <alignment horizontal="right" vertical="center" wrapText="1"/>
      <protection locked="0"/>
    </xf>
    <xf numFmtId="164" fontId="3" fillId="0" borderId="46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51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42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51" xfId="59" applyNumberFormat="1" applyFont="1" applyFill="1" applyBorder="1" applyAlignment="1" applyProtection="1">
      <alignment horizontal="right" vertical="center" wrapText="1"/>
      <protection/>
    </xf>
    <xf numFmtId="164" fontId="0" fillId="0" borderId="48" xfId="59" applyNumberFormat="1" applyFont="1" applyFill="1" applyBorder="1" applyAlignment="1" applyProtection="1">
      <alignment horizontal="right" vertical="center" wrapText="1"/>
      <protection/>
    </xf>
    <xf numFmtId="164" fontId="3" fillId="0" borderId="36" xfId="59" applyNumberFormat="1" applyFont="1" applyFill="1" applyBorder="1" applyAlignment="1" applyProtection="1">
      <alignment horizontal="right" vertical="center" wrapText="1"/>
      <protection locked="0"/>
    </xf>
    <xf numFmtId="164" fontId="5" fillId="0" borderId="36" xfId="59" applyNumberFormat="1" applyFont="1" applyFill="1" applyBorder="1" applyAlignment="1" applyProtection="1">
      <alignment horizontal="right" vertical="center" wrapText="1"/>
      <protection/>
    </xf>
    <xf numFmtId="164" fontId="8" fillId="0" borderId="50" xfId="59" applyNumberFormat="1" applyFont="1" applyFill="1" applyBorder="1" applyAlignment="1" applyProtection="1">
      <alignment horizontal="right" vertical="center" wrapText="1"/>
      <protection/>
    </xf>
    <xf numFmtId="164" fontId="8" fillId="0" borderId="42" xfId="59" applyNumberFormat="1" applyFont="1" applyFill="1" applyBorder="1" applyAlignment="1" applyProtection="1">
      <alignment horizontal="right" vertical="center" wrapText="1"/>
      <protection/>
    </xf>
    <xf numFmtId="164" fontId="0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3" fillId="0" borderId="23" xfId="59" applyNumberFormat="1" applyFont="1" applyFill="1" applyBorder="1" applyAlignment="1" applyProtection="1">
      <alignment horizontal="right" vertical="center" wrapText="1"/>
      <protection/>
    </xf>
    <xf numFmtId="164" fontId="0" fillId="0" borderId="11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13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28" xfId="59" applyNumberFormat="1" applyFont="1" applyFill="1" applyBorder="1" applyAlignment="1" applyProtection="1">
      <alignment horizontal="right" vertical="center" wrapText="1"/>
      <protection locked="0"/>
    </xf>
    <xf numFmtId="164" fontId="3" fillId="0" borderId="28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14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12" xfId="59" applyNumberFormat="1" applyFont="1" applyFill="1" applyBorder="1" applyAlignment="1" applyProtection="1">
      <alignment horizontal="right" vertical="center" wrapText="1"/>
      <protection/>
    </xf>
    <xf numFmtId="164" fontId="0" fillId="0" borderId="11" xfId="59" applyNumberFormat="1" applyFont="1" applyFill="1" applyBorder="1" applyAlignment="1" applyProtection="1">
      <alignment horizontal="right" vertical="center" wrapText="1"/>
      <protection/>
    </xf>
    <xf numFmtId="164" fontId="3" fillId="0" borderId="23" xfId="59" applyNumberFormat="1" applyFont="1" applyFill="1" applyBorder="1" applyAlignment="1" applyProtection="1">
      <alignment horizontal="right" vertical="center" wrapText="1"/>
      <protection locked="0"/>
    </xf>
    <xf numFmtId="164" fontId="5" fillId="0" borderId="23" xfId="59" applyNumberFormat="1" applyFont="1" applyFill="1" applyBorder="1" applyAlignment="1" applyProtection="1">
      <alignment horizontal="right" vertical="center" wrapText="1"/>
      <protection/>
    </xf>
    <xf numFmtId="164" fontId="8" fillId="0" borderId="10" xfId="59" applyNumberFormat="1" applyFont="1" applyFill="1" applyBorder="1" applyAlignment="1" applyProtection="1">
      <alignment horizontal="right" vertical="center" wrapText="1"/>
      <protection/>
    </xf>
    <xf numFmtId="164" fontId="8" fillId="0" borderId="14" xfId="59" applyNumberFormat="1" applyFont="1" applyFill="1" applyBorder="1" applyAlignment="1" applyProtection="1">
      <alignment horizontal="right" vertical="center" wrapText="1"/>
      <protection/>
    </xf>
    <xf numFmtId="164" fontId="0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3" fillId="0" borderId="63" xfId="59" applyNumberFormat="1" applyFont="1" applyFill="1" applyBorder="1" applyAlignment="1" applyProtection="1">
      <alignment horizontal="right" vertical="center" wrapText="1"/>
      <protection locked="0"/>
    </xf>
    <xf numFmtId="164" fontId="3" fillId="0" borderId="63" xfId="59" applyNumberFormat="1" applyFont="1" applyFill="1" applyBorder="1" applyAlignment="1" applyProtection="1">
      <alignment horizontal="right" vertical="center" wrapText="1"/>
      <protection/>
    </xf>
    <xf numFmtId="164" fontId="0" fillId="0" borderId="27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57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58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54" xfId="59" applyNumberFormat="1" applyFont="1" applyFill="1" applyBorder="1" applyAlignment="1" applyProtection="1">
      <alignment horizontal="right" vertical="center" wrapText="1"/>
      <protection locked="0"/>
    </xf>
    <xf numFmtId="164" fontId="3" fillId="0" borderId="54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75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53" xfId="59" applyNumberFormat="1" applyFont="1" applyFill="1" applyBorder="1" applyAlignment="1" applyProtection="1">
      <alignment horizontal="right" vertical="center" wrapText="1"/>
      <protection locked="0"/>
    </xf>
    <xf numFmtId="164" fontId="0" fillId="0" borderId="75" xfId="59" applyNumberFormat="1" applyFont="1" applyFill="1" applyBorder="1" applyAlignment="1" applyProtection="1">
      <alignment horizontal="right" vertical="center" wrapText="1"/>
      <protection/>
    </xf>
    <xf numFmtId="164" fontId="0" fillId="0" borderId="27" xfId="59" applyNumberFormat="1" applyFont="1" applyFill="1" applyBorder="1" applyAlignment="1" applyProtection="1">
      <alignment horizontal="right" vertical="center" wrapText="1"/>
      <protection/>
    </xf>
    <xf numFmtId="164" fontId="3" fillId="0" borderId="33" xfId="59" applyNumberFormat="1" applyFont="1" applyFill="1" applyBorder="1" applyAlignment="1" applyProtection="1">
      <alignment horizontal="right" vertical="center" wrapText="1"/>
      <protection locked="0"/>
    </xf>
    <xf numFmtId="164" fontId="5" fillId="0" borderId="33" xfId="59" applyNumberFormat="1" applyFont="1" applyFill="1" applyBorder="1" applyAlignment="1" applyProtection="1">
      <alignment horizontal="right" vertical="center" wrapText="1"/>
      <protection/>
    </xf>
    <xf numFmtId="164" fontId="8" fillId="0" borderId="58" xfId="59" applyNumberFormat="1" applyFont="1" applyFill="1" applyBorder="1" applyAlignment="1" applyProtection="1">
      <alignment horizontal="right" vertical="center" wrapText="1"/>
      <protection/>
    </xf>
    <xf numFmtId="164" fontId="8" fillId="0" borderId="53" xfId="59" applyNumberFormat="1" applyFont="1" applyFill="1" applyBorder="1" applyAlignment="1" applyProtection="1">
      <alignment horizontal="right" vertical="center" wrapText="1"/>
      <protection/>
    </xf>
    <xf numFmtId="164" fontId="0" fillId="0" borderId="56" xfId="59" applyNumberFormat="1" applyFont="1" applyFill="1" applyBorder="1" applyAlignment="1" applyProtection="1">
      <alignment horizontal="right" vertical="center" wrapText="1"/>
      <protection locked="0"/>
    </xf>
    <xf numFmtId="164" fontId="3" fillId="0" borderId="62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46" xfId="59" applyFont="1" applyFill="1" applyBorder="1" applyAlignment="1" applyProtection="1">
      <alignment horizontal="center" vertical="center" wrapText="1"/>
      <protection/>
    </xf>
    <xf numFmtId="0" fontId="3" fillId="0" borderId="33" xfId="59" applyFont="1" applyFill="1" applyBorder="1" applyAlignment="1" applyProtection="1">
      <alignment horizontal="center" vertical="center" wrapText="1"/>
      <protection/>
    </xf>
    <xf numFmtId="0" fontId="3" fillId="0" borderId="63" xfId="59" applyFont="1" applyFill="1" applyBorder="1" applyAlignment="1" applyProtection="1">
      <alignment vertical="center" wrapText="1"/>
      <protection/>
    </xf>
    <xf numFmtId="0" fontId="0" fillId="0" borderId="27" xfId="59" applyFont="1" applyFill="1" applyBorder="1" applyAlignment="1" applyProtection="1">
      <alignment horizontal="left" indent="6"/>
      <protection/>
    </xf>
    <xf numFmtId="0" fontId="0" fillId="0" borderId="27" xfId="59" applyFont="1" applyFill="1" applyBorder="1" applyAlignment="1" applyProtection="1">
      <alignment horizontal="left" vertical="center" wrapText="1" indent="6"/>
      <protection/>
    </xf>
    <xf numFmtId="0" fontId="0" fillId="0" borderId="53" xfId="59" applyFont="1" applyFill="1" applyBorder="1" applyAlignment="1" applyProtection="1">
      <alignment horizontal="left" vertical="center" wrapText="1" indent="6"/>
      <protection/>
    </xf>
    <xf numFmtId="0" fontId="0" fillId="0" borderId="56" xfId="59" applyFont="1" applyFill="1" applyBorder="1" applyAlignment="1" applyProtection="1">
      <alignment horizontal="left" vertical="center" wrapText="1" indent="6"/>
      <protection/>
    </xf>
    <xf numFmtId="0" fontId="3" fillId="0" borderId="33" xfId="59" applyFont="1" applyFill="1" applyBorder="1" applyAlignment="1" applyProtection="1">
      <alignment vertical="center" wrapText="1"/>
      <protection/>
    </xf>
    <xf numFmtId="0" fontId="3" fillId="0" borderId="36" xfId="59" applyFont="1" applyFill="1" applyBorder="1" applyAlignment="1" applyProtection="1">
      <alignment horizontal="center" vertical="center" wrapText="1"/>
      <protection/>
    </xf>
    <xf numFmtId="164" fontId="3" fillId="0" borderId="47" xfId="59" applyNumberFormat="1" applyFont="1" applyFill="1" applyBorder="1" applyAlignment="1" applyProtection="1">
      <alignment vertical="center" wrapText="1"/>
      <protection/>
    </xf>
    <xf numFmtId="164" fontId="0" fillId="0" borderId="49" xfId="59" applyNumberFormat="1" applyFont="1" applyFill="1" applyBorder="1" applyAlignment="1" applyProtection="1">
      <alignment vertical="center" wrapText="1"/>
      <protection locked="0"/>
    </xf>
    <xf numFmtId="164" fontId="0" fillId="0" borderId="48" xfId="59" applyNumberFormat="1" applyFont="1" applyFill="1" applyBorder="1" applyAlignment="1" applyProtection="1">
      <alignment vertical="center" wrapText="1"/>
      <protection locked="0"/>
    </xf>
    <xf numFmtId="164" fontId="0" fillId="0" borderId="42" xfId="59" applyNumberFormat="1" applyFont="1" applyFill="1" applyBorder="1" applyAlignment="1" applyProtection="1">
      <alignment vertical="center" wrapText="1"/>
      <protection locked="0"/>
    </xf>
    <xf numFmtId="164" fontId="0" fillId="0" borderId="52" xfId="59" applyNumberFormat="1" applyFont="1" applyFill="1" applyBorder="1" applyAlignment="1" applyProtection="1">
      <alignment vertical="center" wrapText="1"/>
      <protection locked="0"/>
    </xf>
    <xf numFmtId="164" fontId="0" fillId="0" borderId="51" xfId="59" applyNumberFormat="1" applyFont="1" applyFill="1" applyBorder="1" applyAlignment="1" applyProtection="1">
      <alignment vertical="center" wrapText="1"/>
      <protection locked="0"/>
    </xf>
    <xf numFmtId="164" fontId="3" fillId="0" borderId="36" xfId="59" applyNumberFormat="1" applyFont="1" applyFill="1" applyBorder="1" applyAlignment="1" applyProtection="1">
      <alignment vertical="center" wrapText="1"/>
      <protection locked="0"/>
    </xf>
    <xf numFmtId="164" fontId="0" fillId="0" borderId="48" xfId="59" applyNumberFormat="1" applyFont="1" applyFill="1" applyBorder="1" applyAlignment="1" applyProtection="1">
      <alignment vertical="center" wrapText="1"/>
      <protection/>
    </xf>
    <xf numFmtId="164" fontId="0" fillId="19" borderId="52" xfId="59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59" applyFont="1" applyFill="1" applyBorder="1" applyAlignment="1" applyProtection="1">
      <alignment horizontal="center" vertical="center" wrapText="1"/>
      <protection/>
    </xf>
    <xf numFmtId="164" fontId="3" fillId="0" borderId="62" xfId="59" applyNumberFormat="1" applyFont="1" applyFill="1" applyBorder="1" applyAlignment="1" applyProtection="1">
      <alignment vertical="center" wrapText="1"/>
      <protection/>
    </xf>
    <xf numFmtId="164" fontId="0" fillId="0" borderId="13" xfId="59" applyNumberFormat="1" applyFont="1" applyFill="1" applyBorder="1" applyAlignment="1" applyProtection="1">
      <alignment vertical="center" wrapText="1"/>
      <protection locked="0"/>
    </xf>
    <xf numFmtId="164" fontId="0" fillId="0" borderId="11" xfId="59" applyNumberFormat="1" applyFont="1" applyFill="1" applyBorder="1" applyAlignment="1" applyProtection="1">
      <alignment vertical="center" wrapText="1"/>
      <protection locked="0"/>
    </xf>
    <xf numFmtId="164" fontId="0" fillId="0" borderId="14" xfId="59" applyNumberFormat="1" applyFont="1" applyFill="1" applyBorder="1" applyAlignment="1" applyProtection="1">
      <alignment vertical="center" wrapText="1"/>
      <protection locked="0"/>
    </xf>
    <xf numFmtId="164" fontId="0" fillId="0" borderId="32" xfId="59" applyNumberFormat="1" applyFont="1" applyFill="1" applyBorder="1" applyAlignment="1" applyProtection="1">
      <alignment vertical="center" wrapText="1"/>
      <protection locked="0"/>
    </xf>
    <xf numFmtId="164" fontId="3" fillId="0" borderId="23" xfId="59" applyNumberFormat="1" applyFont="1" applyFill="1" applyBorder="1" applyAlignment="1" applyProtection="1">
      <alignment vertical="center" wrapText="1"/>
      <protection/>
    </xf>
    <xf numFmtId="164" fontId="0" fillId="0" borderId="12" xfId="59" applyNumberFormat="1" applyFont="1" applyFill="1" applyBorder="1" applyAlignment="1" applyProtection="1">
      <alignment vertical="center" wrapText="1"/>
      <protection locked="0"/>
    </xf>
    <xf numFmtId="164" fontId="3" fillId="0" borderId="23" xfId="59" applyNumberFormat="1" applyFont="1" applyFill="1" applyBorder="1" applyAlignment="1" applyProtection="1">
      <alignment vertical="center" wrapText="1"/>
      <protection locked="0"/>
    </xf>
    <xf numFmtId="164" fontId="0" fillId="0" borderId="11" xfId="59" applyNumberFormat="1" applyFont="1" applyFill="1" applyBorder="1" applyAlignment="1" applyProtection="1">
      <alignment vertical="center" wrapText="1"/>
      <protection/>
    </xf>
    <xf numFmtId="164" fontId="0" fillId="19" borderId="32" xfId="59" applyNumberFormat="1" applyFont="1" applyFill="1" applyBorder="1" applyAlignment="1" applyProtection="1">
      <alignment horizontal="right" vertical="center" wrapText="1"/>
      <protection locked="0"/>
    </xf>
    <xf numFmtId="164" fontId="3" fillId="0" borderId="62" xfId="59" applyNumberFormat="1" applyFont="1" applyFill="1" applyBorder="1" applyAlignment="1" applyProtection="1">
      <alignment vertical="center" wrapText="1"/>
      <protection locked="0"/>
    </xf>
    <xf numFmtId="3" fontId="3" fillId="0" borderId="33" xfId="59" applyNumberFormat="1" applyFont="1" applyFill="1" applyBorder="1" applyAlignment="1" applyProtection="1">
      <alignment horizontal="right" vertical="center" wrapText="1"/>
      <protection/>
    </xf>
    <xf numFmtId="3" fontId="0" fillId="0" borderId="57" xfId="59" applyNumberFormat="1" applyFont="1" applyFill="1" applyBorder="1" applyAlignment="1" applyProtection="1">
      <alignment horizontal="right" vertical="center" wrapText="1"/>
      <protection/>
    </xf>
    <xf numFmtId="3" fontId="0" fillId="0" borderId="27" xfId="59" applyNumberFormat="1" applyFont="1" applyFill="1" applyBorder="1" applyAlignment="1" applyProtection="1">
      <alignment horizontal="right" vertical="center" wrapText="1"/>
      <protection/>
    </xf>
    <xf numFmtId="3" fontId="0" fillId="0" borderId="58" xfId="59" applyNumberFormat="1" applyFont="1" applyFill="1" applyBorder="1" applyAlignment="1" applyProtection="1">
      <alignment horizontal="right" vertical="center" wrapText="1"/>
      <protection/>
    </xf>
    <xf numFmtId="3" fontId="0" fillId="0" borderId="53" xfId="59" applyNumberFormat="1" applyFont="1" applyFill="1" applyBorder="1" applyAlignment="1" applyProtection="1">
      <alignment horizontal="right" vertical="center" wrapText="1"/>
      <protection/>
    </xf>
    <xf numFmtId="3" fontId="0" fillId="0" borderId="56" xfId="59" applyNumberFormat="1" applyFont="1" applyFill="1" applyBorder="1" applyAlignment="1" applyProtection="1">
      <alignment horizontal="right" vertical="center" wrapText="1"/>
      <protection/>
    </xf>
    <xf numFmtId="3" fontId="3" fillId="0" borderId="36" xfId="59" applyNumberFormat="1" applyFont="1" applyFill="1" applyBorder="1" applyAlignment="1" applyProtection="1">
      <alignment horizontal="right" vertical="center" wrapText="1"/>
      <protection/>
    </xf>
    <xf numFmtId="3" fontId="0" fillId="0" borderId="49" xfId="59" applyNumberFormat="1" applyFont="1" applyFill="1" applyBorder="1" applyAlignment="1" applyProtection="1">
      <alignment horizontal="right" vertical="center" wrapText="1"/>
      <protection/>
    </xf>
    <xf numFmtId="3" fontId="0" fillId="0" borderId="48" xfId="59" applyNumberFormat="1" applyFont="1" applyFill="1" applyBorder="1" applyAlignment="1" applyProtection="1">
      <alignment horizontal="right" vertical="center" wrapText="1"/>
      <protection/>
    </xf>
    <xf numFmtId="3" fontId="0" fillId="0" borderId="50" xfId="59" applyNumberFormat="1" applyFont="1" applyFill="1" applyBorder="1" applyAlignment="1" applyProtection="1">
      <alignment horizontal="right" vertical="center" wrapText="1"/>
      <protection/>
    </xf>
    <xf numFmtId="3" fontId="0" fillId="0" borderId="42" xfId="59" applyNumberFormat="1" applyFont="1" applyFill="1" applyBorder="1" applyAlignment="1" applyProtection="1">
      <alignment horizontal="right" vertical="center" wrapText="1"/>
      <protection/>
    </xf>
    <xf numFmtId="3" fontId="0" fillId="0" borderId="52" xfId="59" applyNumberFormat="1" applyFont="1" applyFill="1" applyBorder="1" applyAlignment="1" applyProtection="1">
      <alignment horizontal="right" vertical="center" wrapText="1"/>
      <protection/>
    </xf>
    <xf numFmtId="3" fontId="3" fillId="0" borderId="23" xfId="59" applyNumberFormat="1" applyFont="1" applyFill="1" applyBorder="1" applyAlignment="1" applyProtection="1">
      <alignment horizontal="right" vertical="center" wrapText="1"/>
      <protection/>
    </xf>
    <xf numFmtId="3" fontId="0" fillId="0" borderId="13" xfId="59" applyNumberFormat="1" applyFont="1" applyFill="1" applyBorder="1" applyAlignment="1" applyProtection="1">
      <alignment horizontal="right" vertical="center" wrapText="1"/>
      <protection/>
    </xf>
    <xf numFmtId="3" fontId="0" fillId="0" borderId="11" xfId="59" applyNumberFormat="1" applyFont="1" applyFill="1" applyBorder="1" applyAlignment="1" applyProtection="1">
      <alignment horizontal="right" vertical="center" wrapText="1"/>
      <protection/>
    </xf>
    <xf numFmtId="3" fontId="0" fillId="0" borderId="10" xfId="59" applyNumberFormat="1" applyFont="1" applyFill="1" applyBorder="1" applyAlignment="1" applyProtection="1">
      <alignment horizontal="right" vertical="center" wrapText="1"/>
      <protection/>
    </xf>
    <xf numFmtId="3" fontId="0" fillId="0" borderId="14" xfId="59" applyNumberFormat="1" applyFont="1" applyFill="1" applyBorder="1" applyAlignment="1" applyProtection="1">
      <alignment horizontal="right" vertical="center" wrapText="1"/>
      <protection/>
    </xf>
    <xf numFmtId="3" fontId="0" fillId="0" borderId="32" xfId="59" applyNumberFormat="1" applyFont="1" applyFill="1" applyBorder="1" applyAlignment="1" applyProtection="1">
      <alignment horizontal="right" vertical="center" wrapText="1"/>
      <protection/>
    </xf>
    <xf numFmtId="0" fontId="7" fillId="0" borderId="32" xfId="59" applyFont="1" applyFill="1" applyBorder="1" applyAlignment="1" applyProtection="1">
      <alignment horizontal="center" vertical="center" wrapText="1"/>
      <protection/>
    </xf>
    <xf numFmtId="0" fontId="7" fillId="0" borderId="52" xfId="59" applyFont="1" applyFill="1" applyBorder="1" applyAlignment="1" applyProtection="1">
      <alignment horizontal="center" vertical="center" wrapText="1"/>
      <protection/>
    </xf>
    <xf numFmtId="0" fontId="15" fillId="0" borderId="63" xfId="59" applyFont="1" applyFill="1" applyBorder="1" applyAlignment="1" applyProtection="1">
      <alignment horizontal="left" vertical="center" wrapText="1" indent="1"/>
      <protection/>
    </xf>
    <xf numFmtId="0" fontId="15" fillId="0" borderId="33" xfId="59" applyFont="1" applyFill="1" applyBorder="1" applyAlignment="1" applyProtection="1">
      <alignment horizontal="left" vertical="center" wrapText="1" indent="1"/>
      <protection/>
    </xf>
    <xf numFmtId="0" fontId="17" fillId="0" borderId="27" xfId="59" applyFont="1" applyFill="1" applyBorder="1" applyAlignment="1" applyProtection="1">
      <alignment horizontal="left" vertical="center" wrapText="1" indent="1"/>
      <protection/>
    </xf>
    <xf numFmtId="0" fontId="17" fillId="0" borderId="57" xfId="59" applyFont="1" applyFill="1" applyBorder="1" applyAlignment="1" applyProtection="1">
      <alignment horizontal="left" vertical="center" wrapText="1" indent="1"/>
      <protection/>
    </xf>
    <xf numFmtId="0" fontId="17" fillId="0" borderId="58" xfId="59" applyFont="1" applyFill="1" applyBorder="1" applyAlignment="1" applyProtection="1">
      <alignment horizontal="left" vertical="center" wrapText="1" indent="1"/>
      <protection/>
    </xf>
    <xf numFmtId="0" fontId="17" fillId="0" borderId="54" xfId="59" applyFont="1" applyFill="1" applyBorder="1" applyAlignment="1" applyProtection="1">
      <alignment horizontal="left" vertical="center" wrapText="1" indent="1"/>
      <protection/>
    </xf>
    <xf numFmtId="0" fontId="17" fillId="0" borderId="75" xfId="59" applyFont="1" applyFill="1" applyBorder="1" applyAlignment="1" applyProtection="1">
      <alignment horizontal="left" vertical="center" wrapText="1" indent="1"/>
      <protection/>
    </xf>
    <xf numFmtId="0" fontId="18" fillId="0" borderId="75" xfId="59" applyFont="1" applyFill="1" applyBorder="1" applyAlignment="1" applyProtection="1">
      <alignment horizontal="left" vertical="center" wrapText="1" indent="1"/>
      <protection/>
    </xf>
    <xf numFmtId="0" fontId="17" fillId="0" borderId="27" xfId="59" applyFont="1" applyFill="1" applyBorder="1" applyAlignment="1" applyProtection="1">
      <alignment horizontal="left" vertical="center" wrapText="1" indent="2"/>
      <protection/>
    </xf>
    <xf numFmtId="0" fontId="17" fillId="0" borderId="53" xfId="59" applyFont="1" applyFill="1" applyBorder="1" applyAlignment="1" applyProtection="1">
      <alignment horizontal="left" vertical="center" wrapText="1" indent="2"/>
      <protection/>
    </xf>
    <xf numFmtId="0" fontId="17" fillId="0" borderId="58" xfId="59" applyFont="1" applyFill="1" applyBorder="1" applyAlignment="1" applyProtection="1">
      <alignment horizontal="left" indent="1"/>
      <protection/>
    </xf>
    <xf numFmtId="0" fontId="17" fillId="0" borderId="53" xfId="59" applyFont="1" applyFill="1" applyBorder="1" applyAlignment="1" applyProtection="1">
      <alignment horizontal="left" vertical="center" wrapText="1" indent="1"/>
      <protection/>
    </xf>
    <xf numFmtId="0" fontId="15" fillId="0" borderId="33" xfId="59" applyFont="1" applyFill="1" applyBorder="1" applyAlignment="1" applyProtection="1">
      <alignment horizontal="left" vertical="center" wrapText="1" indent="1"/>
      <protection/>
    </xf>
    <xf numFmtId="0" fontId="19" fillId="0" borderId="33" xfId="59" applyFont="1" applyFill="1" applyBorder="1" applyAlignment="1" applyProtection="1">
      <alignment horizontal="left" vertical="center" wrapText="1" indent="1"/>
      <protection/>
    </xf>
    <xf numFmtId="0" fontId="17" fillId="0" borderId="57" xfId="59" applyFont="1" applyFill="1" applyBorder="1" applyAlignment="1" applyProtection="1">
      <alignment horizontal="left" vertical="center" wrapText="1" indent="1"/>
      <protection/>
    </xf>
    <xf numFmtId="0" fontId="17" fillId="0" borderId="54" xfId="59" applyFont="1" applyFill="1" applyBorder="1" applyAlignment="1" applyProtection="1">
      <alignment horizontal="left" vertical="center" wrapText="1" indent="1"/>
      <protection/>
    </xf>
    <xf numFmtId="0" fontId="17" fillId="0" borderId="75" xfId="59" applyFont="1" applyFill="1" applyBorder="1" applyAlignment="1" applyProtection="1">
      <alignment horizontal="left" vertical="center" wrapText="1" indent="2"/>
      <protection/>
    </xf>
    <xf numFmtId="0" fontId="17" fillId="0" borderId="56" xfId="59" applyFont="1" applyFill="1" applyBorder="1" applyAlignment="1" applyProtection="1">
      <alignment horizontal="left" vertical="center" wrapText="1" indent="2"/>
      <protection/>
    </xf>
    <xf numFmtId="0" fontId="7" fillId="0" borderId="33" xfId="59" applyFont="1" applyFill="1" applyBorder="1" applyAlignment="1" applyProtection="1">
      <alignment horizontal="left" vertical="center" wrapText="1" indent="1"/>
      <protection/>
    </xf>
    <xf numFmtId="164" fontId="15" fillId="0" borderId="81" xfId="59" applyNumberFormat="1" applyFont="1" applyFill="1" applyBorder="1" applyAlignment="1" applyProtection="1">
      <alignment horizontal="right" vertical="center" wrapText="1"/>
      <protection/>
    </xf>
    <xf numFmtId="164" fontId="15" fillId="0" borderId="45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90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45" xfId="59" applyNumberFormat="1" applyFont="1" applyFill="1" applyBorder="1" applyAlignment="1" applyProtection="1">
      <alignment horizontal="right" vertical="center" wrapText="1"/>
      <protection/>
    </xf>
    <xf numFmtId="164" fontId="17" fillId="0" borderId="86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0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89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41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90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89" xfId="59" applyNumberFormat="1" applyFont="1" applyFill="1" applyBorder="1" applyAlignment="1" applyProtection="1">
      <alignment horizontal="right" vertical="center" wrapText="1"/>
      <protection/>
    </xf>
    <xf numFmtId="164" fontId="17" fillId="0" borderId="90" xfId="59" applyNumberFormat="1" applyFont="1" applyFill="1" applyBorder="1" applyAlignment="1" applyProtection="1">
      <alignment horizontal="right" vertical="center" wrapText="1"/>
      <protection/>
    </xf>
    <xf numFmtId="164" fontId="17" fillId="0" borderId="41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89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0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45" xfId="59" applyNumberFormat="1" applyFont="1" applyFill="1" applyBorder="1" applyAlignment="1" applyProtection="1">
      <alignment horizontal="right" vertical="center" wrapText="1"/>
      <protection locked="0"/>
    </xf>
    <xf numFmtId="164" fontId="19" fillId="0" borderId="45" xfId="59" applyNumberFormat="1" applyFont="1" applyFill="1" applyBorder="1" applyAlignment="1" applyProtection="1">
      <alignment horizontal="right" vertical="center" wrapText="1"/>
      <protection/>
    </xf>
    <xf numFmtId="164" fontId="15" fillId="0" borderId="45" xfId="59" applyNumberFormat="1" applyFont="1" applyFill="1" applyBorder="1" applyAlignment="1" applyProtection="1">
      <alignment horizontal="right" vertical="center" wrapText="1"/>
      <protection/>
    </xf>
    <xf numFmtId="164" fontId="17" fillId="0" borderId="86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18" fillId="0" borderId="0" xfId="59" applyNumberFormat="1" applyFont="1" applyFill="1" applyBorder="1" applyAlignment="1" applyProtection="1">
      <alignment horizontal="right" vertical="center" wrapText="1"/>
      <protection/>
    </xf>
    <xf numFmtId="164" fontId="18" fillId="0" borderId="41" xfId="59" applyNumberFormat="1" applyFont="1" applyFill="1" applyBorder="1" applyAlignment="1" applyProtection="1">
      <alignment horizontal="right" vertical="center" wrapText="1"/>
      <protection/>
    </xf>
    <xf numFmtId="164" fontId="17" fillId="0" borderId="94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62" xfId="59" applyNumberFormat="1" applyFont="1" applyFill="1" applyBorder="1" applyAlignment="1" applyProtection="1">
      <alignment horizontal="right" vertical="center" wrapText="1"/>
      <protection/>
    </xf>
    <xf numFmtId="0" fontId="7" fillId="0" borderId="56" xfId="59" applyFont="1" applyFill="1" applyBorder="1" applyAlignment="1" applyProtection="1">
      <alignment horizontal="center" vertical="center" wrapText="1"/>
      <protection/>
    </xf>
    <xf numFmtId="0" fontId="15" fillId="0" borderId="63" xfId="59" applyFont="1" applyFill="1" applyBorder="1" applyAlignment="1" applyProtection="1">
      <alignment vertical="center" wrapText="1"/>
      <protection/>
    </xf>
    <xf numFmtId="0" fontId="17" fillId="0" borderId="27" xfId="59" applyFont="1" applyFill="1" applyBorder="1" applyAlignment="1" applyProtection="1">
      <alignment horizontal="left" indent="6"/>
      <protection/>
    </xf>
    <xf numFmtId="0" fontId="17" fillId="0" borderId="27" xfId="59" applyFont="1" applyFill="1" applyBorder="1" applyAlignment="1" applyProtection="1">
      <alignment horizontal="left" vertical="center" wrapText="1" indent="6"/>
      <protection/>
    </xf>
    <xf numFmtId="0" fontId="17" fillId="0" borderId="53" xfId="59" applyFont="1" applyFill="1" applyBorder="1" applyAlignment="1" applyProtection="1">
      <alignment horizontal="left" vertical="center" wrapText="1" indent="6"/>
      <protection/>
    </xf>
    <xf numFmtId="0" fontId="17" fillId="0" borderId="56" xfId="59" applyFont="1" applyFill="1" applyBorder="1" applyAlignment="1" applyProtection="1">
      <alignment horizontal="left" vertical="center" wrapText="1" indent="6"/>
      <protection/>
    </xf>
    <xf numFmtId="0" fontId="15" fillId="0" borderId="33" xfId="59" applyFont="1" applyFill="1" applyBorder="1" applyAlignment="1" applyProtection="1">
      <alignment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 indent="1"/>
      <protection/>
    </xf>
    <xf numFmtId="0" fontId="7" fillId="0" borderId="33" xfId="59" applyFont="1" applyFill="1" applyBorder="1" applyAlignment="1" applyProtection="1">
      <alignment vertical="center" wrapText="1"/>
      <protection/>
    </xf>
    <xf numFmtId="164" fontId="15" fillId="0" borderId="81" xfId="59" applyNumberFormat="1" applyFont="1" applyFill="1" applyBorder="1" applyAlignment="1" applyProtection="1">
      <alignment vertical="center" wrapText="1"/>
      <protection/>
    </xf>
    <xf numFmtId="164" fontId="17" fillId="0" borderId="86" xfId="59" applyNumberFormat="1" applyFont="1" applyFill="1" applyBorder="1" applyAlignment="1" applyProtection="1">
      <alignment vertical="center" wrapText="1"/>
      <protection locked="0"/>
    </xf>
    <xf numFmtId="164" fontId="17" fillId="0" borderId="94" xfId="59" applyNumberFormat="1" applyFont="1" applyFill="1" applyBorder="1" applyAlignment="1" applyProtection="1">
      <alignment vertical="center" wrapText="1"/>
      <protection locked="0"/>
    </xf>
    <xf numFmtId="164" fontId="15" fillId="0" borderId="45" xfId="59" applyNumberFormat="1" applyFont="1" applyFill="1" applyBorder="1" applyAlignment="1" applyProtection="1">
      <alignment vertical="center" wrapText="1"/>
      <protection/>
    </xf>
    <xf numFmtId="164" fontId="17" fillId="0" borderId="89" xfId="59" applyNumberFormat="1" applyFont="1" applyFill="1" applyBorder="1" applyAlignment="1" applyProtection="1">
      <alignment vertical="center" wrapText="1"/>
      <protection locked="0"/>
    </xf>
    <xf numFmtId="164" fontId="15" fillId="0" borderId="45" xfId="59" applyNumberFormat="1" applyFont="1" applyFill="1" applyBorder="1" applyAlignment="1" applyProtection="1">
      <alignment vertical="center" wrapText="1"/>
      <protection locked="0"/>
    </xf>
    <xf numFmtId="164" fontId="17" fillId="0" borderId="90" xfId="59" applyNumberFormat="1" applyFont="1" applyFill="1" applyBorder="1" applyAlignment="1" applyProtection="1">
      <alignment vertical="center" wrapText="1"/>
      <protection/>
    </xf>
    <xf numFmtId="164" fontId="17" fillId="0" borderId="0" xfId="59" applyNumberFormat="1" applyFont="1" applyFill="1" applyBorder="1" applyAlignment="1" applyProtection="1">
      <alignment vertical="center" wrapText="1"/>
      <protection locked="0"/>
    </xf>
    <xf numFmtId="164" fontId="17" fillId="19" borderId="94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81" xfId="59" applyNumberFormat="1" applyFont="1" applyFill="1" applyBorder="1" applyAlignment="1" applyProtection="1">
      <alignment vertical="center" wrapText="1"/>
      <protection locked="0"/>
    </xf>
    <xf numFmtId="3" fontId="15" fillId="0" borderId="45" xfId="59" applyNumberFormat="1" applyFont="1" applyFill="1" applyBorder="1" applyAlignment="1" applyProtection="1">
      <alignment horizontal="right" vertical="center" wrapText="1"/>
      <protection/>
    </xf>
    <xf numFmtId="3" fontId="17" fillId="0" borderId="86" xfId="59" applyNumberFormat="1" applyFont="1" applyFill="1" applyBorder="1" applyAlignment="1" applyProtection="1">
      <alignment horizontal="right" vertical="center" wrapText="1"/>
      <protection/>
    </xf>
    <xf numFmtId="3" fontId="17" fillId="0" borderId="90" xfId="59" applyNumberFormat="1" applyFont="1" applyFill="1" applyBorder="1" applyAlignment="1" applyProtection="1">
      <alignment horizontal="right" vertical="center" wrapText="1"/>
      <protection/>
    </xf>
    <xf numFmtId="3" fontId="17" fillId="0" borderId="0" xfId="59" applyNumberFormat="1" applyFont="1" applyFill="1" applyBorder="1" applyAlignment="1" applyProtection="1">
      <alignment horizontal="right" vertical="center" wrapText="1"/>
      <protection/>
    </xf>
    <xf numFmtId="3" fontId="17" fillId="0" borderId="41" xfId="59" applyNumberFormat="1" applyFont="1" applyFill="1" applyBorder="1" applyAlignment="1" applyProtection="1">
      <alignment horizontal="right" vertical="center" wrapText="1"/>
      <protection/>
    </xf>
    <xf numFmtId="3" fontId="17" fillId="0" borderId="94" xfId="59" applyNumberFormat="1" applyFont="1" applyFill="1" applyBorder="1" applyAlignment="1" applyProtection="1">
      <alignment horizontal="right" vertical="center" wrapText="1"/>
      <protection/>
    </xf>
    <xf numFmtId="164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right" vertical="center" indent="1"/>
      <protection/>
    </xf>
    <xf numFmtId="0" fontId="7" fillId="0" borderId="13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4" fillId="0" borderId="57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right" vertical="center" indent="1"/>
      <protection/>
    </xf>
    <xf numFmtId="0" fontId="14" fillId="0" borderId="11" xfId="0" applyFont="1" applyBorder="1" applyAlignment="1" applyProtection="1">
      <alignment horizontal="left" vertical="center" indent="1"/>
      <protection locked="0"/>
    </xf>
    <xf numFmtId="0" fontId="14" fillId="0" borderId="11" xfId="0" applyFont="1" applyBorder="1" applyAlignment="1" applyProtection="1">
      <alignment horizontal="left" vertical="center" wrapText="1" indent="1"/>
      <protection locked="0"/>
    </xf>
    <xf numFmtId="3" fontId="14" fillId="0" borderId="27" xfId="0" applyNumberFormat="1" applyFont="1" applyBorder="1" applyAlignment="1" applyProtection="1">
      <alignment horizontal="right" vertical="center" indent="1"/>
      <protection locked="0"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14" fillId="0" borderId="19" xfId="0" applyFont="1" applyBorder="1" applyAlignment="1" applyProtection="1">
      <alignment horizontal="right" vertical="center" indent="1"/>
      <protection/>
    </xf>
    <xf numFmtId="0" fontId="14" fillId="0" borderId="14" xfId="0" applyFont="1" applyBorder="1" applyAlignment="1" applyProtection="1">
      <alignment horizontal="left" vertical="center" indent="1"/>
      <protection locked="0"/>
    </xf>
    <xf numFmtId="3" fontId="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4" fillId="0" borderId="37" xfId="0" applyNumberFormat="1" applyFont="1" applyBorder="1" applyAlignment="1" applyProtection="1">
      <alignment horizontal="right" vertical="center" indent="1"/>
      <protection locked="0"/>
    </xf>
    <xf numFmtId="3" fontId="14" fillId="0" borderId="25" xfId="0" applyNumberFormat="1" applyFont="1" applyBorder="1" applyAlignment="1" applyProtection="1">
      <alignment horizontal="right" vertical="center" indent="1"/>
      <protection locked="0"/>
    </xf>
    <xf numFmtId="3" fontId="7" fillId="0" borderId="25" xfId="0" applyNumberFormat="1" applyFont="1" applyBorder="1" applyAlignment="1" applyProtection="1">
      <alignment horizontal="right" vertical="center" indent="1"/>
      <protection locked="0"/>
    </xf>
    <xf numFmtId="3" fontId="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7" fillId="0" borderId="27" xfId="0" applyNumberFormat="1" applyFont="1" applyBorder="1" applyAlignment="1" applyProtection="1">
      <alignment horizontal="right" vertical="center" indent="1"/>
      <protection locked="0"/>
    </xf>
    <xf numFmtId="0" fontId="29" fillId="0" borderId="61" xfId="0" applyFont="1" applyFill="1" applyBorder="1" applyAlignment="1" applyProtection="1">
      <alignment horizontal="left" vertical="center" wrapText="1" indent="1"/>
      <protection locked="0"/>
    </xf>
    <xf numFmtId="0" fontId="21" fillId="0" borderId="6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/>
    </xf>
    <xf numFmtId="0" fontId="7" fillId="0" borderId="24" xfId="0" applyFont="1" applyFill="1" applyBorder="1" applyAlignment="1">
      <alignment vertical="center"/>
    </xf>
    <xf numFmtId="0" fontId="15" fillId="0" borderId="6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vertical="center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17" fillId="0" borderId="37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 quotePrefix="1">
      <alignment horizontal="left" vertical="center" indent="1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>
      <alignment vertical="center"/>
    </xf>
    <xf numFmtId="49" fontId="17" fillId="0" borderId="16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3" fontId="17" fillId="0" borderId="25" xfId="0" applyNumberFormat="1" applyFont="1" applyFill="1" applyBorder="1" applyAlignment="1">
      <alignment vertical="center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vertical="center"/>
    </xf>
    <xf numFmtId="3" fontId="17" fillId="0" borderId="3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7" fillId="0" borderId="16" xfId="0" applyNumberFormat="1" applyFont="1" applyFill="1" applyBorder="1" applyAlignment="1">
      <alignment horizontal="left" vertical="center"/>
    </xf>
    <xf numFmtId="49" fontId="17" fillId="0" borderId="16" xfId="0" applyNumberFormat="1" applyFont="1" applyFill="1" applyBorder="1" applyAlignment="1" applyProtection="1">
      <alignment vertical="center"/>
      <protection locked="0"/>
    </xf>
    <xf numFmtId="171" fontId="17" fillId="0" borderId="37" xfId="42" applyNumberFormat="1" applyFont="1" applyFill="1" applyBorder="1" applyAlignment="1" applyProtection="1" quotePrefix="1">
      <alignment horizontal="right"/>
      <protection locked="0"/>
    </xf>
    <xf numFmtId="171" fontId="17" fillId="0" borderId="25" xfId="42" applyNumberFormat="1" applyFont="1" applyFill="1" applyBorder="1" applyAlignment="1" applyProtection="1">
      <alignment/>
      <protection locked="0"/>
    </xf>
    <xf numFmtId="171" fontId="17" fillId="0" borderId="25" xfId="60" applyNumberFormat="1" applyFont="1" applyFill="1" applyBorder="1" applyProtection="1">
      <alignment/>
      <protection locked="0"/>
    </xf>
    <xf numFmtId="171" fontId="17" fillId="0" borderId="60" xfId="60" applyNumberFormat="1" applyFont="1" applyFill="1" applyBorder="1" applyProtection="1">
      <alignment/>
      <protection locked="0"/>
    </xf>
    <xf numFmtId="171" fontId="15" fillId="0" borderId="30" xfId="60" applyNumberFormat="1" applyFont="1" applyFill="1" applyBorder="1" applyAlignment="1">
      <alignment vertical="center"/>
      <protection/>
    </xf>
    <xf numFmtId="171" fontId="17" fillId="0" borderId="37" xfId="60" applyNumberFormat="1" applyFont="1" applyFill="1" applyBorder="1" applyProtection="1">
      <alignment/>
      <protection locked="0"/>
    </xf>
    <xf numFmtId="171" fontId="15" fillId="0" borderId="30" xfId="60" applyNumberFormat="1" applyFont="1" applyFill="1" applyBorder="1" applyAlignment="1">
      <alignment horizontal="center" vertical="center" wrapText="1"/>
      <protection/>
    </xf>
    <xf numFmtId="171" fontId="17" fillId="0" borderId="37" xfId="60" applyNumberFormat="1" applyFont="1" applyFill="1" applyBorder="1" applyAlignment="1" applyProtection="1">
      <alignment vertical="center"/>
      <protection locked="0"/>
    </xf>
    <xf numFmtId="171" fontId="17" fillId="0" borderId="60" xfId="60" applyNumberFormat="1" applyFont="1" applyFill="1" applyBorder="1" applyAlignment="1" applyProtection="1">
      <alignment vertical="center"/>
      <protection locked="0"/>
    </xf>
    <xf numFmtId="171" fontId="15" fillId="0" borderId="95" xfId="60" applyNumberFormat="1" applyFont="1" applyFill="1" applyBorder="1" applyAlignment="1">
      <alignment vertical="center"/>
      <protection/>
    </xf>
    <xf numFmtId="171" fontId="17" fillId="0" borderId="37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25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93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26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29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60" xfId="42" applyNumberFormat="1" applyFont="1" applyFill="1" applyBorder="1" applyAlignment="1" applyProtection="1" quotePrefix="1">
      <alignment horizontal="right" vertical="center"/>
      <protection locked="0"/>
    </xf>
    <xf numFmtId="0" fontId="7" fillId="0" borderId="47" xfId="59" applyFont="1" applyFill="1" applyBorder="1" applyAlignment="1" applyProtection="1">
      <alignment horizontal="center" vertical="center" wrapText="1"/>
      <protection/>
    </xf>
    <xf numFmtId="0" fontId="7" fillId="0" borderId="81" xfId="59" applyFont="1" applyFill="1" applyBorder="1" applyAlignment="1" applyProtection="1">
      <alignment horizontal="center" vertical="center" wrapText="1"/>
      <protection/>
    </xf>
    <xf numFmtId="0" fontId="7" fillId="0" borderId="62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Alignment="1">
      <alignment horizontal="center"/>
      <protection/>
    </xf>
    <xf numFmtId="0" fontId="7" fillId="0" borderId="63" xfId="59" applyFont="1" applyFill="1" applyBorder="1" applyAlignment="1" applyProtection="1">
      <alignment horizontal="center" vertical="center" wrapText="1"/>
      <protection/>
    </xf>
    <xf numFmtId="0" fontId="7" fillId="0" borderId="54" xfId="59" applyFont="1" applyFill="1" applyBorder="1" applyAlignment="1" applyProtection="1">
      <alignment horizontal="center" vertical="center" wrapText="1"/>
      <protection/>
    </xf>
    <xf numFmtId="0" fontId="7" fillId="0" borderId="57" xfId="59" applyFont="1" applyFill="1" applyBorder="1" applyAlignment="1" applyProtection="1">
      <alignment horizontal="center" vertical="center" wrapText="1"/>
      <protection/>
    </xf>
    <xf numFmtId="0" fontId="7" fillId="0" borderId="86" xfId="59" applyFont="1" applyFill="1" applyBorder="1" applyAlignment="1" applyProtection="1">
      <alignment horizontal="center" vertical="center" wrapText="1"/>
      <protection/>
    </xf>
    <xf numFmtId="0" fontId="7" fillId="0" borderId="49" xfId="59" applyFont="1" applyFill="1" applyBorder="1" applyAlignment="1" applyProtection="1">
      <alignment horizontal="center" vertical="center" wrapTex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32" fillId="0" borderId="81" xfId="59" applyFont="1" applyFill="1" applyBorder="1" applyAlignment="1" applyProtection="1">
      <alignment horizontal="left" vertical="center" wrapText="1"/>
      <protection/>
    </xf>
    <xf numFmtId="164" fontId="16" fillId="0" borderId="35" xfId="59" applyNumberFormat="1" applyFont="1" applyFill="1" applyBorder="1" applyAlignment="1" applyProtection="1">
      <alignment horizontal="left" vertical="center"/>
      <protection/>
    </xf>
    <xf numFmtId="0" fontId="6" fillId="0" borderId="0" xfId="59" applyFont="1" applyFill="1" applyAlignment="1">
      <alignment horizontal="center" wrapText="1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96" xfId="0" applyNumberFormat="1" applyFont="1" applyFill="1" applyBorder="1" applyAlignment="1" applyProtection="1">
      <alignment horizontal="center" vertical="center" wrapText="1"/>
      <protection/>
    </xf>
    <xf numFmtId="164" fontId="7" fillId="0" borderId="9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87" xfId="0" applyNumberFormat="1" applyFont="1" applyFill="1" applyBorder="1" applyAlignment="1" applyProtection="1">
      <alignment horizontal="center" vertical="center" wrapText="1"/>
      <protection/>
    </xf>
    <xf numFmtId="164" fontId="7" fillId="0" borderId="85" xfId="0" applyNumberFormat="1" applyFont="1" applyFill="1" applyBorder="1" applyAlignment="1" applyProtection="1">
      <alignment horizontal="center" vertical="center" wrapText="1"/>
      <protection/>
    </xf>
    <xf numFmtId="164" fontId="5" fillId="0" borderId="35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98" xfId="0" applyFont="1" applyFill="1" applyBorder="1" applyAlignment="1" applyProtection="1">
      <alignment horizontal="center" vertical="center" wrapText="1"/>
      <protection/>
    </xf>
    <xf numFmtId="0" fontId="7" fillId="0" borderId="99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7" fillId="0" borderId="99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94" xfId="0" applyFont="1" applyFill="1" applyBorder="1" applyAlignment="1" applyProtection="1">
      <alignment horizontal="center" vertical="center"/>
      <protection locked="0"/>
    </xf>
    <xf numFmtId="0" fontId="7" fillId="0" borderId="100" xfId="0" applyFont="1" applyFill="1" applyBorder="1" applyAlignment="1" applyProtection="1">
      <alignment horizontal="center" vertical="center" wrapText="1"/>
      <protection/>
    </xf>
    <xf numFmtId="0" fontId="7" fillId="0" borderId="74" xfId="0" applyFont="1" applyFill="1" applyBorder="1" applyAlignment="1" applyProtection="1">
      <alignment horizontal="center" vertical="center" wrapText="1"/>
      <protection/>
    </xf>
    <xf numFmtId="0" fontId="7" fillId="0" borderId="101" xfId="0" applyFont="1" applyFill="1" applyBorder="1" applyAlignment="1" applyProtection="1">
      <alignment horizontal="center" vertical="center" wrapText="1"/>
      <protection/>
    </xf>
    <xf numFmtId="0" fontId="7" fillId="0" borderId="102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98" xfId="0" applyFont="1" applyFill="1" applyBorder="1" applyAlignment="1" applyProtection="1">
      <alignment horizontal="center" vertical="center" wrapText="1"/>
      <protection/>
    </xf>
    <xf numFmtId="0" fontId="3" fillId="0" borderId="99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99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 quotePrefix="1">
      <alignment horizontal="center" vertical="center"/>
      <protection locked="0"/>
    </xf>
    <xf numFmtId="0" fontId="3" fillId="0" borderId="94" xfId="0" applyFont="1" applyFill="1" applyBorder="1" applyAlignment="1" applyProtection="1" quotePrefix="1">
      <alignment horizontal="center" vertical="center"/>
      <protection locked="0"/>
    </xf>
    <xf numFmtId="0" fontId="3" fillId="0" borderId="100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 applyProtection="1">
      <alignment horizontal="center" vertical="center" wrapText="1"/>
      <protection/>
    </xf>
    <xf numFmtId="0" fontId="3" fillId="0" borderId="101" xfId="0" applyFont="1" applyFill="1" applyBorder="1" applyAlignment="1" applyProtection="1">
      <alignment horizontal="center" vertical="center" wrapText="1"/>
      <protection/>
    </xf>
    <xf numFmtId="0" fontId="3" fillId="0" borderId="102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 quotePrefix="1">
      <alignment horizontal="center" vertical="center"/>
      <protection locked="0"/>
    </xf>
    <xf numFmtId="0" fontId="7" fillId="0" borderId="94" xfId="0" applyFont="1" applyFill="1" applyBorder="1" applyAlignment="1" applyProtection="1" quotePrefix="1">
      <alignment horizontal="center" vertical="center"/>
      <protection locked="0"/>
    </xf>
    <xf numFmtId="0" fontId="30" fillId="0" borderId="0" xfId="60" applyFont="1" applyFill="1" applyAlignment="1" applyProtection="1">
      <alignment horizontal="center"/>
      <protection locked="0"/>
    </xf>
    <xf numFmtId="0" fontId="6" fillId="0" borderId="0" xfId="60" applyFont="1" applyFill="1" applyAlignment="1">
      <alignment horizontal="center" wrapText="1"/>
      <protection/>
    </xf>
    <xf numFmtId="0" fontId="6" fillId="0" borderId="0" xfId="60" applyFont="1" applyFill="1" applyAlignment="1">
      <alignment horizontal="center"/>
      <protection/>
    </xf>
    <xf numFmtId="0" fontId="6" fillId="0" borderId="103" xfId="60" applyFont="1" applyFill="1" applyBorder="1" applyAlignment="1">
      <alignment horizontal="center" vertical="center"/>
      <protection/>
    </xf>
    <xf numFmtId="0" fontId="6" fillId="0" borderId="104" xfId="60" applyFont="1" applyFill="1" applyBorder="1" applyAlignment="1">
      <alignment horizontal="center" vertical="center"/>
      <protection/>
    </xf>
    <xf numFmtId="0" fontId="6" fillId="0" borderId="105" xfId="60" applyFont="1" applyFill="1" applyBorder="1" applyAlignment="1">
      <alignment horizontal="center" vertical="center"/>
      <protection/>
    </xf>
    <xf numFmtId="0" fontId="6" fillId="0" borderId="36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 quotePrefix="1">
      <alignment horizontal="center" vertical="center" wrapText="1"/>
      <protection/>
    </xf>
    <xf numFmtId="0" fontId="3" fillId="0" borderId="15" xfId="60" applyFont="1" applyFill="1" applyBorder="1" applyAlignment="1" quotePrefix="1">
      <alignment horizontal="center" vertical="center" wrapText="1"/>
      <protection/>
    </xf>
    <xf numFmtId="0" fontId="3" fillId="0" borderId="62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64" xfId="60" applyFont="1" applyFill="1" applyBorder="1" applyAlignment="1">
      <alignment horizontal="center" vertical="center"/>
      <protection/>
    </xf>
    <xf numFmtId="0" fontId="3" fillId="0" borderId="93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3" fillId="0" borderId="91" xfId="60" applyFont="1" applyFill="1" applyBorder="1" applyAlignment="1">
      <alignment horizontal="center" vertical="center"/>
      <protection/>
    </xf>
    <xf numFmtId="0" fontId="30" fillId="0" borderId="0" xfId="60" applyFont="1" applyFill="1" applyAlignment="1" applyProtection="1">
      <alignment horizontal="center" vertical="center"/>
      <protection locked="0"/>
    </xf>
    <xf numFmtId="0" fontId="6" fillId="0" borderId="0" xfId="60" applyFont="1" applyFill="1" applyAlignment="1" applyProtection="1">
      <alignment horizontal="center" vertical="center"/>
      <protection locked="0"/>
    </xf>
    <xf numFmtId="0" fontId="5" fillId="0" borderId="35" xfId="60" applyFont="1" applyFill="1" applyBorder="1" applyAlignment="1">
      <alignment horizontal="right"/>
      <protection/>
    </xf>
    <xf numFmtId="0" fontId="5" fillId="0" borderId="0" xfId="60" applyFont="1" applyFill="1" applyBorder="1" applyAlignment="1">
      <alignment horizontal="right"/>
      <protection/>
    </xf>
    <xf numFmtId="0" fontId="6" fillId="0" borderId="0" xfId="60" applyFont="1" applyFill="1" applyAlignment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left" vertical="center" wrapText="1" indent="1"/>
      <protection/>
    </xf>
    <xf numFmtId="0" fontId="7" fillId="0" borderId="43" xfId="0" applyFont="1" applyFill="1" applyBorder="1" applyAlignment="1" applyProtection="1">
      <alignment horizontal="left" vertical="center" wrapText="1" inden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96" xfId="0" applyNumberFormat="1" applyFont="1" applyFill="1" applyBorder="1" applyAlignment="1" applyProtection="1">
      <alignment horizontal="center" vertical="center" wrapText="1"/>
      <protection/>
    </xf>
    <xf numFmtId="164" fontId="7" fillId="0" borderId="97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17" xfId="0" applyNumberFormat="1" applyFont="1" applyFill="1" applyBorder="1" applyAlignment="1" applyProtection="1">
      <alignment horizontal="center" vertical="center" wrapText="1"/>
      <protection/>
    </xf>
    <xf numFmtId="164" fontId="7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164" fontId="7" fillId="0" borderId="46" xfId="0" applyNumberFormat="1" applyFont="1" applyFill="1" applyBorder="1" applyAlignment="1">
      <alignment horizontal="center" vertical="center" wrapText="1"/>
    </xf>
    <xf numFmtId="164" fontId="7" fillId="0" borderId="96" xfId="0" applyNumberFormat="1" applyFont="1" applyFill="1" applyBorder="1" applyAlignment="1">
      <alignment horizontal="center" vertical="center" wrapText="1"/>
    </xf>
    <xf numFmtId="164" fontId="7" fillId="0" borderId="97" xfId="0" applyNumberFormat="1" applyFont="1" applyFill="1" applyBorder="1" applyAlignment="1">
      <alignment horizontal="center" vertical="center" wrapText="1"/>
    </xf>
    <xf numFmtId="164" fontId="7" fillId="0" borderId="96" xfId="0" applyNumberFormat="1" applyFont="1" applyFill="1" applyBorder="1" applyAlignment="1">
      <alignment horizontal="center" vertical="center"/>
    </xf>
    <xf numFmtId="164" fontId="7" fillId="0" borderId="97" xfId="0" applyNumberFormat="1" applyFont="1" applyFill="1" applyBorder="1" applyAlignment="1">
      <alignment horizontal="center" vertical="center"/>
    </xf>
    <xf numFmtId="164" fontId="7" fillId="0" borderId="100" xfId="0" applyNumberFormat="1" applyFont="1" applyFill="1" applyBorder="1" applyAlignment="1">
      <alignment horizontal="center" vertical="center" wrapText="1"/>
    </xf>
    <xf numFmtId="164" fontId="7" fillId="0" borderId="101" xfId="0" applyNumberFormat="1" applyFont="1" applyFill="1" applyBorder="1" applyAlignment="1">
      <alignment horizontal="center" vertical="center" wrapText="1"/>
    </xf>
    <xf numFmtId="164" fontId="7" fillId="0" borderId="57" xfId="0" applyNumberFormat="1" applyFont="1" applyFill="1" applyBorder="1" applyAlignment="1">
      <alignment horizontal="center" vertical="center" wrapText="1"/>
    </xf>
    <xf numFmtId="164" fontId="7" fillId="0" borderId="99" xfId="0" applyNumberFormat="1" applyFont="1" applyFill="1" applyBorder="1" applyAlignment="1">
      <alignment horizontal="center" vertical="center" wrapText="1"/>
    </xf>
    <xf numFmtId="0" fontId="7" fillId="0" borderId="100" xfId="0" applyFont="1" applyFill="1" applyBorder="1" applyAlignment="1" applyProtection="1">
      <alignment horizontal="left" vertical="center" wrapText="1"/>
      <protection/>
    </xf>
    <xf numFmtId="0" fontId="7" fillId="0" borderId="81" xfId="0" applyFont="1" applyFill="1" applyBorder="1" applyAlignment="1" applyProtection="1">
      <alignment horizontal="left" vertical="center" wrapText="1"/>
      <protection/>
    </xf>
    <xf numFmtId="0" fontId="7" fillId="0" borderId="47" xfId="0" applyFont="1" applyFill="1" applyBorder="1" applyAlignment="1" applyProtection="1">
      <alignment horizontal="left" vertical="center" wrapText="1"/>
      <protection/>
    </xf>
    <xf numFmtId="0" fontId="15" fillId="0" borderId="44" xfId="0" applyFont="1" applyFill="1" applyBorder="1" applyAlignment="1" applyProtection="1">
      <alignment horizontal="left" vertical="center"/>
      <protection/>
    </xf>
    <xf numFmtId="0" fontId="15" fillId="0" borderId="43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35" xfId="0" applyFont="1" applyFill="1" applyBorder="1" applyAlignment="1">
      <alignment horizontal="right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justify" vertical="center" wrapText="1"/>
    </xf>
    <xf numFmtId="0" fontId="7" fillId="0" borderId="44" xfId="0" applyFont="1" applyFill="1" applyBorder="1" applyAlignment="1">
      <alignment horizontal="left" vertical="center" indent="2"/>
    </xf>
    <xf numFmtId="0" fontId="7" fillId="0" borderId="43" xfId="0" applyFont="1" applyFill="1" applyBorder="1" applyAlignment="1">
      <alignment horizontal="left" vertical="center" indent="2"/>
    </xf>
    <xf numFmtId="0" fontId="34" fillId="0" borderId="0" xfId="62" applyFont="1" applyFill="1" applyAlignment="1">
      <alignment horizontal="left"/>
      <protection/>
    </xf>
    <xf numFmtId="0" fontId="13" fillId="0" borderId="0" xfId="62" applyFont="1" applyFill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/>
      <protection/>
    </xf>
    <xf numFmtId="0" fontId="46" fillId="0" borderId="0" xfId="62" applyFont="1" applyFill="1" applyBorder="1" applyAlignment="1">
      <alignment horizontal="right"/>
      <protection/>
    </xf>
    <xf numFmtId="0" fontId="47" fillId="0" borderId="24" xfId="62" applyFont="1" applyFill="1" applyBorder="1" applyAlignment="1">
      <alignment horizontal="center" vertical="center" wrapText="1"/>
      <protection/>
    </xf>
    <xf numFmtId="0" fontId="47" fillId="0" borderId="15" xfId="62" applyFont="1" applyFill="1" applyBorder="1" applyAlignment="1">
      <alignment horizontal="center" vertical="center" wrapText="1"/>
      <protection/>
    </xf>
    <xf numFmtId="0" fontId="47" fillId="0" borderId="18" xfId="62" applyFont="1" applyFill="1" applyBorder="1" applyAlignment="1">
      <alignment horizontal="center" vertical="center" wrapText="1"/>
      <protection/>
    </xf>
    <xf numFmtId="0" fontId="16" fillId="0" borderId="62" xfId="61" applyFont="1" applyFill="1" applyBorder="1" applyAlignment="1" applyProtection="1">
      <alignment horizontal="center" vertical="center" textRotation="90"/>
      <protection/>
    </xf>
    <xf numFmtId="0" fontId="16" fillId="0" borderId="10" xfId="61" applyFont="1" applyFill="1" applyBorder="1" applyAlignment="1" applyProtection="1">
      <alignment horizontal="center" vertical="center" textRotation="90"/>
      <protection/>
    </xf>
    <xf numFmtId="0" fontId="16" fillId="0" borderId="12" xfId="61" applyFont="1" applyFill="1" applyBorder="1" applyAlignment="1" applyProtection="1">
      <alignment horizontal="center" vertical="center" textRotation="90"/>
      <protection/>
    </xf>
    <xf numFmtId="0" fontId="46" fillId="0" borderId="13" xfId="62" applyFont="1" applyFill="1" applyBorder="1" applyAlignment="1">
      <alignment horizontal="center" vertical="center" wrapText="1"/>
      <protection/>
    </xf>
    <xf numFmtId="0" fontId="46" fillId="0" borderId="11" xfId="62" applyFont="1" applyFill="1" applyBorder="1" applyAlignment="1">
      <alignment horizontal="center" vertical="center" wrapText="1"/>
      <protection/>
    </xf>
    <xf numFmtId="0" fontId="46" fillId="0" borderId="64" xfId="62" applyFont="1" applyFill="1" applyBorder="1" applyAlignment="1">
      <alignment horizontal="center" vertical="center" wrapText="1"/>
      <protection/>
    </xf>
    <xf numFmtId="0" fontId="46" fillId="0" borderId="26" xfId="62" applyFont="1" applyFill="1" applyBorder="1" applyAlignment="1">
      <alignment horizontal="center" vertical="center" wrapText="1"/>
      <protection/>
    </xf>
    <xf numFmtId="0" fontId="46" fillId="0" borderId="11" xfId="62" applyFont="1" applyFill="1" applyBorder="1" applyAlignment="1">
      <alignment horizontal="center" wrapText="1"/>
      <protection/>
    </xf>
    <xf numFmtId="0" fontId="46" fillId="0" borderId="25" xfId="62" applyFont="1" applyFill="1" applyBorder="1" applyAlignment="1">
      <alignment horizontal="center" wrapText="1"/>
      <protection/>
    </xf>
    <xf numFmtId="0" fontId="34" fillId="0" borderId="0" xfId="62" applyFont="1" applyFill="1" applyAlignment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6" fillId="0" borderId="0" xfId="61" applyFont="1" applyFill="1" applyAlignment="1" applyProtection="1">
      <alignment horizontal="center" vertical="center" wrapText="1"/>
      <protection/>
    </xf>
    <xf numFmtId="0" fontId="16" fillId="0" borderId="0" xfId="61" applyFont="1" applyFill="1" applyBorder="1" applyAlignment="1" applyProtection="1">
      <alignment horizontal="right" vertical="center"/>
      <protection/>
    </xf>
    <xf numFmtId="0" fontId="6" fillId="0" borderId="20" xfId="61" applyFont="1" applyFill="1" applyBorder="1" applyAlignment="1" applyProtection="1">
      <alignment horizontal="center" vertical="center" wrapText="1"/>
      <protection/>
    </xf>
    <xf numFmtId="0" fontId="6" fillId="0" borderId="16" xfId="61" applyFont="1" applyFill="1" applyBorder="1" applyAlignment="1" applyProtection="1">
      <alignment horizontal="center" vertical="center" wrapText="1"/>
      <protection/>
    </xf>
    <xf numFmtId="0" fontId="16" fillId="0" borderId="13" xfId="61" applyFont="1" applyFill="1" applyBorder="1" applyAlignment="1" applyProtection="1">
      <alignment horizontal="center" vertical="center" textRotation="90"/>
      <protection/>
    </xf>
    <xf numFmtId="0" fontId="16" fillId="0" borderId="11" xfId="61" applyFont="1" applyFill="1" applyBorder="1" applyAlignment="1" applyProtection="1">
      <alignment horizontal="center" vertical="center" textRotation="90"/>
      <protection/>
    </xf>
    <xf numFmtId="0" fontId="5" fillId="0" borderId="37" xfId="61" applyFont="1" applyFill="1" applyBorder="1" applyAlignment="1" applyProtection="1">
      <alignment horizontal="center" vertical="center" wrapText="1"/>
      <protection/>
    </xf>
    <xf numFmtId="0" fontId="5" fillId="0" borderId="25" xfId="6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Már látott hiperhivatkozás" xfId="58"/>
    <cellStyle name="Normál_KVRENMUNKA" xfId="59"/>
    <cellStyle name="Normál_mint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44" sqref="B4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ht="18.75">
      <c r="A1" s="218" t="s">
        <v>1085</v>
      </c>
    </row>
    <row r="3" ht="15.75">
      <c r="A3" s="219" t="s">
        <v>1098</v>
      </c>
    </row>
    <row r="4" ht="12.75">
      <c r="A4" s="217"/>
    </row>
    <row r="5" spans="1:2" s="96" customFormat="1" ht="12.75">
      <c r="A5" s="221" t="s">
        <v>1025</v>
      </c>
      <c r="B5" s="221" t="s">
        <v>1100</v>
      </c>
    </row>
    <row r="6" spans="1:2" ht="12.75">
      <c r="A6" s="221" t="s">
        <v>808</v>
      </c>
      <c r="B6" s="221" t="s">
        <v>1101</v>
      </c>
    </row>
    <row r="7" spans="1:2" ht="12.75">
      <c r="A7" s="221" t="s">
        <v>1028</v>
      </c>
      <c r="B7" s="221" t="s">
        <v>1102</v>
      </c>
    </row>
    <row r="8" ht="12.75">
      <c r="A8" s="220"/>
    </row>
    <row r="9" ht="15.75">
      <c r="A9" s="219" t="s">
        <v>1094</v>
      </c>
    </row>
    <row r="10" ht="12.75">
      <c r="A10" s="220"/>
    </row>
    <row r="11" spans="1:2" ht="12.75">
      <c r="A11" s="221" t="s">
        <v>1121</v>
      </c>
      <c r="B11" s="221" t="s">
        <v>1109</v>
      </c>
    </row>
    <row r="12" spans="1:2" s="96" customFormat="1" ht="12.75">
      <c r="A12" s="221" t="s">
        <v>1086</v>
      </c>
      <c r="B12" s="221" t="s">
        <v>1110</v>
      </c>
    </row>
    <row r="13" spans="1:2" ht="12.75">
      <c r="A13" s="221" t="s">
        <v>1122</v>
      </c>
      <c r="B13" s="221" t="s">
        <v>1111</v>
      </c>
    </row>
    <row r="14" ht="12.75">
      <c r="A14" s="220"/>
    </row>
    <row r="15" ht="14.25">
      <c r="A15" s="222" t="s">
        <v>1095</v>
      </c>
    </row>
    <row r="16" ht="12.75">
      <c r="A16" s="220"/>
    </row>
    <row r="17" spans="1:2" ht="12.75">
      <c r="A17" t="s">
        <v>1123</v>
      </c>
      <c r="B17" t="s">
        <v>1109</v>
      </c>
    </row>
    <row r="18" spans="1:2" ht="12.75">
      <c r="A18" t="s">
        <v>1087</v>
      </c>
      <c r="B18" t="s">
        <v>1110</v>
      </c>
    </row>
    <row r="19" spans="1:2" ht="12.75">
      <c r="A19" t="s">
        <v>1124</v>
      </c>
      <c r="B19" t="s">
        <v>1111</v>
      </c>
    </row>
    <row r="20" ht="12.75">
      <c r="A20" s="220"/>
    </row>
    <row r="21" ht="15.75">
      <c r="A21" s="219" t="s">
        <v>1099</v>
      </c>
    </row>
    <row r="22" ht="12.75">
      <c r="A22" s="217"/>
    </row>
    <row r="23" spans="1:2" ht="12.75">
      <c r="A23" s="221" t="s">
        <v>829</v>
      </c>
      <c r="B23" s="221" t="s">
        <v>1112</v>
      </c>
    </row>
    <row r="24" spans="1:2" ht="12.75">
      <c r="A24" s="221" t="s">
        <v>809</v>
      </c>
      <c r="B24" s="221" t="s">
        <v>1113</v>
      </c>
    </row>
    <row r="25" spans="1:2" ht="12.75">
      <c r="A25" s="221" t="s">
        <v>810</v>
      </c>
      <c r="B25" s="221" t="s">
        <v>1114</v>
      </c>
    </row>
    <row r="26" ht="12.75">
      <c r="A26" s="220"/>
    </row>
    <row r="27" ht="15.75">
      <c r="A27" s="219" t="s">
        <v>1096</v>
      </c>
    </row>
    <row r="28" ht="12.75">
      <c r="A28" s="220"/>
    </row>
    <row r="29" spans="1:2" ht="12.75">
      <c r="A29" s="221" t="s">
        <v>1088</v>
      </c>
      <c r="B29" s="221" t="s">
        <v>1115</v>
      </c>
    </row>
    <row r="30" spans="1:2" ht="12.75">
      <c r="A30" s="221" t="s">
        <v>1089</v>
      </c>
      <c r="B30" s="221" t="s">
        <v>1116</v>
      </c>
    </row>
    <row r="31" spans="1:2" ht="12.75">
      <c r="A31" s="221" t="s">
        <v>1090</v>
      </c>
      <c r="B31" s="221" t="s">
        <v>1117</v>
      </c>
    </row>
    <row r="32" ht="12.75">
      <c r="A32" s="220"/>
    </row>
    <row r="33" ht="15.75">
      <c r="A33" s="223" t="s">
        <v>1097</v>
      </c>
    </row>
    <row r="34" ht="12.75">
      <c r="A34" s="220"/>
    </row>
    <row r="35" spans="1:2" ht="12.75">
      <c r="A35" s="221" t="s">
        <v>1091</v>
      </c>
      <c r="B35" s="221" t="s">
        <v>1118</v>
      </c>
    </row>
    <row r="36" spans="1:2" ht="12.75">
      <c r="A36" s="221" t="s">
        <v>1092</v>
      </c>
      <c r="B36" s="221" t="s">
        <v>1119</v>
      </c>
    </row>
    <row r="37" spans="1:2" ht="12.75">
      <c r="A37" s="221" t="s">
        <v>1093</v>
      </c>
      <c r="B37" s="221" t="s">
        <v>1120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17" sqref="C17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20"/>
      <c r="B1" s="121"/>
      <c r="C1" s="165"/>
      <c r="D1" s="165"/>
      <c r="E1" s="165"/>
      <c r="F1" s="163" t="s">
        <v>1106</v>
      </c>
    </row>
    <row r="2" spans="1:6" s="71" customFormat="1" ht="25.5" customHeight="1">
      <c r="A2" s="1346" t="s">
        <v>1033</v>
      </c>
      <c r="B2" s="1347"/>
      <c r="C2" s="1348" t="s">
        <v>335</v>
      </c>
      <c r="D2" s="1349"/>
      <c r="E2" s="1350"/>
      <c r="F2" s="810" t="s">
        <v>712</v>
      </c>
    </row>
    <row r="3" spans="1:6" s="71" customFormat="1" ht="16.5" thickBot="1">
      <c r="A3" s="811" t="s">
        <v>1032</v>
      </c>
      <c r="B3" s="812"/>
      <c r="C3" s="1351" t="s">
        <v>1064</v>
      </c>
      <c r="D3" s="1352"/>
      <c r="E3" s="1352"/>
      <c r="F3" s="813"/>
    </row>
    <row r="4" spans="1:6" s="72" customFormat="1" ht="15.75" customHeight="1" thickBot="1">
      <c r="A4" s="814"/>
      <c r="B4" s="814"/>
      <c r="C4" s="814"/>
      <c r="D4" s="814"/>
      <c r="E4" s="814"/>
      <c r="F4" s="127" t="s">
        <v>700</v>
      </c>
    </row>
    <row r="5" spans="1:6" ht="13.5" thickBot="1">
      <c r="A5" s="1353" t="s">
        <v>1034</v>
      </c>
      <c r="B5" s="1354"/>
      <c r="C5" s="1357" t="s">
        <v>701</v>
      </c>
      <c r="D5" s="815" t="s">
        <v>1175</v>
      </c>
      <c r="E5" s="815" t="s">
        <v>1176</v>
      </c>
      <c r="F5" s="1342" t="s">
        <v>1081</v>
      </c>
    </row>
    <row r="6" spans="1:6" ht="13.5" thickBot="1">
      <c r="A6" s="1355"/>
      <c r="B6" s="1356"/>
      <c r="C6" s="1358"/>
      <c r="D6" s="1344" t="s">
        <v>1177</v>
      </c>
      <c r="E6" s="1345"/>
      <c r="F6" s="1343"/>
    </row>
    <row r="7" spans="1:6" s="56" customFormat="1" ht="12.75" customHeight="1" thickBot="1">
      <c r="A7" s="817">
        <v>1</v>
      </c>
      <c r="B7" s="818">
        <v>2</v>
      </c>
      <c r="C7" s="818">
        <v>3</v>
      </c>
      <c r="D7" s="816">
        <v>4</v>
      </c>
      <c r="E7" s="816">
        <v>5</v>
      </c>
      <c r="F7" s="819">
        <v>6</v>
      </c>
    </row>
    <row r="8" spans="1:6" s="56" customFormat="1" ht="15.75" customHeight="1" thickBot="1">
      <c r="A8" s="820"/>
      <c r="B8" s="821"/>
      <c r="C8" s="821" t="s">
        <v>702</v>
      </c>
      <c r="D8" s="821"/>
      <c r="E8" s="821"/>
      <c r="F8" s="822"/>
    </row>
    <row r="9" spans="1:6" s="73" customFormat="1" ht="12" customHeight="1" thickBot="1">
      <c r="A9" s="817" t="s">
        <v>662</v>
      </c>
      <c r="B9" s="823"/>
      <c r="C9" s="824" t="s">
        <v>1050</v>
      </c>
      <c r="D9" s="893">
        <f>SUM(D10:D17)</f>
        <v>15</v>
      </c>
      <c r="E9" s="908">
        <f>SUM(E10:E17)</f>
        <v>15</v>
      </c>
      <c r="F9" s="835">
        <f>SUM(F10:F17)</f>
        <v>7</v>
      </c>
    </row>
    <row r="10" spans="1:6" s="73" customFormat="1" ht="15" customHeight="1">
      <c r="A10" s="825"/>
      <c r="B10" s="826" t="s">
        <v>751</v>
      </c>
      <c r="C10" s="782" t="s">
        <v>843</v>
      </c>
      <c r="D10" s="894"/>
      <c r="E10" s="909"/>
      <c r="F10" s="903"/>
    </row>
    <row r="11" spans="1:6" s="73" customFormat="1" ht="14.25" customHeight="1">
      <c r="A11" s="827"/>
      <c r="B11" s="826" t="s">
        <v>752</v>
      </c>
      <c r="C11" s="786" t="s">
        <v>844</v>
      </c>
      <c r="D11" s="895"/>
      <c r="E11" s="910"/>
      <c r="F11" s="904"/>
    </row>
    <row r="12" spans="1:6" s="73" customFormat="1" ht="13.5" customHeight="1">
      <c r="A12" s="827"/>
      <c r="B12" s="826" t="s">
        <v>753</v>
      </c>
      <c r="C12" s="786" t="s">
        <v>845</v>
      </c>
      <c r="D12" s="895"/>
      <c r="E12" s="910"/>
      <c r="F12" s="904"/>
    </row>
    <row r="13" spans="1:6" s="73" customFormat="1" ht="15" customHeight="1">
      <c r="A13" s="827"/>
      <c r="B13" s="826" t="s">
        <v>754</v>
      </c>
      <c r="C13" s="786" t="s">
        <v>846</v>
      </c>
      <c r="D13" s="895"/>
      <c r="E13" s="910"/>
      <c r="F13" s="904"/>
    </row>
    <row r="14" spans="1:6" s="73" customFormat="1" ht="15" customHeight="1">
      <c r="A14" s="827"/>
      <c r="B14" s="826" t="s">
        <v>802</v>
      </c>
      <c r="C14" s="783" t="s">
        <v>847</v>
      </c>
      <c r="D14" s="895"/>
      <c r="E14" s="910"/>
      <c r="F14" s="904"/>
    </row>
    <row r="15" spans="1:6" s="73" customFormat="1" ht="15" customHeight="1">
      <c r="A15" s="828"/>
      <c r="B15" s="826" t="s">
        <v>755</v>
      </c>
      <c r="C15" s="786" t="s">
        <v>848</v>
      </c>
      <c r="D15" s="896"/>
      <c r="E15" s="911"/>
      <c r="F15" s="905"/>
    </row>
    <row r="16" spans="1:6" s="74" customFormat="1" ht="15" customHeight="1">
      <c r="A16" s="827"/>
      <c r="B16" s="826" t="s">
        <v>756</v>
      </c>
      <c r="C16" s="786" t="s">
        <v>1051</v>
      </c>
      <c r="D16" s="895"/>
      <c r="E16" s="910"/>
      <c r="F16" s="904"/>
    </row>
    <row r="17" spans="1:6" s="74" customFormat="1" ht="15" customHeight="1" thickBot="1">
      <c r="A17" s="829"/>
      <c r="B17" s="830" t="s">
        <v>764</v>
      </c>
      <c r="C17" s="783" t="s">
        <v>1029</v>
      </c>
      <c r="D17" s="897">
        <v>15</v>
      </c>
      <c r="E17" s="912">
        <v>15</v>
      </c>
      <c r="F17" s="906">
        <v>7</v>
      </c>
    </row>
    <row r="18" spans="1:6" s="73" customFormat="1" ht="15" customHeight="1" thickBot="1">
      <c r="A18" s="817" t="s">
        <v>663</v>
      </c>
      <c r="B18" s="823"/>
      <c r="C18" s="824" t="s">
        <v>1052</v>
      </c>
      <c r="D18" s="893">
        <f>SUM(D19:D22)</f>
        <v>0</v>
      </c>
      <c r="E18" s="908">
        <f>SUM(E19:E22)</f>
        <v>0</v>
      </c>
      <c r="F18" s="835">
        <f>SUM(F19:F22)</f>
        <v>0</v>
      </c>
    </row>
    <row r="19" spans="1:6" s="74" customFormat="1" ht="15" customHeight="1">
      <c r="A19" s="827"/>
      <c r="B19" s="826" t="s">
        <v>757</v>
      </c>
      <c r="C19" s="831" t="s">
        <v>770</v>
      </c>
      <c r="D19" s="895"/>
      <c r="E19" s="910"/>
      <c r="F19" s="904"/>
    </row>
    <row r="20" spans="1:6" s="74" customFormat="1" ht="15" customHeight="1">
      <c r="A20" s="827"/>
      <c r="B20" s="826" t="s">
        <v>758</v>
      </c>
      <c r="C20" s="786" t="s">
        <v>771</v>
      </c>
      <c r="D20" s="895"/>
      <c r="E20" s="910"/>
      <c r="F20" s="904"/>
    </row>
    <row r="21" spans="1:6" s="74" customFormat="1" ht="15" customHeight="1">
      <c r="A21" s="827"/>
      <c r="B21" s="826" t="s">
        <v>759</v>
      </c>
      <c r="C21" s="786" t="s">
        <v>1053</v>
      </c>
      <c r="D21" s="895"/>
      <c r="E21" s="910"/>
      <c r="F21" s="904"/>
    </row>
    <row r="22" spans="1:6" s="74" customFormat="1" ht="15" customHeight="1" thickBot="1">
      <c r="A22" s="827"/>
      <c r="B22" s="826" t="s">
        <v>760</v>
      </c>
      <c r="C22" s="786" t="s">
        <v>772</v>
      </c>
      <c r="D22" s="895"/>
      <c r="E22" s="910"/>
      <c r="F22" s="904"/>
    </row>
    <row r="23" spans="1:6" s="74" customFormat="1" ht="15" customHeight="1" thickBot="1">
      <c r="A23" s="832" t="s">
        <v>664</v>
      </c>
      <c r="B23" s="833"/>
      <c r="C23" s="833" t="s">
        <v>1054</v>
      </c>
      <c r="D23" s="898"/>
      <c r="E23" s="913"/>
      <c r="F23" s="846"/>
    </row>
    <row r="24" spans="1:6" s="73" customFormat="1" ht="15" customHeight="1" thickBot="1">
      <c r="A24" s="832" t="s">
        <v>665</v>
      </c>
      <c r="B24" s="823"/>
      <c r="C24" s="833" t="s">
        <v>1055</v>
      </c>
      <c r="D24" s="898"/>
      <c r="E24" s="913"/>
      <c r="F24" s="846"/>
    </row>
    <row r="25" spans="1:6" s="73" customFormat="1" ht="15" customHeight="1" thickBot="1">
      <c r="A25" s="817" t="s">
        <v>666</v>
      </c>
      <c r="B25" s="834"/>
      <c r="C25" s="833" t="s">
        <v>1056</v>
      </c>
      <c r="D25" s="899">
        <f>+D26+D27</f>
        <v>831</v>
      </c>
      <c r="E25" s="908">
        <f>+E26+E27</f>
        <v>831</v>
      </c>
      <c r="F25" s="835">
        <f>+F26+F27</f>
        <v>831</v>
      </c>
    </row>
    <row r="26" spans="1:6" s="73" customFormat="1" ht="15" customHeight="1">
      <c r="A26" s="825"/>
      <c r="B26" s="836" t="s">
        <v>736</v>
      </c>
      <c r="C26" s="837" t="s">
        <v>728</v>
      </c>
      <c r="D26" s="900">
        <v>831</v>
      </c>
      <c r="E26" s="914">
        <v>831</v>
      </c>
      <c r="F26" s="838">
        <v>831</v>
      </c>
    </row>
    <row r="27" spans="1:6" s="73" customFormat="1" ht="15" customHeight="1" thickBot="1">
      <c r="A27" s="839"/>
      <c r="B27" s="840" t="s">
        <v>737</v>
      </c>
      <c r="C27" s="841" t="s">
        <v>1057</v>
      </c>
      <c r="D27" s="901"/>
      <c r="E27" s="915"/>
      <c r="F27" s="907"/>
    </row>
    <row r="28" spans="1:6" s="74" customFormat="1" ht="15" customHeight="1" thickBot="1">
      <c r="A28" s="842" t="s">
        <v>667</v>
      </c>
      <c r="B28" s="843"/>
      <c r="C28" s="833" t="s">
        <v>1058</v>
      </c>
      <c r="D28" s="898">
        <v>28523</v>
      </c>
      <c r="E28" s="913">
        <v>29676</v>
      </c>
      <c r="F28" s="846">
        <v>29676</v>
      </c>
    </row>
    <row r="29" spans="1:6" s="74" customFormat="1" ht="15" customHeight="1" thickBot="1">
      <c r="A29" s="842" t="s">
        <v>668</v>
      </c>
      <c r="B29" s="844"/>
      <c r="C29" s="845" t="s">
        <v>614</v>
      </c>
      <c r="D29" s="902"/>
      <c r="E29" s="913"/>
      <c r="F29" s="846"/>
    </row>
    <row r="30" spans="1:6" s="74" customFormat="1" ht="15" customHeight="1" thickBot="1">
      <c r="A30" s="842" t="s">
        <v>669</v>
      </c>
      <c r="B30" s="847"/>
      <c r="C30" s="848" t="s">
        <v>1059</v>
      </c>
      <c r="D30" s="899">
        <f>SUM(D9,D18,D23,D24,D25,D28,D29)</f>
        <v>29369</v>
      </c>
      <c r="E30" s="908">
        <f>SUM(E9,E18,E23,E24,E25,E28,E29)</f>
        <v>30522</v>
      </c>
      <c r="F30" s="835">
        <f>SUM(F9,F18,F23,F24,F25,F28,F29)</f>
        <v>30514</v>
      </c>
    </row>
    <row r="31" spans="1:6" ht="12.75">
      <c r="A31" s="849"/>
      <c r="B31" s="849"/>
      <c r="C31" s="850"/>
      <c r="D31" s="850"/>
      <c r="E31" s="850"/>
      <c r="F31" s="851"/>
    </row>
    <row r="32" spans="1:6" s="56" customFormat="1" ht="16.5" customHeight="1" thickBot="1">
      <c r="A32" s="852"/>
      <c r="B32" s="853"/>
      <c r="C32" s="853"/>
      <c r="D32" s="853"/>
      <c r="E32" s="853"/>
      <c r="F32" s="853"/>
    </row>
    <row r="33" spans="1:6" s="75" customFormat="1" ht="12" customHeight="1" thickBot="1">
      <c r="A33" s="854"/>
      <c r="B33" s="855"/>
      <c r="C33" s="855" t="s">
        <v>708</v>
      </c>
      <c r="D33" s="855"/>
      <c r="E33" s="855"/>
      <c r="F33" s="856"/>
    </row>
    <row r="34" spans="1:6" ht="15" customHeight="1" thickBot="1">
      <c r="A34" s="832" t="s">
        <v>662</v>
      </c>
      <c r="B34" s="857"/>
      <c r="C34" s="780" t="s">
        <v>336</v>
      </c>
      <c r="D34" s="893">
        <f>SUM(D35:D39)</f>
        <v>29369</v>
      </c>
      <c r="E34" s="908">
        <f>SUM(E35:E39)</f>
        <v>30522</v>
      </c>
      <c r="F34" s="835">
        <f>SUM(F35:F39)</f>
        <v>29796</v>
      </c>
    </row>
    <row r="35" spans="1:6" ht="15" customHeight="1">
      <c r="A35" s="858"/>
      <c r="B35" s="859" t="s">
        <v>751</v>
      </c>
      <c r="C35" s="831" t="s">
        <v>693</v>
      </c>
      <c r="D35" s="916">
        <v>19702</v>
      </c>
      <c r="E35" s="918">
        <v>20618</v>
      </c>
      <c r="F35" s="917">
        <v>20516</v>
      </c>
    </row>
    <row r="36" spans="1:6" ht="15" customHeight="1">
      <c r="A36" s="860"/>
      <c r="B36" s="861" t="s">
        <v>752</v>
      </c>
      <c r="C36" s="786" t="s">
        <v>952</v>
      </c>
      <c r="D36" s="895">
        <v>5062</v>
      </c>
      <c r="E36" s="910">
        <v>5299</v>
      </c>
      <c r="F36" s="904">
        <v>5240</v>
      </c>
    </row>
    <row r="37" spans="1:6" ht="15" customHeight="1">
      <c r="A37" s="860"/>
      <c r="B37" s="861" t="s">
        <v>753</v>
      </c>
      <c r="C37" s="786" t="s">
        <v>791</v>
      </c>
      <c r="D37" s="895">
        <v>3774</v>
      </c>
      <c r="E37" s="910">
        <v>3774</v>
      </c>
      <c r="F37" s="904">
        <v>3209</v>
      </c>
    </row>
    <row r="38" spans="1:6" ht="15" customHeight="1">
      <c r="A38" s="860"/>
      <c r="B38" s="861" t="s">
        <v>754</v>
      </c>
      <c r="C38" s="786" t="s">
        <v>953</v>
      </c>
      <c r="D38" s="895"/>
      <c r="E38" s="910"/>
      <c r="F38" s="904"/>
    </row>
    <row r="39" spans="1:6" ht="15" customHeight="1" thickBot="1">
      <c r="A39" s="860"/>
      <c r="B39" s="861" t="s">
        <v>763</v>
      </c>
      <c r="C39" s="786" t="s">
        <v>954</v>
      </c>
      <c r="D39" s="895">
        <v>831</v>
      </c>
      <c r="E39" s="910">
        <v>831</v>
      </c>
      <c r="F39" s="904">
        <v>831</v>
      </c>
    </row>
    <row r="40" spans="1:6" s="75" customFormat="1" ht="15" customHeight="1" thickBot="1">
      <c r="A40" s="832" t="s">
        <v>663</v>
      </c>
      <c r="B40" s="857"/>
      <c r="C40" s="780" t="s">
        <v>337</v>
      </c>
      <c r="D40" s="893">
        <f>SUM(D41:D44)</f>
        <v>0</v>
      </c>
      <c r="E40" s="908">
        <f>SUM(E41:E44)</f>
        <v>0</v>
      </c>
      <c r="F40" s="835">
        <f>SUM(F41:F44)</f>
        <v>0</v>
      </c>
    </row>
    <row r="41" spans="1:6" ht="15" customHeight="1">
      <c r="A41" s="858"/>
      <c r="B41" s="859" t="s">
        <v>757</v>
      </c>
      <c r="C41" s="831" t="s">
        <v>957</v>
      </c>
      <c r="D41" s="916"/>
      <c r="E41" s="918"/>
      <c r="F41" s="917"/>
    </row>
    <row r="42" spans="1:6" ht="15" customHeight="1">
      <c r="A42" s="860"/>
      <c r="B42" s="861" t="s">
        <v>758</v>
      </c>
      <c r="C42" s="786" t="s">
        <v>958</v>
      </c>
      <c r="D42" s="895"/>
      <c r="E42" s="910"/>
      <c r="F42" s="904"/>
    </row>
    <row r="43" spans="1:6" ht="15" customHeight="1">
      <c r="A43" s="860"/>
      <c r="B43" s="861" t="s">
        <v>615</v>
      </c>
      <c r="C43" s="786" t="s">
        <v>965</v>
      </c>
      <c r="D43" s="895"/>
      <c r="E43" s="910"/>
      <c r="F43" s="904"/>
    </row>
    <row r="44" spans="1:6" ht="15" customHeight="1" thickBot="1">
      <c r="A44" s="860"/>
      <c r="B44" s="861" t="s">
        <v>760</v>
      </c>
      <c r="C44" s="786" t="s">
        <v>709</v>
      </c>
      <c r="D44" s="895"/>
      <c r="E44" s="910"/>
      <c r="F44" s="904"/>
    </row>
    <row r="45" spans="1:6" ht="15.75" customHeight="1" thickBot="1">
      <c r="A45" s="832" t="s">
        <v>664</v>
      </c>
      <c r="B45" s="857"/>
      <c r="C45" s="780" t="s">
        <v>1062</v>
      </c>
      <c r="D45" s="898"/>
      <c r="E45" s="913"/>
      <c r="F45" s="846"/>
    </row>
    <row r="46" spans="1:6" ht="15.75" customHeight="1" thickBot="1">
      <c r="A46" s="832" t="s">
        <v>665</v>
      </c>
      <c r="B46" s="857"/>
      <c r="C46" s="780" t="s">
        <v>613</v>
      </c>
      <c r="D46" s="898"/>
      <c r="E46" s="913"/>
      <c r="F46" s="846">
        <v>-12</v>
      </c>
    </row>
    <row r="47" spans="1:6" ht="15.75" customHeight="1" thickBot="1">
      <c r="A47" s="832" t="s">
        <v>666</v>
      </c>
      <c r="B47" s="862"/>
      <c r="C47" s="863" t="s">
        <v>1063</v>
      </c>
      <c r="D47" s="893">
        <f>+D34+D40+D45+D46</f>
        <v>29369</v>
      </c>
      <c r="E47" s="908">
        <f>+E34+E40+E45+E46</f>
        <v>30522</v>
      </c>
      <c r="F47" s="835">
        <f>+F34+F40+F45+F46</f>
        <v>29784</v>
      </c>
    </row>
    <row r="48" spans="1:6" ht="14.25" customHeight="1" thickBot="1">
      <c r="A48" s="864"/>
      <c r="B48" s="865"/>
      <c r="C48" s="865"/>
      <c r="D48" s="865"/>
      <c r="E48" s="865"/>
      <c r="F48" s="865"/>
    </row>
    <row r="49" spans="1:6" ht="15" customHeight="1" thickBot="1">
      <c r="A49" s="159" t="s">
        <v>1048</v>
      </c>
      <c r="B49" s="160"/>
      <c r="C49" s="161"/>
      <c r="D49" s="890">
        <v>9</v>
      </c>
      <c r="E49" s="892">
        <v>10</v>
      </c>
      <c r="F49" s="891">
        <v>9</v>
      </c>
    </row>
    <row r="50" spans="1:6" ht="13.5" thickBot="1">
      <c r="A50" s="159" t="s">
        <v>1049</v>
      </c>
      <c r="B50" s="160"/>
      <c r="C50" s="161"/>
      <c r="D50" s="890"/>
      <c r="E50" s="892"/>
      <c r="F50" s="891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12" sqref="C1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87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20"/>
      <c r="B1" s="121"/>
      <c r="C1" s="165"/>
      <c r="D1" s="165"/>
      <c r="E1" s="165"/>
      <c r="F1" s="163" t="s">
        <v>1107</v>
      </c>
    </row>
    <row r="2" spans="1:6" s="71" customFormat="1" ht="25.5" customHeight="1">
      <c r="A2" s="1327" t="s">
        <v>1033</v>
      </c>
      <c r="B2" s="1328"/>
      <c r="C2" s="1329" t="s">
        <v>338</v>
      </c>
      <c r="D2" s="1330"/>
      <c r="E2" s="1331"/>
      <c r="F2" s="166" t="s">
        <v>713</v>
      </c>
    </row>
    <row r="3" spans="1:6" s="71" customFormat="1" ht="16.5" thickBot="1">
      <c r="A3" s="124" t="s">
        <v>1032</v>
      </c>
      <c r="B3" s="125"/>
      <c r="C3" s="1359" t="s">
        <v>1064</v>
      </c>
      <c r="D3" s="1360"/>
      <c r="E3" s="1360"/>
      <c r="F3" s="167"/>
    </row>
    <row r="4" spans="1:6" s="72" customFormat="1" ht="15.75" customHeight="1" thickBot="1">
      <c r="A4" s="126"/>
      <c r="B4" s="126"/>
      <c r="C4" s="126"/>
      <c r="D4" s="126"/>
      <c r="E4" s="126"/>
      <c r="F4" s="127" t="s">
        <v>700</v>
      </c>
    </row>
    <row r="5" spans="1:6" ht="13.5" thickBot="1">
      <c r="A5" s="1334" t="s">
        <v>1034</v>
      </c>
      <c r="B5" s="1335"/>
      <c r="C5" s="1338" t="s">
        <v>701</v>
      </c>
      <c r="D5" s="308" t="s">
        <v>1175</v>
      </c>
      <c r="E5" s="308" t="s">
        <v>1176</v>
      </c>
      <c r="F5" s="1325" t="s">
        <v>1081</v>
      </c>
    </row>
    <row r="6" spans="1:6" ht="13.5" thickBot="1">
      <c r="A6" s="1336"/>
      <c r="B6" s="1337"/>
      <c r="C6" s="1339"/>
      <c r="D6" s="1340" t="s">
        <v>1177</v>
      </c>
      <c r="E6" s="1341"/>
      <c r="F6" s="1326"/>
    </row>
    <row r="7" spans="1:6" s="56" customFormat="1" ht="12.75" customHeight="1" thickBot="1">
      <c r="A7" s="115">
        <v>1</v>
      </c>
      <c r="B7" s="116">
        <v>2</v>
      </c>
      <c r="C7" s="116">
        <v>3</v>
      </c>
      <c r="D7" s="309">
        <v>4</v>
      </c>
      <c r="E7" s="309">
        <v>5</v>
      </c>
      <c r="F7" s="117">
        <v>6</v>
      </c>
    </row>
    <row r="8" spans="1:6" s="56" customFormat="1" ht="15.75" customHeight="1" thickBot="1">
      <c r="A8" s="128"/>
      <c r="B8" s="129"/>
      <c r="C8" s="129" t="s">
        <v>702</v>
      </c>
      <c r="D8" s="129"/>
      <c r="E8" s="129"/>
      <c r="F8" s="130"/>
    </row>
    <row r="9" spans="1:6" s="73" customFormat="1" ht="12" customHeight="1" thickBot="1">
      <c r="A9" s="115" t="s">
        <v>662</v>
      </c>
      <c r="B9" s="131"/>
      <c r="C9" s="132" t="s">
        <v>1050</v>
      </c>
      <c r="D9" s="216">
        <f>SUM(D10:D17)</f>
        <v>10749</v>
      </c>
      <c r="E9" s="83">
        <f>SUM(E10:E17)</f>
        <v>11047</v>
      </c>
      <c r="F9" s="176">
        <f>SUM(F10:F17)</f>
        <v>9791</v>
      </c>
    </row>
    <row r="10" spans="1:6" s="73" customFormat="1" ht="13.5" customHeight="1">
      <c r="A10" s="135"/>
      <c r="B10" s="134" t="s">
        <v>751</v>
      </c>
      <c r="C10" s="11" t="s">
        <v>843</v>
      </c>
      <c r="D10" s="866"/>
      <c r="E10" s="880"/>
      <c r="F10" s="875"/>
    </row>
    <row r="11" spans="1:6" s="73" customFormat="1" ht="15.75" customHeight="1">
      <c r="A11" s="133"/>
      <c r="B11" s="134" t="s">
        <v>752</v>
      </c>
      <c r="C11" s="9" t="s">
        <v>844</v>
      </c>
      <c r="D11" s="867"/>
      <c r="E11" s="881"/>
      <c r="F11" s="876"/>
    </row>
    <row r="12" spans="1:6" s="73" customFormat="1" ht="14.25" customHeight="1">
      <c r="A12" s="133"/>
      <c r="B12" s="134" t="s">
        <v>753</v>
      </c>
      <c r="C12" s="9" t="s">
        <v>845</v>
      </c>
      <c r="D12" s="867">
        <v>2004</v>
      </c>
      <c r="E12" s="881">
        <v>2004</v>
      </c>
      <c r="F12" s="876">
        <v>1865</v>
      </c>
    </row>
    <row r="13" spans="1:6" s="73" customFormat="1" ht="16.5" customHeight="1">
      <c r="A13" s="133"/>
      <c r="B13" s="134" t="s">
        <v>754</v>
      </c>
      <c r="C13" s="9" t="s">
        <v>846</v>
      </c>
      <c r="D13" s="867">
        <v>6061</v>
      </c>
      <c r="E13" s="881">
        <v>6061</v>
      </c>
      <c r="F13" s="876">
        <v>5190</v>
      </c>
    </row>
    <row r="14" spans="1:6" s="73" customFormat="1" ht="15.75" customHeight="1">
      <c r="A14" s="133"/>
      <c r="B14" s="134" t="s">
        <v>802</v>
      </c>
      <c r="C14" s="8" t="s">
        <v>847</v>
      </c>
      <c r="D14" s="867"/>
      <c r="E14" s="881">
        <v>51</v>
      </c>
      <c r="F14" s="876">
        <v>51</v>
      </c>
    </row>
    <row r="15" spans="1:6" s="73" customFormat="1" ht="18" customHeight="1">
      <c r="A15" s="136"/>
      <c r="B15" s="134" t="s">
        <v>755</v>
      </c>
      <c r="C15" s="9" t="s">
        <v>848</v>
      </c>
      <c r="D15" s="868">
        <v>2656</v>
      </c>
      <c r="E15" s="882">
        <v>2903</v>
      </c>
      <c r="F15" s="877">
        <v>2668</v>
      </c>
    </row>
    <row r="16" spans="1:6" s="74" customFormat="1" ht="17.25" customHeight="1">
      <c r="A16" s="133"/>
      <c r="B16" s="134" t="s">
        <v>756</v>
      </c>
      <c r="C16" s="9" t="s">
        <v>1225</v>
      </c>
      <c r="D16" s="867">
        <v>6</v>
      </c>
      <c r="E16" s="881">
        <v>6</v>
      </c>
      <c r="F16" s="876">
        <v>3</v>
      </c>
    </row>
    <row r="17" spans="1:6" s="74" customFormat="1" ht="15" customHeight="1" thickBot="1">
      <c r="A17" s="137"/>
      <c r="B17" s="138" t="s">
        <v>764</v>
      </c>
      <c r="C17" s="8" t="s">
        <v>1029</v>
      </c>
      <c r="D17" s="869">
        <v>22</v>
      </c>
      <c r="E17" s="883">
        <v>22</v>
      </c>
      <c r="F17" s="878">
        <v>14</v>
      </c>
    </row>
    <row r="18" spans="1:6" s="73" customFormat="1" ht="17.25" customHeight="1" thickBot="1">
      <c r="A18" s="115" t="s">
        <v>663</v>
      </c>
      <c r="B18" s="131"/>
      <c r="C18" s="132" t="s">
        <v>1052</v>
      </c>
      <c r="D18" s="216">
        <f>SUM(D19:D22)</f>
        <v>5015</v>
      </c>
      <c r="E18" s="83">
        <f>SUM(E19:E22)</f>
        <v>6093</v>
      </c>
      <c r="F18" s="176">
        <f>SUM(F19:F22)</f>
        <v>6265</v>
      </c>
    </row>
    <row r="19" spans="1:6" s="74" customFormat="1" ht="18" customHeight="1">
      <c r="A19" s="133"/>
      <c r="B19" s="134" t="s">
        <v>757</v>
      </c>
      <c r="C19" s="10" t="s">
        <v>770</v>
      </c>
      <c r="D19" s="867">
        <v>382</v>
      </c>
      <c r="E19" s="881">
        <v>1375</v>
      </c>
      <c r="F19" s="876">
        <v>1547</v>
      </c>
    </row>
    <row r="20" spans="1:6" s="74" customFormat="1" ht="15" customHeight="1">
      <c r="A20" s="133"/>
      <c r="B20" s="134" t="s">
        <v>758</v>
      </c>
      <c r="C20" s="9" t="s">
        <v>771</v>
      </c>
      <c r="D20" s="867"/>
      <c r="E20" s="881"/>
      <c r="F20" s="876"/>
    </row>
    <row r="21" spans="1:6" s="74" customFormat="1" ht="14.25" customHeight="1">
      <c r="A21" s="133"/>
      <c r="B21" s="134" t="s">
        <v>759</v>
      </c>
      <c r="C21" s="9" t="s">
        <v>1053</v>
      </c>
      <c r="D21" s="867">
        <v>4633</v>
      </c>
      <c r="E21" s="881">
        <v>4608</v>
      </c>
      <c r="F21" s="876">
        <v>4608</v>
      </c>
    </row>
    <row r="22" spans="1:6" s="74" customFormat="1" ht="14.25" customHeight="1" thickBot="1">
      <c r="A22" s="133"/>
      <c r="B22" s="134" t="s">
        <v>760</v>
      </c>
      <c r="C22" s="9" t="s">
        <v>772</v>
      </c>
      <c r="D22" s="867"/>
      <c r="E22" s="881">
        <v>110</v>
      </c>
      <c r="F22" s="876">
        <v>110</v>
      </c>
    </row>
    <row r="23" spans="1:6" s="74" customFormat="1" ht="13.5" customHeight="1" thickBot="1">
      <c r="A23" s="119" t="s">
        <v>664</v>
      </c>
      <c r="B23" s="78"/>
      <c r="C23" s="78" t="s">
        <v>1054</v>
      </c>
      <c r="D23" s="870"/>
      <c r="E23" s="884"/>
      <c r="F23" s="177"/>
    </row>
    <row r="24" spans="1:6" s="73" customFormat="1" ht="15" customHeight="1" thickBot="1">
      <c r="A24" s="119" t="s">
        <v>665</v>
      </c>
      <c r="B24" s="131"/>
      <c r="C24" s="78" t="s">
        <v>1055</v>
      </c>
      <c r="D24" s="870"/>
      <c r="E24" s="884"/>
      <c r="F24" s="177"/>
    </row>
    <row r="25" spans="1:6" s="73" customFormat="1" ht="15" customHeight="1" thickBot="1">
      <c r="A25" s="115" t="s">
        <v>666</v>
      </c>
      <c r="B25" s="103"/>
      <c r="C25" s="78" t="s">
        <v>1056</v>
      </c>
      <c r="D25" s="871">
        <f>+D26+D27</f>
        <v>1328</v>
      </c>
      <c r="E25" s="83">
        <f>+E26+E27</f>
        <v>1443</v>
      </c>
      <c r="F25" s="176">
        <f>+F26+F27</f>
        <v>1443</v>
      </c>
    </row>
    <row r="26" spans="1:6" s="73" customFormat="1" ht="14.25" customHeight="1">
      <c r="A26" s="135"/>
      <c r="B26" s="101" t="s">
        <v>736</v>
      </c>
      <c r="C26" s="91" t="s">
        <v>728</v>
      </c>
      <c r="D26" s="872">
        <v>1328</v>
      </c>
      <c r="E26" s="885">
        <v>1443</v>
      </c>
      <c r="F26" s="175">
        <v>1443</v>
      </c>
    </row>
    <row r="27" spans="1:6" s="73" customFormat="1" ht="15" customHeight="1" thickBot="1">
      <c r="A27" s="139"/>
      <c r="B27" s="102" t="s">
        <v>737</v>
      </c>
      <c r="C27" s="93" t="s">
        <v>1057</v>
      </c>
      <c r="D27" s="873"/>
      <c r="E27" s="886"/>
      <c r="F27" s="879"/>
    </row>
    <row r="28" spans="1:6" s="74" customFormat="1" ht="16.5" customHeight="1" thickBot="1">
      <c r="A28" s="141" t="s">
        <v>667</v>
      </c>
      <c r="B28" s="142"/>
      <c r="C28" s="78" t="s">
        <v>1058</v>
      </c>
      <c r="D28" s="870">
        <v>141497</v>
      </c>
      <c r="E28" s="884">
        <v>140817</v>
      </c>
      <c r="F28" s="177">
        <v>140541</v>
      </c>
    </row>
    <row r="29" spans="1:6" s="74" customFormat="1" ht="16.5" customHeight="1" thickBot="1">
      <c r="A29" s="141" t="s">
        <v>668</v>
      </c>
      <c r="B29" s="673"/>
      <c r="C29" s="674" t="s">
        <v>614</v>
      </c>
      <c r="D29" s="874"/>
      <c r="E29" s="884"/>
      <c r="F29" s="177"/>
    </row>
    <row r="30" spans="1:6" s="74" customFormat="1" ht="20.25" customHeight="1" thickBot="1">
      <c r="A30" s="141" t="s">
        <v>669</v>
      </c>
      <c r="B30" s="143"/>
      <c r="C30" s="144" t="s">
        <v>1059</v>
      </c>
      <c r="D30" s="871">
        <f>SUM(D9,D18,D23,D24,D25,D28,D29)</f>
        <v>158589</v>
      </c>
      <c r="E30" s="83">
        <f>SUM(E9,E18,E23,E24,E25,E28,E29)</f>
        <v>159400</v>
      </c>
      <c r="F30" s="176">
        <f>SUM(F9,F18,F23,F24,F25,F28,F29)</f>
        <v>158040</v>
      </c>
    </row>
    <row r="31" spans="1:6" ht="12.75">
      <c r="A31" s="145"/>
      <c r="B31" s="145"/>
      <c r="C31" s="146"/>
      <c r="D31" s="146"/>
      <c r="E31" s="146"/>
      <c r="F31" s="147"/>
    </row>
    <row r="32" spans="1:6" s="56" customFormat="1" ht="16.5" customHeight="1" thickBot="1">
      <c r="A32" s="148"/>
      <c r="B32" s="149"/>
      <c r="C32" s="149"/>
      <c r="D32" s="149"/>
      <c r="E32" s="149"/>
      <c r="F32" s="149"/>
    </row>
    <row r="33" spans="1:6" s="75" customFormat="1" ht="12" customHeight="1" thickBot="1">
      <c r="A33" s="150"/>
      <c r="B33" s="151"/>
      <c r="C33" s="152" t="s">
        <v>708</v>
      </c>
      <c r="D33" s="152"/>
      <c r="E33" s="152"/>
      <c r="F33" s="153"/>
    </row>
    <row r="34" spans="1:6" ht="18.75" customHeight="1" thickBot="1">
      <c r="A34" s="119" t="s">
        <v>662</v>
      </c>
      <c r="B34" s="21"/>
      <c r="C34" s="28" t="s">
        <v>951</v>
      </c>
      <c r="D34" s="216">
        <f>SUM(D35:D39)</f>
        <v>155701</v>
      </c>
      <c r="E34" s="83">
        <f>SUM(E35:E39)</f>
        <v>156032</v>
      </c>
      <c r="F34" s="176">
        <f>SUM(F35:F39)</f>
        <v>154577</v>
      </c>
    </row>
    <row r="35" spans="1:6" ht="14.25" customHeight="1">
      <c r="A35" s="154"/>
      <c r="B35" s="100" t="s">
        <v>751</v>
      </c>
      <c r="C35" s="10" t="s">
        <v>693</v>
      </c>
      <c r="D35" s="887">
        <v>78588</v>
      </c>
      <c r="E35" s="889">
        <v>80715</v>
      </c>
      <c r="F35" s="888">
        <v>80365</v>
      </c>
    </row>
    <row r="36" spans="1:6" ht="15" customHeight="1">
      <c r="A36" s="155"/>
      <c r="B36" s="99" t="s">
        <v>752</v>
      </c>
      <c r="C36" s="9" t="s">
        <v>952</v>
      </c>
      <c r="D36" s="867">
        <v>19484</v>
      </c>
      <c r="E36" s="881">
        <v>20926</v>
      </c>
      <c r="F36" s="876">
        <v>20893</v>
      </c>
    </row>
    <row r="37" spans="1:6" ht="15" customHeight="1">
      <c r="A37" s="155"/>
      <c r="B37" s="99" t="s">
        <v>753</v>
      </c>
      <c r="C37" s="9" t="s">
        <v>791</v>
      </c>
      <c r="D37" s="867">
        <v>57629</v>
      </c>
      <c r="E37" s="881">
        <v>54391</v>
      </c>
      <c r="F37" s="876">
        <v>53319</v>
      </c>
    </row>
    <row r="38" spans="1:6" ht="15" customHeight="1">
      <c r="A38" s="155"/>
      <c r="B38" s="99" t="s">
        <v>754</v>
      </c>
      <c r="C38" s="9" t="s">
        <v>953</v>
      </c>
      <c r="D38" s="867"/>
      <c r="E38" s="881"/>
      <c r="F38" s="876"/>
    </row>
    <row r="39" spans="1:6" ht="15" customHeight="1" thickBot="1">
      <c r="A39" s="155"/>
      <c r="B39" s="99" t="s">
        <v>763</v>
      </c>
      <c r="C39" s="9" t="s">
        <v>954</v>
      </c>
      <c r="D39" s="867"/>
      <c r="E39" s="881"/>
      <c r="F39" s="876"/>
    </row>
    <row r="40" spans="1:6" s="75" customFormat="1" ht="15" customHeight="1" thickBot="1">
      <c r="A40" s="119" t="s">
        <v>663</v>
      </c>
      <c r="B40" s="21"/>
      <c r="C40" s="28" t="s">
        <v>1060</v>
      </c>
      <c r="D40" s="216">
        <f>SUM(D41:D44)</f>
        <v>2888</v>
      </c>
      <c r="E40" s="83">
        <f>SUM(E41:E44)</f>
        <v>3368</v>
      </c>
      <c r="F40" s="176">
        <f>SUM(F41:F44)</f>
        <v>3368</v>
      </c>
    </row>
    <row r="41" spans="1:6" ht="15" customHeight="1">
      <c r="A41" s="154"/>
      <c r="B41" s="100" t="s">
        <v>757</v>
      </c>
      <c r="C41" s="10" t="s">
        <v>957</v>
      </c>
      <c r="D41" s="887"/>
      <c r="E41" s="889">
        <v>467</v>
      </c>
      <c r="F41" s="888">
        <v>467</v>
      </c>
    </row>
    <row r="42" spans="1:6" ht="15" customHeight="1">
      <c r="A42" s="155"/>
      <c r="B42" s="99" t="s">
        <v>758</v>
      </c>
      <c r="C42" s="9" t="s">
        <v>958</v>
      </c>
      <c r="D42" s="867"/>
      <c r="E42" s="881"/>
      <c r="F42" s="876"/>
    </row>
    <row r="43" spans="1:6" ht="21.75" customHeight="1">
      <c r="A43" s="155"/>
      <c r="B43" s="99" t="s">
        <v>615</v>
      </c>
      <c r="C43" s="9" t="s">
        <v>965</v>
      </c>
      <c r="D43" s="867">
        <v>2888</v>
      </c>
      <c r="E43" s="881">
        <v>2901</v>
      </c>
      <c r="F43" s="876">
        <v>2901</v>
      </c>
    </row>
    <row r="44" spans="1:6" ht="15" customHeight="1" thickBot="1">
      <c r="A44" s="155"/>
      <c r="B44" s="99" t="s">
        <v>760</v>
      </c>
      <c r="C44" s="9" t="s">
        <v>709</v>
      </c>
      <c r="D44" s="867"/>
      <c r="E44" s="881"/>
      <c r="F44" s="876"/>
    </row>
    <row r="45" spans="1:6" ht="15.75" customHeight="1" thickBot="1">
      <c r="A45" s="119" t="s">
        <v>664</v>
      </c>
      <c r="B45" s="21"/>
      <c r="C45" s="28" t="s">
        <v>1062</v>
      </c>
      <c r="D45" s="870"/>
      <c r="E45" s="884"/>
      <c r="F45" s="177"/>
    </row>
    <row r="46" spans="1:6" ht="15.75" customHeight="1" thickBot="1">
      <c r="A46" s="119" t="s">
        <v>665</v>
      </c>
      <c r="B46" s="21"/>
      <c r="C46" s="28" t="s">
        <v>613</v>
      </c>
      <c r="D46" s="870"/>
      <c r="E46" s="884"/>
      <c r="F46" s="177">
        <v>-47</v>
      </c>
    </row>
    <row r="47" spans="1:6" ht="16.5" customHeight="1" thickBot="1">
      <c r="A47" s="119" t="s">
        <v>666</v>
      </c>
      <c r="B47" s="140"/>
      <c r="C47" s="156" t="s">
        <v>1063</v>
      </c>
      <c r="D47" s="216">
        <f>+D34+D40+D45+D46</f>
        <v>158589</v>
      </c>
      <c r="E47" s="83">
        <f>+E34+E40+E45+E46</f>
        <v>159400</v>
      </c>
      <c r="F47" s="176">
        <f>+F34+F40+F45+F46</f>
        <v>157898</v>
      </c>
    </row>
    <row r="48" spans="1:6" ht="14.25" customHeight="1" thickBot="1">
      <c r="A48" s="157"/>
      <c r="B48" s="158"/>
      <c r="C48" s="158"/>
      <c r="D48" s="158"/>
      <c r="E48" s="158"/>
      <c r="F48" s="158"/>
    </row>
    <row r="49" spans="1:6" ht="15" customHeight="1" thickBot="1">
      <c r="A49" s="159" t="s">
        <v>1048</v>
      </c>
      <c r="B49" s="160"/>
      <c r="C49" s="161"/>
      <c r="D49" s="890">
        <v>36</v>
      </c>
      <c r="E49" s="892">
        <v>36</v>
      </c>
      <c r="F49" s="891">
        <v>35</v>
      </c>
    </row>
    <row r="50" spans="1:6" ht="13.5" thickBot="1">
      <c r="A50" s="159" t="s">
        <v>1049</v>
      </c>
      <c r="B50" s="160"/>
      <c r="C50" s="161"/>
      <c r="D50" s="890"/>
      <c r="E50" s="892"/>
      <c r="F50" s="891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F18" sqref="F18"/>
    </sheetView>
  </sheetViews>
  <sheetFormatPr defaultColWidth="9.00390625" defaultRowHeight="12.75"/>
  <cols>
    <col min="1" max="1" width="8.375" style="367" customWidth="1"/>
    <col min="2" max="2" width="51.125" style="368" customWidth="1"/>
    <col min="3" max="3" width="16.00390625" style="317" customWidth="1"/>
    <col min="4" max="4" width="14.00390625" style="317" customWidth="1"/>
    <col min="5" max="6" width="16.00390625" style="317" customWidth="1"/>
    <col min="7" max="7" width="14.625" style="317" customWidth="1"/>
    <col min="8" max="8" width="16.00390625" style="317" customWidth="1"/>
    <col min="9" max="16384" width="9.375" style="317" customWidth="1"/>
  </cols>
  <sheetData>
    <row r="1" spans="1:8" s="310" customFormat="1" ht="11.25" customHeight="1">
      <c r="A1" s="1361"/>
      <c r="B1" s="1361"/>
      <c r="C1" s="1361"/>
      <c r="D1" s="1361"/>
      <c r="E1" s="1361"/>
      <c r="F1" s="1361"/>
      <c r="G1" s="1361"/>
      <c r="H1" s="1361"/>
    </row>
    <row r="2" spans="1:8" s="310" customFormat="1" ht="39" customHeight="1">
      <c r="A2" s="1362" t="s">
        <v>1226</v>
      </c>
      <c r="B2" s="1363"/>
      <c r="C2" s="1363"/>
      <c r="D2" s="1363"/>
      <c r="E2" s="1363"/>
      <c r="F2" s="1363"/>
      <c r="G2" s="1363"/>
      <c r="H2" s="1363"/>
    </row>
    <row r="3" spans="1:8" s="310" customFormat="1" ht="24.75" customHeight="1" thickBot="1">
      <c r="A3" s="311" t="s">
        <v>32</v>
      </c>
      <c r="B3" s="312"/>
      <c r="C3" s="311"/>
      <c r="D3" s="311"/>
      <c r="E3" s="312"/>
      <c r="F3" s="312"/>
      <c r="G3" s="312"/>
      <c r="H3" s="313" t="s">
        <v>700</v>
      </c>
    </row>
    <row r="4" spans="1:8" ht="52.5" customHeight="1" thickBot="1" thickTop="1">
      <c r="A4" s="1364" t="s">
        <v>1178</v>
      </c>
      <c r="B4" s="1365"/>
      <c r="C4" s="314" t="s">
        <v>1179</v>
      </c>
      <c r="D4" s="314" t="s">
        <v>1180</v>
      </c>
      <c r="E4" s="315" t="s">
        <v>1181</v>
      </c>
      <c r="F4" s="314" t="s">
        <v>1182</v>
      </c>
      <c r="G4" s="314" t="s">
        <v>1180</v>
      </c>
      <c r="H4" s="316" t="s">
        <v>1183</v>
      </c>
    </row>
    <row r="5" spans="1:8" s="323" customFormat="1" ht="15.75" customHeight="1" thickBot="1">
      <c r="A5" s="318" t="s">
        <v>662</v>
      </c>
      <c r="B5" s="319" t="s">
        <v>1184</v>
      </c>
      <c r="C5" s="320">
        <f aca="true" t="shared" si="0" ref="C5:H5">SUM(C6:C9)</f>
        <v>1173554</v>
      </c>
      <c r="D5" s="321">
        <f t="shared" si="0"/>
        <v>0</v>
      </c>
      <c r="E5" s="321">
        <f t="shared" si="0"/>
        <v>1173554</v>
      </c>
      <c r="F5" s="322">
        <f t="shared" si="0"/>
        <v>1191404</v>
      </c>
      <c r="G5" s="321">
        <f t="shared" si="0"/>
        <v>0</v>
      </c>
      <c r="H5" s="455">
        <f t="shared" si="0"/>
        <v>1191404</v>
      </c>
    </row>
    <row r="6" spans="1:8" ht="12.75">
      <c r="A6" s="324" t="s">
        <v>663</v>
      </c>
      <c r="B6" s="325" t="s">
        <v>1185</v>
      </c>
      <c r="C6" s="326">
        <v>64</v>
      </c>
      <c r="D6" s="327"/>
      <c r="E6" s="328">
        <f>D6+C6</f>
        <v>64</v>
      </c>
      <c r="F6" s="329">
        <v>89</v>
      </c>
      <c r="G6" s="329"/>
      <c r="H6" s="1284">
        <v>89</v>
      </c>
    </row>
    <row r="7" spans="1:8" ht="12.75">
      <c r="A7" s="330" t="s">
        <v>664</v>
      </c>
      <c r="B7" s="331" t="s">
        <v>1186</v>
      </c>
      <c r="C7" s="332">
        <v>1047977</v>
      </c>
      <c r="D7" s="333"/>
      <c r="E7" s="334">
        <f>D7+C7</f>
        <v>1047977</v>
      </c>
      <c r="F7" s="335">
        <v>1070633</v>
      </c>
      <c r="G7" s="335"/>
      <c r="H7" s="1285">
        <v>1070633</v>
      </c>
    </row>
    <row r="8" spans="1:8" ht="12.75">
      <c r="A8" s="330" t="s">
        <v>665</v>
      </c>
      <c r="B8" s="331" t="s">
        <v>1187</v>
      </c>
      <c r="C8" s="336">
        <v>14328</v>
      </c>
      <c r="D8" s="337"/>
      <c r="E8" s="334">
        <f>D8+C8</f>
        <v>14328</v>
      </c>
      <c r="F8" s="338">
        <v>13805</v>
      </c>
      <c r="G8" s="338"/>
      <c r="H8" s="1286">
        <v>13805</v>
      </c>
    </row>
    <row r="9" spans="1:8" ht="13.5" thickBot="1">
      <c r="A9" s="330" t="s">
        <v>666</v>
      </c>
      <c r="B9" s="331" t="s">
        <v>1188</v>
      </c>
      <c r="C9" s="339">
        <v>111185</v>
      </c>
      <c r="D9" s="340"/>
      <c r="E9" s="341">
        <f>D9+C9</f>
        <v>111185</v>
      </c>
      <c r="F9" s="342">
        <v>106877</v>
      </c>
      <c r="G9" s="342"/>
      <c r="H9" s="1287">
        <v>106877</v>
      </c>
    </row>
    <row r="10" spans="1:8" s="344" customFormat="1" ht="15.75" customHeight="1" thickBot="1">
      <c r="A10" s="318" t="s">
        <v>667</v>
      </c>
      <c r="B10" s="319" t="s">
        <v>1189</v>
      </c>
      <c r="C10" s="343">
        <f aca="true" t="shared" si="1" ref="C10:H10">SUM(C11:C15)</f>
        <v>15646</v>
      </c>
      <c r="D10" s="321">
        <f t="shared" si="1"/>
        <v>0</v>
      </c>
      <c r="E10" s="321">
        <f t="shared" si="1"/>
        <v>15646</v>
      </c>
      <c r="F10" s="321">
        <f t="shared" si="1"/>
        <v>13774</v>
      </c>
      <c r="G10" s="321">
        <f t="shared" si="1"/>
        <v>0</v>
      </c>
      <c r="H10" s="1288">
        <f t="shared" si="1"/>
        <v>13774</v>
      </c>
    </row>
    <row r="11" spans="1:8" ht="12.75">
      <c r="A11" s="330" t="s">
        <v>668</v>
      </c>
      <c r="B11" s="331" t="s">
        <v>1190</v>
      </c>
      <c r="C11" s="345">
        <v>473</v>
      </c>
      <c r="D11" s="346"/>
      <c r="E11" s="328">
        <f>D11+C11</f>
        <v>473</v>
      </c>
      <c r="F11" s="347">
        <v>284</v>
      </c>
      <c r="G11" s="346"/>
      <c r="H11" s="1289">
        <v>284</v>
      </c>
    </row>
    <row r="12" spans="1:8" ht="12.75">
      <c r="A12" s="330" t="s">
        <v>669</v>
      </c>
      <c r="B12" s="331" t="s">
        <v>1191</v>
      </c>
      <c r="C12" s="336">
        <v>3493</v>
      </c>
      <c r="D12" s="337"/>
      <c r="E12" s="334">
        <f>D12+C12</f>
        <v>3493</v>
      </c>
      <c r="F12" s="338">
        <v>7260</v>
      </c>
      <c r="G12" s="337"/>
      <c r="H12" s="1286">
        <v>7260</v>
      </c>
    </row>
    <row r="13" spans="1:8" ht="12.75">
      <c r="A13" s="330" t="s">
        <v>670</v>
      </c>
      <c r="B13" s="331" t="s">
        <v>1192</v>
      </c>
      <c r="C13" s="336"/>
      <c r="D13" s="337"/>
      <c r="E13" s="334">
        <f>D13+C13</f>
        <v>0</v>
      </c>
      <c r="F13" s="338"/>
      <c r="G13" s="337"/>
      <c r="H13" s="1286"/>
    </row>
    <row r="14" spans="1:8" ht="12.75">
      <c r="A14" s="348" t="s">
        <v>671</v>
      </c>
      <c r="B14" s="331" t="s">
        <v>1193</v>
      </c>
      <c r="C14" s="336">
        <v>3784</v>
      </c>
      <c r="D14" s="337"/>
      <c r="E14" s="334">
        <f>D14+C14</f>
        <v>3784</v>
      </c>
      <c r="F14" s="338">
        <v>5288</v>
      </c>
      <c r="G14" s="337"/>
      <c r="H14" s="1286">
        <v>5288</v>
      </c>
    </row>
    <row r="15" spans="1:8" ht="13.5" thickBot="1">
      <c r="A15" s="330" t="s">
        <v>672</v>
      </c>
      <c r="B15" s="331" t="s">
        <v>1194</v>
      </c>
      <c r="C15" s="339">
        <v>7896</v>
      </c>
      <c r="D15" s="340"/>
      <c r="E15" s="341">
        <f>D15+C15</f>
        <v>7896</v>
      </c>
      <c r="F15" s="342">
        <v>942</v>
      </c>
      <c r="G15" s="340"/>
      <c r="H15" s="1287">
        <v>942</v>
      </c>
    </row>
    <row r="16" spans="1:8" s="350" customFormat="1" ht="27" customHeight="1" thickBot="1">
      <c r="A16" s="318" t="s">
        <v>673</v>
      </c>
      <c r="B16" s="349" t="s">
        <v>1195</v>
      </c>
      <c r="C16" s="343">
        <f aca="true" t="shared" si="2" ref="C16:H16">C5+C10</f>
        <v>1189200</v>
      </c>
      <c r="D16" s="321">
        <f t="shared" si="2"/>
        <v>0</v>
      </c>
      <c r="E16" s="321">
        <f t="shared" si="2"/>
        <v>1189200</v>
      </c>
      <c r="F16" s="321">
        <f t="shared" si="2"/>
        <v>1205178</v>
      </c>
      <c r="G16" s="321">
        <f t="shared" si="2"/>
        <v>0</v>
      </c>
      <c r="H16" s="1288">
        <f t="shared" si="2"/>
        <v>1205178</v>
      </c>
    </row>
    <row r="17" spans="1:8" ht="50.25" customHeight="1" thickBot="1">
      <c r="A17" s="1366" t="s">
        <v>1196</v>
      </c>
      <c r="B17" s="1367"/>
      <c r="C17" s="351" t="s">
        <v>1179</v>
      </c>
      <c r="D17" s="352" t="s">
        <v>1180</v>
      </c>
      <c r="E17" s="353" t="s">
        <v>1181</v>
      </c>
      <c r="F17" s="352" t="s">
        <v>1182</v>
      </c>
      <c r="G17" s="352" t="s">
        <v>1180</v>
      </c>
      <c r="H17" s="1290" t="s">
        <v>1183</v>
      </c>
    </row>
    <row r="18" spans="1:8" s="344" customFormat="1" ht="15.75" customHeight="1" thickBot="1">
      <c r="A18" s="354" t="s">
        <v>674</v>
      </c>
      <c r="B18" s="355" t="s">
        <v>1197</v>
      </c>
      <c r="C18" s="343">
        <f aca="true" t="shared" si="3" ref="C18:H18">C19+C20+C21</f>
        <v>1051953</v>
      </c>
      <c r="D18" s="321">
        <f t="shared" si="3"/>
        <v>0</v>
      </c>
      <c r="E18" s="321">
        <f t="shared" si="3"/>
        <v>1051953</v>
      </c>
      <c r="F18" s="321">
        <f t="shared" si="3"/>
        <v>1187641</v>
      </c>
      <c r="G18" s="321">
        <f t="shared" si="3"/>
        <v>0</v>
      </c>
      <c r="H18" s="1288">
        <f t="shared" si="3"/>
        <v>1187641</v>
      </c>
    </row>
    <row r="19" spans="1:8" ht="12.75">
      <c r="A19" s="356" t="s">
        <v>675</v>
      </c>
      <c r="B19" s="331" t="s">
        <v>1198</v>
      </c>
      <c r="C19" s="345">
        <v>832284</v>
      </c>
      <c r="D19" s="346"/>
      <c r="E19" s="328">
        <f>D19+C19</f>
        <v>832284</v>
      </c>
      <c r="F19" s="346">
        <v>832214</v>
      </c>
      <c r="G19" s="346"/>
      <c r="H19" s="1291">
        <v>832214</v>
      </c>
    </row>
    <row r="20" spans="1:8" ht="12.75">
      <c r="A20" s="356" t="s">
        <v>676</v>
      </c>
      <c r="B20" s="331" t="s">
        <v>1199</v>
      </c>
      <c r="C20" s="357">
        <v>219669</v>
      </c>
      <c r="D20" s="358"/>
      <c r="E20" s="359">
        <f>D20+C20</f>
        <v>219669</v>
      </c>
      <c r="F20" s="358">
        <v>355427</v>
      </c>
      <c r="G20" s="358"/>
      <c r="H20" s="395">
        <v>355427</v>
      </c>
    </row>
    <row r="21" spans="1:8" ht="13.5" thickBot="1">
      <c r="A21" s="360" t="s">
        <v>677</v>
      </c>
      <c r="B21" s="361" t="s">
        <v>1200</v>
      </c>
      <c r="C21" s="339"/>
      <c r="D21" s="340"/>
      <c r="E21" s="341">
        <f>D21+C21</f>
        <v>0</v>
      </c>
      <c r="F21" s="340"/>
      <c r="G21" s="340"/>
      <c r="H21" s="1292"/>
    </row>
    <row r="22" spans="1:8" s="344" customFormat="1" ht="15.75" customHeight="1" thickBot="1">
      <c r="A22" s="354" t="s">
        <v>678</v>
      </c>
      <c r="B22" s="355" t="s">
        <v>1201</v>
      </c>
      <c r="C22" s="343">
        <f aca="true" t="shared" si="4" ref="C22:H22">C23+C24</f>
        <v>11676</v>
      </c>
      <c r="D22" s="321">
        <f t="shared" si="4"/>
        <v>0</v>
      </c>
      <c r="E22" s="321">
        <f t="shared" si="4"/>
        <v>11676</v>
      </c>
      <c r="F22" s="321">
        <f t="shared" si="4"/>
        <v>6175</v>
      </c>
      <c r="G22" s="321">
        <f t="shared" si="4"/>
        <v>0</v>
      </c>
      <c r="H22" s="1288">
        <f t="shared" si="4"/>
        <v>6175</v>
      </c>
    </row>
    <row r="23" spans="1:8" ht="12.75">
      <c r="A23" s="356" t="s">
        <v>679</v>
      </c>
      <c r="B23" s="331" t="s">
        <v>1202</v>
      </c>
      <c r="C23" s="345">
        <v>11676</v>
      </c>
      <c r="D23" s="346"/>
      <c r="E23" s="328">
        <f>D23+C23</f>
        <v>11676</v>
      </c>
      <c r="F23" s="346">
        <v>6175</v>
      </c>
      <c r="G23" s="346"/>
      <c r="H23" s="1291">
        <v>6175</v>
      </c>
    </row>
    <row r="24" spans="1:8" ht="13.5" thickBot="1">
      <c r="A24" s="356" t="s">
        <v>680</v>
      </c>
      <c r="B24" s="331" t="s">
        <v>1203</v>
      </c>
      <c r="C24" s="339"/>
      <c r="D24" s="340"/>
      <c r="E24" s="341">
        <f>D24+C24</f>
        <v>0</v>
      </c>
      <c r="F24" s="340"/>
      <c r="G24" s="340"/>
      <c r="H24" s="1292"/>
    </row>
    <row r="25" spans="1:8" s="344" customFormat="1" ht="15.75" customHeight="1" thickBot="1">
      <c r="A25" s="354" t="s">
        <v>681</v>
      </c>
      <c r="B25" s="319" t="s">
        <v>1204</v>
      </c>
      <c r="C25" s="343">
        <f>C26+C27+C28</f>
        <v>125571</v>
      </c>
      <c r="D25" s="321">
        <f>SUM(D26:D28)</f>
        <v>0</v>
      </c>
      <c r="E25" s="321">
        <f>SUM(E26:E28)</f>
        <v>125571</v>
      </c>
      <c r="F25" s="321">
        <f>SUM(F26:F28)</f>
        <v>11362</v>
      </c>
      <c r="G25" s="321">
        <f>SUM(G26:G28)</f>
        <v>0</v>
      </c>
      <c r="H25" s="1288">
        <f>SUM(H26:H28)</f>
        <v>11362</v>
      </c>
    </row>
    <row r="26" spans="1:8" ht="12.75">
      <c r="A26" s="356" t="s">
        <v>682</v>
      </c>
      <c r="B26" s="331" t="s">
        <v>1205</v>
      </c>
      <c r="C26" s="345">
        <v>83201</v>
      </c>
      <c r="D26" s="346"/>
      <c r="E26" s="328">
        <f>D26+C26</f>
        <v>83201</v>
      </c>
      <c r="F26" s="346">
        <v>500</v>
      </c>
      <c r="G26" s="346"/>
      <c r="H26" s="1291">
        <v>500</v>
      </c>
    </row>
    <row r="27" spans="1:8" ht="12.75">
      <c r="A27" s="356" t="s">
        <v>683</v>
      </c>
      <c r="B27" s="331" t="s">
        <v>1206</v>
      </c>
      <c r="C27" s="336">
        <v>42366</v>
      </c>
      <c r="D27" s="337"/>
      <c r="E27" s="334">
        <f>D27+C27</f>
        <v>42366</v>
      </c>
      <c r="F27" s="337">
        <v>10807</v>
      </c>
      <c r="G27" s="337"/>
      <c r="H27" s="397">
        <v>10807</v>
      </c>
    </row>
    <row r="28" spans="1:8" ht="13.5" thickBot="1">
      <c r="A28" s="356" t="s">
        <v>684</v>
      </c>
      <c r="B28" s="331" t="s">
        <v>1207</v>
      </c>
      <c r="C28" s="339">
        <v>4</v>
      </c>
      <c r="D28" s="340"/>
      <c r="E28" s="341">
        <f>D28+C28</f>
        <v>4</v>
      </c>
      <c r="F28" s="340">
        <v>55</v>
      </c>
      <c r="G28" s="340"/>
      <c r="H28" s="1292">
        <v>55</v>
      </c>
    </row>
    <row r="29" spans="1:8" s="366" customFormat="1" ht="24" customHeight="1" thickBot="1">
      <c r="A29" s="362" t="s">
        <v>685</v>
      </c>
      <c r="B29" s="363" t="s">
        <v>1208</v>
      </c>
      <c r="C29" s="364">
        <f aca="true" t="shared" si="5" ref="C29:H29">C18+C22+C25</f>
        <v>1189200</v>
      </c>
      <c r="D29" s="365">
        <f t="shared" si="5"/>
        <v>0</v>
      </c>
      <c r="E29" s="365">
        <f t="shared" si="5"/>
        <v>1189200</v>
      </c>
      <c r="F29" s="365">
        <f t="shared" si="5"/>
        <v>1205178</v>
      </c>
      <c r="G29" s="365">
        <f t="shared" si="5"/>
        <v>0</v>
      </c>
      <c r="H29" s="1293">
        <f t="shared" si="5"/>
        <v>1205178</v>
      </c>
    </row>
    <row r="30" ht="13.5" thickTop="1">
      <c r="D30" s="369"/>
    </row>
    <row r="31" ht="12.75">
      <c r="D31" s="369"/>
    </row>
    <row r="32" ht="12.75">
      <c r="D32" s="369"/>
    </row>
    <row r="33" ht="12.75">
      <c r="D33" s="369"/>
    </row>
    <row r="34" ht="12.75">
      <c r="D34" s="369"/>
    </row>
    <row r="35" ht="12.75">
      <c r="D35" s="369"/>
    </row>
    <row r="36" ht="12.75">
      <c r="D36" s="369"/>
    </row>
    <row r="37" ht="12.75">
      <c r="D37" s="369"/>
    </row>
    <row r="38" ht="12.75">
      <c r="D38" s="369"/>
    </row>
    <row r="39" ht="12.75">
      <c r="D39" s="369"/>
    </row>
    <row r="40" ht="12.75">
      <c r="D40" s="369"/>
    </row>
    <row r="41" ht="12.75">
      <c r="D41" s="369"/>
    </row>
    <row r="42" ht="12.75">
      <c r="D42" s="369"/>
    </row>
    <row r="43" ht="12.75">
      <c r="D43" s="369"/>
    </row>
    <row r="44" ht="12.75">
      <c r="D44" s="369"/>
    </row>
    <row r="45" ht="12.75">
      <c r="D45" s="369"/>
    </row>
  </sheetData>
  <sheetProtection/>
  <mergeCells count="4">
    <mergeCell ref="A1:H1"/>
    <mergeCell ref="A2:H2"/>
    <mergeCell ref="A4:B4"/>
    <mergeCell ref="A17:B17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9.1. melléklet a 5/2013. (IV.26.)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115" workbookViewId="0" topLeftCell="A1">
      <selection activeCell="C14" sqref="C14"/>
    </sheetView>
  </sheetViews>
  <sheetFormatPr defaultColWidth="9.00390625" defaultRowHeight="12.75"/>
  <cols>
    <col min="1" max="1" width="6.50390625" style="368" customWidth="1"/>
    <col min="2" max="2" width="59.50390625" style="368" customWidth="1"/>
    <col min="3" max="5" width="16.00390625" style="317" customWidth="1"/>
    <col min="6" max="16384" width="9.375" style="317" customWidth="1"/>
  </cols>
  <sheetData>
    <row r="1" spans="1:5" s="310" customFormat="1" ht="29.25" customHeight="1">
      <c r="A1" s="1376" t="s">
        <v>1227</v>
      </c>
      <c r="B1" s="1376"/>
      <c r="C1" s="1376"/>
      <c r="D1" s="1376"/>
      <c r="E1" s="1376"/>
    </row>
    <row r="2" spans="1:5" s="310" customFormat="1" ht="21" customHeight="1">
      <c r="A2" s="1363" t="s">
        <v>1209</v>
      </c>
      <c r="B2" s="1363"/>
      <c r="C2" s="1363"/>
      <c r="D2" s="1363"/>
      <c r="E2" s="1363"/>
    </row>
    <row r="3" spans="1:5" s="310" customFormat="1" ht="23.25" customHeight="1">
      <c r="A3" s="1377" t="s">
        <v>33</v>
      </c>
      <c r="B3" s="1377"/>
      <c r="C3" s="1377"/>
      <c r="D3" s="1377"/>
      <c r="E3" s="1377"/>
    </row>
    <row r="4" spans="1:5" ht="13.5" customHeight="1" thickBot="1">
      <c r="A4" s="1378" t="s">
        <v>700</v>
      </c>
      <c r="B4" s="1378"/>
      <c r="C4" s="1378"/>
      <c r="D4" s="1378"/>
      <c r="E4" s="1378"/>
    </row>
    <row r="5" spans="1:5" s="371" customFormat="1" ht="18" customHeight="1">
      <c r="A5" s="1368" t="s">
        <v>724</v>
      </c>
      <c r="B5" s="1370" t="s">
        <v>715</v>
      </c>
      <c r="C5" s="370" t="s">
        <v>1175</v>
      </c>
      <c r="D5" s="370" t="s">
        <v>1176</v>
      </c>
      <c r="E5" s="1372" t="s">
        <v>1081</v>
      </c>
    </row>
    <row r="6" spans="1:5" s="371" customFormat="1" ht="9" customHeight="1">
      <c r="A6" s="1369"/>
      <c r="B6" s="1371"/>
      <c r="C6" s="1374" t="s">
        <v>1177</v>
      </c>
      <c r="D6" s="1375"/>
      <c r="E6" s="1373"/>
    </row>
    <row r="7" spans="1:5" s="375" customFormat="1" ht="15" customHeight="1" thickBot="1">
      <c r="A7" s="372">
        <v>1</v>
      </c>
      <c r="B7" s="373">
        <v>2</v>
      </c>
      <c r="C7" s="373">
        <v>3</v>
      </c>
      <c r="D7" s="373">
        <v>4</v>
      </c>
      <c r="E7" s="374">
        <v>5</v>
      </c>
    </row>
    <row r="8" spans="1:5" s="375" customFormat="1" ht="12.75">
      <c r="A8" s="376">
        <v>1</v>
      </c>
      <c r="B8" s="377" t="s">
        <v>716</v>
      </c>
      <c r="C8" s="378">
        <v>130284</v>
      </c>
      <c r="D8" s="378">
        <v>135457</v>
      </c>
      <c r="E8" s="379">
        <v>134556</v>
      </c>
    </row>
    <row r="9" spans="1:5" s="375" customFormat="1" ht="12.75">
      <c r="A9" s="380">
        <v>2</v>
      </c>
      <c r="B9" s="381" t="s">
        <v>717</v>
      </c>
      <c r="C9" s="382">
        <v>32221</v>
      </c>
      <c r="D9" s="382">
        <v>34391</v>
      </c>
      <c r="E9" s="383">
        <v>33896</v>
      </c>
    </row>
    <row r="10" spans="1:5" s="375" customFormat="1" ht="12.75">
      <c r="A10" s="380">
        <v>3</v>
      </c>
      <c r="B10" s="381" t="s">
        <v>1210</v>
      </c>
      <c r="C10" s="382">
        <v>154197</v>
      </c>
      <c r="D10" s="382">
        <v>150763</v>
      </c>
      <c r="E10" s="383">
        <v>133137</v>
      </c>
    </row>
    <row r="11" spans="1:5" s="375" customFormat="1" ht="12.75">
      <c r="A11" s="380">
        <v>4</v>
      </c>
      <c r="B11" s="381" t="s">
        <v>1211</v>
      </c>
      <c r="C11" s="382">
        <v>33967</v>
      </c>
      <c r="D11" s="382">
        <v>33802</v>
      </c>
      <c r="E11" s="383">
        <v>33228</v>
      </c>
    </row>
    <row r="12" spans="1:5" s="375" customFormat="1" ht="12.75">
      <c r="A12" s="380">
        <v>5</v>
      </c>
      <c r="B12" s="381" t="s">
        <v>1212</v>
      </c>
      <c r="C12" s="382">
        <v>1311</v>
      </c>
      <c r="D12" s="382">
        <v>1861</v>
      </c>
      <c r="E12" s="383">
        <v>1720</v>
      </c>
    </row>
    <row r="13" spans="1:5" s="375" customFormat="1" ht="12.75">
      <c r="A13" s="380">
        <v>6</v>
      </c>
      <c r="B13" s="381" t="s">
        <v>953</v>
      </c>
      <c r="C13" s="382">
        <v>105</v>
      </c>
      <c r="D13" s="382">
        <v>105</v>
      </c>
      <c r="E13" s="383">
        <v>105</v>
      </c>
    </row>
    <row r="14" spans="1:5" s="375" customFormat="1" ht="12.75">
      <c r="A14" s="380">
        <v>7</v>
      </c>
      <c r="B14" s="381" t="s">
        <v>1213</v>
      </c>
      <c r="C14" s="382">
        <v>48979</v>
      </c>
      <c r="D14" s="382">
        <v>49134</v>
      </c>
      <c r="E14" s="383">
        <v>49134</v>
      </c>
    </row>
    <row r="15" spans="1:5" s="375" customFormat="1" ht="12.75">
      <c r="A15" s="384">
        <v>8</v>
      </c>
      <c r="B15" s="385" t="s">
        <v>1214</v>
      </c>
      <c r="C15" s="386">
        <v>2888</v>
      </c>
      <c r="D15" s="386">
        <v>3368</v>
      </c>
      <c r="E15" s="387">
        <v>3368</v>
      </c>
    </row>
    <row r="16" spans="1:5" s="375" customFormat="1" ht="12.75">
      <c r="A16" s="380">
        <v>9</v>
      </c>
      <c r="B16" s="381" t="s">
        <v>1215</v>
      </c>
      <c r="C16" s="382">
        <v>50</v>
      </c>
      <c r="D16" s="382">
        <v>50</v>
      </c>
      <c r="E16" s="383">
        <v>50</v>
      </c>
    </row>
    <row r="17" spans="1:5" s="375" customFormat="1" ht="12.75">
      <c r="A17" s="384">
        <v>10</v>
      </c>
      <c r="B17" s="381" t="s">
        <v>1216</v>
      </c>
      <c r="C17" s="382"/>
      <c r="D17" s="382"/>
      <c r="E17" s="383"/>
    </row>
    <row r="18" spans="1:5" s="375" customFormat="1" ht="12.75">
      <c r="A18" s="380">
        <v>11</v>
      </c>
      <c r="B18" s="381" t="s">
        <v>1217</v>
      </c>
      <c r="C18" s="382"/>
      <c r="D18" s="382"/>
      <c r="E18" s="383"/>
    </row>
    <row r="19" spans="1:5" s="375" customFormat="1" ht="13.5" thickBot="1">
      <c r="A19" s="384">
        <v>12</v>
      </c>
      <c r="B19" s="381" t="s">
        <v>1218</v>
      </c>
      <c r="C19" s="386"/>
      <c r="D19" s="386"/>
      <c r="E19" s="387"/>
    </row>
    <row r="20" spans="1:5" s="392" customFormat="1" ht="15.75" thickBot="1">
      <c r="A20" s="388">
        <v>13</v>
      </c>
      <c r="B20" s="389" t="s">
        <v>1219</v>
      </c>
      <c r="C20" s="390">
        <f>SUM(C8:C19)</f>
        <v>404002</v>
      </c>
      <c r="D20" s="390">
        <f>SUM(D8:D19)</f>
        <v>408931</v>
      </c>
      <c r="E20" s="391">
        <f>SUM(E8:E19)</f>
        <v>389194</v>
      </c>
    </row>
    <row r="21" spans="1:5" s="392" customFormat="1" ht="15">
      <c r="A21" s="376">
        <v>14</v>
      </c>
      <c r="B21" s="377" t="s">
        <v>822</v>
      </c>
      <c r="C21" s="393">
        <v>7500</v>
      </c>
      <c r="D21" s="393">
        <v>97150</v>
      </c>
      <c r="E21" s="394">
        <v>97150</v>
      </c>
    </row>
    <row r="22" spans="1:5" s="392" customFormat="1" ht="15">
      <c r="A22" s="384">
        <v>15</v>
      </c>
      <c r="B22" s="385" t="s">
        <v>821</v>
      </c>
      <c r="C22" s="358">
        <v>4714</v>
      </c>
      <c r="D22" s="358">
        <v>4714</v>
      </c>
      <c r="E22" s="395">
        <v>4714</v>
      </c>
    </row>
    <row r="23" spans="1:5" s="392" customFormat="1" ht="15">
      <c r="A23" s="384">
        <v>16</v>
      </c>
      <c r="B23" s="385" t="s">
        <v>1220</v>
      </c>
      <c r="C23" s="358"/>
      <c r="D23" s="358"/>
      <c r="E23" s="395"/>
    </row>
    <row r="24" spans="1:5" s="392" customFormat="1" ht="15">
      <c r="A24" s="384">
        <v>17</v>
      </c>
      <c r="B24" s="385" t="s">
        <v>1221</v>
      </c>
      <c r="C24" s="358"/>
      <c r="D24" s="358"/>
      <c r="E24" s="395"/>
    </row>
    <row r="25" spans="1:5" s="392" customFormat="1" ht="15.75" thickBot="1">
      <c r="A25" s="384">
        <v>18</v>
      </c>
      <c r="B25" s="385" t="s">
        <v>1222</v>
      </c>
      <c r="C25" s="358"/>
      <c r="D25" s="358"/>
      <c r="E25" s="395"/>
    </row>
    <row r="26" spans="1:5" s="392" customFormat="1" ht="15.75" thickBot="1">
      <c r="A26" s="388">
        <v>19</v>
      </c>
      <c r="B26" s="389" t="s">
        <v>1223</v>
      </c>
      <c r="C26" s="390">
        <f>SUM(C21:C22,C24:C25)</f>
        <v>12214</v>
      </c>
      <c r="D26" s="390">
        <f>SUM(D21:D22,D24:D25)</f>
        <v>101864</v>
      </c>
      <c r="E26" s="391">
        <f>SUM(E21:E22,E24:E25)</f>
        <v>101864</v>
      </c>
    </row>
    <row r="27" spans="1:5" s="392" customFormat="1" ht="15.75" thickBot="1">
      <c r="A27" s="388">
        <v>20</v>
      </c>
      <c r="B27" s="389" t="s">
        <v>1224</v>
      </c>
      <c r="C27" s="390">
        <f>C20+C26</f>
        <v>416216</v>
      </c>
      <c r="D27" s="390">
        <f>D20+D26</f>
        <v>510795</v>
      </c>
      <c r="E27" s="391">
        <f>E20+E26</f>
        <v>491058</v>
      </c>
    </row>
    <row r="28" spans="1:5" s="375" customFormat="1" ht="12.75">
      <c r="A28" s="376">
        <v>21</v>
      </c>
      <c r="B28" s="377" t="s">
        <v>1229</v>
      </c>
      <c r="C28" s="393">
        <v>1030</v>
      </c>
      <c r="D28" s="393"/>
      <c r="E28" s="394"/>
    </row>
    <row r="29" spans="1:5" s="375" customFormat="1" ht="13.5" thickBot="1">
      <c r="A29" s="384">
        <v>22</v>
      </c>
      <c r="B29" s="385" t="s">
        <v>1230</v>
      </c>
      <c r="C29" s="396"/>
      <c r="D29" s="396"/>
      <c r="E29" s="395">
        <v>-6954</v>
      </c>
    </row>
    <row r="30" spans="1:5" s="392" customFormat="1" ht="15.75" thickBot="1">
      <c r="A30" s="388">
        <v>23</v>
      </c>
      <c r="B30" s="389" t="s">
        <v>1231</v>
      </c>
      <c r="C30" s="390">
        <f>SUM(C27:C29)</f>
        <v>417246</v>
      </c>
      <c r="D30" s="390">
        <f>SUM(D27:D29)</f>
        <v>510795</v>
      </c>
      <c r="E30" s="391">
        <f>SUM(E27:E29)</f>
        <v>484104</v>
      </c>
    </row>
    <row r="31" spans="1:5" s="375" customFormat="1" ht="12.75">
      <c r="A31" s="376">
        <v>24</v>
      </c>
      <c r="B31" s="377" t="s">
        <v>703</v>
      </c>
      <c r="C31" s="393">
        <v>71608</v>
      </c>
      <c r="D31" s="393">
        <v>71321</v>
      </c>
      <c r="E31" s="394">
        <v>70118</v>
      </c>
    </row>
    <row r="32" spans="1:5" s="375" customFormat="1" ht="12.75">
      <c r="A32" s="380">
        <v>25</v>
      </c>
      <c r="B32" s="381" t="s">
        <v>1232</v>
      </c>
      <c r="C32" s="337">
        <v>95474</v>
      </c>
      <c r="D32" s="337">
        <v>87394</v>
      </c>
      <c r="E32" s="397">
        <v>87398</v>
      </c>
    </row>
    <row r="33" spans="1:5" s="375" customFormat="1" ht="12.75">
      <c r="A33" s="380">
        <v>26</v>
      </c>
      <c r="B33" s="381" t="s">
        <v>1233</v>
      </c>
      <c r="C33" s="337">
        <v>39598</v>
      </c>
      <c r="D33" s="337">
        <v>42122</v>
      </c>
      <c r="E33" s="397">
        <v>41882</v>
      </c>
    </row>
    <row r="34" spans="1:5" s="375" customFormat="1" ht="12.75">
      <c r="A34" s="380">
        <v>27</v>
      </c>
      <c r="B34" s="381" t="s">
        <v>1234</v>
      </c>
      <c r="C34" s="337">
        <v>755</v>
      </c>
      <c r="D34" s="337">
        <v>865</v>
      </c>
      <c r="E34" s="397">
        <v>805</v>
      </c>
    </row>
    <row r="35" spans="1:5" s="375" customFormat="1" ht="12.75">
      <c r="A35" s="380">
        <v>28</v>
      </c>
      <c r="B35" s="398" t="s">
        <v>1235</v>
      </c>
      <c r="C35" s="337">
        <v>7340</v>
      </c>
      <c r="D35" s="337">
        <v>7340</v>
      </c>
      <c r="E35" s="397">
        <v>250</v>
      </c>
    </row>
    <row r="36" spans="1:5" s="375" customFormat="1" ht="12.75">
      <c r="A36" s="380">
        <v>29</v>
      </c>
      <c r="B36" s="381" t="s">
        <v>1236</v>
      </c>
      <c r="C36" s="337">
        <v>7340</v>
      </c>
      <c r="D36" s="337">
        <v>7340</v>
      </c>
      <c r="E36" s="397">
        <v>250</v>
      </c>
    </row>
    <row r="37" spans="1:5" s="375" customFormat="1" ht="12.75">
      <c r="A37" s="380">
        <v>30</v>
      </c>
      <c r="B37" s="381" t="s">
        <v>1237</v>
      </c>
      <c r="C37" s="337">
        <v>42128</v>
      </c>
      <c r="D37" s="337">
        <v>42141</v>
      </c>
      <c r="E37" s="397">
        <v>41345</v>
      </c>
    </row>
    <row r="38" spans="1:5" s="375" customFormat="1" ht="12.75">
      <c r="A38" s="384">
        <v>31</v>
      </c>
      <c r="B38" s="381" t="s">
        <v>1238</v>
      </c>
      <c r="C38" s="358"/>
      <c r="D38" s="358"/>
      <c r="E38" s="395"/>
    </row>
    <row r="39" spans="1:5" s="375" customFormat="1" ht="12.75">
      <c r="A39" s="380">
        <v>32</v>
      </c>
      <c r="B39" s="381" t="s">
        <v>1239</v>
      </c>
      <c r="C39" s="337">
        <v>109367</v>
      </c>
      <c r="D39" s="337">
        <v>235822</v>
      </c>
      <c r="E39" s="397">
        <v>235822</v>
      </c>
    </row>
    <row r="40" spans="1:5" s="375" customFormat="1" ht="12.75">
      <c r="A40" s="384">
        <v>33</v>
      </c>
      <c r="B40" s="399" t="s">
        <v>1240</v>
      </c>
      <c r="C40" s="358">
        <v>109367</v>
      </c>
      <c r="D40" s="358">
        <v>235822</v>
      </c>
      <c r="E40" s="395">
        <v>235822</v>
      </c>
    </row>
    <row r="41" spans="1:5" s="375" customFormat="1" ht="12.75">
      <c r="A41" s="380">
        <v>34</v>
      </c>
      <c r="B41" s="381" t="s">
        <v>1241</v>
      </c>
      <c r="C41" s="337">
        <v>515</v>
      </c>
      <c r="D41" s="337">
        <v>515</v>
      </c>
      <c r="E41" s="397">
        <v>488</v>
      </c>
    </row>
    <row r="42" spans="1:5" s="375" customFormat="1" ht="13.5" thickBot="1">
      <c r="A42" s="384">
        <v>35</v>
      </c>
      <c r="B42" s="377" t="s">
        <v>1242</v>
      </c>
      <c r="C42" s="358"/>
      <c r="D42" s="358"/>
      <c r="E42" s="395"/>
    </row>
    <row r="43" spans="1:5" s="375" customFormat="1" ht="21.75" thickBot="1">
      <c r="A43" s="388">
        <v>36</v>
      </c>
      <c r="B43" s="389" t="s">
        <v>1243</v>
      </c>
      <c r="C43" s="400">
        <f>C31+C32+C33+C34+C35+C37+C38+C39+C41+C42</f>
        <v>366785</v>
      </c>
      <c r="D43" s="400">
        <f>D31+D32+D33+D34+D35+D37+D38+D39+D41+D42</f>
        <v>487520</v>
      </c>
      <c r="E43" s="401">
        <f>E31+E32+E33+E34+E35+E37+E38+E39+E41+E42</f>
        <v>478108</v>
      </c>
    </row>
    <row r="44" spans="1:5" s="375" customFormat="1" ht="12.75">
      <c r="A44" s="376">
        <v>37</v>
      </c>
      <c r="B44" s="377" t="s">
        <v>819</v>
      </c>
      <c r="C44" s="393">
        <v>8114</v>
      </c>
      <c r="D44" s="393">
        <v>11599</v>
      </c>
      <c r="E44" s="394">
        <v>7449</v>
      </c>
    </row>
    <row r="45" spans="1:5" s="375" customFormat="1" ht="12.75">
      <c r="A45" s="380">
        <v>38</v>
      </c>
      <c r="B45" s="377" t="s">
        <v>818</v>
      </c>
      <c r="C45" s="337">
        <v>35595</v>
      </c>
      <c r="D45" s="337"/>
      <c r="E45" s="397"/>
    </row>
    <row r="46" spans="1:5" s="375" customFormat="1" ht="12.75">
      <c r="A46" s="380">
        <v>39</v>
      </c>
      <c r="B46" s="402" t="s">
        <v>1244</v>
      </c>
      <c r="C46" s="393"/>
      <c r="D46" s="393"/>
      <c r="E46" s="394"/>
    </row>
    <row r="47" spans="1:5" s="375" customFormat="1" ht="12.75">
      <c r="A47" s="376">
        <v>40</v>
      </c>
      <c r="B47" s="385" t="s">
        <v>1245</v>
      </c>
      <c r="C47" s="393"/>
      <c r="D47" s="393"/>
      <c r="E47" s="394"/>
    </row>
    <row r="48" spans="1:5" s="375" customFormat="1" ht="13.5" thickBot="1">
      <c r="A48" s="384">
        <v>41</v>
      </c>
      <c r="B48" s="385" t="s">
        <v>1246</v>
      </c>
      <c r="C48" s="358"/>
      <c r="D48" s="358"/>
      <c r="E48" s="395"/>
    </row>
    <row r="49" spans="1:5" s="375" customFormat="1" ht="13.5" thickBot="1">
      <c r="A49" s="388">
        <v>42</v>
      </c>
      <c r="B49" s="389" t="s">
        <v>1247</v>
      </c>
      <c r="C49" s="400">
        <f>SUM(C44:C45,C47:C48)</f>
        <v>43709</v>
      </c>
      <c r="D49" s="400">
        <f>SUM(D44:D45,D47:D48)</f>
        <v>11599</v>
      </c>
      <c r="E49" s="401">
        <f>SUM(E44:E45,E47:E48)</f>
        <v>7449</v>
      </c>
    </row>
    <row r="50" spans="1:5" s="392" customFormat="1" ht="15.75" thickBot="1">
      <c r="A50" s="403">
        <v>43</v>
      </c>
      <c r="B50" s="404" t="s">
        <v>1248</v>
      </c>
      <c r="C50" s="405">
        <f>C43+C49</f>
        <v>410494</v>
      </c>
      <c r="D50" s="405">
        <f>D43+D49</f>
        <v>499119</v>
      </c>
      <c r="E50" s="406">
        <f>E43+E49</f>
        <v>485557</v>
      </c>
    </row>
    <row r="51" spans="1:5" s="375" customFormat="1" ht="12.75">
      <c r="A51" s="376">
        <v>44</v>
      </c>
      <c r="B51" s="377" t="s">
        <v>1249</v>
      </c>
      <c r="C51" s="393">
        <v>6752</v>
      </c>
      <c r="D51" s="393">
        <v>11676</v>
      </c>
      <c r="E51" s="394">
        <v>11676</v>
      </c>
    </row>
    <row r="52" spans="1:5" s="375" customFormat="1" ht="12.75">
      <c r="A52" s="384">
        <v>45</v>
      </c>
      <c r="B52" s="381" t="s">
        <v>1254</v>
      </c>
      <c r="C52" s="396"/>
      <c r="D52" s="396"/>
      <c r="E52" s="395"/>
    </row>
    <row r="53" spans="1:5" s="375" customFormat="1" ht="13.5" thickBot="1">
      <c r="A53" s="384">
        <v>46</v>
      </c>
      <c r="B53" s="385" t="s">
        <v>1255</v>
      </c>
      <c r="C53" s="407"/>
      <c r="D53" s="407"/>
      <c r="E53" s="395">
        <v>48</v>
      </c>
    </row>
    <row r="54" spans="1:5" s="375" customFormat="1" ht="13.5" thickBot="1">
      <c r="A54" s="408">
        <v>47</v>
      </c>
      <c r="B54" s="409" t="s">
        <v>1256</v>
      </c>
      <c r="C54" s="400">
        <f>C50+C51+C52+C53</f>
        <v>417246</v>
      </c>
      <c r="D54" s="400">
        <f>D50+D51+D52+D53</f>
        <v>510795</v>
      </c>
      <c r="E54" s="410">
        <f>E50+E51+E52+E53</f>
        <v>497281</v>
      </c>
    </row>
    <row r="55" spans="1:5" s="375" customFormat="1" ht="21.75" thickBot="1">
      <c r="A55" s="411">
        <v>48</v>
      </c>
      <c r="B55" s="389" t="s">
        <v>1257</v>
      </c>
      <c r="C55" s="400">
        <f>C43-C20</f>
        <v>-37217</v>
      </c>
      <c r="D55" s="400">
        <f>D43-D20</f>
        <v>78589</v>
      </c>
      <c r="E55" s="401">
        <f>E43-E20</f>
        <v>88914</v>
      </c>
    </row>
    <row r="56" spans="1:5" s="375" customFormat="1" ht="32.25" thickBot="1">
      <c r="A56" s="411">
        <v>49</v>
      </c>
      <c r="B56" s="389" t="s">
        <v>1258</v>
      </c>
      <c r="C56" s="400">
        <f>+C55+C51-C28</f>
        <v>-31495</v>
      </c>
      <c r="D56" s="400">
        <f>+D55+D51-D28</f>
        <v>90265</v>
      </c>
      <c r="E56" s="401">
        <f>+E55+E51-E28</f>
        <v>100590</v>
      </c>
    </row>
    <row r="57" spans="1:5" s="375" customFormat="1" ht="13.5" thickBot="1">
      <c r="A57" s="411">
        <v>50</v>
      </c>
      <c r="B57" s="389" t="s">
        <v>1259</v>
      </c>
      <c r="C57" s="400">
        <f>+C49-C26</f>
        <v>31495</v>
      </c>
      <c r="D57" s="400">
        <f>+D49-D26</f>
        <v>-90265</v>
      </c>
      <c r="E57" s="401">
        <f>+E49-E26</f>
        <v>-94415</v>
      </c>
    </row>
    <row r="58" spans="1:5" s="375" customFormat="1" ht="13.5" thickBot="1">
      <c r="A58" s="412">
        <v>51</v>
      </c>
      <c r="B58" s="404" t="s">
        <v>1260</v>
      </c>
      <c r="C58" s="413"/>
      <c r="D58" s="413"/>
      <c r="E58" s="406">
        <f>+E52+E53-E29</f>
        <v>7002</v>
      </c>
    </row>
    <row r="59" ht="15.75">
      <c r="B59" s="414"/>
    </row>
  </sheetData>
  <sheetProtection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>&amp;R&amp;"Times New Roman CE,Félkövér dőlt"&amp;12 9.2. melléklet a 5/2013. (IV.26.)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G18" sqref="G18"/>
    </sheetView>
  </sheetViews>
  <sheetFormatPr defaultColWidth="9.00390625" defaultRowHeight="12.75"/>
  <cols>
    <col min="1" max="1" width="6.50390625" style="317" customWidth="1"/>
    <col min="2" max="2" width="49.50390625" style="368" customWidth="1"/>
    <col min="3" max="3" width="16.00390625" style="317" customWidth="1"/>
    <col min="4" max="4" width="14.875" style="317" customWidth="1"/>
    <col min="5" max="6" width="16.00390625" style="317" customWidth="1"/>
    <col min="7" max="7" width="14.00390625" style="317" customWidth="1"/>
    <col min="8" max="8" width="16.00390625" style="317" customWidth="1"/>
    <col min="9" max="16384" width="9.375" style="317" customWidth="1"/>
  </cols>
  <sheetData>
    <row r="1" spans="1:8" s="415" customFormat="1" ht="25.5" customHeight="1">
      <c r="A1" s="1376" t="s">
        <v>1227</v>
      </c>
      <c r="B1" s="1376"/>
      <c r="C1" s="1376"/>
      <c r="D1" s="1376"/>
      <c r="E1" s="1376"/>
      <c r="F1" s="1376"/>
      <c r="G1" s="1376"/>
      <c r="H1" s="1376"/>
    </row>
    <row r="2" spans="1:8" s="416" customFormat="1" ht="18" customHeight="1">
      <c r="A2" s="1363" t="s">
        <v>1261</v>
      </c>
      <c r="B2" s="1363"/>
      <c r="C2" s="1363"/>
      <c r="D2" s="1363"/>
      <c r="E2" s="1363"/>
      <c r="F2" s="1363"/>
      <c r="G2" s="1363"/>
      <c r="H2" s="1363"/>
    </row>
    <row r="3" spans="1:8" s="415" customFormat="1" ht="16.5" customHeight="1">
      <c r="A3" s="1377" t="s">
        <v>33</v>
      </c>
      <c r="B3" s="1377"/>
      <c r="C3" s="1377"/>
      <c r="D3" s="1377"/>
      <c r="E3" s="1377"/>
      <c r="F3" s="1377"/>
      <c r="G3" s="1377"/>
      <c r="H3" s="1377"/>
    </row>
    <row r="4" spans="1:8" s="368" customFormat="1" ht="13.5" customHeight="1" thickBot="1">
      <c r="A4" s="1379" t="s">
        <v>700</v>
      </c>
      <c r="B4" s="1379"/>
      <c r="C4" s="1379"/>
      <c r="D4" s="1379"/>
      <c r="E4" s="1379"/>
      <c r="F4" s="1379"/>
      <c r="G4" s="1379"/>
      <c r="H4" s="1379"/>
    </row>
    <row r="5" spans="1:8" ht="54" customHeight="1" thickBot="1">
      <c r="A5" s="417" t="s">
        <v>660</v>
      </c>
      <c r="B5" s="418" t="s">
        <v>715</v>
      </c>
      <c r="C5" s="419" t="s">
        <v>1179</v>
      </c>
      <c r="D5" s="419" t="s">
        <v>1180</v>
      </c>
      <c r="E5" s="420" t="s">
        <v>1181</v>
      </c>
      <c r="F5" s="419" t="s">
        <v>1182</v>
      </c>
      <c r="G5" s="419" t="s">
        <v>1180</v>
      </c>
      <c r="H5" s="420" t="s">
        <v>1183</v>
      </c>
    </row>
    <row r="6" spans="1:8" s="375" customFormat="1" ht="18" customHeight="1">
      <c r="A6" s="421">
        <v>1</v>
      </c>
      <c r="B6" s="422" t="s">
        <v>1262</v>
      </c>
      <c r="C6" s="423">
        <v>3784</v>
      </c>
      <c r="D6" s="424"/>
      <c r="E6" s="425">
        <f>D6+C6</f>
        <v>3784</v>
      </c>
      <c r="F6" s="426">
        <v>5285</v>
      </c>
      <c r="G6" s="424"/>
      <c r="H6" s="1294">
        <v>5285</v>
      </c>
    </row>
    <row r="7" spans="1:8" s="375" customFormat="1" ht="25.5" customHeight="1">
      <c r="A7" s="380">
        <v>2</v>
      </c>
      <c r="B7" s="427" t="s">
        <v>1263</v>
      </c>
      <c r="C7" s="382"/>
      <c r="D7" s="428"/>
      <c r="E7" s="429">
        <f>D7+C7</f>
        <v>0</v>
      </c>
      <c r="F7" s="430"/>
      <c r="G7" s="428"/>
      <c r="H7" s="1295"/>
    </row>
    <row r="8" spans="1:8" s="375" customFormat="1" ht="22.5">
      <c r="A8" s="380">
        <v>3</v>
      </c>
      <c r="B8" s="427" t="s">
        <v>1264</v>
      </c>
      <c r="C8" s="382">
        <v>7892</v>
      </c>
      <c r="D8" s="428"/>
      <c r="E8" s="429">
        <f>D8+C8</f>
        <v>7892</v>
      </c>
      <c r="F8" s="430">
        <v>890</v>
      </c>
      <c r="G8" s="428"/>
      <c r="H8" s="1295">
        <v>890</v>
      </c>
    </row>
    <row r="9" spans="1:8" s="375" customFormat="1" ht="18" customHeight="1">
      <c r="A9" s="380">
        <v>4</v>
      </c>
      <c r="B9" s="427" t="s">
        <v>1265</v>
      </c>
      <c r="C9" s="382"/>
      <c r="D9" s="428"/>
      <c r="E9" s="429">
        <f>D9+C9</f>
        <v>0</v>
      </c>
      <c r="F9" s="430"/>
      <c r="G9" s="428"/>
      <c r="H9" s="1295"/>
    </row>
    <row r="10" spans="1:8" s="375" customFormat="1" ht="23.25" thickBot="1">
      <c r="A10" s="431">
        <v>5</v>
      </c>
      <c r="B10" s="432" t="s">
        <v>1266</v>
      </c>
      <c r="C10" s="433"/>
      <c r="D10" s="434"/>
      <c r="E10" s="435"/>
      <c r="F10" s="436"/>
      <c r="G10" s="434"/>
      <c r="H10" s="1296"/>
    </row>
    <row r="11" spans="1:9" s="344" customFormat="1" ht="18" customHeight="1" thickBot="1">
      <c r="A11" s="388">
        <v>6</v>
      </c>
      <c r="B11" s="437" t="s">
        <v>0</v>
      </c>
      <c r="C11" s="438">
        <f aca="true" t="shared" si="0" ref="C11:H11">+C6+C7+C8-C9-C10</f>
        <v>11676</v>
      </c>
      <c r="D11" s="438">
        <f t="shared" si="0"/>
        <v>0</v>
      </c>
      <c r="E11" s="438">
        <f t="shared" si="0"/>
        <v>11676</v>
      </c>
      <c r="F11" s="438">
        <f t="shared" si="0"/>
        <v>6175</v>
      </c>
      <c r="G11" s="438">
        <f t="shared" si="0"/>
        <v>0</v>
      </c>
      <c r="H11" s="439">
        <f t="shared" si="0"/>
        <v>6175</v>
      </c>
      <c r="I11" s="440"/>
    </row>
    <row r="12" spans="1:9" s="375" customFormat="1" ht="18" customHeight="1">
      <c r="A12" s="376">
        <v>7</v>
      </c>
      <c r="B12" s="441" t="s">
        <v>1</v>
      </c>
      <c r="C12" s="378">
        <v>-1282</v>
      </c>
      <c r="D12" s="442"/>
      <c r="E12" s="443">
        <f>D12+C12</f>
        <v>-1282</v>
      </c>
      <c r="F12" s="444">
        <v>-964</v>
      </c>
      <c r="G12" s="442"/>
      <c r="H12" s="1297">
        <v>-964</v>
      </c>
      <c r="I12" s="445"/>
    </row>
    <row r="13" spans="1:9" s="375" customFormat="1" ht="18" customHeight="1" thickBot="1">
      <c r="A13" s="384">
        <v>8</v>
      </c>
      <c r="B13" s="446" t="s">
        <v>2</v>
      </c>
      <c r="C13" s="386"/>
      <c r="D13" s="447"/>
      <c r="E13" s="448">
        <f>D13+C13</f>
        <v>0</v>
      </c>
      <c r="F13" s="449"/>
      <c r="G13" s="447"/>
      <c r="H13" s="1298"/>
      <c r="I13" s="445"/>
    </row>
    <row r="14" spans="1:9" s="375" customFormat="1" ht="27" customHeight="1" thickBot="1">
      <c r="A14" s="411">
        <v>9</v>
      </c>
      <c r="B14" s="450" t="s">
        <v>3</v>
      </c>
      <c r="C14" s="451">
        <f aca="true" t="shared" si="1" ref="C14:H14">+C11+C12+C13</f>
        <v>10394</v>
      </c>
      <c r="D14" s="451">
        <f t="shared" si="1"/>
        <v>0</v>
      </c>
      <c r="E14" s="451">
        <f t="shared" si="1"/>
        <v>10394</v>
      </c>
      <c r="F14" s="451">
        <f t="shared" si="1"/>
        <v>5211</v>
      </c>
      <c r="G14" s="451">
        <f t="shared" si="1"/>
        <v>0</v>
      </c>
      <c r="H14" s="452">
        <f t="shared" si="1"/>
        <v>5211</v>
      </c>
      <c r="I14" s="445"/>
    </row>
    <row r="15" spans="1:9" s="375" customFormat="1" ht="28.5" customHeight="1">
      <c r="A15" s="421">
        <v>10</v>
      </c>
      <c r="B15" s="453" t="s">
        <v>4</v>
      </c>
      <c r="C15" s="423"/>
      <c r="D15" s="424"/>
      <c r="E15" s="425">
        <f>D15+C15</f>
        <v>0</v>
      </c>
      <c r="F15" s="426"/>
      <c r="G15" s="424"/>
      <c r="H15" s="1294"/>
      <c r="I15" s="445"/>
    </row>
    <row r="16" spans="1:9" s="375" customFormat="1" ht="28.5" customHeight="1" thickBot="1">
      <c r="A16" s="431">
        <v>11</v>
      </c>
      <c r="B16" s="454" t="s">
        <v>5</v>
      </c>
      <c r="C16" s="433"/>
      <c r="D16" s="434"/>
      <c r="E16" s="435"/>
      <c r="F16" s="436"/>
      <c r="G16" s="434"/>
      <c r="H16" s="1296"/>
      <c r="I16" s="445"/>
    </row>
    <row r="17" spans="1:9" s="344" customFormat="1" ht="18" customHeight="1" thickBot="1">
      <c r="A17" s="388">
        <v>12</v>
      </c>
      <c r="B17" s="437" t="s">
        <v>6</v>
      </c>
      <c r="C17" s="322">
        <f aca="true" t="shared" si="2" ref="C17:H17">+C14+C15+C16</f>
        <v>10394</v>
      </c>
      <c r="D17" s="322">
        <f t="shared" si="2"/>
        <v>0</v>
      </c>
      <c r="E17" s="322">
        <f t="shared" si="2"/>
        <v>10394</v>
      </c>
      <c r="F17" s="322">
        <f t="shared" si="2"/>
        <v>5211</v>
      </c>
      <c r="G17" s="322">
        <f t="shared" si="2"/>
        <v>0</v>
      </c>
      <c r="H17" s="455">
        <f t="shared" si="2"/>
        <v>5211</v>
      </c>
      <c r="I17" s="440"/>
    </row>
    <row r="18" spans="1:9" s="375" customFormat="1" ht="33.75">
      <c r="A18" s="376">
        <v>13</v>
      </c>
      <c r="B18" s="456" t="s">
        <v>7</v>
      </c>
      <c r="C18" s="378"/>
      <c r="D18" s="442"/>
      <c r="E18" s="443">
        <f>D18+C18</f>
        <v>0</v>
      </c>
      <c r="F18" s="444"/>
      <c r="G18" s="442"/>
      <c r="H18" s="1297"/>
      <c r="I18" s="445"/>
    </row>
    <row r="19" spans="1:8" s="375" customFormat="1" ht="18" customHeight="1">
      <c r="A19" s="380">
        <v>14</v>
      </c>
      <c r="B19" s="427" t="s">
        <v>8</v>
      </c>
      <c r="C19" s="382">
        <v>9144</v>
      </c>
      <c r="D19" s="428"/>
      <c r="E19" s="429">
        <f>D19+C19</f>
        <v>9144</v>
      </c>
      <c r="F19" s="430">
        <v>5116</v>
      </c>
      <c r="G19" s="428"/>
      <c r="H19" s="1295">
        <v>5116</v>
      </c>
    </row>
    <row r="20" spans="1:8" s="375" customFormat="1" ht="18" customHeight="1" thickBot="1">
      <c r="A20" s="457">
        <v>15</v>
      </c>
      <c r="B20" s="458" t="s">
        <v>9</v>
      </c>
      <c r="C20" s="459">
        <v>1250</v>
      </c>
      <c r="D20" s="460"/>
      <c r="E20" s="461">
        <f>D20+C20</f>
        <v>1250</v>
      </c>
      <c r="F20" s="462">
        <v>95</v>
      </c>
      <c r="G20" s="460"/>
      <c r="H20" s="1299">
        <v>95</v>
      </c>
    </row>
    <row r="25" ht="12.75">
      <c r="B25" s="317"/>
    </row>
    <row r="26" ht="12.75" customHeight="1">
      <c r="B26" s="317"/>
    </row>
    <row r="27" ht="12.75">
      <c r="B27" s="317"/>
    </row>
    <row r="28" ht="12.75">
      <c r="B28" s="317"/>
    </row>
    <row r="29" ht="12.75">
      <c r="B29" s="317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9.3. melléklet a 5/2013. (IV.26.)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10" sqref="C10"/>
    </sheetView>
  </sheetViews>
  <sheetFormatPr defaultColWidth="9.00390625" defaultRowHeight="12.75"/>
  <cols>
    <col min="1" max="1" width="5.625" style="317" customWidth="1"/>
    <col min="2" max="2" width="62.375" style="368" customWidth="1"/>
    <col min="3" max="3" width="16.375" style="317" customWidth="1"/>
    <col min="4" max="4" width="12.875" style="317" customWidth="1"/>
    <col min="5" max="5" width="16.00390625" style="317" customWidth="1"/>
    <col min="6" max="6" width="14.875" style="317" customWidth="1"/>
    <col min="7" max="7" width="12.875" style="317" customWidth="1"/>
    <col min="8" max="8" width="16.00390625" style="317" customWidth="1"/>
    <col min="9" max="16384" width="9.375" style="317" customWidth="1"/>
  </cols>
  <sheetData>
    <row r="1" spans="1:8" s="463" customFormat="1" ht="37.5" customHeight="1">
      <c r="A1" s="1361" t="s">
        <v>1228</v>
      </c>
      <c r="B1" s="1361"/>
      <c r="C1" s="1361"/>
      <c r="D1" s="1361"/>
      <c r="E1" s="1361"/>
      <c r="F1" s="1361"/>
      <c r="G1" s="1361"/>
      <c r="H1" s="1361"/>
    </row>
    <row r="2" spans="1:8" s="463" customFormat="1" ht="20.25" customHeight="1">
      <c r="A2" s="1363" t="s">
        <v>10</v>
      </c>
      <c r="B2" s="1363"/>
      <c r="C2" s="1363"/>
      <c r="D2" s="1363"/>
      <c r="E2" s="1363"/>
      <c r="F2" s="1363"/>
      <c r="G2" s="1363"/>
      <c r="H2" s="1363"/>
    </row>
    <row r="3" spans="1:8" s="463" customFormat="1" ht="18.75" customHeight="1">
      <c r="A3" s="1380" t="s">
        <v>33</v>
      </c>
      <c r="B3" s="1380"/>
      <c r="C3" s="1380"/>
      <c r="D3" s="1380"/>
      <c r="E3" s="1380"/>
      <c r="F3" s="1380"/>
      <c r="G3" s="1380"/>
      <c r="H3" s="1380"/>
    </row>
    <row r="4" spans="1:8" s="368" customFormat="1" ht="13.5" customHeight="1" thickBot="1">
      <c r="A4" s="1379" t="s">
        <v>700</v>
      </c>
      <c r="B4" s="1379"/>
      <c r="C4" s="1379"/>
      <c r="D4" s="1379"/>
      <c r="E4" s="1379"/>
      <c r="F4" s="1379"/>
      <c r="G4" s="1379"/>
      <c r="H4" s="1379"/>
    </row>
    <row r="5" spans="1:8" ht="49.5" customHeight="1" thickBot="1">
      <c r="A5" s="417" t="s">
        <v>660</v>
      </c>
      <c r="B5" s="464" t="s">
        <v>715</v>
      </c>
      <c r="C5" s="465" t="s">
        <v>1179</v>
      </c>
      <c r="D5" s="419" t="s">
        <v>1180</v>
      </c>
      <c r="E5" s="420" t="s">
        <v>1181</v>
      </c>
      <c r="F5" s="466" t="s">
        <v>1182</v>
      </c>
      <c r="G5" s="419" t="s">
        <v>1180</v>
      </c>
      <c r="H5" s="420" t="s">
        <v>1183</v>
      </c>
    </row>
    <row r="6" spans="1:8" s="375" customFormat="1" ht="24" customHeight="1">
      <c r="A6" s="467">
        <v>1</v>
      </c>
      <c r="B6" s="468" t="s">
        <v>11</v>
      </c>
      <c r="C6" s="469"/>
      <c r="D6" s="327"/>
      <c r="E6" s="470">
        <f>C6+D6</f>
        <v>0</v>
      </c>
      <c r="F6" s="469"/>
      <c r="G6" s="346"/>
      <c r="H6" s="471">
        <f>F6+G6</f>
        <v>0</v>
      </c>
    </row>
    <row r="7" spans="1:8" s="375" customFormat="1" ht="24" customHeight="1">
      <c r="A7" s="472">
        <v>2</v>
      </c>
      <c r="B7" s="473" t="s">
        <v>12</v>
      </c>
      <c r="C7" s="474"/>
      <c r="D7" s="337"/>
      <c r="E7" s="475">
        <f aca="true" t="shared" si="0" ref="E7:E19">C7+D7</f>
        <v>0</v>
      </c>
      <c r="F7" s="474"/>
      <c r="G7" s="337"/>
      <c r="H7" s="476">
        <f aca="true" t="shared" si="1" ref="H7:H19">F7+G7</f>
        <v>0</v>
      </c>
    </row>
    <row r="8" spans="1:8" s="344" customFormat="1" ht="24" customHeight="1" thickBot="1">
      <c r="A8" s="477">
        <v>3</v>
      </c>
      <c r="B8" s="478" t="s">
        <v>13</v>
      </c>
      <c r="C8" s="479"/>
      <c r="D8" s="358"/>
      <c r="E8" s="480">
        <f t="shared" si="0"/>
        <v>0</v>
      </c>
      <c r="F8" s="479"/>
      <c r="G8" s="358"/>
      <c r="H8" s="481">
        <f t="shared" si="1"/>
        <v>0</v>
      </c>
    </row>
    <row r="9" spans="1:8" s="375" customFormat="1" ht="24" customHeight="1" thickBot="1">
      <c r="A9" s="482" t="s">
        <v>14</v>
      </c>
      <c r="B9" s="483" t="s">
        <v>15</v>
      </c>
      <c r="C9" s="484">
        <f aca="true" t="shared" si="2" ref="C9:H9">+C6+C7+C8</f>
        <v>0</v>
      </c>
      <c r="D9" s="485">
        <f t="shared" si="2"/>
        <v>0</v>
      </c>
      <c r="E9" s="486">
        <f t="shared" si="2"/>
        <v>0</v>
      </c>
      <c r="F9" s="484">
        <f t="shared" si="2"/>
        <v>0</v>
      </c>
      <c r="G9" s="485">
        <f t="shared" si="2"/>
        <v>0</v>
      </c>
      <c r="H9" s="487">
        <f t="shared" si="2"/>
        <v>0</v>
      </c>
    </row>
    <row r="10" spans="1:8" s="375" customFormat="1" ht="24" customHeight="1">
      <c r="A10" s="488">
        <v>4</v>
      </c>
      <c r="B10" s="489" t="s">
        <v>16</v>
      </c>
      <c r="C10" s="490"/>
      <c r="D10" s="393"/>
      <c r="E10" s="491">
        <f t="shared" si="0"/>
        <v>0</v>
      </c>
      <c r="F10" s="490"/>
      <c r="G10" s="393"/>
      <c r="H10" s="492">
        <f t="shared" si="1"/>
        <v>0</v>
      </c>
    </row>
    <row r="11" spans="1:8" s="375" customFormat="1" ht="24" customHeight="1">
      <c r="A11" s="472">
        <v>5</v>
      </c>
      <c r="B11" s="473" t="s">
        <v>17</v>
      </c>
      <c r="C11" s="474"/>
      <c r="D11" s="337"/>
      <c r="E11" s="475">
        <f t="shared" si="0"/>
        <v>0</v>
      </c>
      <c r="F11" s="474"/>
      <c r="G11" s="337"/>
      <c r="H11" s="476">
        <f t="shared" si="1"/>
        <v>0</v>
      </c>
    </row>
    <row r="12" spans="1:8" s="344" customFormat="1" ht="24" customHeight="1" thickBot="1">
      <c r="A12" s="477">
        <v>6</v>
      </c>
      <c r="B12" s="493" t="s">
        <v>18</v>
      </c>
      <c r="C12" s="479"/>
      <c r="D12" s="358"/>
      <c r="E12" s="480">
        <f t="shared" si="0"/>
        <v>0</v>
      </c>
      <c r="F12" s="479"/>
      <c r="G12" s="358"/>
      <c r="H12" s="481">
        <f t="shared" si="1"/>
        <v>0</v>
      </c>
    </row>
    <row r="13" spans="1:8" s="495" customFormat="1" ht="21" customHeight="1" thickBot="1">
      <c r="A13" s="482" t="s">
        <v>19</v>
      </c>
      <c r="B13" s="494" t="s">
        <v>20</v>
      </c>
      <c r="C13" s="484">
        <f aca="true" t="shared" si="3" ref="C13:H13">+C10+C11+C12</f>
        <v>0</v>
      </c>
      <c r="D13" s="485">
        <f t="shared" si="3"/>
        <v>0</v>
      </c>
      <c r="E13" s="486">
        <f t="shared" si="3"/>
        <v>0</v>
      </c>
      <c r="F13" s="484">
        <f t="shared" si="3"/>
        <v>0</v>
      </c>
      <c r="G13" s="485">
        <f t="shared" si="3"/>
        <v>0</v>
      </c>
      <c r="H13" s="487">
        <f t="shared" si="3"/>
        <v>0</v>
      </c>
    </row>
    <row r="14" spans="1:8" s="344" customFormat="1" ht="22.5" customHeight="1" thickBot="1">
      <c r="A14" s="482" t="s">
        <v>21</v>
      </c>
      <c r="B14" s="494" t="s">
        <v>22</v>
      </c>
      <c r="C14" s="484">
        <f aca="true" t="shared" si="4" ref="C14:H14">+C9-C13</f>
        <v>0</v>
      </c>
      <c r="D14" s="485">
        <f t="shared" si="4"/>
        <v>0</v>
      </c>
      <c r="E14" s="486">
        <f t="shared" si="4"/>
        <v>0</v>
      </c>
      <c r="F14" s="484">
        <f t="shared" si="4"/>
        <v>0</v>
      </c>
      <c r="G14" s="485">
        <f t="shared" si="4"/>
        <v>0</v>
      </c>
      <c r="H14" s="487">
        <f t="shared" si="4"/>
        <v>0</v>
      </c>
    </row>
    <row r="15" spans="1:8" ht="18.75" customHeight="1">
      <c r="A15" s="488">
        <v>7</v>
      </c>
      <c r="B15" s="496" t="s">
        <v>23</v>
      </c>
      <c r="C15" s="497"/>
      <c r="D15" s="498"/>
      <c r="E15" s="491">
        <f t="shared" si="0"/>
        <v>0</v>
      </c>
      <c r="F15" s="497"/>
      <c r="G15" s="498"/>
      <c r="H15" s="492">
        <f t="shared" si="1"/>
        <v>0</v>
      </c>
    </row>
    <row r="16" spans="1:8" ht="28.5" customHeight="1">
      <c r="A16" s="472">
        <v>8</v>
      </c>
      <c r="B16" s="499" t="s">
        <v>24</v>
      </c>
      <c r="C16" s="500"/>
      <c r="D16" s="501"/>
      <c r="E16" s="475">
        <f t="shared" si="0"/>
        <v>0</v>
      </c>
      <c r="F16" s="500"/>
      <c r="G16" s="501"/>
      <c r="H16" s="476">
        <f t="shared" si="1"/>
        <v>0</v>
      </c>
    </row>
    <row r="17" spans="1:8" ht="28.5" customHeight="1" thickBot="1">
      <c r="A17" s="477">
        <v>9</v>
      </c>
      <c r="B17" s="502" t="s">
        <v>25</v>
      </c>
      <c r="C17" s="503"/>
      <c r="D17" s="504"/>
      <c r="E17" s="480">
        <f t="shared" si="0"/>
        <v>0</v>
      </c>
      <c r="F17" s="503"/>
      <c r="G17" s="504"/>
      <c r="H17" s="481">
        <f t="shared" si="1"/>
        <v>0</v>
      </c>
    </row>
    <row r="18" spans="1:8" ht="23.25" customHeight="1" thickBot="1">
      <c r="A18" s="482" t="s">
        <v>26</v>
      </c>
      <c r="B18" s="505" t="s">
        <v>27</v>
      </c>
      <c r="C18" s="506">
        <f aca="true" t="shared" si="5" ref="C18:H18">+C14-C15-C16+C17</f>
        <v>0</v>
      </c>
      <c r="D18" s="507">
        <f t="shared" si="5"/>
        <v>0</v>
      </c>
      <c r="E18" s="508">
        <f t="shared" si="5"/>
        <v>0</v>
      </c>
      <c r="F18" s="506">
        <f t="shared" si="5"/>
        <v>0</v>
      </c>
      <c r="G18" s="507">
        <f t="shared" si="5"/>
        <v>0</v>
      </c>
      <c r="H18" s="509">
        <f t="shared" si="5"/>
        <v>0</v>
      </c>
    </row>
    <row r="19" spans="1:8" ht="17.25" customHeight="1" thickBot="1">
      <c r="A19" s="482" t="s">
        <v>28</v>
      </c>
      <c r="B19" s="505" t="s">
        <v>29</v>
      </c>
      <c r="C19" s="510"/>
      <c r="D19" s="511"/>
      <c r="E19" s="512">
        <f t="shared" si="0"/>
        <v>0</v>
      </c>
      <c r="F19" s="510"/>
      <c r="G19" s="511"/>
      <c r="H19" s="513">
        <f t="shared" si="1"/>
        <v>0</v>
      </c>
    </row>
    <row r="20" spans="1:8" ht="17.25" customHeight="1" thickBot="1">
      <c r="A20" s="482" t="s">
        <v>30</v>
      </c>
      <c r="B20" s="505" t="s">
        <v>31</v>
      </c>
      <c r="C20" s="514">
        <f aca="true" t="shared" si="6" ref="C20:H20">+C14-C16-C17-C19</f>
        <v>0</v>
      </c>
      <c r="D20" s="515">
        <f t="shared" si="6"/>
        <v>0</v>
      </c>
      <c r="E20" s="516">
        <f t="shared" si="6"/>
        <v>0</v>
      </c>
      <c r="F20" s="514">
        <f t="shared" si="6"/>
        <v>0</v>
      </c>
      <c r="G20" s="515">
        <f t="shared" si="6"/>
        <v>0</v>
      </c>
      <c r="H20" s="517">
        <f t="shared" si="6"/>
        <v>0</v>
      </c>
    </row>
    <row r="21" ht="12.75" customHeight="1">
      <c r="B21" s="317"/>
    </row>
    <row r="22" ht="12.75">
      <c r="B22" s="317"/>
    </row>
    <row r="23" ht="12.75">
      <c r="B23" s="317"/>
    </row>
  </sheetData>
  <sheetProtection/>
  <mergeCells count="4">
    <mergeCell ref="A1:H1"/>
    <mergeCell ref="A2:H2"/>
    <mergeCell ref="A3:H3"/>
    <mergeCell ref="A4:H4"/>
  </mergeCells>
  <printOptions horizontalCentered="1"/>
  <pageMargins left="0.5905511811023623" right="0.5905511811023623" top="0.7874015748031497" bottom="0.787401574803149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9.4. melléklet a 5/2013. (IV.26.)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E14" sqref="E14"/>
    </sheetView>
  </sheetViews>
  <sheetFormatPr defaultColWidth="9.00390625" defaultRowHeight="12.75"/>
  <cols>
    <col min="1" max="1" width="7.00390625" style="518" customWidth="1"/>
    <col min="2" max="2" width="32.625" style="158" customWidth="1"/>
    <col min="3" max="7" width="11.875" style="158" customWidth="1"/>
    <col min="8" max="16384" width="9.375" style="158" customWidth="1"/>
  </cols>
  <sheetData>
    <row r="1" ht="14.25" thickBot="1">
      <c r="G1" s="676" t="s">
        <v>714</v>
      </c>
    </row>
    <row r="2" spans="1:7" ht="17.25" customHeight="1" thickBot="1">
      <c r="A2" s="1385" t="s">
        <v>660</v>
      </c>
      <c r="B2" s="1338" t="s">
        <v>34</v>
      </c>
      <c r="C2" s="1338" t="s">
        <v>35</v>
      </c>
      <c r="D2" s="1338" t="s">
        <v>36</v>
      </c>
      <c r="E2" s="1381" t="s">
        <v>37</v>
      </c>
      <c r="F2" s="1381"/>
      <c r="G2" s="1382"/>
    </row>
    <row r="3" spans="1:7" s="519" customFormat="1" ht="57.75" customHeight="1" thickBot="1">
      <c r="A3" s="1386"/>
      <c r="B3" s="1339"/>
      <c r="C3" s="1339"/>
      <c r="D3" s="1339"/>
      <c r="E3" s="113" t="s">
        <v>695</v>
      </c>
      <c r="F3" s="113" t="s">
        <v>38</v>
      </c>
      <c r="G3" s="114" t="s">
        <v>39</v>
      </c>
    </row>
    <row r="4" spans="1:7" s="520" customFormat="1" ht="15" customHeight="1" thickBot="1">
      <c r="A4" s="115">
        <v>1</v>
      </c>
      <c r="B4" s="116">
        <v>2</v>
      </c>
      <c r="C4" s="116">
        <v>3</v>
      </c>
      <c r="D4" s="116">
        <v>4</v>
      </c>
      <c r="E4" s="116" t="s">
        <v>40</v>
      </c>
      <c r="F4" s="116">
        <v>6</v>
      </c>
      <c r="G4" s="117">
        <v>7</v>
      </c>
    </row>
    <row r="5" spans="1:7" ht="15" customHeight="1">
      <c r="A5" s="677" t="s">
        <v>662</v>
      </c>
      <c r="B5" s="521" t="s">
        <v>550</v>
      </c>
      <c r="C5" s="25">
        <v>5362</v>
      </c>
      <c r="D5" s="25">
        <v>-964</v>
      </c>
      <c r="E5" s="522">
        <f>C5+D5</f>
        <v>4398</v>
      </c>
      <c r="F5" s="25">
        <v>4398</v>
      </c>
      <c r="G5" s="24"/>
    </row>
    <row r="6" spans="1:7" ht="30" customHeight="1">
      <c r="A6" s="678" t="s">
        <v>663</v>
      </c>
      <c r="B6" s="523" t="s">
        <v>335</v>
      </c>
      <c r="C6" s="26">
        <v>718</v>
      </c>
      <c r="D6" s="26"/>
      <c r="E6" s="522">
        <f aca="true" t="shared" si="0" ref="E6:E32">C6+D6</f>
        <v>718</v>
      </c>
      <c r="F6" s="26">
        <v>718</v>
      </c>
      <c r="G6" s="23"/>
    </row>
    <row r="7" spans="1:7" ht="32.25" customHeight="1">
      <c r="A7" s="678" t="s">
        <v>664</v>
      </c>
      <c r="B7" s="523" t="s">
        <v>338</v>
      </c>
      <c r="C7" s="26">
        <v>95</v>
      </c>
      <c r="D7" s="26"/>
      <c r="E7" s="522">
        <f t="shared" si="0"/>
        <v>95</v>
      </c>
      <c r="F7" s="26">
        <v>95</v>
      </c>
      <c r="G7" s="23"/>
    </row>
    <row r="8" spans="1:7" ht="15" customHeight="1">
      <c r="A8" s="678" t="s">
        <v>665</v>
      </c>
      <c r="B8" s="523"/>
      <c r="C8" s="26"/>
      <c r="D8" s="26"/>
      <c r="E8" s="522">
        <f t="shared" si="0"/>
        <v>0</v>
      </c>
      <c r="F8" s="26"/>
      <c r="G8" s="23"/>
    </row>
    <row r="9" spans="1:7" ht="15" customHeight="1">
      <c r="A9" s="678" t="s">
        <v>666</v>
      </c>
      <c r="B9" s="523"/>
      <c r="C9" s="26"/>
      <c r="D9" s="26"/>
      <c r="E9" s="522">
        <f t="shared" si="0"/>
        <v>0</v>
      </c>
      <c r="F9" s="26"/>
      <c r="G9" s="23"/>
    </row>
    <row r="10" spans="1:7" ht="15" customHeight="1">
      <c r="A10" s="678" t="s">
        <v>667</v>
      </c>
      <c r="B10" s="523"/>
      <c r="C10" s="26"/>
      <c r="D10" s="26"/>
      <c r="E10" s="522">
        <f t="shared" si="0"/>
        <v>0</v>
      </c>
      <c r="F10" s="26"/>
      <c r="G10" s="23"/>
    </row>
    <row r="11" spans="1:7" ht="15" customHeight="1">
      <c r="A11" s="678" t="s">
        <v>668</v>
      </c>
      <c r="B11" s="523"/>
      <c r="C11" s="26"/>
      <c r="D11" s="26"/>
      <c r="E11" s="522">
        <f t="shared" si="0"/>
        <v>0</v>
      </c>
      <c r="F11" s="26"/>
      <c r="G11" s="23"/>
    </row>
    <row r="12" spans="1:7" ht="15" customHeight="1">
      <c r="A12" s="678" t="s">
        <v>669</v>
      </c>
      <c r="B12" s="523"/>
      <c r="C12" s="26"/>
      <c r="D12" s="26"/>
      <c r="E12" s="522">
        <f t="shared" si="0"/>
        <v>0</v>
      </c>
      <c r="F12" s="26"/>
      <c r="G12" s="23"/>
    </row>
    <row r="13" spans="1:7" ht="15" customHeight="1">
      <c r="A13" s="678" t="s">
        <v>670</v>
      </c>
      <c r="B13" s="523"/>
      <c r="C13" s="26"/>
      <c r="D13" s="26"/>
      <c r="E13" s="522">
        <f t="shared" si="0"/>
        <v>0</v>
      </c>
      <c r="F13" s="26"/>
      <c r="G13" s="23"/>
    </row>
    <row r="14" spans="1:7" ht="15" customHeight="1">
      <c r="A14" s="678" t="s">
        <v>671</v>
      </c>
      <c r="B14" s="523"/>
      <c r="C14" s="26"/>
      <c r="D14" s="26"/>
      <c r="E14" s="522">
        <f t="shared" si="0"/>
        <v>0</v>
      </c>
      <c r="F14" s="26"/>
      <c r="G14" s="23"/>
    </row>
    <row r="15" spans="1:7" ht="15" customHeight="1">
      <c r="A15" s="678" t="s">
        <v>672</v>
      </c>
      <c r="B15" s="523"/>
      <c r="C15" s="26"/>
      <c r="D15" s="26"/>
      <c r="E15" s="522">
        <f t="shared" si="0"/>
        <v>0</v>
      </c>
      <c r="F15" s="26"/>
      <c r="G15" s="23"/>
    </row>
    <row r="16" spans="1:7" ht="15" customHeight="1">
      <c r="A16" s="678" t="s">
        <v>673</v>
      </c>
      <c r="B16" s="523"/>
      <c r="C16" s="26"/>
      <c r="D16" s="26"/>
      <c r="E16" s="522">
        <f t="shared" si="0"/>
        <v>0</v>
      </c>
      <c r="F16" s="26"/>
      <c r="G16" s="23"/>
    </row>
    <row r="17" spans="1:7" ht="15" customHeight="1">
      <c r="A17" s="678" t="s">
        <v>674</v>
      </c>
      <c r="B17" s="523"/>
      <c r="C17" s="26"/>
      <c r="D17" s="26"/>
      <c r="E17" s="522">
        <f t="shared" si="0"/>
        <v>0</v>
      </c>
      <c r="F17" s="26"/>
      <c r="G17" s="23"/>
    </row>
    <row r="18" spans="1:7" ht="15" customHeight="1">
      <c r="A18" s="678" t="s">
        <v>675</v>
      </c>
      <c r="B18" s="523"/>
      <c r="C18" s="26"/>
      <c r="D18" s="26"/>
      <c r="E18" s="522">
        <f t="shared" si="0"/>
        <v>0</v>
      </c>
      <c r="F18" s="26"/>
      <c r="G18" s="23"/>
    </row>
    <row r="19" spans="1:7" ht="15" customHeight="1">
      <c r="A19" s="678" t="s">
        <v>676</v>
      </c>
      <c r="B19" s="523"/>
      <c r="C19" s="26"/>
      <c r="D19" s="26"/>
      <c r="E19" s="522">
        <f t="shared" si="0"/>
        <v>0</v>
      </c>
      <c r="F19" s="26"/>
      <c r="G19" s="23"/>
    </row>
    <row r="20" spans="1:7" ht="15" customHeight="1">
      <c r="A20" s="678" t="s">
        <v>677</v>
      </c>
      <c r="B20" s="523"/>
      <c r="C20" s="26"/>
      <c r="D20" s="26"/>
      <c r="E20" s="522">
        <f t="shared" si="0"/>
        <v>0</v>
      </c>
      <c r="F20" s="26"/>
      <c r="G20" s="23"/>
    </row>
    <row r="21" spans="1:7" ht="15" customHeight="1">
      <c r="A21" s="678" t="s">
        <v>678</v>
      </c>
      <c r="B21" s="523"/>
      <c r="C21" s="26"/>
      <c r="D21" s="26"/>
      <c r="E21" s="522">
        <f t="shared" si="0"/>
        <v>0</v>
      </c>
      <c r="F21" s="26"/>
      <c r="G21" s="23"/>
    </row>
    <row r="22" spans="1:7" ht="15" customHeight="1">
      <c r="A22" s="678" t="s">
        <v>679</v>
      </c>
      <c r="B22" s="523"/>
      <c r="C22" s="26"/>
      <c r="D22" s="26"/>
      <c r="E22" s="522">
        <f t="shared" si="0"/>
        <v>0</v>
      </c>
      <c r="F22" s="26"/>
      <c r="G22" s="23"/>
    </row>
    <row r="23" spans="1:7" ht="15" customHeight="1">
      <c r="A23" s="678" t="s">
        <v>680</v>
      </c>
      <c r="B23" s="523"/>
      <c r="C23" s="26"/>
      <c r="D23" s="26"/>
      <c r="E23" s="522">
        <f t="shared" si="0"/>
        <v>0</v>
      </c>
      <c r="F23" s="26"/>
      <c r="G23" s="23"/>
    </row>
    <row r="24" spans="1:7" ht="15" customHeight="1">
      <c r="A24" s="678" t="s">
        <v>681</v>
      </c>
      <c r="B24" s="523"/>
      <c r="C24" s="26"/>
      <c r="D24" s="26"/>
      <c r="E24" s="522">
        <f t="shared" si="0"/>
        <v>0</v>
      </c>
      <c r="F24" s="26"/>
      <c r="G24" s="23"/>
    </row>
    <row r="25" spans="1:7" ht="15" customHeight="1">
      <c r="A25" s="678" t="s">
        <v>682</v>
      </c>
      <c r="B25" s="523"/>
      <c r="C25" s="26"/>
      <c r="D25" s="26"/>
      <c r="E25" s="522">
        <f t="shared" si="0"/>
        <v>0</v>
      </c>
      <c r="F25" s="26"/>
      <c r="G25" s="23"/>
    </row>
    <row r="26" spans="1:7" ht="15" customHeight="1">
      <c r="A26" s="678" t="s">
        <v>683</v>
      </c>
      <c r="B26" s="523"/>
      <c r="C26" s="26"/>
      <c r="D26" s="26"/>
      <c r="E26" s="522">
        <f t="shared" si="0"/>
        <v>0</v>
      </c>
      <c r="F26" s="26"/>
      <c r="G26" s="23"/>
    </row>
    <row r="27" spans="1:7" ht="15" customHeight="1">
      <c r="A27" s="678" t="s">
        <v>684</v>
      </c>
      <c r="B27" s="523"/>
      <c r="C27" s="26"/>
      <c r="D27" s="26"/>
      <c r="E27" s="522">
        <f t="shared" si="0"/>
        <v>0</v>
      </c>
      <c r="F27" s="26"/>
      <c r="G27" s="23"/>
    </row>
    <row r="28" spans="1:7" ht="15" customHeight="1">
      <c r="A28" s="678" t="s">
        <v>685</v>
      </c>
      <c r="B28" s="523"/>
      <c r="C28" s="26"/>
      <c r="D28" s="26"/>
      <c r="E28" s="522">
        <f t="shared" si="0"/>
        <v>0</v>
      </c>
      <c r="F28" s="26"/>
      <c r="G28" s="23"/>
    </row>
    <row r="29" spans="1:7" ht="15" customHeight="1">
      <c r="A29" s="678" t="s">
        <v>686</v>
      </c>
      <c r="B29" s="523"/>
      <c r="C29" s="26"/>
      <c r="D29" s="26"/>
      <c r="E29" s="522">
        <f t="shared" si="0"/>
        <v>0</v>
      </c>
      <c r="F29" s="26"/>
      <c r="G29" s="23"/>
    </row>
    <row r="30" spans="1:7" ht="15" customHeight="1">
      <c r="A30" s="678" t="s">
        <v>687</v>
      </c>
      <c r="B30" s="523"/>
      <c r="C30" s="26"/>
      <c r="D30" s="26"/>
      <c r="E30" s="522"/>
      <c r="F30" s="26"/>
      <c r="G30" s="23"/>
    </row>
    <row r="31" spans="1:7" ht="15" customHeight="1">
      <c r="A31" s="678" t="s">
        <v>688</v>
      </c>
      <c r="B31" s="523"/>
      <c r="C31" s="26"/>
      <c r="D31" s="26"/>
      <c r="E31" s="522">
        <f t="shared" si="0"/>
        <v>0</v>
      </c>
      <c r="F31" s="26"/>
      <c r="G31" s="23"/>
    </row>
    <row r="32" spans="1:7" ht="15" customHeight="1" thickBot="1">
      <c r="A32" s="678" t="s">
        <v>689</v>
      </c>
      <c r="B32" s="523"/>
      <c r="C32" s="26"/>
      <c r="D32" s="26"/>
      <c r="E32" s="522">
        <f t="shared" si="0"/>
        <v>0</v>
      </c>
      <c r="F32" s="26"/>
      <c r="G32" s="23"/>
    </row>
    <row r="33" spans="1:7" ht="15" customHeight="1" thickBot="1">
      <c r="A33" s="1383" t="s">
        <v>696</v>
      </c>
      <c r="B33" s="1384"/>
      <c r="C33" s="53">
        <f>SUM(C5:C32)</f>
        <v>6175</v>
      </c>
      <c r="D33" s="53">
        <f>SUM(D5:D32)</f>
        <v>-964</v>
      </c>
      <c r="E33" s="53">
        <f>SUM(E5:E32)</f>
        <v>5211</v>
      </c>
      <c r="F33" s="53">
        <f>SUM(F5:F32)</f>
        <v>5211</v>
      </c>
      <c r="G33" s="54">
        <f>SUM(G5:G32)</f>
        <v>0</v>
      </c>
    </row>
  </sheetData>
  <sheetProtection/>
  <mergeCells count="6">
    <mergeCell ref="E2:G2"/>
    <mergeCell ref="A33:B33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10. melléklet a 5/2013. (IV.26.) önkormányzati rendelethez&amp;"Times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7"/>
  <sheetViews>
    <sheetView view="pageBreakPreview" zoomScale="115" zoomScaleNormal="120" zoomScaleSheetLayoutView="115" workbookViewId="0" topLeftCell="A1">
      <selection activeCell="D151" sqref="D151"/>
    </sheetView>
  </sheetViews>
  <sheetFormatPr defaultColWidth="9.00390625" defaultRowHeight="12.75"/>
  <cols>
    <col min="1" max="1" width="7.50390625" style="32" customWidth="1"/>
    <col min="2" max="2" width="59.375" style="32" customWidth="1"/>
    <col min="3" max="5" width="16.625" style="32" customWidth="1"/>
    <col min="6" max="6" width="14.50390625" style="32" customWidth="1"/>
    <col min="7" max="7" width="9.00390625" style="32" customWidth="1"/>
    <col min="8" max="16384" width="9.375" style="32" customWidth="1"/>
  </cols>
  <sheetData>
    <row r="1" spans="1:6" ht="15.75" customHeight="1">
      <c r="A1" s="31" t="s">
        <v>659</v>
      </c>
      <c r="B1" s="31"/>
      <c r="C1" s="31"/>
      <c r="D1" s="31"/>
      <c r="E1" s="31"/>
      <c r="F1" s="31"/>
    </row>
    <row r="2" spans="1:6" ht="15.75" customHeight="1" thickBot="1">
      <c r="A2" s="1312" t="s">
        <v>811</v>
      </c>
      <c r="B2" s="1312"/>
      <c r="C2" s="89"/>
      <c r="D2" s="89"/>
      <c r="E2" s="89"/>
      <c r="F2" s="88"/>
    </row>
    <row r="3" spans="1:6" ht="22.5" customHeight="1">
      <c r="A3" s="1309" t="s">
        <v>724</v>
      </c>
      <c r="B3" s="1304" t="s">
        <v>661</v>
      </c>
      <c r="C3" s="1302" t="s">
        <v>1077</v>
      </c>
      <c r="D3" s="1301" t="s">
        <v>1078</v>
      </c>
      <c r="E3" s="1301"/>
      <c r="F3" s="1300"/>
    </row>
    <row r="4" spans="1:6" ht="30.75" customHeight="1" thickBot="1">
      <c r="A4" s="1310"/>
      <c r="B4" s="1305"/>
      <c r="C4" s="1387"/>
      <c r="D4" s="1218" t="s">
        <v>1079</v>
      </c>
      <c r="E4" s="1172" t="s">
        <v>1080</v>
      </c>
      <c r="F4" s="1173" t="s">
        <v>1081</v>
      </c>
    </row>
    <row r="5" spans="1:6" s="33" customFormat="1" ht="12" customHeight="1" thickBot="1">
      <c r="A5" s="29">
        <v>1</v>
      </c>
      <c r="B5" s="1062">
        <v>2</v>
      </c>
      <c r="C5" s="1010">
        <v>3</v>
      </c>
      <c r="D5" s="179">
        <v>4</v>
      </c>
      <c r="E5" s="1010">
        <v>5</v>
      </c>
      <c r="F5" s="104">
        <v>6</v>
      </c>
    </row>
    <row r="6" spans="1:6" s="2" customFormat="1" ht="12" customHeight="1" thickBot="1">
      <c r="A6" s="22" t="s">
        <v>662</v>
      </c>
      <c r="B6" s="1174" t="s">
        <v>833</v>
      </c>
      <c r="C6" s="1217">
        <f>+C7+C14+C23</f>
        <v>151393</v>
      </c>
      <c r="D6" s="1193">
        <f>+D7+D14+D23</f>
        <v>167082</v>
      </c>
      <c r="E6" s="1011">
        <f>+E7+E14+E23</f>
        <v>158715</v>
      </c>
      <c r="F6" s="180">
        <f>+F7+F14+F23</f>
        <v>157516</v>
      </c>
    </row>
    <row r="7" spans="1:6" s="2" customFormat="1" ht="12" customHeight="1" thickBot="1">
      <c r="A7" s="20" t="s">
        <v>663</v>
      </c>
      <c r="B7" s="1175" t="s">
        <v>834</v>
      </c>
      <c r="C7" s="1012">
        <f>SUM(C8:C13)</f>
        <v>90114</v>
      </c>
      <c r="D7" s="1194">
        <f>SUM(D8:D13)</f>
        <v>95474</v>
      </c>
      <c r="E7" s="1012">
        <f>SUM(E8:E13)</f>
        <v>87380</v>
      </c>
      <c r="F7" s="181">
        <f>SUM(F8:F13)</f>
        <v>87384</v>
      </c>
    </row>
    <row r="8" spans="1:6" s="2" customFormat="1" ht="12" customHeight="1">
      <c r="A8" s="14" t="s">
        <v>757</v>
      </c>
      <c r="B8" s="1176" t="s">
        <v>704</v>
      </c>
      <c r="C8" s="1013">
        <v>31439</v>
      </c>
      <c r="D8" s="1195">
        <v>35369</v>
      </c>
      <c r="E8" s="1013">
        <v>27705</v>
      </c>
      <c r="F8" s="182">
        <v>27633</v>
      </c>
    </row>
    <row r="9" spans="1:6" s="2" customFormat="1" ht="12" customHeight="1">
      <c r="A9" s="14" t="s">
        <v>758</v>
      </c>
      <c r="B9" s="1176" t="s">
        <v>727</v>
      </c>
      <c r="C9" s="1013"/>
      <c r="D9" s="1195"/>
      <c r="E9" s="1013"/>
      <c r="F9" s="182"/>
    </row>
    <row r="10" spans="1:6" s="2" customFormat="1" ht="12" customHeight="1">
      <c r="A10" s="14" t="s">
        <v>759</v>
      </c>
      <c r="B10" s="1176" t="s">
        <v>705</v>
      </c>
      <c r="C10" s="1013">
        <v>57780</v>
      </c>
      <c r="D10" s="1195">
        <v>59178</v>
      </c>
      <c r="E10" s="1013">
        <v>58898</v>
      </c>
      <c r="F10" s="182">
        <v>58894</v>
      </c>
    </row>
    <row r="11" spans="1:6" s="2" customFormat="1" ht="12" customHeight="1">
      <c r="A11" s="14" t="s">
        <v>760</v>
      </c>
      <c r="B11" s="1176" t="s">
        <v>835</v>
      </c>
      <c r="C11" s="1013">
        <v>589</v>
      </c>
      <c r="D11" s="1195">
        <v>800</v>
      </c>
      <c r="E11" s="1013">
        <v>650</v>
      </c>
      <c r="F11" s="182">
        <v>713</v>
      </c>
    </row>
    <row r="12" spans="1:6" s="2" customFormat="1" ht="12" customHeight="1">
      <c r="A12" s="14" t="s">
        <v>761</v>
      </c>
      <c r="B12" s="1176" t="s">
        <v>836</v>
      </c>
      <c r="C12" s="1013">
        <v>306</v>
      </c>
      <c r="D12" s="1195">
        <v>127</v>
      </c>
      <c r="E12" s="1013">
        <v>127</v>
      </c>
      <c r="F12" s="182">
        <v>144</v>
      </c>
    </row>
    <row r="13" spans="1:6" s="2" customFormat="1" ht="12" customHeight="1" thickBot="1">
      <c r="A13" s="14" t="s">
        <v>768</v>
      </c>
      <c r="B13" s="1176" t="s">
        <v>837</v>
      </c>
      <c r="C13" s="1013"/>
      <c r="D13" s="1195"/>
      <c r="E13" s="1013"/>
      <c r="F13" s="182"/>
    </row>
    <row r="14" spans="1:6" s="2" customFormat="1" ht="12" customHeight="1" thickBot="1">
      <c r="A14" s="20" t="s">
        <v>664</v>
      </c>
      <c r="B14" s="1175" t="s">
        <v>838</v>
      </c>
      <c r="C14" s="1011">
        <f>SUM(C15:C22)</f>
        <v>61272</v>
      </c>
      <c r="D14" s="1196">
        <f>SUM(D15:D22)</f>
        <v>71608</v>
      </c>
      <c r="E14" s="1011">
        <f>SUM(E15:E22)</f>
        <v>71321</v>
      </c>
      <c r="F14" s="183">
        <f>SUM(F15:F22)</f>
        <v>70118</v>
      </c>
    </row>
    <row r="15" spans="1:6" s="2" customFormat="1" ht="12" customHeight="1">
      <c r="A15" s="18" t="s">
        <v>730</v>
      </c>
      <c r="B15" s="1177" t="s">
        <v>843</v>
      </c>
      <c r="C15" s="1014"/>
      <c r="D15" s="1197"/>
      <c r="E15" s="1014"/>
      <c r="F15" s="184"/>
    </row>
    <row r="16" spans="1:6" s="2" customFormat="1" ht="12" customHeight="1">
      <c r="A16" s="14" t="s">
        <v>731</v>
      </c>
      <c r="B16" s="1176" t="s">
        <v>844</v>
      </c>
      <c r="C16" s="1013">
        <v>27608</v>
      </c>
      <c r="D16" s="1195">
        <v>28280</v>
      </c>
      <c r="E16" s="1013">
        <v>28280</v>
      </c>
      <c r="F16" s="182">
        <v>28998</v>
      </c>
    </row>
    <row r="17" spans="1:6" s="2" customFormat="1" ht="12" customHeight="1">
      <c r="A17" s="14" t="s">
        <v>732</v>
      </c>
      <c r="B17" s="1176" t="s">
        <v>845</v>
      </c>
      <c r="C17" s="1013">
        <v>4599</v>
      </c>
      <c r="D17" s="1195">
        <v>6182</v>
      </c>
      <c r="E17" s="1013">
        <v>6182</v>
      </c>
      <c r="F17" s="182">
        <v>5582</v>
      </c>
    </row>
    <row r="18" spans="1:6" s="2" customFormat="1" ht="12" customHeight="1">
      <c r="A18" s="14" t="s">
        <v>733</v>
      </c>
      <c r="B18" s="1176" t="s">
        <v>846</v>
      </c>
      <c r="C18" s="1013">
        <v>10114</v>
      </c>
      <c r="D18" s="1195">
        <v>12252</v>
      </c>
      <c r="E18" s="1013">
        <v>11352</v>
      </c>
      <c r="F18" s="182">
        <v>10415</v>
      </c>
    </row>
    <row r="19" spans="1:6" s="2" customFormat="1" ht="12" customHeight="1">
      <c r="A19" s="13" t="s">
        <v>839</v>
      </c>
      <c r="B19" s="1178" t="s">
        <v>847</v>
      </c>
      <c r="C19" s="1015">
        <v>1462</v>
      </c>
      <c r="D19" s="1198">
        <v>1454</v>
      </c>
      <c r="E19" s="1015">
        <v>1505</v>
      </c>
      <c r="F19" s="185">
        <v>1500</v>
      </c>
    </row>
    <row r="20" spans="1:6" s="2" customFormat="1" ht="12" customHeight="1">
      <c r="A20" s="14" t="s">
        <v>840</v>
      </c>
      <c r="B20" s="1176" t="s">
        <v>848</v>
      </c>
      <c r="C20" s="1013">
        <v>14356</v>
      </c>
      <c r="D20" s="1195">
        <v>23197</v>
      </c>
      <c r="E20" s="1013">
        <v>23339</v>
      </c>
      <c r="F20" s="182">
        <v>22945</v>
      </c>
    </row>
    <row r="21" spans="1:6" s="2" customFormat="1" ht="12" customHeight="1">
      <c r="A21" s="14" t="s">
        <v>841</v>
      </c>
      <c r="B21" s="1176" t="s">
        <v>849</v>
      </c>
      <c r="C21" s="1013">
        <v>142</v>
      </c>
      <c r="D21" s="1195">
        <v>137</v>
      </c>
      <c r="E21" s="1013">
        <v>137</v>
      </c>
      <c r="F21" s="182">
        <v>138</v>
      </c>
    </row>
    <row r="22" spans="1:6" s="2" customFormat="1" ht="12" customHeight="1" thickBot="1">
      <c r="A22" s="15" t="s">
        <v>842</v>
      </c>
      <c r="B22" s="1179" t="s">
        <v>850</v>
      </c>
      <c r="C22" s="1016">
        <v>2991</v>
      </c>
      <c r="D22" s="1199">
        <v>106</v>
      </c>
      <c r="E22" s="1016">
        <v>526</v>
      </c>
      <c r="F22" s="186">
        <v>540</v>
      </c>
    </row>
    <row r="23" spans="1:6" s="2" customFormat="1" ht="12" customHeight="1" thickBot="1">
      <c r="A23" s="20" t="s">
        <v>851</v>
      </c>
      <c r="B23" s="1175" t="s">
        <v>853</v>
      </c>
      <c r="C23" s="1017">
        <v>7</v>
      </c>
      <c r="D23" s="1200"/>
      <c r="E23" s="1017">
        <v>14</v>
      </c>
      <c r="F23" s="187">
        <v>14</v>
      </c>
    </row>
    <row r="24" spans="1:6" s="2" customFormat="1" ht="12" customHeight="1" thickBot="1">
      <c r="A24" s="20" t="s">
        <v>666</v>
      </c>
      <c r="B24" s="1175" t="s">
        <v>854</v>
      </c>
      <c r="C24" s="1011">
        <f>SUM(C25:C32)</f>
        <v>128534</v>
      </c>
      <c r="D24" s="1196">
        <f>SUM(D25:D32)</f>
        <v>109367</v>
      </c>
      <c r="E24" s="1011">
        <f>SUM(E25:E32)</f>
        <v>235822</v>
      </c>
      <c r="F24" s="183">
        <f>SUM(F25:F32)</f>
        <v>235822</v>
      </c>
    </row>
    <row r="25" spans="1:6" s="2" customFormat="1" ht="12" customHeight="1">
      <c r="A25" s="16" t="s">
        <v>736</v>
      </c>
      <c r="B25" s="1180" t="s">
        <v>860</v>
      </c>
      <c r="C25" s="1018">
        <v>87252</v>
      </c>
      <c r="D25" s="1201">
        <v>81961</v>
      </c>
      <c r="E25" s="1018">
        <v>81961</v>
      </c>
      <c r="F25" s="188">
        <v>81961</v>
      </c>
    </row>
    <row r="26" spans="1:6" s="2" customFormat="1" ht="12" customHeight="1">
      <c r="A26" s="14" t="s">
        <v>737</v>
      </c>
      <c r="B26" s="1176" t="s">
        <v>861</v>
      </c>
      <c r="C26" s="1013">
        <v>23316</v>
      </c>
      <c r="D26" s="1195">
        <v>27406</v>
      </c>
      <c r="E26" s="1013">
        <v>27572</v>
      </c>
      <c r="F26" s="182">
        <v>27572</v>
      </c>
    </row>
    <row r="27" spans="1:6" s="2" customFormat="1" ht="12" customHeight="1">
      <c r="A27" s="14" t="s">
        <v>738</v>
      </c>
      <c r="B27" s="1176" t="s">
        <v>862</v>
      </c>
      <c r="C27" s="1013">
        <v>1687</v>
      </c>
      <c r="D27" s="1195"/>
      <c r="E27" s="1013">
        <v>2151</v>
      </c>
      <c r="F27" s="182">
        <v>2151</v>
      </c>
    </row>
    <row r="28" spans="1:6" s="2" customFormat="1" ht="12" customHeight="1">
      <c r="A28" s="17" t="s">
        <v>855</v>
      </c>
      <c r="B28" s="1176" t="s">
        <v>706</v>
      </c>
      <c r="C28" s="1019">
        <v>3876</v>
      </c>
      <c r="D28" s="1202"/>
      <c r="E28" s="1019">
        <v>107728</v>
      </c>
      <c r="F28" s="189">
        <v>107728</v>
      </c>
    </row>
    <row r="29" spans="1:6" s="2" customFormat="1" ht="12" customHeight="1">
      <c r="A29" s="17" t="s">
        <v>856</v>
      </c>
      <c r="B29" s="1176" t="s">
        <v>863</v>
      </c>
      <c r="C29" s="1019"/>
      <c r="D29" s="1202"/>
      <c r="E29" s="1019"/>
      <c r="F29" s="189"/>
    </row>
    <row r="30" spans="1:6" s="2" customFormat="1" ht="12" customHeight="1">
      <c r="A30" s="14" t="s">
        <v>857</v>
      </c>
      <c r="B30" s="1176" t="s">
        <v>864</v>
      </c>
      <c r="C30" s="1013"/>
      <c r="D30" s="1195"/>
      <c r="E30" s="1013"/>
      <c r="F30" s="182"/>
    </row>
    <row r="31" spans="1:6" s="2" customFormat="1" ht="12" customHeight="1">
      <c r="A31" s="14" t="s">
        <v>858</v>
      </c>
      <c r="B31" s="1176" t="s">
        <v>865</v>
      </c>
      <c r="C31" s="1020"/>
      <c r="D31" s="1203"/>
      <c r="E31" s="1020"/>
      <c r="F31" s="190"/>
    </row>
    <row r="32" spans="1:6" s="2" customFormat="1" ht="12" customHeight="1" thickBot="1">
      <c r="A32" s="14" t="s">
        <v>859</v>
      </c>
      <c r="B32" s="1176" t="s">
        <v>103</v>
      </c>
      <c r="C32" s="1020">
        <v>12403</v>
      </c>
      <c r="D32" s="1203"/>
      <c r="E32" s="1020">
        <v>16410</v>
      </c>
      <c r="F32" s="190">
        <v>16410</v>
      </c>
    </row>
    <row r="33" spans="1:6" s="2" customFormat="1" ht="12" customHeight="1" thickBot="1">
      <c r="A33" s="20" t="s">
        <v>667</v>
      </c>
      <c r="B33" s="1175" t="s">
        <v>1000</v>
      </c>
      <c r="C33" s="1011">
        <f>+C34+C40</f>
        <v>118501</v>
      </c>
      <c r="D33" s="1196">
        <f>+D34+D40</f>
        <v>81726</v>
      </c>
      <c r="E33" s="1011">
        <f>+E34+E40</f>
        <v>83432</v>
      </c>
      <c r="F33" s="183">
        <f>+F34+F40</f>
        <v>82396</v>
      </c>
    </row>
    <row r="34" spans="1:6" s="2" customFormat="1" ht="12" customHeight="1">
      <c r="A34" s="16" t="s">
        <v>739</v>
      </c>
      <c r="B34" s="1181" t="s">
        <v>868</v>
      </c>
      <c r="C34" s="1021">
        <f>SUM(C35:C39)</f>
        <v>53661</v>
      </c>
      <c r="D34" s="1204">
        <f>SUM(D35:D39)</f>
        <v>39598</v>
      </c>
      <c r="E34" s="1021">
        <f>SUM(E35:E39)</f>
        <v>41291</v>
      </c>
      <c r="F34" s="191">
        <f>SUM(F35:F39)</f>
        <v>41051</v>
      </c>
    </row>
    <row r="35" spans="1:6" s="2" customFormat="1" ht="12" customHeight="1">
      <c r="A35" s="14" t="s">
        <v>741</v>
      </c>
      <c r="B35" s="1182" t="s">
        <v>902</v>
      </c>
      <c r="C35" s="1020">
        <v>3395</v>
      </c>
      <c r="D35" s="1203">
        <v>3536</v>
      </c>
      <c r="E35" s="1020">
        <v>3536</v>
      </c>
      <c r="F35" s="190">
        <v>3574</v>
      </c>
    </row>
    <row r="36" spans="1:6" s="2" customFormat="1" ht="12" customHeight="1">
      <c r="A36" s="14" t="s">
        <v>742</v>
      </c>
      <c r="B36" s="1182" t="s">
        <v>903</v>
      </c>
      <c r="C36" s="1020">
        <v>21823</v>
      </c>
      <c r="D36" s="1203">
        <v>18562</v>
      </c>
      <c r="E36" s="1020">
        <v>17585</v>
      </c>
      <c r="F36" s="190">
        <v>17625</v>
      </c>
    </row>
    <row r="37" spans="1:6" s="2" customFormat="1" ht="12" customHeight="1">
      <c r="A37" s="14" t="s">
        <v>743</v>
      </c>
      <c r="B37" s="1182" t="s">
        <v>904</v>
      </c>
      <c r="C37" s="1020">
        <v>8575</v>
      </c>
      <c r="D37" s="1203">
        <v>9100</v>
      </c>
      <c r="E37" s="1020">
        <v>9100</v>
      </c>
      <c r="F37" s="190">
        <v>9061</v>
      </c>
    </row>
    <row r="38" spans="1:6" s="2" customFormat="1" ht="12" customHeight="1">
      <c r="A38" s="14" t="s">
        <v>744</v>
      </c>
      <c r="B38" s="1182" t="s">
        <v>707</v>
      </c>
      <c r="C38" s="1020">
        <v>9401</v>
      </c>
      <c r="D38" s="1203">
        <v>1745</v>
      </c>
      <c r="E38" s="1020">
        <v>1707</v>
      </c>
      <c r="F38" s="190">
        <v>1707</v>
      </c>
    </row>
    <row r="39" spans="1:6" s="2" customFormat="1" ht="12" customHeight="1">
      <c r="A39" s="14" t="s">
        <v>866</v>
      </c>
      <c r="B39" s="1182" t="s">
        <v>905</v>
      </c>
      <c r="C39" s="1020">
        <v>10467</v>
      </c>
      <c r="D39" s="1203">
        <v>6655</v>
      </c>
      <c r="E39" s="1020">
        <v>9363</v>
      </c>
      <c r="F39" s="190">
        <v>9084</v>
      </c>
    </row>
    <row r="40" spans="1:6" s="2" customFormat="1" ht="12" customHeight="1">
      <c r="A40" s="14" t="s">
        <v>740</v>
      </c>
      <c r="B40" s="1181" t="s">
        <v>906</v>
      </c>
      <c r="C40" s="1022">
        <f>SUM(C41:C45)</f>
        <v>64840</v>
      </c>
      <c r="D40" s="1205">
        <f>SUM(D41:D45)</f>
        <v>42128</v>
      </c>
      <c r="E40" s="1022">
        <f>SUM(E41:E45)</f>
        <v>42141</v>
      </c>
      <c r="F40" s="192">
        <f>SUM(F41:F45)</f>
        <v>41345</v>
      </c>
    </row>
    <row r="41" spans="1:6" s="2" customFormat="1" ht="12" customHeight="1">
      <c r="A41" s="14" t="s">
        <v>747</v>
      </c>
      <c r="B41" s="1182" t="s">
        <v>902</v>
      </c>
      <c r="C41" s="1020"/>
      <c r="D41" s="1203"/>
      <c r="E41" s="1020"/>
      <c r="F41" s="190"/>
    </row>
    <row r="42" spans="1:6" s="2" customFormat="1" ht="12" customHeight="1">
      <c r="A42" s="14" t="s">
        <v>748</v>
      </c>
      <c r="B42" s="1182" t="s">
        <v>903</v>
      </c>
      <c r="C42" s="1020"/>
      <c r="D42" s="1203"/>
      <c r="E42" s="1020"/>
      <c r="F42" s="190"/>
    </row>
    <row r="43" spans="1:6" s="2" customFormat="1" ht="24" customHeight="1">
      <c r="A43" s="14" t="s">
        <v>749</v>
      </c>
      <c r="B43" s="1182" t="s">
        <v>904</v>
      </c>
      <c r="C43" s="1020"/>
      <c r="D43" s="1203"/>
      <c r="E43" s="1020"/>
      <c r="F43" s="190"/>
    </row>
    <row r="44" spans="1:6" s="2" customFormat="1" ht="12" customHeight="1">
      <c r="A44" s="14" t="s">
        <v>750</v>
      </c>
      <c r="B44" s="1182" t="s">
        <v>707</v>
      </c>
      <c r="C44" s="1020">
        <v>64840</v>
      </c>
      <c r="D44" s="1203">
        <v>42128</v>
      </c>
      <c r="E44" s="1020">
        <v>42141</v>
      </c>
      <c r="F44" s="190">
        <v>41345</v>
      </c>
    </row>
    <row r="45" spans="1:6" s="2" customFormat="1" ht="12" customHeight="1" thickBot="1">
      <c r="A45" s="17" t="s">
        <v>867</v>
      </c>
      <c r="B45" s="1183" t="s">
        <v>1065</v>
      </c>
      <c r="C45" s="1023"/>
      <c r="D45" s="1206"/>
      <c r="E45" s="1023"/>
      <c r="F45" s="193"/>
    </row>
    <row r="46" spans="1:6" s="2" customFormat="1" ht="12" customHeight="1" thickBot="1">
      <c r="A46" s="20" t="s">
        <v>907</v>
      </c>
      <c r="B46" s="1175" t="s">
        <v>908</v>
      </c>
      <c r="C46" s="1011">
        <f>SUM(C47:C49)</f>
        <v>6268</v>
      </c>
      <c r="D46" s="1196">
        <f>SUM(D47:D49)</f>
        <v>7340</v>
      </c>
      <c r="E46" s="1011">
        <f>SUM(E47:E49)</f>
        <v>7340</v>
      </c>
      <c r="F46" s="183">
        <f>SUM(F47:F49)</f>
        <v>250</v>
      </c>
    </row>
    <row r="47" spans="1:6" s="2" customFormat="1" ht="12" customHeight="1">
      <c r="A47" s="16" t="s">
        <v>745</v>
      </c>
      <c r="B47" s="1180" t="s">
        <v>910</v>
      </c>
      <c r="C47" s="1018">
        <v>6268</v>
      </c>
      <c r="D47" s="1201">
        <v>7340</v>
      </c>
      <c r="E47" s="1018">
        <v>7340</v>
      </c>
      <c r="F47" s="188">
        <v>250</v>
      </c>
    </row>
    <row r="48" spans="1:6" s="2" customFormat="1" ht="12" customHeight="1">
      <c r="A48" s="13" t="s">
        <v>746</v>
      </c>
      <c r="B48" s="1176" t="s">
        <v>911</v>
      </c>
      <c r="C48" s="1015"/>
      <c r="D48" s="1198"/>
      <c r="E48" s="1015"/>
      <c r="F48" s="185"/>
    </row>
    <row r="49" spans="1:6" s="2" customFormat="1" ht="12" customHeight="1" thickBot="1">
      <c r="A49" s="17" t="s">
        <v>909</v>
      </c>
      <c r="B49" s="1184" t="s">
        <v>817</v>
      </c>
      <c r="C49" s="1019"/>
      <c r="D49" s="1202"/>
      <c r="E49" s="1019"/>
      <c r="F49" s="189"/>
    </row>
    <row r="50" spans="1:6" s="2" customFormat="1" ht="12" customHeight="1" thickBot="1">
      <c r="A50" s="20" t="s">
        <v>669</v>
      </c>
      <c r="B50" s="1175" t="s">
        <v>912</v>
      </c>
      <c r="C50" s="1011">
        <f>+C51+C52</f>
        <v>808</v>
      </c>
      <c r="D50" s="1196">
        <f>+D51+D52</f>
        <v>755</v>
      </c>
      <c r="E50" s="1011">
        <f>+E51+E52</f>
        <v>865</v>
      </c>
      <c r="F50" s="183">
        <f>+F51+F52</f>
        <v>805</v>
      </c>
    </row>
    <row r="51" spans="1:6" s="2" customFormat="1" ht="12" customHeight="1">
      <c r="A51" s="16" t="s">
        <v>913</v>
      </c>
      <c r="B51" s="1176" t="s">
        <v>792</v>
      </c>
      <c r="C51" s="1024">
        <v>808</v>
      </c>
      <c r="D51" s="1207">
        <v>755</v>
      </c>
      <c r="E51" s="1024">
        <v>865</v>
      </c>
      <c r="F51" s="194">
        <v>805</v>
      </c>
    </row>
    <row r="52" spans="1:6" s="2" customFormat="1" ht="12" customHeight="1" thickBot="1">
      <c r="A52" s="13" t="s">
        <v>914</v>
      </c>
      <c r="B52" s="1185" t="s">
        <v>793</v>
      </c>
      <c r="C52" s="1025"/>
      <c r="D52" s="1208"/>
      <c r="E52" s="1025"/>
      <c r="F52" s="195"/>
    </row>
    <row r="53" spans="1:6" s="2" customFormat="1" ht="12" customHeight="1" thickBot="1">
      <c r="A53" s="77"/>
      <c r="B53" s="1186" t="s">
        <v>315</v>
      </c>
      <c r="C53" s="1026">
        <v>2770</v>
      </c>
      <c r="D53" s="1209"/>
      <c r="E53" s="1026"/>
      <c r="F53" s="196"/>
    </row>
    <row r="54" spans="1:6" s="2" customFormat="1" ht="12" customHeight="1" thickBot="1">
      <c r="A54" s="77"/>
      <c r="B54" s="1186" t="s">
        <v>314</v>
      </c>
      <c r="C54" s="1026"/>
      <c r="D54" s="1209"/>
      <c r="E54" s="1026">
        <v>831</v>
      </c>
      <c r="F54" s="196">
        <v>831</v>
      </c>
    </row>
    <row r="55" spans="1:8" s="2" customFormat="1" ht="17.25" customHeight="1" thickBot="1">
      <c r="A55" s="20" t="s">
        <v>915</v>
      </c>
      <c r="B55" s="1175" t="s">
        <v>916</v>
      </c>
      <c r="C55" s="1026">
        <v>576</v>
      </c>
      <c r="D55" s="1209">
        <v>515</v>
      </c>
      <c r="E55" s="1026">
        <v>515</v>
      </c>
      <c r="F55" s="196">
        <v>488</v>
      </c>
      <c r="H55" s="34"/>
    </row>
    <row r="56" spans="1:6" s="2" customFormat="1" ht="12" customHeight="1" thickBot="1">
      <c r="A56" s="20" t="s">
        <v>671</v>
      </c>
      <c r="B56" s="1187" t="s">
        <v>917</v>
      </c>
      <c r="C56" s="1027">
        <f>+C6+C24+C33+C46+C50+C55+C53</f>
        <v>408850</v>
      </c>
      <c r="D56" s="1210">
        <f>+D6+D24+D33+D46+D50+D55+D23</f>
        <v>366785</v>
      </c>
      <c r="E56" s="1027">
        <f>+E6+E24+E33+E46+E50+E55+E54</f>
        <v>487520</v>
      </c>
      <c r="F56" s="197">
        <f>+F6+F24+F33+F46+F50+F55+F54</f>
        <v>478108</v>
      </c>
    </row>
    <row r="57" spans="1:6" s="2" customFormat="1" ht="12" customHeight="1" thickBot="1">
      <c r="A57" s="77" t="s">
        <v>672</v>
      </c>
      <c r="B57" s="1186" t="s">
        <v>1076</v>
      </c>
      <c r="C57" s="1028">
        <f>SUM(C58:C59)</f>
        <v>17732</v>
      </c>
      <c r="D57" s="1211">
        <f>SUM(D58:D59)</f>
        <v>6752</v>
      </c>
      <c r="E57" s="1028">
        <f>SUM(E58:E59)</f>
        <v>11676</v>
      </c>
      <c r="F57" s="198">
        <f>SUM(F58:F59)</f>
        <v>11676</v>
      </c>
    </row>
    <row r="58" spans="1:6" s="2" customFormat="1" ht="12" customHeight="1">
      <c r="A58" s="90" t="s">
        <v>803</v>
      </c>
      <c r="B58" s="1188" t="s">
        <v>918</v>
      </c>
      <c r="C58" s="1029">
        <v>16041</v>
      </c>
      <c r="D58" s="1212">
        <v>2159</v>
      </c>
      <c r="E58" s="1029">
        <v>11322</v>
      </c>
      <c r="F58" s="199">
        <v>11322</v>
      </c>
    </row>
    <row r="59" spans="1:6" s="2" customFormat="1" ht="12" customHeight="1" thickBot="1">
      <c r="A59" s="92" t="s">
        <v>804</v>
      </c>
      <c r="B59" s="1189" t="s">
        <v>919</v>
      </c>
      <c r="C59" s="1030">
        <v>1691</v>
      </c>
      <c r="D59" s="1213">
        <v>4593</v>
      </c>
      <c r="E59" s="1030">
        <v>354</v>
      </c>
      <c r="F59" s="200">
        <v>354</v>
      </c>
    </row>
    <row r="60" spans="1:6" s="2" customFormat="1" ht="12" customHeight="1" thickBot="1">
      <c r="A60" s="77" t="s">
        <v>673</v>
      </c>
      <c r="B60" s="1186" t="s">
        <v>920</v>
      </c>
      <c r="C60" s="1028">
        <f>SUM(C61,C68)</f>
        <v>21743</v>
      </c>
      <c r="D60" s="1211">
        <f>SUM(D61,D68)</f>
        <v>43709</v>
      </c>
      <c r="E60" s="1028">
        <f>SUM(E61,E68)</f>
        <v>11599</v>
      </c>
      <c r="F60" s="198">
        <f>SUM(F61,F68)</f>
        <v>7449</v>
      </c>
    </row>
    <row r="61" spans="1:6" s="2" customFormat="1" ht="12" customHeight="1">
      <c r="A61" s="18" t="s">
        <v>921</v>
      </c>
      <c r="B61" s="1181" t="s">
        <v>940</v>
      </c>
      <c r="C61" s="1031">
        <f>SUM(C62:C67)</f>
        <v>21743</v>
      </c>
      <c r="D61" s="1214">
        <f>SUM(D62:D67)</f>
        <v>35595</v>
      </c>
      <c r="E61" s="1031">
        <f>SUM(E62:E67)</f>
        <v>0</v>
      </c>
      <c r="F61" s="201">
        <f>SUM(F62:F67)</f>
        <v>0</v>
      </c>
    </row>
    <row r="62" spans="1:6" s="2" customFormat="1" ht="12" customHeight="1">
      <c r="A62" s="16" t="s">
        <v>939</v>
      </c>
      <c r="B62" s="1190" t="s">
        <v>941</v>
      </c>
      <c r="C62" s="1020"/>
      <c r="D62" s="1203"/>
      <c r="E62" s="1020"/>
      <c r="F62" s="190"/>
    </row>
    <row r="63" spans="1:6" s="2" customFormat="1" ht="12" customHeight="1">
      <c r="A63" s="16" t="s">
        <v>926</v>
      </c>
      <c r="B63" s="1190" t="s">
        <v>942</v>
      </c>
      <c r="C63" s="1020">
        <v>21743</v>
      </c>
      <c r="D63" s="1203">
        <v>35595</v>
      </c>
      <c r="E63" s="1020"/>
      <c r="F63" s="190"/>
    </row>
    <row r="64" spans="1:6" s="2" customFormat="1" ht="12" customHeight="1">
      <c r="A64" s="16" t="s">
        <v>927</v>
      </c>
      <c r="B64" s="1190" t="s">
        <v>943</v>
      </c>
      <c r="C64" s="1025"/>
      <c r="D64" s="1208"/>
      <c r="E64" s="1025"/>
      <c r="F64" s="195"/>
    </row>
    <row r="65" spans="1:6" s="2" customFormat="1" ht="12" customHeight="1">
      <c r="A65" s="16" t="s">
        <v>928</v>
      </c>
      <c r="B65" s="1190" t="s">
        <v>944</v>
      </c>
      <c r="C65" s="1023"/>
      <c r="D65" s="1206"/>
      <c r="E65" s="1023"/>
      <c r="F65" s="193"/>
    </row>
    <row r="66" spans="1:6" s="2" customFormat="1" ht="12" customHeight="1">
      <c r="A66" s="16" t="s">
        <v>929</v>
      </c>
      <c r="B66" s="1190" t="s">
        <v>945</v>
      </c>
      <c r="C66" s="1023"/>
      <c r="D66" s="1206"/>
      <c r="E66" s="1023"/>
      <c r="F66" s="193"/>
    </row>
    <row r="67" spans="1:6" s="2" customFormat="1" ht="12" customHeight="1">
      <c r="A67" s="16" t="s">
        <v>930</v>
      </c>
      <c r="B67" s="1190" t="s">
        <v>947</v>
      </c>
      <c r="C67" s="1023"/>
      <c r="D67" s="1206"/>
      <c r="E67" s="1023"/>
      <c r="F67" s="193"/>
    </row>
    <row r="68" spans="1:6" s="2" customFormat="1" ht="12" customHeight="1">
      <c r="A68" s="16" t="s">
        <v>931</v>
      </c>
      <c r="B68" s="1181" t="s">
        <v>948</v>
      </c>
      <c r="C68" s="1032">
        <f>SUM(C69:C75)</f>
        <v>0</v>
      </c>
      <c r="D68" s="1215">
        <f>SUM(D69:D75)</f>
        <v>8114</v>
      </c>
      <c r="E68" s="1032">
        <f>SUM(E69:E75)</f>
        <v>11599</v>
      </c>
      <c r="F68" s="202">
        <f>SUM(F69:F75)</f>
        <v>7449</v>
      </c>
    </row>
    <row r="69" spans="1:6" s="2" customFormat="1" ht="12" customHeight="1">
      <c r="A69" s="16" t="s">
        <v>932</v>
      </c>
      <c r="B69" s="1190" t="s">
        <v>941</v>
      </c>
      <c r="C69" s="1020"/>
      <c r="D69" s="1203"/>
      <c r="E69" s="1020"/>
      <c r="F69" s="190"/>
    </row>
    <row r="70" spans="1:6" s="2" customFormat="1" ht="12" customHeight="1">
      <c r="A70" s="16" t="s">
        <v>933</v>
      </c>
      <c r="B70" s="1190" t="s">
        <v>818</v>
      </c>
      <c r="C70" s="1020"/>
      <c r="D70" s="1203"/>
      <c r="E70" s="1020"/>
      <c r="F70" s="190"/>
    </row>
    <row r="71" spans="1:6" s="2" customFormat="1" ht="12" customHeight="1">
      <c r="A71" s="16" t="s">
        <v>934</v>
      </c>
      <c r="B71" s="1190" t="s">
        <v>819</v>
      </c>
      <c r="C71" s="1025"/>
      <c r="D71" s="1208">
        <v>8114</v>
      </c>
      <c r="E71" s="1025">
        <v>11599</v>
      </c>
      <c r="F71" s="195">
        <v>7449</v>
      </c>
    </row>
    <row r="72" spans="1:6" s="2" customFormat="1" ht="12" customHeight="1">
      <c r="A72" s="16" t="s">
        <v>935</v>
      </c>
      <c r="B72" s="1190" t="s">
        <v>943</v>
      </c>
      <c r="C72" s="1020"/>
      <c r="D72" s="1203"/>
      <c r="E72" s="1020"/>
      <c r="F72" s="190"/>
    </row>
    <row r="73" spans="1:6" s="2" customFormat="1" ht="12" customHeight="1">
      <c r="A73" s="13" t="s">
        <v>936</v>
      </c>
      <c r="B73" s="1183" t="s">
        <v>949</v>
      </c>
      <c r="C73" s="1015"/>
      <c r="D73" s="1198"/>
      <c r="E73" s="1015"/>
      <c r="F73" s="185"/>
    </row>
    <row r="74" spans="1:6" s="2" customFormat="1" ht="12" customHeight="1">
      <c r="A74" s="14" t="s">
        <v>937</v>
      </c>
      <c r="B74" s="1183" t="s">
        <v>945</v>
      </c>
      <c r="C74" s="1013"/>
      <c r="D74" s="1195"/>
      <c r="E74" s="1013"/>
      <c r="F74" s="182"/>
    </row>
    <row r="75" spans="1:6" s="2" customFormat="1" ht="12" customHeight="1" thickBot="1">
      <c r="A75" s="19" t="s">
        <v>938</v>
      </c>
      <c r="B75" s="1191" t="s">
        <v>950</v>
      </c>
      <c r="C75" s="1033"/>
      <c r="D75" s="1216"/>
      <c r="E75" s="1033"/>
      <c r="F75" s="203"/>
    </row>
    <row r="76" spans="1:7" s="2" customFormat="1" ht="26.25" customHeight="1" thickBot="1">
      <c r="A76" s="20" t="s">
        <v>674</v>
      </c>
      <c r="B76" s="1192" t="s">
        <v>592</v>
      </c>
      <c r="C76" s="1011">
        <f>+C56+C57+C60</f>
        <v>448325</v>
      </c>
      <c r="D76" s="1196">
        <f>+D56+D57+D60</f>
        <v>417246</v>
      </c>
      <c r="E76" s="1011">
        <f>+E56+E57+E60</f>
        <v>510795</v>
      </c>
      <c r="F76" s="183">
        <f>+F56+F57+F60</f>
        <v>497233</v>
      </c>
      <c r="G76" s="86"/>
    </row>
    <row r="77" spans="1:7" s="2" customFormat="1" ht="15" customHeight="1" thickBot="1">
      <c r="A77" s="627" t="s">
        <v>675</v>
      </c>
      <c r="B77" s="1192" t="s">
        <v>591</v>
      </c>
      <c r="C77" s="1034">
        <v>-1422</v>
      </c>
      <c r="D77" s="679"/>
      <c r="E77" s="1034"/>
      <c r="F77" s="679">
        <v>48</v>
      </c>
      <c r="G77" s="98"/>
    </row>
    <row r="78" spans="1:7" s="2" customFormat="1" ht="15" customHeight="1" thickBot="1">
      <c r="A78" s="627" t="s">
        <v>676</v>
      </c>
      <c r="B78" s="1192" t="s">
        <v>593</v>
      </c>
      <c r="C78" s="1011">
        <f>+C76+C77</f>
        <v>446903</v>
      </c>
      <c r="D78" s="1196">
        <f>+D76+D77</f>
        <v>417246</v>
      </c>
      <c r="E78" s="1011">
        <f>+E76+E77</f>
        <v>510795</v>
      </c>
      <c r="F78" s="183">
        <f>+F76+F77</f>
        <v>497281</v>
      </c>
      <c r="G78" s="98"/>
    </row>
    <row r="79" spans="1:6" s="2" customFormat="1" ht="22.5" customHeight="1">
      <c r="A79" s="1311"/>
      <c r="B79" s="1311"/>
      <c r="C79" s="1311"/>
      <c r="D79" s="1311"/>
      <c r="E79" s="1311"/>
      <c r="F79" s="1311"/>
    </row>
    <row r="80" spans="1:6" s="2" customFormat="1" ht="12.75" customHeight="1">
      <c r="A80" s="6"/>
      <c r="B80" s="7"/>
      <c r="C80" s="7"/>
      <c r="D80" s="7"/>
      <c r="E80" s="7"/>
      <c r="F80" s="1"/>
    </row>
    <row r="81" spans="1:6" ht="16.5" customHeight="1">
      <c r="A81" s="1314" t="s">
        <v>691</v>
      </c>
      <c r="B81" s="1314"/>
      <c r="C81" s="1314"/>
      <c r="D81" s="1314"/>
      <c r="E81" s="1314"/>
      <c r="F81" s="1314"/>
    </row>
    <row r="82" spans="1:6" ht="16.5" customHeight="1" thickBot="1">
      <c r="A82" s="1312" t="s">
        <v>812</v>
      </c>
      <c r="B82" s="1312"/>
      <c r="C82" s="89"/>
      <c r="D82" s="89"/>
      <c r="E82" s="89"/>
      <c r="F82" s="88"/>
    </row>
    <row r="83" spans="1:6" ht="16.5" customHeight="1">
      <c r="A83" s="1309" t="s">
        <v>660</v>
      </c>
      <c r="B83" s="1304" t="s">
        <v>692</v>
      </c>
      <c r="C83" s="1302" t="s">
        <v>1077</v>
      </c>
      <c r="D83" s="1301" t="s">
        <v>1078</v>
      </c>
      <c r="E83" s="1301"/>
      <c r="F83" s="1300"/>
    </row>
    <row r="84" spans="1:6" ht="30.75" customHeight="1" thickBot="1">
      <c r="A84" s="1310"/>
      <c r="B84" s="1305"/>
      <c r="C84" s="1387"/>
      <c r="D84" s="1218" t="s">
        <v>1079</v>
      </c>
      <c r="E84" s="1172" t="s">
        <v>1080</v>
      </c>
      <c r="F84" s="1173" t="s">
        <v>1081</v>
      </c>
    </row>
    <row r="85" spans="1:6" s="33" customFormat="1" ht="12" customHeight="1" thickBot="1">
      <c r="A85" s="29">
        <v>1</v>
      </c>
      <c r="B85" s="1062">
        <v>2</v>
      </c>
      <c r="C85" s="1010">
        <v>3</v>
      </c>
      <c r="D85" s="179">
        <v>4</v>
      </c>
      <c r="E85" s="1010">
        <v>5</v>
      </c>
      <c r="F85" s="104">
        <v>6</v>
      </c>
    </row>
    <row r="86" spans="1:6" ht="12" customHeight="1" thickBot="1">
      <c r="A86" s="22" t="s">
        <v>662</v>
      </c>
      <c r="B86" s="1219" t="s">
        <v>951</v>
      </c>
      <c r="C86" s="1037">
        <f>SUM(C87:C91)</f>
        <v>334019</v>
      </c>
      <c r="D86" s="1227">
        <f>SUM(D87:D91)</f>
        <v>352085</v>
      </c>
      <c r="E86" s="1037">
        <f>SUM(E87:E91)</f>
        <v>356379</v>
      </c>
      <c r="F86" s="204">
        <f>SUM(F87:F91)</f>
        <v>336642</v>
      </c>
    </row>
    <row r="87" spans="1:6" ht="12" customHeight="1">
      <c r="A87" s="18" t="s">
        <v>751</v>
      </c>
      <c r="B87" s="1177" t="s">
        <v>693</v>
      </c>
      <c r="C87" s="1038">
        <v>132387</v>
      </c>
      <c r="D87" s="1228">
        <v>130284</v>
      </c>
      <c r="E87" s="1038">
        <v>135457</v>
      </c>
      <c r="F87" s="205">
        <v>134556</v>
      </c>
    </row>
    <row r="88" spans="1:6" ht="12" customHeight="1">
      <c r="A88" s="14" t="s">
        <v>752</v>
      </c>
      <c r="B88" s="1176" t="s">
        <v>952</v>
      </c>
      <c r="C88" s="1039">
        <v>33806</v>
      </c>
      <c r="D88" s="1036">
        <v>32221</v>
      </c>
      <c r="E88" s="1039">
        <v>34391</v>
      </c>
      <c r="F88" s="206">
        <v>33896</v>
      </c>
    </row>
    <row r="89" spans="1:6" ht="12" customHeight="1">
      <c r="A89" s="14" t="s">
        <v>753</v>
      </c>
      <c r="B89" s="1176" t="s">
        <v>791</v>
      </c>
      <c r="C89" s="1040">
        <v>127831</v>
      </c>
      <c r="D89" s="1035">
        <v>150097</v>
      </c>
      <c r="E89" s="1040">
        <v>147055</v>
      </c>
      <c r="F89" s="207">
        <v>129432</v>
      </c>
    </row>
    <row r="90" spans="1:6" ht="12" customHeight="1">
      <c r="A90" s="14" t="s">
        <v>754</v>
      </c>
      <c r="B90" s="1176" t="s">
        <v>953</v>
      </c>
      <c r="C90" s="1040">
        <v>70</v>
      </c>
      <c r="D90" s="1035">
        <v>105</v>
      </c>
      <c r="E90" s="1040">
        <v>105</v>
      </c>
      <c r="F90" s="207">
        <v>105</v>
      </c>
    </row>
    <row r="91" spans="1:6" ht="12" customHeight="1">
      <c r="A91" s="14" t="s">
        <v>763</v>
      </c>
      <c r="B91" s="1178" t="s">
        <v>954</v>
      </c>
      <c r="C91" s="1040">
        <f>C93+C95+C96+C98</f>
        <v>39925</v>
      </c>
      <c r="D91" s="1035">
        <f>D93+D95+D96+D98</f>
        <v>39378</v>
      </c>
      <c r="E91" s="1040">
        <f>E93+E95+E96+E98+E94</f>
        <v>39371</v>
      </c>
      <c r="F91" s="207">
        <f>F93+F95+F96+F98+F94</f>
        <v>38653</v>
      </c>
    </row>
    <row r="92" spans="1:6" ht="12" customHeight="1">
      <c r="A92" s="14" t="s">
        <v>755</v>
      </c>
      <c r="B92" s="1176" t="s">
        <v>1005</v>
      </c>
      <c r="C92" s="1040"/>
      <c r="D92" s="1035"/>
      <c r="E92" s="1040"/>
      <c r="F92" s="207"/>
    </row>
    <row r="93" spans="1:6" ht="12" customHeight="1">
      <c r="A93" s="14" t="s">
        <v>756</v>
      </c>
      <c r="B93" s="1220" t="s">
        <v>1006</v>
      </c>
      <c r="C93" s="1040">
        <v>25928</v>
      </c>
      <c r="D93" s="1035">
        <v>28803</v>
      </c>
      <c r="E93" s="1040">
        <v>28253</v>
      </c>
      <c r="F93" s="207">
        <v>27772</v>
      </c>
    </row>
    <row r="94" spans="1:6" ht="12" customHeight="1">
      <c r="A94" s="14" t="s">
        <v>764</v>
      </c>
      <c r="B94" s="1220" t="s">
        <v>1007</v>
      </c>
      <c r="C94" s="1040"/>
      <c r="D94" s="1035"/>
      <c r="E94" s="1040">
        <v>831</v>
      </c>
      <c r="F94" s="207">
        <v>831</v>
      </c>
    </row>
    <row r="95" spans="1:6" ht="12" customHeight="1">
      <c r="A95" s="14" t="s">
        <v>765</v>
      </c>
      <c r="B95" s="1221" t="s">
        <v>1008</v>
      </c>
      <c r="C95" s="1040">
        <v>3015</v>
      </c>
      <c r="D95" s="1035">
        <v>1311</v>
      </c>
      <c r="E95" s="1040">
        <v>1861</v>
      </c>
      <c r="F95" s="207">
        <v>1720</v>
      </c>
    </row>
    <row r="96" spans="1:6" ht="12" customHeight="1">
      <c r="A96" s="14" t="s">
        <v>766</v>
      </c>
      <c r="B96" s="1221" t="s">
        <v>1009</v>
      </c>
      <c r="C96" s="1040">
        <v>5890</v>
      </c>
      <c r="D96" s="1035">
        <v>5164</v>
      </c>
      <c r="E96" s="1040">
        <v>4718</v>
      </c>
      <c r="F96" s="207">
        <v>4625</v>
      </c>
    </row>
    <row r="97" spans="1:6" ht="12" customHeight="1">
      <c r="A97" s="13" t="s">
        <v>767</v>
      </c>
      <c r="B97" s="1222" t="s">
        <v>1010</v>
      </c>
      <c r="C97" s="1040"/>
      <c r="D97" s="1035"/>
      <c r="E97" s="1040"/>
      <c r="F97" s="207"/>
    </row>
    <row r="98" spans="1:6" ht="12" customHeight="1">
      <c r="A98" s="14" t="s">
        <v>769</v>
      </c>
      <c r="B98" s="1222" t="s">
        <v>1011</v>
      </c>
      <c r="C98" s="1040">
        <v>5092</v>
      </c>
      <c r="D98" s="1035">
        <v>4100</v>
      </c>
      <c r="E98" s="1040">
        <v>3708</v>
      </c>
      <c r="F98" s="207">
        <v>3705</v>
      </c>
    </row>
    <row r="99" spans="1:6" ht="12" customHeight="1" thickBot="1">
      <c r="A99" s="19" t="s">
        <v>955</v>
      </c>
      <c r="B99" s="1223" t="s">
        <v>1012</v>
      </c>
      <c r="C99" s="1041"/>
      <c r="D99" s="1229"/>
      <c r="E99" s="1041"/>
      <c r="F99" s="208"/>
    </row>
    <row r="100" spans="1:6" ht="12" customHeight="1" thickBot="1">
      <c r="A100" s="20" t="s">
        <v>663</v>
      </c>
      <c r="B100" s="1224" t="s">
        <v>956</v>
      </c>
      <c r="C100" s="1042">
        <f>SUM(C101:C107)</f>
        <v>60740</v>
      </c>
      <c r="D100" s="1230">
        <f>SUM(D101:D107)</f>
        <v>51917</v>
      </c>
      <c r="E100" s="1042">
        <f>SUM(E101:E107)</f>
        <v>52552</v>
      </c>
      <c r="F100" s="209">
        <f>SUM(F101:F107)</f>
        <v>52552</v>
      </c>
    </row>
    <row r="101" spans="1:6" ht="12" customHeight="1">
      <c r="A101" s="16" t="s">
        <v>757</v>
      </c>
      <c r="B101" s="1176" t="s">
        <v>957</v>
      </c>
      <c r="C101" s="1043">
        <v>700</v>
      </c>
      <c r="D101" s="1231"/>
      <c r="E101" s="1043">
        <v>467</v>
      </c>
      <c r="F101" s="210">
        <v>467</v>
      </c>
    </row>
    <row r="102" spans="1:6" ht="12" customHeight="1">
      <c r="A102" s="16" t="s">
        <v>758</v>
      </c>
      <c r="B102" s="1176" t="s">
        <v>958</v>
      </c>
      <c r="C102" s="1039"/>
      <c r="D102" s="1036"/>
      <c r="E102" s="1039"/>
      <c r="F102" s="206"/>
    </row>
    <row r="103" spans="1:6" ht="12" customHeight="1">
      <c r="A103" s="16" t="s">
        <v>759</v>
      </c>
      <c r="B103" s="1176" t="s">
        <v>959</v>
      </c>
      <c r="C103" s="1039"/>
      <c r="D103" s="1036"/>
      <c r="E103" s="1039"/>
      <c r="F103" s="206"/>
    </row>
    <row r="104" spans="1:6" ht="11.25" customHeight="1">
      <c r="A104" s="16" t="s">
        <v>760</v>
      </c>
      <c r="B104" s="1176" t="s">
        <v>960</v>
      </c>
      <c r="C104" s="1039"/>
      <c r="D104" s="1036"/>
      <c r="E104" s="1039"/>
      <c r="F104" s="206"/>
    </row>
    <row r="105" spans="1:6" ht="18" customHeight="1">
      <c r="A105" s="16" t="s">
        <v>761</v>
      </c>
      <c r="B105" s="1176" t="s">
        <v>965</v>
      </c>
      <c r="C105" s="1039">
        <v>59990</v>
      </c>
      <c r="D105" s="1036">
        <v>42128</v>
      </c>
      <c r="E105" s="1039">
        <v>42141</v>
      </c>
      <c r="F105" s="206">
        <v>42141</v>
      </c>
    </row>
    <row r="106" spans="1:6" ht="24" customHeight="1">
      <c r="A106" s="16" t="s">
        <v>768</v>
      </c>
      <c r="B106" s="1176" t="s">
        <v>966</v>
      </c>
      <c r="C106" s="1039"/>
      <c r="D106" s="1036">
        <v>9739</v>
      </c>
      <c r="E106" s="1039">
        <v>9894</v>
      </c>
      <c r="F106" s="206">
        <v>9894</v>
      </c>
    </row>
    <row r="107" spans="1:6" ht="12" customHeight="1">
      <c r="A107" s="16" t="s">
        <v>773</v>
      </c>
      <c r="B107" s="1176" t="s">
        <v>967</v>
      </c>
      <c r="C107" s="1039">
        <f>C110</f>
        <v>50</v>
      </c>
      <c r="D107" s="1036">
        <f>D110</f>
        <v>50</v>
      </c>
      <c r="E107" s="1039">
        <f>E110</f>
        <v>50</v>
      </c>
      <c r="F107" s="206">
        <f>F110</f>
        <v>50</v>
      </c>
    </row>
    <row r="108" spans="1:6" ht="12" customHeight="1">
      <c r="A108" s="16" t="s">
        <v>961</v>
      </c>
      <c r="B108" s="1176" t="s">
        <v>1001</v>
      </c>
      <c r="C108" s="1039"/>
      <c r="D108" s="1036"/>
      <c r="E108" s="1039"/>
      <c r="F108" s="206"/>
    </row>
    <row r="109" spans="1:6" ht="12" customHeight="1">
      <c r="A109" s="16" t="s">
        <v>962</v>
      </c>
      <c r="B109" s="1220" t="s">
        <v>1002</v>
      </c>
      <c r="C109" s="1039"/>
      <c r="D109" s="1036"/>
      <c r="E109" s="1039"/>
      <c r="F109" s="206"/>
    </row>
    <row r="110" spans="1:6" ht="12" customHeight="1">
      <c r="A110" s="13" t="s">
        <v>963</v>
      </c>
      <c r="B110" s="1220" t="s">
        <v>1003</v>
      </c>
      <c r="C110" s="1040">
        <v>50</v>
      </c>
      <c r="D110" s="1035">
        <v>50</v>
      </c>
      <c r="E110" s="1040">
        <v>50</v>
      </c>
      <c r="F110" s="207">
        <v>50</v>
      </c>
    </row>
    <row r="111" spans="1:6" ht="12" customHeight="1" thickBot="1">
      <c r="A111" s="17" t="s">
        <v>964</v>
      </c>
      <c r="B111" s="1220" t="s">
        <v>1004</v>
      </c>
      <c r="C111" s="1040"/>
      <c r="D111" s="1035"/>
      <c r="E111" s="1040"/>
      <c r="F111" s="207"/>
    </row>
    <row r="112" spans="1:6" ht="12" customHeight="1" thickBot="1">
      <c r="A112" s="20" t="s">
        <v>664</v>
      </c>
      <c r="B112" s="1224" t="s">
        <v>968</v>
      </c>
      <c r="C112" s="1044"/>
      <c r="D112" s="1232"/>
      <c r="E112" s="1044"/>
      <c r="F112" s="211"/>
    </row>
    <row r="113" spans="1:6" ht="12" customHeight="1" thickBot="1">
      <c r="A113" s="20" t="s">
        <v>665</v>
      </c>
      <c r="B113" s="1224" t="s">
        <v>969</v>
      </c>
      <c r="C113" s="1042">
        <f>SUM(C114:C115)</f>
        <v>0</v>
      </c>
      <c r="D113" s="1230">
        <f>SUM(D114:D115)</f>
        <v>1030</v>
      </c>
      <c r="E113" s="1042">
        <f>SUM(E114:E115)</f>
        <v>0</v>
      </c>
      <c r="F113" s="209">
        <f>SUM(F114:F115)</f>
        <v>0</v>
      </c>
    </row>
    <row r="114" spans="1:6" ht="12" customHeight="1">
      <c r="A114" s="16" t="s">
        <v>734</v>
      </c>
      <c r="B114" s="1180" t="s">
        <v>710</v>
      </c>
      <c r="C114" s="1043"/>
      <c r="D114" s="1231"/>
      <c r="E114" s="1043"/>
      <c r="F114" s="210"/>
    </row>
    <row r="115" spans="1:6" ht="12" customHeight="1" thickBot="1">
      <c r="A115" s="14" t="s">
        <v>735</v>
      </c>
      <c r="B115" s="1176" t="s">
        <v>711</v>
      </c>
      <c r="C115" s="1039"/>
      <c r="D115" s="1036">
        <v>1030</v>
      </c>
      <c r="E115" s="1039"/>
      <c r="F115" s="206"/>
    </row>
    <row r="116" spans="1:6" ht="12" customHeight="1" thickBot="1">
      <c r="A116" s="20" t="s">
        <v>666</v>
      </c>
      <c r="B116" s="1225" t="s">
        <v>820</v>
      </c>
      <c r="C116" s="1042">
        <f>+C86+C100+C112+C113</f>
        <v>394759</v>
      </c>
      <c r="D116" s="1230">
        <f>+D86+D100+D112+D113</f>
        <v>405032</v>
      </c>
      <c r="E116" s="1042">
        <f>+E86+E100+E112+E113</f>
        <v>408931</v>
      </c>
      <c r="F116" s="209">
        <f>+F86+F100+F112+F113</f>
        <v>389194</v>
      </c>
    </row>
    <row r="117" spans="1:6" ht="12" customHeight="1" thickBot="1">
      <c r="A117" s="20" t="s">
        <v>667</v>
      </c>
      <c r="B117" s="1224" t="s">
        <v>970</v>
      </c>
      <c r="C117" s="1042">
        <f>SUM(C118,C127)</f>
        <v>39318</v>
      </c>
      <c r="D117" s="1230">
        <f>SUM(D118,D127)</f>
        <v>12214</v>
      </c>
      <c r="E117" s="1042">
        <f>SUM(E118,E127)</f>
        <v>101864</v>
      </c>
      <c r="F117" s="209">
        <f>SUM(F118,F127)</f>
        <v>101864</v>
      </c>
    </row>
    <row r="118" spans="1:6" ht="12" customHeight="1">
      <c r="A118" s="16" t="s">
        <v>739</v>
      </c>
      <c r="B118" s="1181" t="s">
        <v>977</v>
      </c>
      <c r="C118" s="1045">
        <f>SUM(C119:C126)</f>
        <v>22227</v>
      </c>
      <c r="D118" s="1233">
        <f>SUM(D119:D126)</f>
        <v>4714</v>
      </c>
      <c r="E118" s="1045">
        <f>SUM(E119:E126)</f>
        <v>4714</v>
      </c>
      <c r="F118" s="212">
        <f>SUM(F119:F126)</f>
        <v>4714</v>
      </c>
    </row>
    <row r="119" spans="1:6" ht="12" customHeight="1">
      <c r="A119" s="16" t="s">
        <v>741</v>
      </c>
      <c r="B119" s="1190" t="s">
        <v>978</v>
      </c>
      <c r="C119" s="1039"/>
      <c r="D119" s="1036"/>
      <c r="E119" s="1039"/>
      <c r="F119" s="206"/>
    </row>
    <row r="120" spans="1:6" ht="12" customHeight="1">
      <c r="A120" s="16" t="s">
        <v>742</v>
      </c>
      <c r="B120" s="1190" t="s">
        <v>979</v>
      </c>
      <c r="C120" s="1039">
        <v>198</v>
      </c>
      <c r="D120" s="1036"/>
      <c r="E120" s="1039"/>
      <c r="F120" s="206"/>
    </row>
    <row r="121" spans="1:6" ht="12" customHeight="1">
      <c r="A121" s="16" t="s">
        <v>743</v>
      </c>
      <c r="B121" s="1190" t="s">
        <v>821</v>
      </c>
      <c r="C121" s="1039">
        <v>22029</v>
      </c>
      <c r="D121" s="1036">
        <v>4714</v>
      </c>
      <c r="E121" s="1039">
        <v>4714</v>
      </c>
      <c r="F121" s="206">
        <v>4714</v>
      </c>
    </row>
    <row r="122" spans="1:6" ht="12" customHeight="1">
      <c r="A122" s="16" t="s">
        <v>744</v>
      </c>
      <c r="B122" s="1190" t="s">
        <v>822</v>
      </c>
      <c r="C122" s="1039"/>
      <c r="D122" s="1036"/>
      <c r="E122" s="1039"/>
      <c r="F122" s="206"/>
    </row>
    <row r="123" spans="1:6" ht="12" customHeight="1">
      <c r="A123" s="16" t="s">
        <v>866</v>
      </c>
      <c r="B123" s="1190" t="s">
        <v>980</v>
      </c>
      <c r="C123" s="1039"/>
      <c r="D123" s="1036"/>
      <c r="E123" s="1039"/>
      <c r="F123" s="206"/>
    </row>
    <row r="124" spans="1:6" ht="12" customHeight="1">
      <c r="A124" s="16" t="s">
        <v>971</v>
      </c>
      <c r="B124" s="1190" t="s">
        <v>981</v>
      </c>
      <c r="C124" s="1039"/>
      <c r="D124" s="1036"/>
      <c r="E124" s="1039"/>
      <c r="F124" s="206"/>
    </row>
    <row r="125" spans="1:6" ht="12" customHeight="1">
      <c r="A125" s="16" t="s">
        <v>972</v>
      </c>
      <c r="B125" s="1190" t="s">
        <v>982</v>
      </c>
      <c r="C125" s="1039"/>
      <c r="D125" s="1036"/>
      <c r="E125" s="1039"/>
      <c r="F125" s="206"/>
    </row>
    <row r="126" spans="1:6" ht="12" customHeight="1">
      <c r="A126" s="16" t="s">
        <v>973</v>
      </c>
      <c r="B126" s="1190" t="s">
        <v>790</v>
      </c>
      <c r="C126" s="1039"/>
      <c r="D126" s="1036"/>
      <c r="E126" s="1039"/>
      <c r="F126" s="206"/>
    </row>
    <row r="127" spans="1:6" ht="12" customHeight="1">
      <c r="A127" s="16" t="s">
        <v>740</v>
      </c>
      <c r="B127" s="1181" t="s">
        <v>983</v>
      </c>
      <c r="C127" s="1045">
        <f>SUM(C128:C135)</f>
        <v>17091</v>
      </c>
      <c r="D127" s="1233">
        <f>SUM(D128:D135)</f>
        <v>7500</v>
      </c>
      <c r="E127" s="1045">
        <f>SUM(E128:E135)</f>
        <v>97150</v>
      </c>
      <c r="F127" s="212">
        <f>SUM(F128:F135)</f>
        <v>97150</v>
      </c>
    </row>
    <row r="128" spans="1:6" ht="12" customHeight="1">
      <c r="A128" s="16" t="s">
        <v>747</v>
      </c>
      <c r="B128" s="1190" t="s">
        <v>978</v>
      </c>
      <c r="C128" s="1039"/>
      <c r="D128" s="1036"/>
      <c r="E128" s="1039"/>
      <c r="F128" s="206"/>
    </row>
    <row r="129" spans="1:6" ht="12" customHeight="1">
      <c r="A129" s="16" t="s">
        <v>748</v>
      </c>
      <c r="B129" s="1190" t="s">
        <v>984</v>
      </c>
      <c r="C129" s="1039"/>
      <c r="D129" s="1036"/>
      <c r="E129" s="1039"/>
      <c r="F129" s="206"/>
    </row>
    <row r="130" spans="1:6" ht="12" customHeight="1">
      <c r="A130" s="16" t="s">
        <v>749</v>
      </c>
      <c r="B130" s="1190" t="s">
        <v>821</v>
      </c>
      <c r="C130" s="1039">
        <v>10091</v>
      </c>
      <c r="D130" s="1036"/>
      <c r="E130" s="1039"/>
      <c r="F130" s="206"/>
    </row>
    <row r="131" spans="1:6" ht="12" customHeight="1">
      <c r="A131" s="16" t="s">
        <v>750</v>
      </c>
      <c r="B131" s="1190" t="s">
        <v>822</v>
      </c>
      <c r="C131" s="1046">
        <v>7000</v>
      </c>
      <c r="D131" s="1234">
        <v>7000</v>
      </c>
      <c r="E131" s="1046">
        <v>96650</v>
      </c>
      <c r="F131" s="213">
        <v>96650</v>
      </c>
    </row>
    <row r="132" spans="1:6" ht="12" customHeight="1">
      <c r="A132" s="16" t="s">
        <v>867</v>
      </c>
      <c r="B132" s="1190" t="s">
        <v>980</v>
      </c>
      <c r="C132" s="1039"/>
      <c r="D132" s="1036">
        <v>500</v>
      </c>
      <c r="E132" s="1039">
        <v>500</v>
      </c>
      <c r="F132" s="206">
        <v>500</v>
      </c>
    </row>
    <row r="133" spans="1:6" ht="12" customHeight="1">
      <c r="A133" s="16" t="s">
        <v>974</v>
      </c>
      <c r="B133" s="1190" t="s">
        <v>985</v>
      </c>
      <c r="C133" s="1040"/>
      <c r="D133" s="1035"/>
      <c r="E133" s="1040"/>
      <c r="F133" s="207"/>
    </row>
    <row r="134" spans="1:6" ht="12" customHeight="1">
      <c r="A134" s="16" t="s">
        <v>975</v>
      </c>
      <c r="B134" s="1190" t="s">
        <v>982</v>
      </c>
      <c r="C134" s="1040"/>
      <c r="D134" s="1035"/>
      <c r="E134" s="1040"/>
      <c r="F134" s="207"/>
    </row>
    <row r="135" spans="1:6" ht="12" customHeight="1" thickBot="1">
      <c r="A135" s="16" t="s">
        <v>976</v>
      </c>
      <c r="B135" s="1190" t="s">
        <v>986</v>
      </c>
      <c r="C135" s="1047"/>
      <c r="D135" s="1235"/>
      <c r="E135" s="1047"/>
      <c r="F135" s="214"/>
    </row>
    <row r="136" spans="1:12" ht="15" customHeight="1" thickBot="1">
      <c r="A136" s="20" t="s">
        <v>668</v>
      </c>
      <c r="B136" s="1226" t="s">
        <v>594</v>
      </c>
      <c r="C136" s="1042">
        <f>SUM(C116,C117)</f>
        <v>434077</v>
      </c>
      <c r="D136" s="1230">
        <f>SUM(D116,D117)</f>
        <v>417246</v>
      </c>
      <c r="E136" s="1042">
        <f>SUM(E116,E117)</f>
        <v>510795</v>
      </c>
      <c r="F136" s="209">
        <f>SUM(F116,F117)</f>
        <v>491058</v>
      </c>
      <c r="I136" s="34"/>
      <c r="J136" s="79"/>
      <c r="K136" s="79"/>
      <c r="L136" s="79"/>
    </row>
    <row r="137" spans="1:12" ht="15" customHeight="1" thickBot="1">
      <c r="A137" s="629" t="s">
        <v>669</v>
      </c>
      <c r="B137" s="628" t="s">
        <v>595</v>
      </c>
      <c r="C137" s="1048">
        <v>-3890</v>
      </c>
      <c r="D137" s="1236"/>
      <c r="E137" s="1048"/>
      <c r="F137" s="631">
        <v>-6954</v>
      </c>
      <c r="I137" s="34"/>
      <c r="J137" s="79"/>
      <c r="K137" s="79"/>
      <c r="L137" s="79"/>
    </row>
    <row r="138" spans="1:12" ht="15" customHeight="1" thickBot="1">
      <c r="A138" s="630" t="s">
        <v>670</v>
      </c>
      <c r="B138" s="628" t="s">
        <v>596</v>
      </c>
      <c r="C138" s="1042">
        <f>+C136+C137</f>
        <v>430187</v>
      </c>
      <c r="D138" s="1230">
        <f>+D136+D137</f>
        <v>417246</v>
      </c>
      <c r="E138" s="1042">
        <f>+E136+E137</f>
        <v>510795</v>
      </c>
      <c r="F138" s="209">
        <f>+F136+F137</f>
        <v>484104</v>
      </c>
      <c r="I138" s="34"/>
      <c r="J138" s="79"/>
      <c r="K138" s="79"/>
      <c r="L138" s="79"/>
    </row>
    <row r="139" spans="1:6" s="2" customFormat="1" ht="12.75" customHeight="1">
      <c r="A139" s="1311"/>
      <c r="B139" s="1311"/>
      <c r="C139" s="1311"/>
      <c r="D139" s="1311"/>
      <c r="E139" s="1311"/>
      <c r="F139" s="1311"/>
    </row>
    <row r="141" spans="1:6" ht="15.75">
      <c r="A141" s="1303" t="s">
        <v>823</v>
      </c>
      <c r="B141" s="1303"/>
      <c r="C141" s="1303"/>
      <c r="D141" s="1303"/>
      <c r="E141" s="1303"/>
      <c r="F141" s="1303"/>
    </row>
    <row r="142" spans="1:5" ht="16.5" thickBot="1">
      <c r="A142" s="1312" t="s">
        <v>813</v>
      </c>
      <c r="B142" s="1312"/>
      <c r="C142" s="178"/>
      <c r="D142" s="178"/>
      <c r="E142" s="178"/>
    </row>
    <row r="143" spans="1:7" ht="23.25" customHeight="1" thickBot="1">
      <c r="A143" s="20">
        <v>1</v>
      </c>
      <c r="B143" s="28" t="s">
        <v>987</v>
      </c>
      <c r="C143" s="85">
        <f>+C56-C116</f>
        <v>14091</v>
      </c>
      <c r="D143" s="85">
        <f>+D56-D116</f>
        <v>-38247</v>
      </c>
      <c r="E143" s="85">
        <f>+E56-E116</f>
        <v>78589</v>
      </c>
      <c r="F143" s="85">
        <f>+F56-F116</f>
        <v>88914</v>
      </c>
      <c r="G143" s="87"/>
    </row>
    <row r="144" ht="15.75">
      <c r="F144" s="82"/>
    </row>
    <row r="145" spans="1:6" ht="33" customHeight="1">
      <c r="A145" s="1313" t="s">
        <v>988</v>
      </c>
      <c r="B145" s="1313"/>
      <c r="C145" s="1313"/>
      <c r="D145" s="1313"/>
      <c r="E145" s="1313"/>
      <c r="F145" s="1313"/>
    </row>
    <row r="146" spans="1:5" ht="16.5" thickBot="1">
      <c r="A146" s="1312" t="s">
        <v>814</v>
      </c>
      <c r="B146" s="1312"/>
      <c r="C146" s="178"/>
      <c r="D146" s="178"/>
      <c r="E146" s="178"/>
    </row>
    <row r="147" spans="1:6" ht="12" customHeight="1" thickBot="1">
      <c r="A147" s="20" t="s">
        <v>662</v>
      </c>
      <c r="B147" s="28" t="s">
        <v>989</v>
      </c>
      <c r="C147" s="1055">
        <f>C148-C151</f>
        <v>-17575</v>
      </c>
      <c r="D147" s="1237">
        <f>D148-D151</f>
        <v>31495</v>
      </c>
      <c r="E147" s="1055">
        <f>E148-E151</f>
        <v>-90265</v>
      </c>
      <c r="F147" s="1049">
        <f>F148-F151</f>
        <v>-94415</v>
      </c>
    </row>
    <row r="148" spans="1:6" ht="12.75" customHeight="1">
      <c r="A148" s="18" t="s">
        <v>751</v>
      </c>
      <c r="B148" s="11" t="s">
        <v>990</v>
      </c>
      <c r="C148" s="1056">
        <f aca="true" t="shared" si="0" ref="C148:F149">+C60</f>
        <v>21743</v>
      </c>
      <c r="D148" s="1238">
        <f t="shared" si="0"/>
        <v>43709</v>
      </c>
      <c r="E148" s="1056">
        <f t="shared" si="0"/>
        <v>11599</v>
      </c>
      <c r="F148" s="1050">
        <f t="shared" si="0"/>
        <v>7449</v>
      </c>
    </row>
    <row r="149" spans="1:6" ht="12.75" customHeight="1">
      <c r="A149" s="13" t="s">
        <v>991</v>
      </c>
      <c r="B149" s="8" t="s">
        <v>997</v>
      </c>
      <c r="C149" s="1057">
        <f t="shared" si="0"/>
        <v>21743</v>
      </c>
      <c r="D149" s="1239">
        <f t="shared" si="0"/>
        <v>35595</v>
      </c>
      <c r="E149" s="1057">
        <f t="shared" si="0"/>
        <v>0</v>
      </c>
      <c r="F149" s="1051">
        <f t="shared" si="0"/>
        <v>0</v>
      </c>
    </row>
    <row r="150" spans="1:6" ht="12.75" customHeight="1">
      <c r="A150" s="13" t="s">
        <v>992</v>
      </c>
      <c r="B150" s="94" t="s">
        <v>993</v>
      </c>
      <c r="C150" s="1058">
        <f>+C68</f>
        <v>0</v>
      </c>
      <c r="D150" s="1240">
        <f>+D68</f>
        <v>8114</v>
      </c>
      <c r="E150" s="1058">
        <f>+E68</f>
        <v>11599</v>
      </c>
      <c r="F150" s="1052">
        <f>+F68</f>
        <v>7449</v>
      </c>
    </row>
    <row r="151" spans="1:6" ht="12.75" customHeight="1">
      <c r="A151" s="17" t="s">
        <v>752</v>
      </c>
      <c r="B151" s="12" t="s">
        <v>994</v>
      </c>
      <c r="C151" s="1059">
        <f aca="true" t="shared" si="1" ref="C151:F152">+C117</f>
        <v>39318</v>
      </c>
      <c r="D151" s="1241">
        <f t="shared" si="1"/>
        <v>12214</v>
      </c>
      <c r="E151" s="1059">
        <f t="shared" si="1"/>
        <v>101864</v>
      </c>
      <c r="F151" s="1053">
        <f t="shared" si="1"/>
        <v>101864</v>
      </c>
    </row>
    <row r="152" spans="1:6" ht="12.75" customHeight="1">
      <c r="A152" s="14" t="s">
        <v>995</v>
      </c>
      <c r="B152" s="9" t="s">
        <v>998</v>
      </c>
      <c r="C152" s="1059">
        <f t="shared" si="1"/>
        <v>22227</v>
      </c>
      <c r="D152" s="1241">
        <f t="shared" si="1"/>
        <v>4714</v>
      </c>
      <c r="E152" s="1059">
        <f t="shared" si="1"/>
        <v>4714</v>
      </c>
      <c r="F152" s="1053">
        <f t="shared" si="1"/>
        <v>4714</v>
      </c>
    </row>
    <row r="153" spans="1:6" ht="12.75" customHeight="1" thickBot="1">
      <c r="A153" s="19" t="s">
        <v>996</v>
      </c>
      <c r="B153" s="95" t="s">
        <v>999</v>
      </c>
      <c r="C153" s="1060">
        <f>+C127</f>
        <v>17091</v>
      </c>
      <c r="D153" s="1242">
        <f>+D127</f>
        <v>7500</v>
      </c>
      <c r="E153" s="1060">
        <f>+E127</f>
        <v>97150</v>
      </c>
      <c r="F153" s="1054">
        <f>+F127</f>
        <v>97150</v>
      </c>
    </row>
    <row r="155" spans="1:5" ht="15.75">
      <c r="A155" s="1303" t="s">
        <v>597</v>
      </c>
      <c r="B155" s="1303"/>
      <c r="C155" s="1303"/>
      <c r="D155" s="1303"/>
      <c r="E155" s="1303"/>
    </row>
    <row r="156" spans="1:4" ht="16.5" thickBot="1">
      <c r="A156" s="1312" t="s">
        <v>813</v>
      </c>
      <c r="B156" s="1312"/>
      <c r="C156" s="178"/>
      <c r="D156" s="178"/>
    </row>
    <row r="157" spans="1:6" ht="21.75" thickBot="1">
      <c r="A157" s="20">
        <v>1</v>
      </c>
      <c r="B157" s="28" t="s">
        <v>598</v>
      </c>
      <c r="C157" s="1011">
        <f>+C78-C138</f>
        <v>16716</v>
      </c>
      <c r="D157" s="1196">
        <f>+D78-D138</f>
        <v>0</v>
      </c>
      <c r="E157" s="1011">
        <f>+E78-E138</f>
        <v>0</v>
      </c>
      <c r="F157" s="183">
        <f>+F78-F138</f>
        <v>13177</v>
      </c>
    </row>
  </sheetData>
  <sheetProtection/>
  <mergeCells count="19">
    <mergeCell ref="A156:B156"/>
    <mergeCell ref="A139:F139"/>
    <mergeCell ref="A141:F141"/>
    <mergeCell ref="A142:B142"/>
    <mergeCell ref="A145:F145"/>
    <mergeCell ref="A146:B146"/>
    <mergeCell ref="A155:E155"/>
    <mergeCell ref="A81:F81"/>
    <mergeCell ref="A82:B82"/>
    <mergeCell ref="A83:A84"/>
    <mergeCell ref="B83:B84"/>
    <mergeCell ref="C83:C84"/>
    <mergeCell ref="D83:F83"/>
    <mergeCell ref="D3:F3"/>
    <mergeCell ref="A79:F79"/>
    <mergeCell ref="A2:B2"/>
    <mergeCell ref="A3:A4"/>
    <mergeCell ref="B3:B4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Murakeresztúr Község Önkormányzat
2012. ÉVI KÖLTSÉGVETÉSÉNEK MÉRLEGE&amp;10
&amp;R&amp;"Times New Roman CE,Félkövér dőlt"&amp;11 1. tájékoztató tábla a 5/2013. (IV.26.) önkormányzati rendelethez</oddHeader>
  </headerFooter>
  <rowBreaks count="1" manualBreakCount="1">
    <brk id="79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B1">
      <selection activeCell="G15" sqref="G15"/>
    </sheetView>
  </sheetViews>
  <sheetFormatPr defaultColWidth="9.00390625" defaultRowHeight="12.75"/>
  <cols>
    <col min="1" max="1" width="6.875" style="38" customWidth="1"/>
    <col min="2" max="2" width="36.00390625" style="37" customWidth="1"/>
    <col min="3" max="3" width="13.875" style="37" customWidth="1"/>
    <col min="4" max="6" width="12.875" style="37" customWidth="1"/>
    <col min="7" max="7" width="11.625" style="37" customWidth="1"/>
    <col min="8" max="8" width="11.50390625" style="37" customWidth="1"/>
    <col min="9" max="9" width="10.00390625" style="37" customWidth="1"/>
    <col min="10" max="10" width="9.625" style="37" customWidth="1"/>
    <col min="11" max="11" width="13.875" style="37" customWidth="1"/>
    <col min="12" max="16384" width="9.375" style="37" customWidth="1"/>
  </cols>
  <sheetData>
    <row r="1" spans="1:11" ht="14.25" thickBot="1">
      <c r="A1" s="671"/>
      <c r="B1" s="672"/>
      <c r="C1" s="672"/>
      <c r="D1" s="672"/>
      <c r="E1" s="672"/>
      <c r="F1" s="672"/>
      <c r="G1" s="672"/>
      <c r="H1" s="672"/>
      <c r="I1" s="672"/>
      <c r="J1" s="672"/>
      <c r="K1" s="675" t="s">
        <v>714</v>
      </c>
    </row>
    <row r="2" spans="1:11" s="57" customFormat="1" ht="26.25" customHeight="1">
      <c r="A2" s="1392" t="s">
        <v>724</v>
      </c>
      <c r="B2" s="1388" t="s">
        <v>1129</v>
      </c>
      <c r="C2" s="1388" t="s">
        <v>1130</v>
      </c>
      <c r="D2" s="1388" t="s">
        <v>1131</v>
      </c>
      <c r="E2" s="1388" t="s">
        <v>302</v>
      </c>
      <c r="F2" s="1388" t="s">
        <v>1138</v>
      </c>
      <c r="G2" s="680" t="s">
        <v>1132</v>
      </c>
      <c r="H2" s="681"/>
      <c r="I2" s="681"/>
      <c r="J2" s="682"/>
      <c r="K2" s="1390" t="s">
        <v>1133</v>
      </c>
    </row>
    <row r="3" spans="1:11" s="58" customFormat="1" ht="32.25" customHeight="1" thickBot="1">
      <c r="A3" s="1393"/>
      <c r="B3" s="1394"/>
      <c r="C3" s="1394"/>
      <c r="D3" s="1389"/>
      <c r="E3" s="1395"/>
      <c r="F3" s="1389"/>
      <c r="G3" s="683" t="s">
        <v>832</v>
      </c>
      <c r="H3" s="684" t="s">
        <v>1030</v>
      </c>
      <c r="I3" s="684" t="s">
        <v>1139</v>
      </c>
      <c r="J3" s="685" t="s">
        <v>1140</v>
      </c>
      <c r="K3" s="1391"/>
    </row>
    <row r="4" spans="1:11" s="230" customFormat="1" ht="13.5" customHeight="1" thickBot="1">
      <c r="A4" s="686">
        <v>1</v>
      </c>
      <c r="B4" s="687">
        <v>2</v>
      </c>
      <c r="C4" s="688">
        <v>3</v>
      </c>
      <c r="D4" s="688">
        <v>4</v>
      </c>
      <c r="E4" s="688">
        <v>5</v>
      </c>
      <c r="F4" s="688">
        <v>6</v>
      </c>
      <c r="G4" s="688">
        <v>7</v>
      </c>
      <c r="H4" s="688">
        <v>8</v>
      </c>
      <c r="I4" s="688">
        <v>9</v>
      </c>
      <c r="J4" s="688">
        <v>10</v>
      </c>
      <c r="K4" s="689" t="s">
        <v>303</v>
      </c>
    </row>
    <row r="5" spans="1:11" ht="33.75" customHeight="1">
      <c r="A5" s="690" t="s">
        <v>662</v>
      </c>
      <c r="B5" s="691" t="s">
        <v>1134</v>
      </c>
      <c r="C5" s="231"/>
      <c r="D5" s="232">
        <f aca="true" t="shared" si="0" ref="D5:J5">SUM(D6:D7)</f>
        <v>0</v>
      </c>
      <c r="E5" s="232"/>
      <c r="F5" s="232">
        <f t="shared" si="0"/>
        <v>0</v>
      </c>
      <c r="G5" s="232">
        <f t="shared" si="0"/>
        <v>0</v>
      </c>
      <c r="H5" s="232">
        <f t="shared" si="0"/>
        <v>0</v>
      </c>
      <c r="I5" s="232">
        <f t="shared" si="0"/>
        <v>0</v>
      </c>
      <c r="J5" s="233">
        <f t="shared" si="0"/>
        <v>0</v>
      </c>
      <c r="K5" s="692">
        <f aca="true" t="shared" si="1" ref="K5:K17">SUM(G5:J5)</f>
        <v>0</v>
      </c>
    </row>
    <row r="6" spans="1:11" ht="21" customHeight="1">
      <c r="A6" s="698" t="s">
        <v>663</v>
      </c>
      <c r="B6" s="215" t="s">
        <v>725</v>
      </c>
      <c r="C6" s="235"/>
      <c r="D6" s="26"/>
      <c r="E6" s="26"/>
      <c r="F6" s="26"/>
      <c r="G6" s="26"/>
      <c r="H6" s="26"/>
      <c r="I6" s="26"/>
      <c r="J6" s="41"/>
      <c r="K6" s="693">
        <f t="shared" si="1"/>
        <v>0</v>
      </c>
    </row>
    <row r="7" spans="1:11" ht="21" customHeight="1">
      <c r="A7" s="698" t="s">
        <v>664</v>
      </c>
      <c r="B7" s="215" t="s">
        <v>725</v>
      </c>
      <c r="C7" s="235"/>
      <c r="D7" s="26"/>
      <c r="E7" s="26"/>
      <c r="F7" s="26"/>
      <c r="G7" s="26"/>
      <c r="H7" s="26"/>
      <c r="I7" s="26"/>
      <c r="J7" s="41"/>
      <c r="K7" s="693">
        <f t="shared" si="1"/>
        <v>0</v>
      </c>
    </row>
    <row r="8" spans="1:11" ht="36" customHeight="1">
      <c r="A8" s="698" t="s">
        <v>665</v>
      </c>
      <c r="B8" s="236" t="s">
        <v>1135</v>
      </c>
      <c r="C8" s="237"/>
      <c r="D8" s="238">
        <f aca="true" t="shared" si="2" ref="D8:J8">SUM(D9:D10)</f>
        <v>106996</v>
      </c>
      <c r="E8" s="238">
        <f t="shared" si="2"/>
        <v>13495</v>
      </c>
      <c r="F8" s="238">
        <f t="shared" si="2"/>
        <v>92501</v>
      </c>
      <c r="G8" s="238">
        <f t="shared" si="2"/>
        <v>500</v>
      </c>
      <c r="H8" s="238">
        <f t="shared" si="2"/>
        <v>500</v>
      </c>
      <c r="I8" s="238">
        <f t="shared" si="2"/>
        <v>0</v>
      </c>
      <c r="J8" s="239">
        <f t="shared" si="2"/>
        <v>0</v>
      </c>
      <c r="K8" s="694">
        <f t="shared" si="1"/>
        <v>1000</v>
      </c>
    </row>
    <row r="9" spans="1:11" ht="23.25" customHeight="1">
      <c r="A9" s="698" t="s">
        <v>666</v>
      </c>
      <c r="B9" s="215" t="s">
        <v>299</v>
      </c>
      <c r="C9" s="235">
        <v>2009</v>
      </c>
      <c r="D9" s="26">
        <v>105496</v>
      </c>
      <c r="E9" s="26">
        <v>13495</v>
      </c>
      <c r="F9" s="26">
        <v>92001</v>
      </c>
      <c r="G9" s="26"/>
      <c r="H9" s="26"/>
      <c r="I9" s="26"/>
      <c r="J9" s="41"/>
      <c r="K9" s="693">
        <f t="shared" si="1"/>
        <v>0</v>
      </c>
    </row>
    <row r="10" spans="1:11" ht="18" customHeight="1">
      <c r="A10" s="698" t="s">
        <v>667</v>
      </c>
      <c r="B10" s="215" t="s">
        <v>298</v>
      </c>
      <c r="C10" s="235">
        <v>2010</v>
      </c>
      <c r="D10" s="26">
        <v>1500</v>
      </c>
      <c r="E10" s="26"/>
      <c r="F10" s="26">
        <v>500</v>
      </c>
      <c r="G10" s="26">
        <v>500</v>
      </c>
      <c r="H10" s="26">
        <v>500</v>
      </c>
      <c r="I10" s="26"/>
      <c r="J10" s="41"/>
      <c r="K10" s="693">
        <f t="shared" si="1"/>
        <v>1000</v>
      </c>
    </row>
    <row r="11" spans="1:11" ht="21" customHeight="1">
      <c r="A11" s="698" t="s">
        <v>668</v>
      </c>
      <c r="B11" s="240" t="s">
        <v>1136</v>
      </c>
      <c r="C11" s="237"/>
      <c r="D11" s="238">
        <f aca="true" t="shared" si="3" ref="D11:J11">SUM(D12:D12)</f>
        <v>6809</v>
      </c>
      <c r="E11" s="238">
        <f t="shared" si="3"/>
        <v>3908</v>
      </c>
      <c r="F11" s="238">
        <f t="shared" si="3"/>
        <v>2901</v>
      </c>
      <c r="G11" s="238">
        <f t="shared" si="3"/>
        <v>0</v>
      </c>
      <c r="H11" s="238">
        <f t="shared" si="3"/>
        <v>0</v>
      </c>
      <c r="I11" s="238">
        <f t="shared" si="3"/>
        <v>0</v>
      </c>
      <c r="J11" s="239">
        <f t="shared" si="3"/>
        <v>0</v>
      </c>
      <c r="K11" s="694">
        <f t="shared" si="1"/>
        <v>0</v>
      </c>
    </row>
    <row r="12" spans="1:11" ht="21" customHeight="1">
      <c r="A12" s="698" t="s">
        <v>669</v>
      </c>
      <c r="B12" s="215" t="s">
        <v>301</v>
      </c>
      <c r="C12" s="235">
        <v>2011</v>
      </c>
      <c r="D12" s="26">
        <v>6809</v>
      </c>
      <c r="E12" s="26">
        <v>3908</v>
      </c>
      <c r="F12" s="26">
        <v>2901</v>
      </c>
      <c r="G12" s="26"/>
      <c r="H12" s="26"/>
      <c r="I12" s="26"/>
      <c r="J12" s="41"/>
      <c r="K12" s="693">
        <f t="shared" si="1"/>
        <v>0</v>
      </c>
    </row>
    <row r="13" spans="1:11" ht="21" customHeight="1">
      <c r="A13" s="698" t="s">
        <v>670</v>
      </c>
      <c r="B13" s="240" t="s">
        <v>1137</v>
      </c>
      <c r="C13" s="237"/>
      <c r="D13" s="238">
        <f aca="true" t="shared" si="4" ref="D13:J13">SUM(D14:D14)</f>
        <v>60326</v>
      </c>
      <c r="E13" s="238"/>
      <c r="F13" s="238">
        <f t="shared" si="4"/>
        <v>49134</v>
      </c>
      <c r="G13" s="238">
        <f t="shared" si="4"/>
        <v>0</v>
      </c>
      <c r="H13" s="238">
        <f t="shared" si="4"/>
        <v>0</v>
      </c>
      <c r="I13" s="238">
        <f t="shared" si="4"/>
        <v>0</v>
      </c>
      <c r="J13" s="239">
        <f t="shared" si="4"/>
        <v>0</v>
      </c>
      <c r="K13" s="694">
        <f t="shared" si="1"/>
        <v>0</v>
      </c>
    </row>
    <row r="14" spans="1:11" ht="21" customHeight="1">
      <c r="A14" s="698" t="s">
        <v>671</v>
      </c>
      <c r="B14" s="215" t="s">
        <v>300</v>
      </c>
      <c r="C14" s="235">
        <v>2010</v>
      </c>
      <c r="D14" s="26">
        <v>60326</v>
      </c>
      <c r="E14" s="26">
        <v>11192</v>
      </c>
      <c r="F14" s="26">
        <v>49134</v>
      </c>
      <c r="G14" s="26"/>
      <c r="H14" s="26"/>
      <c r="I14" s="26"/>
      <c r="J14" s="41"/>
      <c r="K14" s="693">
        <f t="shared" si="1"/>
        <v>0</v>
      </c>
    </row>
    <row r="15" spans="1:11" ht="21" customHeight="1">
      <c r="A15" s="699" t="s">
        <v>672</v>
      </c>
      <c r="B15" s="700" t="s">
        <v>790</v>
      </c>
      <c r="C15" s="241"/>
      <c r="D15" s="242">
        <f aca="true" t="shared" si="5" ref="D15:J15">SUM(D16:D17)</f>
        <v>0</v>
      </c>
      <c r="E15" s="242"/>
      <c r="F15" s="242">
        <f t="shared" si="5"/>
        <v>0</v>
      </c>
      <c r="G15" s="242">
        <f t="shared" si="5"/>
        <v>0</v>
      </c>
      <c r="H15" s="242">
        <f t="shared" si="5"/>
        <v>0</v>
      </c>
      <c r="I15" s="242">
        <f t="shared" si="5"/>
        <v>0</v>
      </c>
      <c r="J15" s="243">
        <f t="shared" si="5"/>
        <v>0</v>
      </c>
      <c r="K15" s="694">
        <f t="shared" si="1"/>
        <v>0</v>
      </c>
    </row>
    <row r="16" spans="1:11" ht="21" customHeight="1">
      <c r="A16" s="699" t="s">
        <v>673</v>
      </c>
      <c r="B16" s="215" t="s">
        <v>725</v>
      </c>
      <c r="C16" s="235"/>
      <c r="D16" s="26"/>
      <c r="E16" s="26"/>
      <c r="F16" s="26"/>
      <c r="G16" s="26"/>
      <c r="H16" s="26"/>
      <c r="I16" s="26"/>
      <c r="J16" s="41"/>
      <c r="K16" s="693">
        <f t="shared" si="1"/>
        <v>0</v>
      </c>
    </row>
    <row r="17" spans="1:11" ht="21" customHeight="1" thickBot="1">
      <c r="A17" s="699" t="s">
        <v>674</v>
      </c>
      <c r="B17" s="215" t="s">
        <v>725</v>
      </c>
      <c r="C17" s="244"/>
      <c r="D17" s="62"/>
      <c r="E17" s="62"/>
      <c r="F17" s="62"/>
      <c r="G17" s="62"/>
      <c r="H17" s="62"/>
      <c r="I17" s="62"/>
      <c r="J17" s="245"/>
      <c r="K17" s="693">
        <f t="shared" si="1"/>
        <v>0</v>
      </c>
    </row>
    <row r="18" spans="1:11" ht="21" customHeight="1" thickBot="1">
      <c r="A18" s="696" t="s">
        <v>675</v>
      </c>
      <c r="B18" s="697" t="s">
        <v>800</v>
      </c>
      <c r="C18" s="247"/>
      <c r="D18" s="83">
        <f aca="true" t="shared" si="6" ref="D18:K18">D5+D8+D11+D13+D15</f>
        <v>174131</v>
      </c>
      <c r="E18" s="83"/>
      <c r="F18" s="83">
        <f t="shared" si="6"/>
        <v>144536</v>
      </c>
      <c r="G18" s="83">
        <f t="shared" si="6"/>
        <v>500</v>
      </c>
      <c r="H18" s="83">
        <f t="shared" si="6"/>
        <v>500</v>
      </c>
      <c r="I18" s="83">
        <f t="shared" si="6"/>
        <v>0</v>
      </c>
      <c r="J18" s="216">
        <f t="shared" si="6"/>
        <v>0</v>
      </c>
      <c r="K18" s="695">
        <f t="shared" si="6"/>
        <v>1000</v>
      </c>
    </row>
  </sheetData>
  <sheetProtection/>
  <mergeCells count="7">
    <mergeCell ref="F2:F3"/>
    <mergeCell ref="K2:K3"/>
    <mergeCell ref="A2:A3"/>
    <mergeCell ref="B2:B3"/>
    <mergeCell ref="C2:C3"/>
    <mergeCell ref="D2:D3"/>
    <mergeCell ref="E2:E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5/2013. (IV.26.)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16" sqref="G16"/>
    </sheetView>
  </sheetViews>
  <sheetFormatPr defaultColWidth="9.00390625" defaultRowHeight="12.75"/>
  <cols>
    <col min="1" max="1" width="6.875" style="38" customWidth="1"/>
    <col min="2" max="2" width="50.375" style="37" customWidth="1"/>
    <col min="3" max="5" width="12.875" style="37" customWidth="1"/>
    <col min="6" max="6" width="13.875" style="37" customWidth="1"/>
    <col min="7" max="7" width="15.50390625" style="37" customWidth="1"/>
    <col min="8" max="8" width="16.875" style="37" customWidth="1"/>
    <col min="9" max="16384" width="9.375" style="37" customWidth="1"/>
  </cols>
  <sheetData>
    <row r="1" spans="1:8" s="64" customFormat="1" ht="15.75" thickBot="1">
      <c r="A1" s="63"/>
      <c r="H1" s="39" t="s">
        <v>714</v>
      </c>
    </row>
    <row r="2" spans="1:8" s="57" customFormat="1" ht="26.25" customHeight="1">
      <c r="A2" s="1398" t="s">
        <v>724</v>
      </c>
      <c r="B2" s="1400" t="s">
        <v>1141</v>
      </c>
      <c r="C2" s="1398" t="s">
        <v>1142</v>
      </c>
      <c r="D2" s="1398" t="s">
        <v>1143</v>
      </c>
      <c r="E2" s="1402" t="s">
        <v>1148</v>
      </c>
      <c r="F2" s="1404" t="s">
        <v>1144</v>
      </c>
      <c r="G2" s="1405"/>
      <c r="H2" s="1396" t="s">
        <v>1149</v>
      </c>
    </row>
    <row r="3" spans="1:8" s="58" customFormat="1" ht="40.5" customHeight="1" thickBot="1">
      <c r="A3" s="1399"/>
      <c r="B3" s="1401"/>
      <c r="C3" s="1401"/>
      <c r="D3" s="1399"/>
      <c r="E3" s="1403"/>
      <c r="F3" s="229" t="s">
        <v>832</v>
      </c>
      <c r="G3" s="248" t="s">
        <v>1030</v>
      </c>
      <c r="H3" s="1397"/>
    </row>
    <row r="4" spans="1:8" s="59" customFormat="1" ht="12.75" customHeight="1" thickBot="1">
      <c r="A4" s="249">
        <v>1</v>
      </c>
      <c r="B4" s="250">
        <v>2</v>
      </c>
      <c r="C4" s="250">
        <v>3</v>
      </c>
      <c r="D4" s="251">
        <v>4</v>
      </c>
      <c r="E4" s="249">
        <v>5</v>
      </c>
      <c r="F4" s="251">
        <v>6</v>
      </c>
      <c r="G4" s="251">
        <v>7</v>
      </c>
      <c r="H4" s="174">
        <v>8</v>
      </c>
    </row>
    <row r="5" spans="1:8" ht="19.5" customHeight="1" thickBot="1">
      <c r="A5" s="246" t="s">
        <v>662</v>
      </c>
      <c r="B5" s="252" t="s">
        <v>1145</v>
      </c>
      <c r="C5" s="253"/>
      <c r="D5" s="254"/>
      <c r="E5" s="255">
        <f>SUM(E6:E6)</f>
        <v>0</v>
      </c>
      <c r="F5" s="256">
        <f>SUM(F6:F6)</f>
        <v>0</v>
      </c>
      <c r="G5" s="256">
        <f>SUM(G6:G6)</f>
        <v>0</v>
      </c>
      <c r="H5" s="257">
        <f>SUM(H6:H6)</f>
        <v>0</v>
      </c>
    </row>
    <row r="6" spans="1:8" ht="19.5" customHeight="1" thickBot="1">
      <c r="A6" s="234" t="s">
        <v>663</v>
      </c>
      <c r="B6" s="60" t="s">
        <v>725</v>
      </c>
      <c r="C6" s="258"/>
      <c r="D6" s="259"/>
      <c r="E6" s="61"/>
      <c r="F6" s="26"/>
      <c r="G6" s="26"/>
      <c r="H6" s="23"/>
    </row>
    <row r="7" spans="1:8" ht="19.5" customHeight="1" thickBot="1">
      <c r="A7" s="246" t="s">
        <v>667</v>
      </c>
      <c r="B7" s="252" t="s">
        <v>1146</v>
      </c>
      <c r="C7" s="260"/>
      <c r="D7" s="261"/>
      <c r="E7" s="255">
        <f>SUM(E8:E17)</f>
        <v>1925</v>
      </c>
      <c r="F7" s="256">
        <f>SUM(F8:F17)</f>
        <v>1495</v>
      </c>
      <c r="G7" s="256">
        <f>SUM(G8:G17)</f>
        <v>1120</v>
      </c>
      <c r="H7" s="257">
        <f>SUM(H8:H17)</f>
        <v>801</v>
      </c>
    </row>
    <row r="8" spans="1:8" ht="19.5" customHeight="1">
      <c r="A8" s="234" t="s">
        <v>668</v>
      </c>
      <c r="B8" s="60" t="s">
        <v>304</v>
      </c>
      <c r="C8" s="258">
        <v>2002</v>
      </c>
      <c r="D8" s="259">
        <v>2013</v>
      </c>
      <c r="E8" s="61">
        <v>65</v>
      </c>
      <c r="F8" s="26">
        <v>5</v>
      </c>
      <c r="G8" s="26"/>
      <c r="H8" s="23"/>
    </row>
    <row r="9" spans="1:8" ht="19.5" customHeight="1">
      <c r="A9" s="234"/>
      <c r="B9" s="1243" t="s">
        <v>305</v>
      </c>
      <c r="C9" s="258">
        <v>2003</v>
      </c>
      <c r="D9" s="259">
        <v>2013</v>
      </c>
      <c r="E9" s="61">
        <v>25</v>
      </c>
      <c r="F9" s="26">
        <v>10</v>
      </c>
      <c r="G9" s="26"/>
      <c r="H9" s="23"/>
    </row>
    <row r="10" spans="1:8" ht="19.5" customHeight="1">
      <c r="A10" s="234" t="s">
        <v>669</v>
      </c>
      <c r="B10" s="1243" t="s">
        <v>305</v>
      </c>
      <c r="C10" s="258">
        <v>2004</v>
      </c>
      <c r="D10" s="259">
        <v>2015</v>
      </c>
      <c r="E10" s="61">
        <v>214</v>
      </c>
      <c r="F10" s="26">
        <v>129</v>
      </c>
      <c r="G10" s="26">
        <v>44</v>
      </c>
      <c r="H10" s="23"/>
    </row>
    <row r="11" spans="1:8" ht="19.5" customHeight="1">
      <c r="A11" s="234"/>
      <c r="B11" s="1243" t="s">
        <v>305</v>
      </c>
      <c r="C11" s="258">
        <v>2006</v>
      </c>
      <c r="D11" s="259">
        <v>2017</v>
      </c>
      <c r="E11" s="61">
        <v>452</v>
      </c>
      <c r="F11" s="26">
        <v>352</v>
      </c>
      <c r="G11" s="26">
        <v>252</v>
      </c>
      <c r="H11" s="23">
        <v>152</v>
      </c>
    </row>
    <row r="12" spans="1:8" ht="19.5" customHeight="1">
      <c r="A12" s="234"/>
      <c r="B12" s="1243" t="s">
        <v>305</v>
      </c>
      <c r="C12" s="258">
        <v>2007</v>
      </c>
      <c r="D12" s="259">
        <v>2018</v>
      </c>
      <c r="E12" s="61">
        <v>346</v>
      </c>
      <c r="F12" s="26">
        <v>274</v>
      </c>
      <c r="G12" s="26">
        <v>204</v>
      </c>
      <c r="H12" s="23">
        <v>134</v>
      </c>
    </row>
    <row r="13" spans="1:8" ht="19.5" customHeight="1">
      <c r="A13" s="234"/>
      <c r="B13" s="1243" t="s">
        <v>305</v>
      </c>
      <c r="C13" s="258">
        <v>2008</v>
      </c>
      <c r="D13" s="259">
        <v>2019</v>
      </c>
      <c r="E13" s="61">
        <v>90</v>
      </c>
      <c r="F13" s="26">
        <v>75</v>
      </c>
      <c r="G13" s="26">
        <v>60</v>
      </c>
      <c r="H13" s="23">
        <v>45</v>
      </c>
    </row>
    <row r="14" spans="1:8" ht="19.5" customHeight="1">
      <c r="A14" s="234"/>
      <c r="B14" s="1243" t="s">
        <v>305</v>
      </c>
      <c r="C14" s="258">
        <v>2009</v>
      </c>
      <c r="D14" s="259">
        <v>2020</v>
      </c>
      <c r="E14" s="61">
        <v>215</v>
      </c>
      <c r="F14" s="26">
        <v>185</v>
      </c>
      <c r="G14" s="26">
        <v>155</v>
      </c>
      <c r="H14" s="23">
        <v>125</v>
      </c>
    </row>
    <row r="15" spans="1:8" ht="19.5" customHeight="1">
      <c r="A15" s="234"/>
      <c r="B15" s="1243" t="s">
        <v>305</v>
      </c>
      <c r="C15" s="258">
        <v>2010</v>
      </c>
      <c r="D15" s="259">
        <v>2021</v>
      </c>
      <c r="E15" s="61">
        <v>518</v>
      </c>
      <c r="F15" s="26">
        <v>465</v>
      </c>
      <c r="G15" s="26">
        <v>405</v>
      </c>
      <c r="H15" s="23">
        <v>345</v>
      </c>
    </row>
    <row r="16" spans="1:8" ht="19.5" customHeight="1">
      <c r="A16" s="234"/>
      <c r="B16" s="1243"/>
      <c r="C16" s="258"/>
      <c r="D16" s="259"/>
      <c r="E16" s="61"/>
      <c r="F16" s="26"/>
      <c r="G16" s="26"/>
      <c r="H16" s="23"/>
    </row>
    <row r="17" spans="1:8" ht="19.5" customHeight="1" thickBot="1">
      <c r="A17" s="234" t="s">
        <v>671</v>
      </c>
      <c r="B17" s="60"/>
      <c r="C17" s="258"/>
      <c r="D17" s="259"/>
      <c r="E17" s="61"/>
      <c r="F17" s="26"/>
      <c r="G17" s="26"/>
      <c r="H17" s="23"/>
    </row>
    <row r="18" spans="1:8" ht="19.5" customHeight="1" thickBot="1">
      <c r="A18" s="246" t="s">
        <v>672</v>
      </c>
      <c r="B18" s="252" t="s">
        <v>1147</v>
      </c>
      <c r="C18" s="253"/>
      <c r="D18" s="254"/>
      <c r="E18" s="255">
        <f>E5+E7</f>
        <v>1925</v>
      </c>
      <c r="F18" s="256">
        <f>F5+F7</f>
        <v>1495</v>
      </c>
      <c r="G18" s="256">
        <f>G5+G7</f>
        <v>1120</v>
      </c>
      <c r="H18" s="257">
        <f>H5+H7</f>
        <v>801</v>
      </c>
    </row>
    <row r="19" ht="19.5" customHeight="1"/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5/2013. (IV.26.)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zoomScale="120" zoomScaleNormal="120" zoomScaleSheetLayoutView="115" workbookViewId="0" topLeftCell="A64">
      <selection activeCell="C98" sqref="C98"/>
    </sheetView>
  </sheetViews>
  <sheetFormatPr defaultColWidth="9.00390625" defaultRowHeight="12.75"/>
  <cols>
    <col min="1" max="1" width="7.50390625" style="32" customWidth="1"/>
    <col min="2" max="2" width="66.50390625" style="32" customWidth="1"/>
    <col min="3" max="4" width="16.625" style="32" customWidth="1"/>
    <col min="5" max="5" width="14.50390625" style="32" customWidth="1"/>
    <col min="6" max="6" width="9.00390625" style="32" customWidth="1"/>
    <col min="7" max="16384" width="9.375" style="32" customWidth="1"/>
  </cols>
  <sheetData>
    <row r="1" spans="1:5" ht="15.75" customHeight="1">
      <c r="A1" s="31" t="s">
        <v>659</v>
      </c>
      <c r="B1" s="31"/>
      <c r="C1" s="31"/>
      <c r="D1" s="31"/>
      <c r="E1" s="31"/>
    </row>
    <row r="2" spans="1:5" ht="15.75" customHeight="1" thickBot="1">
      <c r="A2" s="1312" t="s">
        <v>811</v>
      </c>
      <c r="B2" s="1312"/>
      <c r="C2" s="89"/>
      <c r="D2" s="89"/>
      <c r="E2" s="88"/>
    </row>
    <row r="3" spans="1:5" ht="22.5" customHeight="1">
      <c r="A3" s="1309" t="s">
        <v>724</v>
      </c>
      <c r="B3" s="1304" t="s">
        <v>661</v>
      </c>
      <c r="C3" s="1306" t="s">
        <v>1078</v>
      </c>
      <c r="D3" s="1307"/>
      <c r="E3" s="1308"/>
    </row>
    <row r="4" spans="1:5" ht="30.75" customHeight="1" thickBot="1">
      <c r="A4" s="1310"/>
      <c r="B4" s="1305"/>
      <c r="C4" s="1061" t="s">
        <v>1079</v>
      </c>
      <c r="D4" s="1009" t="s">
        <v>1080</v>
      </c>
      <c r="E4" s="1124" t="s">
        <v>1081</v>
      </c>
    </row>
    <row r="5" spans="1:5" s="33" customFormat="1" ht="12" customHeight="1" thickBot="1">
      <c r="A5" s="29">
        <v>1</v>
      </c>
      <c r="B5" s="1062">
        <v>2</v>
      </c>
      <c r="C5" s="1062">
        <v>4</v>
      </c>
      <c r="D5" s="1010">
        <v>5</v>
      </c>
      <c r="E5" s="104">
        <v>6</v>
      </c>
    </row>
    <row r="6" spans="1:5" s="2" customFormat="1" ht="12" customHeight="1" thickBot="1">
      <c r="A6" s="758" t="s">
        <v>662</v>
      </c>
      <c r="B6" s="1063" t="s">
        <v>833</v>
      </c>
      <c r="C6" s="1108">
        <f>+C7+C14+C23</f>
        <v>167082</v>
      </c>
      <c r="D6" s="1092">
        <f>+D7+D14+D23</f>
        <v>158715</v>
      </c>
      <c r="E6" s="759">
        <f>+E7+E14+E23</f>
        <v>157516</v>
      </c>
    </row>
    <row r="7" spans="1:5" s="2" customFormat="1" ht="12" customHeight="1" thickBot="1">
      <c r="A7" s="760" t="s">
        <v>663</v>
      </c>
      <c r="B7" s="1064" t="s">
        <v>320</v>
      </c>
      <c r="C7" s="781">
        <f>SUM(C8:C13)</f>
        <v>95474</v>
      </c>
      <c r="D7" s="1092">
        <f>SUM(D8:D13)</f>
        <v>87380</v>
      </c>
      <c r="E7" s="773">
        <f>SUM(E8:E13)</f>
        <v>87384</v>
      </c>
    </row>
    <row r="8" spans="1:5" s="2" customFormat="1" ht="12" customHeight="1">
      <c r="A8" s="762" t="s">
        <v>757</v>
      </c>
      <c r="B8" s="1065" t="s">
        <v>704</v>
      </c>
      <c r="C8" s="1109">
        <v>35369</v>
      </c>
      <c r="D8" s="1093">
        <v>27705</v>
      </c>
      <c r="E8" s="1078">
        <v>27633</v>
      </c>
    </row>
    <row r="9" spans="1:5" s="2" customFormat="1" ht="12" customHeight="1">
      <c r="A9" s="762" t="s">
        <v>758</v>
      </c>
      <c r="B9" s="1065" t="s">
        <v>727</v>
      </c>
      <c r="C9" s="1109"/>
      <c r="D9" s="1093"/>
      <c r="E9" s="1078"/>
    </row>
    <row r="10" spans="1:5" s="2" customFormat="1" ht="12" customHeight="1">
      <c r="A10" s="762" t="s">
        <v>759</v>
      </c>
      <c r="B10" s="1065" t="s">
        <v>705</v>
      </c>
      <c r="C10" s="1109">
        <v>59178</v>
      </c>
      <c r="D10" s="1093">
        <v>58898</v>
      </c>
      <c r="E10" s="1078">
        <v>58894</v>
      </c>
    </row>
    <row r="11" spans="1:5" s="2" customFormat="1" ht="12" customHeight="1">
      <c r="A11" s="762" t="s">
        <v>760</v>
      </c>
      <c r="B11" s="1065" t="s">
        <v>835</v>
      </c>
      <c r="C11" s="1109">
        <v>800</v>
      </c>
      <c r="D11" s="1093">
        <v>650</v>
      </c>
      <c r="E11" s="1078">
        <v>713</v>
      </c>
    </row>
    <row r="12" spans="1:5" s="2" customFormat="1" ht="12" customHeight="1">
      <c r="A12" s="762" t="s">
        <v>761</v>
      </c>
      <c r="B12" s="1065" t="s">
        <v>836</v>
      </c>
      <c r="C12" s="1109">
        <v>127</v>
      </c>
      <c r="D12" s="1093">
        <v>127</v>
      </c>
      <c r="E12" s="1078">
        <v>144</v>
      </c>
    </row>
    <row r="13" spans="1:5" s="2" customFormat="1" ht="12" customHeight="1" thickBot="1">
      <c r="A13" s="762" t="s">
        <v>768</v>
      </c>
      <c r="B13" s="1065" t="s">
        <v>837</v>
      </c>
      <c r="C13" s="1109"/>
      <c r="D13" s="1093"/>
      <c r="E13" s="1078"/>
    </row>
    <row r="14" spans="1:5" s="2" customFormat="1" ht="12" customHeight="1" thickBot="1">
      <c r="A14" s="760" t="s">
        <v>664</v>
      </c>
      <c r="B14" s="1064" t="s">
        <v>838</v>
      </c>
      <c r="C14" s="781">
        <f>SUM(C15:C22)</f>
        <v>71608</v>
      </c>
      <c r="D14" s="1092">
        <f>SUM(D15:D22)</f>
        <v>71321</v>
      </c>
      <c r="E14" s="773">
        <f>SUM(E15:E22)</f>
        <v>70118</v>
      </c>
    </row>
    <row r="15" spans="1:5" s="2" customFormat="1" ht="12" customHeight="1">
      <c r="A15" s="763" t="s">
        <v>730</v>
      </c>
      <c r="B15" s="1066" t="s">
        <v>843</v>
      </c>
      <c r="C15" s="1110"/>
      <c r="D15" s="1094"/>
      <c r="E15" s="1079"/>
    </row>
    <row r="16" spans="1:5" s="2" customFormat="1" ht="12" customHeight="1">
      <c r="A16" s="762" t="s">
        <v>731</v>
      </c>
      <c r="B16" s="1065" t="s">
        <v>844</v>
      </c>
      <c r="C16" s="1109">
        <v>28280</v>
      </c>
      <c r="D16" s="1093">
        <v>28280</v>
      </c>
      <c r="E16" s="1078">
        <v>28998</v>
      </c>
    </row>
    <row r="17" spans="1:5" s="2" customFormat="1" ht="12" customHeight="1">
      <c r="A17" s="762" t="s">
        <v>732</v>
      </c>
      <c r="B17" s="1065" t="s">
        <v>845</v>
      </c>
      <c r="C17" s="1109">
        <v>6182</v>
      </c>
      <c r="D17" s="1093">
        <v>6182</v>
      </c>
      <c r="E17" s="1078">
        <v>5582</v>
      </c>
    </row>
    <row r="18" spans="1:5" s="2" customFormat="1" ht="12" customHeight="1">
      <c r="A18" s="762" t="s">
        <v>733</v>
      </c>
      <c r="B18" s="1065" t="s">
        <v>846</v>
      </c>
      <c r="C18" s="1109">
        <v>12252</v>
      </c>
      <c r="D18" s="1093">
        <v>11352</v>
      </c>
      <c r="E18" s="1078">
        <v>10415</v>
      </c>
    </row>
    <row r="19" spans="1:5" s="2" customFormat="1" ht="12" customHeight="1">
      <c r="A19" s="764" t="s">
        <v>839</v>
      </c>
      <c r="B19" s="1067" t="s">
        <v>847</v>
      </c>
      <c r="C19" s="1111">
        <v>1454</v>
      </c>
      <c r="D19" s="1095">
        <v>1505</v>
      </c>
      <c r="E19" s="1080">
        <v>1500</v>
      </c>
    </row>
    <row r="20" spans="1:5" s="2" customFormat="1" ht="12" customHeight="1">
      <c r="A20" s="762" t="s">
        <v>840</v>
      </c>
      <c r="B20" s="1065" t="s">
        <v>848</v>
      </c>
      <c r="C20" s="1109">
        <v>23197</v>
      </c>
      <c r="D20" s="1093">
        <v>23339</v>
      </c>
      <c r="E20" s="1078">
        <v>22945</v>
      </c>
    </row>
    <row r="21" spans="1:5" s="2" customFormat="1" ht="12" customHeight="1">
      <c r="A21" s="762" t="s">
        <v>841</v>
      </c>
      <c r="B21" s="1065" t="s">
        <v>849</v>
      </c>
      <c r="C21" s="1109">
        <v>137</v>
      </c>
      <c r="D21" s="1093">
        <v>137</v>
      </c>
      <c r="E21" s="1078">
        <v>138</v>
      </c>
    </row>
    <row r="22" spans="1:5" s="2" customFormat="1" ht="12" customHeight="1" thickBot="1">
      <c r="A22" s="765" t="s">
        <v>842</v>
      </c>
      <c r="B22" s="1068" t="s">
        <v>850</v>
      </c>
      <c r="C22" s="1112">
        <v>106</v>
      </c>
      <c r="D22" s="1096">
        <v>526</v>
      </c>
      <c r="E22" s="1081">
        <v>540</v>
      </c>
    </row>
    <row r="23" spans="1:5" s="2" customFormat="1" ht="12" customHeight="1" thickBot="1">
      <c r="A23" s="760" t="s">
        <v>851</v>
      </c>
      <c r="B23" s="1064" t="s">
        <v>853</v>
      </c>
      <c r="C23" s="1113"/>
      <c r="D23" s="1097">
        <v>14</v>
      </c>
      <c r="E23" s="1082">
        <v>14</v>
      </c>
    </row>
    <row r="24" spans="1:5" s="2" customFormat="1" ht="12" customHeight="1" thickBot="1">
      <c r="A24" s="760" t="s">
        <v>666</v>
      </c>
      <c r="B24" s="1064" t="s">
        <v>321</v>
      </c>
      <c r="C24" s="781">
        <f>SUM(C25:C32)</f>
        <v>109367</v>
      </c>
      <c r="D24" s="1092">
        <f>SUM(D25:D32)</f>
        <v>235822</v>
      </c>
      <c r="E24" s="773">
        <f>SUM(E25:E32)</f>
        <v>235822</v>
      </c>
    </row>
    <row r="25" spans="1:5" s="2" customFormat="1" ht="12" customHeight="1">
      <c r="A25" s="766" t="s">
        <v>736</v>
      </c>
      <c r="B25" s="1069" t="s">
        <v>860</v>
      </c>
      <c r="C25" s="1114">
        <v>81961</v>
      </c>
      <c r="D25" s="1098">
        <v>81961</v>
      </c>
      <c r="E25" s="1083">
        <v>81961</v>
      </c>
    </row>
    <row r="26" spans="1:5" s="2" customFormat="1" ht="12" customHeight="1">
      <c r="A26" s="762" t="s">
        <v>737</v>
      </c>
      <c r="B26" s="1065" t="s">
        <v>861</v>
      </c>
      <c r="C26" s="1109">
        <v>27406</v>
      </c>
      <c r="D26" s="1093">
        <v>27572</v>
      </c>
      <c r="E26" s="1078">
        <v>27572</v>
      </c>
    </row>
    <row r="27" spans="1:5" s="2" customFormat="1" ht="12" customHeight="1">
      <c r="A27" s="762" t="s">
        <v>738</v>
      </c>
      <c r="B27" s="1065" t="s">
        <v>862</v>
      </c>
      <c r="C27" s="1109"/>
      <c r="D27" s="1093">
        <v>2151</v>
      </c>
      <c r="E27" s="1078">
        <v>2151</v>
      </c>
    </row>
    <row r="28" spans="1:5" s="2" customFormat="1" ht="12" customHeight="1">
      <c r="A28" s="767" t="s">
        <v>855</v>
      </c>
      <c r="B28" s="1065" t="s">
        <v>706</v>
      </c>
      <c r="C28" s="1115"/>
      <c r="D28" s="1099">
        <v>107728</v>
      </c>
      <c r="E28" s="1084">
        <v>107728</v>
      </c>
    </row>
    <row r="29" spans="1:5" s="2" customFormat="1" ht="12" customHeight="1">
      <c r="A29" s="767" t="s">
        <v>856</v>
      </c>
      <c r="B29" s="1065" t="s">
        <v>863</v>
      </c>
      <c r="C29" s="1115"/>
      <c r="D29" s="1099"/>
      <c r="E29" s="1084"/>
    </row>
    <row r="30" spans="1:5" s="2" customFormat="1" ht="12" customHeight="1">
      <c r="A30" s="762" t="s">
        <v>857</v>
      </c>
      <c r="B30" s="1065" t="s">
        <v>864</v>
      </c>
      <c r="C30" s="1109"/>
      <c r="D30" s="1093"/>
      <c r="E30" s="1078"/>
    </row>
    <row r="31" spans="1:5" s="2" customFormat="1" ht="12" customHeight="1">
      <c r="A31" s="762" t="s">
        <v>858</v>
      </c>
      <c r="B31" s="1065" t="s">
        <v>865</v>
      </c>
      <c r="C31" s="1109"/>
      <c r="D31" s="1093"/>
      <c r="E31" s="1078"/>
    </row>
    <row r="32" spans="1:5" s="2" customFormat="1" ht="12" customHeight="1" thickBot="1">
      <c r="A32" s="762" t="s">
        <v>859</v>
      </c>
      <c r="B32" s="1065" t="s">
        <v>313</v>
      </c>
      <c r="C32" s="1109"/>
      <c r="D32" s="1093">
        <v>16410</v>
      </c>
      <c r="E32" s="1078">
        <v>16410</v>
      </c>
    </row>
    <row r="33" spans="1:5" s="2" customFormat="1" ht="12" customHeight="1" thickBot="1">
      <c r="A33" s="760" t="s">
        <v>667</v>
      </c>
      <c r="B33" s="1064" t="s">
        <v>322</v>
      </c>
      <c r="C33" s="781">
        <f>+C34+C40</f>
        <v>81726</v>
      </c>
      <c r="D33" s="1092">
        <f>+D34+D40</f>
        <v>83432</v>
      </c>
      <c r="E33" s="773">
        <f>+E34+E40</f>
        <v>82396</v>
      </c>
    </row>
    <row r="34" spans="1:5" s="2" customFormat="1" ht="12" customHeight="1">
      <c r="A34" s="766" t="s">
        <v>739</v>
      </c>
      <c r="B34" s="1070" t="s">
        <v>868</v>
      </c>
      <c r="C34" s="1116">
        <f>SUM(C35:C39)</f>
        <v>39598</v>
      </c>
      <c r="D34" s="1100">
        <f>SUM(D35:D39)</f>
        <v>41291</v>
      </c>
      <c r="E34" s="1085">
        <f>SUM(E35:E39)</f>
        <v>41051</v>
      </c>
    </row>
    <row r="35" spans="1:5" s="2" customFormat="1" ht="12" customHeight="1">
      <c r="A35" s="762" t="s">
        <v>741</v>
      </c>
      <c r="B35" s="1071" t="s">
        <v>902</v>
      </c>
      <c r="C35" s="1109">
        <v>3536</v>
      </c>
      <c r="D35" s="1093">
        <v>3536</v>
      </c>
      <c r="E35" s="1078">
        <v>3574</v>
      </c>
    </row>
    <row r="36" spans="1:5" s="2" customFormat="1" ht="12" customHeight="1">
      <c r="A36" s="762" t="s">
        <v>742</v>
      </c>
      <c r="B36" s="1071" t="s">
        <v>903</v>
      </c>
      <c r="C36" s="1109">
        <v>18562</v>
      </c>
      <c r="D36" s="1093">
        <v>17585</v>
      </c>
      <c r="E36" s="1078">
        <v>17625</v>
      </c>
    </row>
    <row r="37" spans="1:5" s="2" customFormat="1" ht="12" customHeight="1">
      <c r="A37" s="762" t="s">
        <v>743</v>
      </c>
      <c r="B37" s="1071" t="s">
        <v>904</v>
      </c>
      <c r="C37" s="1109">
        <v>9100</v>
      </c>
      <c r="D37" s="1093">
        <v>9100</v>
      </c>
      <c r="E37" s="1078">
        <v>9061</v>
      </c>
    </row>
    <row r="38" spans="1:5" s="2" customFormat="1" ht="12" customHeight="1">
      <c r="A38" s="762" t="s">
        <v>744</v>
      </c>
      <c r="B38" s="1071" t="s">
        <v>707</v>
      </c>
      <c r="C38" s="1109">
        <v>1745</v>
      </c>
      <c r="D38" s="1093">
        <v>1707</v>
      </c>
      <c r="E38" s="1078">
        <v>1707</v>
      </c>
    </row>
    <row r="39" spans="1:5" s="2" customFormat="1" ht="12" customHeight="1">
      <c r="A39" s="762" t="s">
        <v>866</v>
      </c>
      <c r="B39" s="1071" t="s">
        <v>905</v>
      </c>
      <c r="C39" s="1109">
        <v>6655</v>
      </c>
      <c r="D39" s="1093">
        <v>9363</v>
      </c>
      <c r="E39" s="1078">
        <v>9084</v>
      </c>
    </row>
    <row r="40" spans="1:5" s="2" customFormat="1" ht="12" customHeight="1">
      <c r="A40" s="762" t="s">
        <v>740</v>
      </c>
      <c r="B40" s="1070" t="s">
        <v>906</v>
      </c>
      <c r="C40" s="1117">
        <f>SUM(C41:C45)</f>
        <v>42128</v>
      </c>
      <c r="D40" s="1101">
        <f>SUM(D41:D45)</f>
        <v>42141</v>
      </c>
      <c r="E40" s="1086">
        <f>SUM(E41:E45)</f>
        <v>41345</v>
      </c>
    </row>
    <row r="41" spans="1:5" s="2" customFormat="1" ht="12" customHeight="1">
      <c r="A41" s="762" t="s">
        <v>747</v>
      </c>
      <c r="B41" s="1071" t="s">
        <v>902</v>
      </c>
      <c r="C41" s="1109"/>
      <c r="D41" s="1093"/>
      <c r="E41" s="1078"/>
    </row>
    <row r="42" spans="1:5" s="2" customFormat="1" ht="12" customHeight="1">
      <c r="A42" s="762" t="s">
        <v>748</v>
      </c>
      <c r="B42" s="1071" t="s">
        <v>903</v>
      </c>
      <c r="C42" s="1109"/>
      <c r="D42" s="1093"/>
      <c r="E42" s="1078"/>
    </row>
    <row r="43" spans="1:5" s="2" customFormat="1" ht="24" customHeight="1">
      <c r="A43" s="762" t="s">
        <v>749</v>
      </c>
      <c r="B43" s="1071" t="s">
        <v>904</v>
      </c>
      <c r="C43" s="1109"/>
      <c r="D43" s="1093"/>
      <c r="E43" s="1078"/>
    </row>
    <row r="44" spans="1:5" s="2" customFormat="1" ht="12" customHeight="1">
      <c r="A44" s="762" t="s">
        <v>750</v>
      </c>
      <c r="B44" s="1071" t="s">
        <v>707</v>
      </c>
      <c r="C44" s="1109">
        <v>42128</v>
      </c>
      <c r="D44" s="1093">
        <v>42141</v>
      </c>
      <c r="E44" s="1078">
        <v>41345</v>
      </c>
    </row>
    <row r="45" spans="1:5" s="2" customFormat="1" ht="12" customHeight="1" thickBot="1">
      <c r="A45" s="767" t="s">
        <v>867</v>
      </c>
      <c r="B45" s="1072" t="s">
        <v>1065</v>
      </c>
      <c r="C45" s="1115"/>
      <c r="D45" s="1099"/>
      <c r="E45" s="1084"/>
    </row>
    <row r="46" spans="1:5" s="2" customFormat="1" ht="12" customHeight="1" thickBot="1">
      <c r="A46" s="760" t="s">
        <v>907</v>
      </c>
      <c r="B46" s="1064" t="s">
        <v>323</v>
      </c>
      <c r="C46" s="781">
        <f>SUM(C47:C49)</f>
        <v>7340</v>
      </c>
      <c r="D46" s="1092">
        <f>SUM(D47:D49)</f>
        <v>7340</v>
      </c>
      <c r="E46" s="773">
        <f>SUM(E47:E49)</f>
        <v>250</v>
      </c>
    </row>
    <row r="47" spans="1:5" s="2" customFormat="1" ht="12" customHeight="1">
      <c r="A47" s="766" t="s">
        <v>745</v>
      </c>
      <c r="B47" s="1069" t="s">
        <v>910</v>
      </c>
      <c r="C47" s="1114">
        <v>7340</v>
      </c>
      <c r="D47" s="1098">
        <v>7340</v>
      </c>
      <c r="E47" s="1083">
        <v>250</v>
      </c>
    </row>
    <row r="48" spans="1:5" s="2" customFormat="1" ht="12" customHeight="1">
      <c r="A48" s="764" t="s">
        <v>746</v>
      </c>
      <c r="B48" s="1065" t="s">
        <v>911</v>
      </c>
      <c r="C48" s="1111"/>
      <c r="D48" s="1095"/>
      <c r="E48" s="1080"/>
    </row>
    <row r="49" spans="1:5" s="2" customFormat="1" ht="12" customHeight="1" thickBot="1">
      <c r="A49" s="767" t="s">
        <v>909</v>
      </c>
      <c r="B49" s="1073" t="s">
        <v>817</v>
      </c>
      <c r="C49" s="1115"/>
      <c r="D49" s="1099"/>
      <c r="E49" s="1084"/>
    </row>
    <row r="50" spans="1:5" s="2" customFormat="1" ht="12" customHeight="1" thickBot="1">
      <c r="A50" s="760" t="s">
        <v>669</v>
      </c>
      <c r="B50" s="1064" t="s">
        <v>324</v>
      </c>
      <c r="C50" s="781">
        <f>+C51+C52</f>
        <v>755</v>
      </c>
      <c r="D50" s="1092">
        <f>+D51+D52</f>
        <v>865</v>
      </c>
      <c r="E50" s="773">
        <f>+E51+E52</f>
        <v>805</v>
      </c>
    </row>
    <row r="51" spans="1:5" s="2" customFormat="1" ht="12" customHeight="1">
      <c r="A51" s="766" t="s">
        <v>913</v>
      </c>
      <c r="B51" s="1065" t="s">
        <v>792</v>
      </c>
      <c r="C51" s="1114">
        <v>755</v>
      </c>
      <c r="D51" s="1098">
        <v>865</v>
      </c>
      <c r="E51" s="1083">
        <v>805</v>
      </c>
    </row>
    <row r="52" spans="1:5" s="2" customFormat="1" ht="12" customHeight="1" thickBot="1">
      <c r="A52" s="764" t="s">
        <v>914</v>
      </c>
      <c r="B52" s="1074" t="s">
        <v>793</v>
      </c>
      <c r="C52" s="1111"/>
      <c r="D52" s="1095"/>
      <c r="E52" s="1080"/>
    </row>
    <row r="53" spans="1:5" s="2" customFormat="1" ht="12" customHeight="1" thickBot="1">
      <c r="A53" s="768"/>
      <c r="B53" s="1064" t="s">
        <v>314</v>
      </c>
      <c r="C53" s="1118"/>
      <c r="D53" s="1102">
        <v>831</v>
      </c>
      <c r="E53" s="1087">
        <v>831</v>
      </c>
    </row>
    <row r="54" spans="1:7" s="2" customFormat="1" ht="17.25" customHeight="1" thickBot="1">
      <c r="A54" s="760" t="s">
        <v>915</v>
      </c>
      <c r="B54" s="1064" t="s">
        <v>916</v>
      </c>
      <c r="C54" s="1118">
        <v>515</v>
      </c>
      <c r="D54" s="1102">
        <v>515</v>
      </c>
      <c r="E54" s="1087">
        <v>488</v>
      </c>
      <c r="G54" s="34"/>
    </row>
    <row r="55" spans="1:5" s="2" customFormat="1" ht="12" customHeight="1" thickBot="1">
      <c r="A55" s="760" t="s">
        <v>671</v>
      </c>
      <c r="B55" s="1075" t="s">
        <v>917</v>
      </c>
      <c r="C55" s="1119">
        <f>+C6+C24+C33+C46+C50+C54+C23</f>
        <v>366785</v>
      </c>
      <c r="D55" s="1103">
        <f>+D6+D24+D33+D46+D50+D54+D53</f>
        <v>487520</v>
      </c>
      <c r="E55" s="1088">
        <f>+E6+E24+E33+E46+E50+E54+E53</f>
        <v>478108</v>
      </c>
    </row>
    <row r="56" spans="1:5" s="2" customFormat="1" ht="12" customHeight="1" thickBot="1">
      <c r="A56" s="769" t="s">
        <v>672</v>
      </c>
      <c r="B56" s="1064" t="s">
        <v>1076</v>
      </c>
      <c r="C56" s="781">
        <f>SUM(C57:C58)</f>
        <v>6752</v>
      </c>
      <c r="D56" s="1092">
        <f>SUM(D57:D58)</f>
        <v>11676</v>
      </c>
      <c r="E56" s="773">
        <f>SUM(E57:E58)</f>
        <v>11676</v>
      </c>
    </row>
    <row r="57" spans="1:5" s="2" customFormat="1" ht="12" customHeight="1">
      <c r="A57" s="763" t="s">
        <v>803</v>
      </c>
      <c r="B57" s="1066" t="s">
        <v>918</v>
      </c>
      <c r="C57" s="1110">
        <v>2159</v>
      </c>
      <c r="D57" s="1094">
        <v>11322</v>
      </c>
      <c r="E57" s="1079">
        <v>11322</v>
      </c>
    </row>
    <row r="58" spans="1:5" s="2" customFormat="1" ht="12" customHeight="1" thickBot="1">
      <c r="A58" s="765" t="s">
        <v>804</v>
      </c>
      <c r="B58" s="1068" t="s">
        <v>919</v>
      </c>
      <c r="C58" s="1112">
        <v>4593</v>
      </c>
      <c r="D58" s="1096">
        <v>354</v>
      </c>
      <c r="E58" s="1081">
        <v>354</v>
      </c>
    </row>
    <row r="59" spans="1:5" s="2" customFormat="1" ht="12" customHeight="1" thickBot="1">
      <c r="A59" s="769" t="s">
        <v>673</v>
      </c>
      <c r="B59" s="1064" t="s">
        <v>920</v>
      </c>
      <c r="C59" s="781">
        <f>SUM(C60,C67)</f>
        <v>43709</v>
      </c>
      <c r="D59" s="1092">
        <f>SUM(D60,D67)</f>
        <v>11599</v>
      </c>
      <c r="E59" s="773">
        <f>SUM(E60,E67)</f>
        <v>7449</v>
      </c>
    </row>
    <row r="60" spans="1:5" s="2" customFormat="1" ht="12" customHeight="1">
      <c r="A60" s="763" t="s">
        <v>921</v>
      </c>
      <c r="B60" s="1070" t="s">
        <v>940</v>
      </c>
      <c r="C60" s="1120">
        <f>SUM(C61:C66)</f>
        <v>35595</v>
      </c>
      <c r="D60" s="1104">
        <f>SUM(D61:D66)</f>
        <v>0</v>
      </c>
      <c r="E60" s="1089">
        <f>SUM(E61:E66)</f>
        <v>0</v>
      </c>
    </row>
    <row r="61" spans="1:5" s="2" customFormat="1" ht="12" customHeight="1">
      <c r="A61" s="766" t="s">
        <v>939</v>
      </c>
      <c r="B61" s="1076" t="s">
        <v>941</v>
      </c>
      <c r="C61" s="1109"/>
      <c r="D61" s="1093"/>
      <c r="E61" s="1078"/>
    </row>
    <row r="62" spans="1:5" s="2" customFormat="1" ht="12" customHeight="1">
      <c r="A62" s="766" t="s">
        <v>926</v>
      </c>
      <c r="B62" s="1076" t="s">
        <v>942</v>
      </c>
      <c r="C62" s="1109">
        <v>35595</v>
      </c>
      <c r="D62" s="1093"/>
      <c r="E62" s="1078"/>
    </row>
    <row r="63" spans="1:5" s="2" customFormat="1" ht="12" customHeight="1">
      <c r="A63" s="766" t="s">
        <v>927</v>
      </c>
      <c r="B63" s="1076" t="s">
        <v>943</v>
      </c>
      <c r="C63" s="1111"/>
      <c r="D63" s="1095"/>
      <c r="E63" s="1080"/>
    </row>
    <row r="64" spans="1:5" s="2" customFormat="1" ht="12" customHeight="1">
      <c r="A64" s="766" t="s">
        <v>928</v>
      </c>
      <c r="B64" s="1076" t="s">
        <v>944</v>
      </c>
      <c r="C64" s="1115"/>
      <c r="D64" s="1099"/>
      <c r="E64" s="1084"/>
    </row>
    <row r="65" spans="1:5" s="2" customFormat="1" ht="12" customHeight="1">
      <c r="A65" s="766" t="s">
        <v>929</v>
      </c>
      <c r="B65" s="1076" t="s">
        <v>945</v>
      </c>
      <c r="C65" s="1115"/>
      <c r="D65" s="1099"/>
      <c r="E65" s="1084"/>
    </row>
    <row r="66" spans="1:5" s="2" customFormat="1" ht="12" customHeight="1">
      <c r="A66" s="766" t="s">
        <v>930</v>
      </c>
      <c r="B66" s="1076" t="s">
        <v>947</v>
      </c>
      <c r="C66" s="1115"/>
      <c r="D66" s="1099"/>
      <c r="E66" s="1084"/>
    </row>
    <row r="67" spans="1:5" s="2" customFormat="1" ht="12" customHeight="1">
      <c r="A67" s="766" t="s">
        <v>931</v>
      </c>
      <c r="B67" s="1070" t="s">
        <v>948</v>
      </c>
      <c r="C67" s="1121">
        <f>SUM(C68:C74)</f>
        <v>8114</v>
      </c>
      <c r="D67" s="1105">
        <f>SUM(D68:D74)</f>
        <v>11599</v>
      </c>
      <c r="E67" s="1090">
        <f>SUM(E68:E74)</f>
        <v>7449</v>
      </c>
    </row>
    <row r="68" spans="1:5" s="2" customFormat="1" ht="12" customHeight="1">
      <c r="A68" s="766" t="s">
        <v>932</v>
      </c>
      <c r="B68" s="1076" t="s">
        <v>941</v>
      </c>
      <c r="C68" s="1109"/>
      <c r="D68" s="1093"/>
      <c r="E68" s="1078"/>
    </row>
    <row r="69" spans="1:5" s="2" customFormat="1" ht="12" customHeight="1">
      <c r="A69" s="766" t="s">
        <v>933</v>
      </c>
      <c r="B69" s="1076" t="s">
        <v>818</v>
      </c>
      <c r="C69" s="1109"/>
      <c r="D69" s="1093"/>
      <c r="E69" s="1078"/>
    </row>
    <row r="70" spans="1:5" s="2" customFormat="1" ht="12" customHeight="1">
      <c r="A70" s="766" t="s">
        <v>934</v>
      </c>
      <c r="B70" s="1076" t="s">
        <v>819</v>
      </c>
      <c r="C70" s="1111">
        <v>8114</v>
      </c>
      <c r="D70" s="1095">
        <v>11599</v>
      </c>
      <c r="E70" s="1080">
        <v>7449</v>
      </c>
    </row>
    <row r="71" spans="1:5" s="2" customFormat="1" ht="12" customHeight="1">
      <c r="A71" s="766" t="s">
        <v>935</v>
      </c>
      <c r="B71" s="1076" t="s">
        <v>943</v>
      </c>
      <c r="C71" s="1109"/>
      <c r="D71" s="1093"/>
      <c r="E71" s="1078"/>
    </row>
    <row r="72" spans="1:5" s="2" customFormat="1" ht="12" customHeight="1">
      <c r="A72" s="764" t="s">
        <v>936</v>
      </c>
      <c r="B72" s="1072" t="s">
        <v>949</v>
      </c>
      <c r="C72" s="1111"/>
      <c r="D72" s="1095"/>
      <c r="E72" s="1080"/>
    </row>
    <row r="73" spans="1:5" s="2" customFormat="1" ht="12" customHeight="1">
      <c r="A73" s="762" t="s">
        <v>937</v>
      </c>
      <c r="B73" s="1072" t="s">
        <v>945</v>
      </c>
      <c r="C73" s="1109"/>
      <c r="D73" s="1093"/>
      <c r="E73" s="1078"/>
    </row>
    <row r="74" spans="1:5" s="2" customFormat="1" ht="12" customHeight="1" thickBot="1">
      <c r="A74" s="770" t="s">
        <v>938</v>
      </c>
      <c r="B74" s="1077" t="s">
        <v>950</v>
      </c>
      <c r="C74" s="1122"/>
      <c r="D74" s="1106"/>
      <c r="E74" s="1091"/>
    </row>
    <row r="75" spans="1:6" s="2" customFormat="1" ht="26.25" customHeight="1" thickBot="1">
      <c r="A75" s="760" t="s">
        <v>674</v>
      </c>
      <c r="B75" s="1064" t="s">
        <v>592</v>
      </c>
      <c r="C75" s="781">
        <f>+C55+C56+C59</f>
        <v>417246</v>
      </c>
      <c r="D75" s="1092">
        <f>+D55+D56+D59</f>
        <v>510795</v>
      </c>
      <c r="E75" s="773">
        <f>+E55+E56+E59</f>
        <v>497233</v>
      </c>
      <c r="F75" s="86"/>
    </row>
    <row r="76" spans="1:6" s="2" customFormat="1" ht="15" customHeight="1" thickBot="1">
      <c r="A76" s="771" t="s">
        <v>675</v>
      </c>
      <c r="B76" s="1064" t="s">
        <v>591</v>
      </c>
      <c r="C76" s="1107"/>
      <c r="D76" s="1123"/>
      <c r="E76" s="772">
        <v>48</v>
      </c>
      <c r="F76" s="98"/>
    </row>
    <row r="77" spans="1:6" s="2" customFormat="1" ht="15" customHeight="1" thickBot="1">
      <c r="A77" s="771" t="s">
        <v>676</v>
      </c>
      <c r="B77" s="1064" t="s">
        <v>593</v>
      </c>
      <c r="C77" s="781">
        <f>+C75+C76</f>
        <v>417246</v>
      </c>
      <c r="D77" s="1092">
        <f>+D75+D76</f>
        <v>510795</v>
      </c>
      <c r="E77" s="773">
        <f>+E75+E76</f>
        <v>497281</v>
      </c>
      <c r="F77" s="98"/>
    </row>
    <row r="78" spans="1:5" s="2" customFormat="1" ht="22.5" customHeight="1">
      <c r="A78" s="1311"/>
      <c r="B78" s="1311"/>
      <c r="C78" s="1311"/>
      <c r="D78" s="1311"/>
      <c r="E78" s="1311"/>
    </row>
    <row r="79" spans="1:5" s="2" customFormat="1" ht="12.75" customHeight="1">
      <c r="A79" s="6"/>
      <c r="B79" s="7"/>
      <c r="C79" s="7"/>
      <c r="D79" s="7"/>
      <c r="E79" s="1"/>
    </row>
    <row r="80" spans="1:5" ht="16.5" customHeight="1">
      <c r="A80" s="1314" t="s">
        <v>691</v>
      </c>
      <c r="B80" s="1314"/>
      <c r="C80" s="1314"/>
      <c r="D80" s="1314"/>
      <c r="E80" s="1314"/>
    </row>
    <row r="81" spans="1:5" ht="16.5" customHeight="1" thickBot="1">
      <c r="A81" s="1312" t="s">
        <v>812</v>
      </c>
      <c r="B81" s="1312"/>
      <c r="C81" s="89"/>
      <c r="D81" s="89"/>
      <c r="E81" s="88"/>
    </row>
    <row r="82" spans="1:5" ht="16.5" customHeight="1">
      <c r="A82" s="1309" t="s">
        <v>660</v>
      </c>
      <c r="B82" s="1302" t="s">
        <v>692</v>
      </c>
      <c r="C82" s="1301" t="s">
        <v>1078</v>
      </c>
      <c r="D82" s="1301"/>
      <c r="E82" s="1300"/>
    </row>
    <row r="83" spans="1:5" ht="30.75" customHeight="1" thickBot="1">
      <c r="A83" s="1310"/>
      <c r="B83" s="1305"/>
      <c r="C83" s="1172" t="s">
        <v>1079</v>
      </c>
      <c r="D83" s="1172" t="s">
        <v>1080</v>
      </c>
      <c r="E83" s="1173" t="s">
        <v>1081</v>
      </c>
    </row>
    <row r="84" spans="1:5" s="33" customFormat="1" ht="12" customHeight="1" thickBot="1">
      <c r="A84" s="774">
        <v>1</v>
      </c>
      <c r="B84" s="1125">
        <v>2</v>
      </c>
      <c r="C84" s="1142">
        <v>4</v>
      </c>
      <c r="D84" s="1142">
        <v>5</v>
      </c>
      <c r="E84" s="1132">
        <v>6</v>
      </c>
    </row>
    <row r="85" spans="1:5" ht="12" customHeight="1" thickBot="1">
      <c r="A85" s="758" t="s">
        <v>662</v>
      </c>
      <c r="B85" s="1126" t="s">
        <v>325</v>
      </c>
      <c r="C85" s="1143">
        <f>SUM(C86:C90)</f>
        <v>352085</v>
      </c>
      <c r="D85" s="1143">
        <f>SUM(D86:D90)</f>
        <v>356379</v>
      </c>
      <c r="E85" s="1133">
        <f>SUM(E86:E90)</f>
        <v>336642</v>
      </c>
    </row>
    <row r="86" spans="1:5" ht="12" customHeight="1">
      <c r="A86" s="763" t="s">
        <v>751</v>
      </c>
      <c r="B86" s="1066" t="s">
        <v>693</v>
      </c>
      <c r="C86" s="1144">
        <v>130284</v>
      </c>
      <c r="D86" s="1144">
        <v>135457</v>
      </c>
      <c r="E86" s="1134">
        <v>134556</v>
      </c>
    </row>
    <row r="87" spans="1:5" ht="12" customHeight="1">
      <c r="A87" s="762" t="s">
        <v>752</v>
      </c>
      <c r="B87" s="1065" t="s">
        <v>952</v>
      </c>
      <c r="C87" s="1145">
        <v>32221</v>
      </c>
      <c r="D87" s="1145">
        <v>34391</v>
      </c>
      <c r="E87" s="1135">
        <v>33896</v>
      </c>
    </row>
    <row r="88" spans="1:5" ht="12" customHeight="1">
      <c r="A88" s="762" t="s">
        <v>753</v>
      </c>
      <c r="B88" s="1065" t="s">
        <v>791</v>
      </c>
      <c r="C88" s="1146">
        <v>150097</v>
      </c>
      <c r="D88" s="1146">
        <v>147055</v>
      </c>
      <c r="E88" s="1136">
        <v>129432</v>
      </c>
    </row>
    <row r="89" spans="1:5" ht="12" customHeight="1">
      <c r="A89" s="762" t="s">
        <v>754</v>
      </c>
      <c r="B89" s="1065" t="s">
        <v>953</v>
      </c>
      <c r="C89" s="1146">
        <v>105</v>
      </c>
      <c r="D89" s="1146">
        <v>105</v>
      </c>
      <c r="E89" s="1136">
        <v>105</v>
      </c>
    </row>
    <row r="90" spans="1:5" ht="12" customHeight="1">
      <c r="A90" s="762" t="s">
        <v>763</v>
      </c>
      <c r="B90" s="1067" t="s">
        <v>954</v>
      </c>
      <c r="C90" s="1146">
        <f>C92+C93+C94+C95+C96+C97+C98</f>
        <v>39378</v>
      </c>
      <c r="D90" s="1146">
        <f>D92+D93+D94+D95+D96+D97+D98</f>
        <v>39371</v>
      </c>
      <c r="E90" s="1136">
        <f>E92+E93+E94+E95+E96+E97+E98</f>
        <v>38653</v>
      </c>
    </row>
    <row r="91" spans="1:5" ht="12" customHeight="1">
      <c r="A91" s="762" t="s">
        <v>755</v>
      </c>
      <c r="B91" s="1065" t="s">
        <v>1005</v>
      </c>
      <c r="C91" s="1146"/>
      <c r="D91" s="1146"/>
      <c r="E91" s="1136"/>
    </row>
    <row r="92" spans="1:5" ht="12" customHeight="1">
      <c r="A92" s="762" t="s">
        <v>756</v>
      </c>
      <c r="B92" s="1127" t="s">
        <v>1006</v>
      </c>
      <c r="C92" s="1146">
        <v>28803</v>
      </c>
      <c r="D92" s="1146">
        <v>28253</v>
      </c>
      <c r="E92" s="1136">
        <v>27772</v>
      </c>
    </row>
    <row r="93" spans="1:5" ht="12" customHeight="1">
      <c r="A93" s="762" t="s">
        <v>764</v>
      </c>
      <c r="B93" s="1127" t="s">
        <v>1007</v>
      </c>
      <c r="C93" s="1146"/>
      <c r="D93" s="1146">
        <v>831</v>
      </c>
      <c r="E93" s="1136">
        <v>831</v>
      </c>
    </row>
    <row r="94" spans="1:5" ht="12" customHeight="1">
      <c r="A94" s="762" t="s">
        <v>765</v>
      </c>
      <c r="B94" s="1128" t="s">
        <v>1008</v>
      </c>
      <c r="C94" s="1146">
        <v>1311</v>
      </c>
      <c r="D94" s="1146">
        <v>1861</v>
      </c>
      <c r="E94" s="1136">
        <v>1720</v>
      </c>
    </row>
    <row r="95" spans="1:5" ht="12" customHeight="1">
      <c r="A95" s="762" t="s">
        <v>766</v>
      </c>
      <c r="B95" s="1128" t="s">
        <v>1009</v>
      </c>
      <c r="C95" s="1146">
        <v>5164</v>
      </c>
      <c r="D95" s="1146">
        <v>4718</v>
      </c>
      <c r="E95" s="1136">
        <v>4625</v>
      </c>
    </row>
    <row r="96" spans="1:5" ht="12" customHeight="1">
      <c r="A96" s="764" t="s">
        <v>767</v>
      </c>
      <c r="B96" s="1129" t="s">
        <v>1010</v>
      </c>
      <c r="C96" s="1146"/>
      <c r="D96" s="1146"/>
      <c r="E96" s="1136"/>
    </row>
    <row r="97" spans="1:5" ht="12" customHeight="1">
      <c r="A97" s="762" t="s">
        <v>769</v>
      </c>
      <c r="B97" s="1129" t="s">
        <v>1011</v>
      </c>
      <c r="C97" s="1146">
        <v>4100</v>
      </c>
      <c r="D97" s="1146">
        <v>3708</v>
      </c>
      <c r="E97" s="1136">
        <v>3705</v>
      </c>
    </row>
    <row r="98" spans="1:5" ht="12" customHeight="1" thickBot="1">
      <c r="A98" s="770" t="s">
        <v>955</v>
      </c>
      <c r="B98" s="1130" t="s">
        <v>1012</v>
      </c>
      <c r="C98" s="1147"/>
      <c r="D98" s="1147"/>
      <c r="E98" s="1137"/>
    </row>
    <row r="99" spans="1:5" ht="12" customHeight="1" thickBot="1">
      <c r="A99" s="760" t="s">
        <v>663</v>
      </c>
      <c r="B99" s="1131" t="s">
        <v>326</v>
      </c>
      <c r="C99" s="1148">
        <f>SUM(C100:C106)</f>
        <v>51917</v>
      </c>
      <c r="D99" s="1148">
        <f>SUM(D100:D106)</f>
        <v>52552</v>
      </c>
      <c r="E99" s="779">
        <f>SUM(E100:E106)</f>
        <v>52552</v>
      </c>
    </row>
    <row r="100" spans="1:5" ht="12" customHeight="1">
      <c r="A100" s="766" t="s">
        <v>757</v>
      </c>
      <c r="B100" s="1065" t="s">
        <v>957</v>
      </c>
      <c r="C100" s="1149"/>
      <c r="D100" s="1149">
        <v>467</v>
      </c>
      <c r="E100" s="1138">
        <v>467</v>
      </c>
    </row>
    <row r="101" spans="1:5" ht="12" customHeight="1">
      <c r="A101" s="766" t="s">
        <v>758</v>
      </c>
      <c r="B101" s="1065" t="s">
        <v>958</v>
      </c>
      <c r="C101" s="1145"/>
      <c r="D101" s="1145"/>
      <c r="E101" s="1135"/>
    </row>
    <row r="102" spans="1:5" ht="12" customHeight="1">
      <c r="A102" s="766" t="s">
        <v>759</v>
      </c>
      <c r="B102" s="1065" t="s">
        <v>959</v>
      </c>
      <c r="C102" s="1145"/>
      <c r="D102" s="1145"/>
      <c r="E102" s="1135"/>
    </row>
    <row r="103" spans="1:5" ht="12" customHeight="1">
      <c r="A103" s="766" t="s">
        <v>760</v>
      </c>
      <c r="B103" s="1065" t="s">
        <v>960</v>
      </c>
      <c r="C103" s="1145"/>
      <c r="D103" s="1145"/>
      <c r="E103" s="1135"/>
    </row>
    <row r="104" spans="1:5" ht="12" customHeight="1">
      <c r="A104" s="766" t="s">
        <v>761</v>
      </c>
      <c r="B104" s="1065" t="s">
        <v>965</v>
      </c>
      <c r="C104" s="1145">
        <v>42128</v>
      </c>
      <c r="D104" s="1145">
        <v>42141</v>
      </c>
      <c r="E104" s="1135">
        <v>42141</v>
      </c>
    </row>
    <row r="105" spans="1:5" ht="24" customHeight="1">
      <c r="A105" s="766" t="s">
        <v>768</v>
      </c>
      <c r="B105" s="1065" t="s">
        <v>966</v>
      </c>
      <c r="C105" s="1145">
        <v>9739</v>
      </c>
      <c r="D105" s="1145">
        <v>9894</v>
      </c>
      <c r="E105" s="1135">
        <v>9894</v>
      </c>
    </row>
    <row r="106" spans="1:5" ht="12" customHeight="1">
      <c r="A106" s="766" t="s">
        <v>773</v>
      </c>
      <c r="B106" s="1065" t="s">
        <v>967</v>
      </c>
      <c r="C106" s="1145">
        <f>C109</f>
        <v>50</v>
      </c>
      <c r="D106" s="1145">
        <f>D109</f>
        <v>50</v>
      </c>
      <c r="E106" s="1135">
        <f>E109</f>
        <v>50</v>
      </c>
    </row>
    <row r="107" spans="1:5" ht="12" customHeight="1">
      <c r="A107" s="766" t="s">
        <v>961</v>
      </c>
      <c r="B107" s="1065" t="s">
        <v>1001</v>
      </c>
      <c r="C107" s="1145"/>
      <c r="D107" s="1145"/>
      <c r="E107" s="1135"/>
    </row>
    <row r="108" spans="1:5" ht="12" customHeight="1">
      <c r="A108" s="766" t="s">
        <v>962</v>
      </c>
      <c r="B108" s="1127" t="s">
        <v>1002</v>
      </c>
      <c r="C108" s="1145"/>
      <c r="D108" s="1145"/>
      <c r="E108" s="1135"/>
    </row>
    <row r="109" spans="1:5" ht="12" customHeight="1">
      <c r="A109" s="764" t="s">
        <v>963</v>
      </c>
      <c r="B109" s="1127" t="s">
        <v>1003</v>
      </c>
      <c r="C109" s="1146">
        <v>50</v>
      </c>
      <c r="D109" s="1146">
        <v>50</v>
      </c>
      <c r="E109" s="1136">
        <v>50</v>
      </c>
    </row>
    <row r="110" spans="1:5" ht="12" customHeight="1" thickBot="1">
      <c r="A110" s="767" t="s">
        <v>964</v>
      </c>
      <c r="B110" s="1127" t="s">
        <v>1004</v>
      </c>
      <c r="C110" s="1146"/>
      <c r="D110" s="1146"/>
      <c r="E110" s="1136"/>
    </row>
    <row r="111" spans="1:5" ht="12" customHeight="1" thickBot="1">
      <c r="A111" s="760" t="s">
        <v>664</v>
      </c>
      <c r="B111" s="1131" t="s">
        <v>968</v>
      </c>
      <c r="C111" s="1150"/>
      <c r="D111" s="1150"/>
      <c r="E111" s="1139"/>
    </row>
    <row r="112" spans="1:5" ht="12" customHeight="1" thickBot="1">
      <c r="A112" s="760" t="s">
        <v>665</v>
      </c>
      <c r="B112" s="1131" t="s">
        <v>327</v>
      </c>
      <c r="C112" s="1148">
        <f>SUM(C113:C114)</f>
        <v>1030</v>
      </c>
      <c r="D112" s="1148">
        <f>SUM(D113:D114)</f>
        <v>0</v>
      </c>
      <c r="E112" s="779">
        <f>SUM(E113:E114)</f>
        <v>0</v>
      </c>
    </row>
    <row r="113" spans="1:5" ht="12" customHeight="1">
      <c r="A113" s="766" t="s">
        <v>734</v>
      </c>
      <c r="B113" s="1069" t="s">
        <v>710</v>
      </c>
      <c r="C113" s="1149"/>
      <c r="D113" s="1149"/>
      <c r="E113" s="1138"/>
    </row>
    <row r="114" spans="1:5" ht="12" customHeight="1" thickBot="1">
      <c r="A114" s="762" t="s">
        <v>735</v>
      </c>
      <c r="B114" s="1065" t="s">
        <v>711</v>
      </c>
      <c r="C114" s="1145">
        <v>1030</v>
      </c>
      <c r="D114" s="1145"/>
      <c r="E114" s="1135"/>
    </row>
    <row r="115" spans="1:5" ht="12" customHeight="1" thickBot="1">
      <c r="A115" s="760" t="s">
        <v>666</v>
      </c>
      <c r="B115" s="1075" t="s">
        <v>820</v>
      </c>
      <c r="C115" s="1148">
        <f>+C85+C99+C111+C112</f>
        <v>405032</v>
      </c>
      <c r="D115" s="1148">
        <f>+D85+D99+D111+D112</f>
        <v>408931</v>
      </c>
      <c r="E115" s="779">
        <f>+E85+E99+E111+E112</f>
        <v>389194</v>
      </c>
    </row>
    <row r="116" spans="1:5" ht="12" customHeight="1" thickBot="1">
      <c r="A116" s="760" t="s">
        <v>667</v>
      </c>
      <c r="B116" s="1131" t="s">
        <v>970</v>
      </c>
      <c r="C116" s="1148">
        <f>SUM(C117,C126)</f>
        <v>12214</v>
      </c>
      <c r="D116" s="1148">
        <f>SUM(D117,D126)</f>
        <v>101864</v>
      </c>
      <c r="E116" s="779">
        <f>SUM(E117,E126)</f>
        <v>101864</v>
      </c>
    </row>
    <row r="117" spans="1:5" ht="12" customHeight="1">
      <c r="A117" s="766" t="s">
        <v>739</v>
      </c>
      <c r="B117" s="1070" t="s">
        <v>977</v>
      </c>
      <c r="C117" s="1151">
        <f>SUM(C118:C125)</f>
        <v>4714</v>
      </c>
      <c r="D117" s="1151">
        <f>SUM(D118:D125)</f>
        <v>4714</v>
      </c>
      <c r="E117" s="1140">
        <f>SUM(E118:E125)</f>
        <v>4714</v>
      </c>
    </row>
    <row r="118" spans="1:5" ht="12" customHeight="1">
      <c r="A118" s="766" t="s">
        <v>741</v>
      </c>
      <c r="B118" s="1076" t="s">
        <v>978</v>
      </c>
      <c r="C118" s="1145"/>
      <c r="D118" s="1145"/>
      <c r="E118" s="1135"/>
    </row>
    <row r="119" spans="1:5" ht="12" customHeight="1">
      <c r="A119" s="766" t="s">
        <v>742</v>
      </c>
      <c r="B119" s="1076" t="s">
        <v>979</v>
      </c>
      <c r="C119" s="1145"/>
      <c r="D119" s="1145"/>
      <c r="E119" s="1135"/>
    </row>
    <row r="120" spans="1:5" ht="12" customHeight="1">
      <c r="A120" s="766" t="s">
        <v>743</v>
      </c>
      <c r="B120" s="1076" t="s">
        <v>821</v>
      </c>
      <c r="C120" s="1145">
        <v>4714</v>
      </c>
      <c r="D120" s="1145">
        <v>4714</v>
      </c>
      <c r="E120" s="1135">
        <v>4714</v>
      </c>
    </row>
    <row r="121" spans="1:5" ht="12" customHeight="1">
      <c r="A121" s="766" t="s">
        <v>744</v>
      </c>
      <c r="B121" s="1076" t="s">
        <v>822</v>
      </c>
      <c r="C121" s="1145"/>
      <c r="D121" s="1145"/>
      <c r="E121" s="1135"/>
    </row>
    <row r="122" spans="1:5" ht="12" customHeight="1">
      <c r="A122" s="766" t="s">
        <v>866</v>
      </c>
      <c r="B122" s="1076" t="s">
        <v>980</v>
      </c>
      <c r="C122" s="1145"/>
      <c r="D122" s="1145"/>
      <c r="E122" s="1135"/>
    </row>
    <row r="123" spans="1:5" ht="12" customHeight="1">
      <c r="A123" s="766" t="s">
        <v>971</v>
      </c>
      <c r="B123" s="1076" t="s">
        <v>981</v>
      </c>
      <c r="C123" s="1145"/>
      <c r="D123" s="1145"/>
      <c r="E123" s="1135"/>
    </row>
    <row r="124" spans="1:5" ht="12" customHeight="1">
      <c r="A124" s="766" t="s">
        <v>972</v>
      </c>
      <c r="B124" s="1076" t="s">
        <v>982</v>
      </c>
      <c r="C124" s="1145"/>
      <c r="D124" s="1145"/>
      <c r="E124" s="1135"/>
    </row>
    <row r="125" spans="1:5" ht="12" customHeight="1">
      <c r="A125" s="766" t="s">
        <v>973</v>
      </c>
      <c r="B125" s="1076" t="s">
        <v>790</v>
      </c>
      <c r="C125" s="1145"/>
      <c r="D125" s="1145"/>
      <c r="E125" s="1135"/>
    </row>
    <row r="126" spans="1:5" ht="12" customHeight="1">
      <c r="A126" s="766" t="s">
        <v>740</v>
      </c>
      <c r="B126" s="1070" t="s">
        <v>983</v>
      </c>
      <c r="C126" s="1151">
        <f>SUM(C127:C134)</f>
        <v>7500</v>
      </c>
      <c r="D126" s="1151">
        <f>SUM(D127:D134)</f>
        <v>97150</v>
      </c>
      <c r="E126" s="1140">
        <f>SUM(E127:E134)</f>
        <v>97150</v>
      </c>
    </row>
    <row r="127" spans="1:5" ht="12" customHeight="1">
      <c r="A127" s="766" t="s">
        <v>747</v>
      </c>
      <c r="B127" s="1076" t="s">
        <v>978</v>
      </c>
      <c r="C127" s="1145"/>
      <c r="D127" s="1145"/>
      <c r="E127" s="1135"/>
    </row>
    <row r="128" spans="1:5" ht="12" customHeight="1">
      <c r="A128" s="766" t="s">
        <v>748</v>
      </c>
      <c r="B128" s="1076" t="s">
        <v>984</v>
      </c>
      <c r="C128" s="1145"/>
      <c r="D128" s="1145"/>
      <c r="E128" s="1135"/>
    </row>
    <row r="129" spans="1:5" ht="12" customHeight="1">
      <c r="A129" s="766" t="s">
        <v>749</v>
      </c>
      <c r="B129" s="1076" t="s">
        <v>821</v>
      </c>
      <c r="C129" s="1145"/>
      <c r="D129" s="1145"/>
      <c r="E129" s="1135"/>
    </row>
    <row r="130" spans="1:5" ht="12" customHeight="1">
      <c r="A130" s="766" t="s">
        <v>750</v>
      </c>
      <c r="B130" s="1076" t="s">
        <v>822</v>
      </c>
      <c r="C130" s="1145">
        <v>7000</v>
      </c>
      <c r="D130" s="1145">
        <v>96650</v>
      </c>
      <c r="E130" s="1135">
        <v>96650</v>
      </c>
    </row>
    <row r="131" spans="1:5" ht="12" customHeight="1">
      <c r="A131" s="766" t="s">
        <v>867</v>
      </c>
      <c r="B131" s="1076" t="s">
        <v>980</v>
      </c>
      <c r="C131" s="1145">
        <v>500</v>
      </c>
      <c r="D131" s="1145">
        <v>500</v>
      </c>
      <c r="E131" s="1135">
        <v>500</v>
      </c>
    </row>
    <row r="132" spans="1:5" ht="12" customHeight="1">
      <c r="A132" s="766" t="s">
        <v>974</v>
      </c>
      <c r="B132" s="1076" t="s">
        <v>985</v>
      </c>
      <c r="C132" s="1146"/>
      <c r="D132" s="1146"/>
      <c r="E132" s="1136"/>
    </row>
    <row r="133" spans="1:5" ht="12" customHeight="1">
      <c r="A133" s="766" t="s">
        <v>975</v>
      </c>
      <c r="B133" s="1076" t="s">
        <v>982</v>
      </c>
      <c r="C133" s="1146"/>
      <c r="D133" s="1146"/>
      <c r="E133" s="1136"/>
    </row>
    <row r="134" spans="1:5" ht="12" customHeight="1" thickBot="1">
      <c r="A134" s="766" t="s">
        <v>976</v>
      </c>
      <c r="B134" s="1076" t="s">
        <v>986</v>
      </c>
      <c r="C134" s="1152"/>
      <c r="D134" s="1152"/>
      <c r="E134" s="1141"/>
    </row>
    <row r="135" spans="1:11" ht="15" customHeight="1" thickBot="1">
      <c r="A135" s="760" t="s">
        <v>668</v>
      </c>
      <c r="B135" s="1131" t="s">
        <v>624</v>
      </c>
      <c r="C135" s="1148">
        <f>SUM(C115,C116)</f>
        <v>417246</v>
      </c>
      <c r="D135" s="1148">
        <f>SUM(D115,D116)</f>
        <v>510795</v>
      </c>
      <c r="E135" s="779">
        <f>SUM(E115,E116)</f>
        <v>491058</v>
      </c>
      <c r="H135" s="34"/>
      <c r="I135" s="79"/>
      <c r="J135" s="79"/>
      <c r="K135" s="79"/>
    </row>
    <row r="136" spans="1:11" ht="15" customHeight="1" thickBot="1">
      <c r="A136" s="775" t="s">
        <v>669</v>
      </c>
      <c r="B136" s="776" t="s">
        <v>595</v>
      </c>
      <c r="C136" s="1153"/>
      <c r="D136" s="1153"/>
      <c r="E136" s="777">
        <v>-6954</v>
      </c>
      <c r="H136" s="34"/>
      <c r="I136" s="79"/>
      <c r="J136" s="79"/>
      <c r="K136" s="79"/>
    </row>
    <row r="137" spans="1:11" ht="15" customHeight="1" thickBot="1">
      <c r="A137" s="778" t="s">
        <v>670</v>
      </c>
      <c r="B137" s="776" t="s">
        <v>596</v>
      </c>
      <c r="C137" s="1148">
        <f>+C135+C136</f>
        <v>417246</v>
      </c>
      <c r="D137" s="1148">
        <f>+D135+D136</f>
        <v>510795</v>
      </c>
      <c r="E137" s="779">
        <f>+E135+E136</f>
        <v>484104</v>
      </c>
      <c r="H137" s="34"/>
      <c r="I137" s="79"/>
      <c r="J137" s="79"/>
      <c r="K137" s="79"/>
    </row>
    <row r="138" spans="1:5" s="2" customFormat="1" ht="12.75" customHeight="1">
      <c r="A138" s="1311"/>
      <c r="B138" s="1311"/>
      <c r="C138" s="1311"/>
      <c r="D138" s="1311"/>
      <c r="E138" s="1311"/>
    </row>
    <row r="140" spans="1:5" ht="15.75">
      <c r="A140" s="1303" t="s">
        <v>823</v>
      </c>
      <c r="B140" s="1303"/>
      <c r="C140" s="1303"/>
      <c r="D140" s="1303"/>
      <c r="E140" s="1303"/>
    </row>
    <row r="141" spans="1:4" ht="16.5" thickBot="1">
      <c r="A141" s="1312" t="s">
        <v>813</v>
      </c>
      <c r="B141" s="1312"/>
      <c r="C141" s="178"/>
      <c r="D141" s="178"/>
    </row>
    <row r="142" spans="1:6" ht="23.25" customHeight="1" thickBot="1">
      <c r="A142" s="760">
        <v>1</v>
      </c>
      <c r="B142" s="780" t="s">
        <v>987</v>
      </c>
      <c r="C142" s="781">
        <f>+C55-C115</f>
        <v>-38247</v>
      </c>
      <c r="D142" s="781">
        <f>+D55-D115</f>
        <v>78589</v>
      </c>
      <c r="E142" s="781">
        <f>+E55-E115</f>
        <v>88914</v>
      </c>
      <c r="F142" s="87"/>
    </row>
    <row r="143" ht="15.75">
      <c r="E143" s="82"/>
    </row>
    <row r="144" spans="1:5" ht="33" customHeight="1">
      <c r="A144" s="1313" t="s">
        <v>988</v>
      </c>
      <c r="B144" s="1313"/>
      <c r="C144" s="1313"/>
      <c r="D144" s="1313"/>
      <c r="E144" s="1313"/>
    </row>
    <row r="145" spans="1:4" ht="16.5" thickBot="1">
      <c r="A145" s="1312" t="s">
        <v>814</v>
      </c>
      <c r="B145" s="1312"/>
      <c r="C145" s="178"/>
      <c r="D145" s="178"/>
    </row>
    <row r="146" spans="1:5" ht="12" customHeight="1" thickBot="1">
      <c r="A146" s="760" t="s">
        <v>662</v>
      </c>
      <c r="B146" s="780" t="s">
        <v>328</v>
      </c>
      <c r="C146" s="1154">
        <f>C147-C150</f>
        <v>31495</v>
      </c>
      <c r="D146" s="1166">
        <f>D147-D150</f>
        <v>-90265</v>
      </c>
      <c r="E146" s="1160">
        <f>E147-E150</f>
        <v>-94415</v>
      </c>
    </row>
    <row r="147" spans="1:5" ht="12.75" customHeight="1">
      <c r="A147" s="763" t="s">
        <v>751</v>
      </c>
      <c r="B147" s="782" t="s">
        <v>990</v>
      </c>
      <c r="C147" s="1155">
        <f aca="true" t="shared" si="0" ref="C147:E148">+C59</f>
        <v>43709</v>
      </c>
      <c r="D147" s="1167">
        <f t="shared" si="0"/>
        <v>11599</v>
      </c>
      <c r="E147" s="1161">
        <f t="shared" si="0"/>
        <v>7449</v>
      </c>
    </row>
    <row r="148" spans="1:5" ht="12.75" customHeight="1">
      <c r="A148" s="764" t="s">
        <v>991</v>
      </c>
      <c r="B148" s="783" t="s">
        <v>997</v>
      </c>
      <c r="C148" s="1156">
        <f t="shared" si="0"/>
        <v>35595</v>
      </c>
      <c r="D148" s="1168">
        <f t="shared" si="0"/>
        <v>0</v>
      </c>
      <c r="E148" s="1162">
        <f t="shared" si="0"/>
        <v>0</v>
      </c>
    </row>
    <row r="149" spans="1:5" ht="12.75" customHeight="1">
      <c r="A149" s="764" t="s">
        <v>992</v>
      </c>
      <c r="B149" s="784" t="s">
        <v>993</v>
      </c>
      <c r="C149" s="1157">
        <f>+C67</f>
        <v>8114</v>
      </c>
      <c r="D149" s="1169">
        <f>+D67</f>
        <v>11599</v>
      </c>
      <c r="E149" s="1163">
        <f>+E67</f>
        <v>7449</v>
      </c>
    </row>
    <row r="150" spans="1:5" ht="12.75" customHeight="1">
      <c r="A150" s="767" t="s">
        <v>752</v>
      </c>
      <c r="B150" s="785" t="s">
        <v>994</v>
      </c>
      <c r="C150" s="1158">
        <f aca="true" t="shared" si="1" ref="C150:E151">+C116</f>
        <v>12214</v>
      </c>
      <c r="D150" s="1170">
        <f t="shared" si="1"/>
        <v>101864</v>
      </c>
      <c r="E150" s="1164">
        <f t="shared" si="1"/>
        <v>101864</v>
      </c>
    </row>
    <row r="151" spans="1:5" ht="12.75" customHeight="1">
      <c r="A151" s="762" t="s">
        <v>995</v>
      </c>
      <c r="B151" s="786" t="s">
        <v>998</v>
      </c>
      <c r="C151" s="1158">
        <f t="shared" si="1"/>
        <v>4714</v>
      </c>
      <c r="D151" s="1170">
        <f t="shared" si="1"/>
        <v>4714</v>
      </c>
      <c r="E151" s="1164">
        <f t="shared" si="1"/>
        <v>4714</v>
      </c>
    </row>
    <row r="152" spans="1:5" ht="12.75" customHeight="1" thickBot="1">
      <c r="A152" s="770" t="s">
        <v>996</v>
      </c>
      <c r="B152" s="787" t="s">
        <v>999</v>
      </c>
      <c r="C152" s="1159">
        <f>+C126</f>
        <v>7500</v>
      </c>
      <c r="D152" s="1171">
        <f>+D126</f>
        <v>97150</v>
      </c>
      <c r="E152" s="1165">
        <f>+E126</f>
        <v>97150</v>
      </c>
    </row>
    <row r="154" spans="1:5" ht="15.75">
      <c r="A154" s="1303" t="s">
        <v>597</v>
      </c>
      <c r="B154" s="1303"/>
      <c r="C154" s="1303"/>
      <c r="D154" s="1303"/>
      <c r="E154" s="1303"/>
    </row>
    <row r="155" spans="1:4" ht="16.5" thickBot="1">
      <c r="A155" s="1312" t="s">
        <v>813</v>
      </c>
      <c r="B155" s="1312"/>
      <c r="C155" s="178"/>
      <c r="D155" s="178"/>
    </row>
    <row r="156" spans="1:5" ht="26.25" thickBot="1">
      <c r="A156" s="760">
        <v>1</v>
      </c>
      <c r="B156" s="780" t="s">
        <v>598</v>
      </c>
      <c r="C156" s="781">
        <f>+C77-C137</f>
        <v>0</v>
      </c>
      <c r="D156" s="781">
        <f>+D77-D137</f>
        <v>0</v>
      </c>
      <c r="E156" s="761">
        <f>+E77-E137</f>
        <v>13177</v>
      </c>
    </row>
  </sheetData>
  <sheetProtection/>
  <mergeCells count="17">
    <mergeCell ref="A155:B155"/>
    <mergeCell ref="A2:B2"/>
    <mergeCell ref="A81:B81"/>
    <mergeCell ref="A145:B145"/>
    <mergeCell ref="A140:E140"/>
    <mergeCell ref="A144:E144"/>
    <mergeCell ref="A138:E138"/>
    <mergeCell ref="A141:B141"/>
    <mergeCell ref="A80:E80"/>
    <mergeCell ref="A3:A4"/>
    <mergeCell ref="A154:E154"/>
    <mergeCell ref="B3:B4"/>
    <mergeCell ref="C3:E3"/>
    <mergeCell ref="A82:A83"/>
    <mergeCell ref="B82:B83"/>
    <mergeCell ref="C82:E82"/>
    <mergeCell ref="A78:E78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Murakeresztúr Község Önkormányzat
2012. ÉVI KÖLTSÉGVETÉSÉNEK MÉRLEGE&amp;10
&amp;R&amp;"Times New Roman CE,Félkövér dőlt"&amp;11 1. melléklet a 5/2013. (IV.26.) önkormányzati rendelethez</oddHeader>
  </headerFooter>
  <rowBreaks count="1" manualBreakCount="1">
    <brk id="78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0" sqref="G10"/>
    </sheetView>
  </sheetViews>
  <sheetFormatPr defaultColWidth="9.00390625" defaultRowHeight="12.75"/>
  <cols>
    <col min="1" max="1" width="5.50390625" style="43" customWidth="1"/>
    <col min="2" max="2" width="39.375" style="43" customWidth="1"/>
    <col min="3" max="8" width="13.875" style="43" customWidth="1"/>
    <col min="9" max="9" width="15.125" style="43" customWidth="1"/>
    <col min="10" max="16384" width="9.375" style="43" customWidth="1"/>
  </cols>
  <sheetData>
    <row r="1" spans="1:9" ht="34.5" customHeight="1">
      <c r="A1" s="1413" t="s">
        <v>1170</v>
      </c>
      <c r="B1" s="1414"/>
      <c r="C1" s="1414"/>
      <c r="D1" s="1414"/>
      <c r="E1" s="1414"/>
      <c r="F1" s="1414"/>
      <c r="G1" s="1414"/>
      <c r="H1" s="1414"/>
      <c r="I1" s="1414"/>
    </row>
    <row r="2" spans="8:9" ht="14.25" thickBot="1">
      <c r="H2" s="1415" t="s">
        <v>783</v>
      </c>
      <c r="I2" s="1415"/>
    </row>
    <row r="3" spans="1:9" ht="13.5" thickBot="1">
      <c r="A3" s="1416" t="s">
        <v>660</v>
      </c>
      <c r="B3" s="1418" t="s">
        <v>1150</v>
      </c>
      <c r="C3" s="1420" t="s">
        <v>1151</v>
      </c>
      <c r="D3" s="1422" t="s">
        <v>1152</v>
      </c>
      <c r="E3" s="1423"/>
      <c r="F3" s="1423"/>
      <c r="G3" s="1423"/>
      <c r="H3" s="1423"/>
      <c r="I3" s="1424" t="s">
        <v>1153</v>
      </c>
    </row>
    <row r="4" spans="1:9" s="66" customFormat="1" ht="42" customHeight="1" thickBot="1">
      <c r="A4" s="1417"/>
      <c r="B4" s="1419"/>
      <c r="C4" s="1421"/>
      <c r="D4" s="262" t="s">
        <v>1154</v>
      </c>
      <c r="E4" s="262" t="s">
        <v>1155</v>
      </c>
      <c r="F4" s="262" t="s">
        <v>1156</v>
      </c>
      <c r="G4" s="263" t="s">
        <v>1157</v>
      </c>
      <c r="H4" s="263" t="s">
        <v>1158</v>
      </c>
      <c r="I4" s="1425"/>
    </row>
    <row r="5" spans="1:9" s="66" customFormat="1" ht="12" customHeight="1" thickBot="1">
      <c r="A5" s="30">
        <v>1</v>
      </c>
      <c r="B5" s="264">
        <v>2</v>
      </c>
      <c r="C5" s="264">
        <v>3</v>
      </c>
      <c r="D5" s="264">
        <v>4</v>
      </c>
      <c r="E5" s="264">
        <v>5</v>
      </c>
      <c r="F5" s="264">
        <v>6</v>
      </c>
      <c r="G5" s="264">
        <v>7</v>
      </c>
      <c r="H5" s="264" t="s">
        <v>1159</v>
      </c>
      <c r="I5" s="265" t="s">
        <v>1160</v>
      </c>
    </row>
    <row r="6" spans="1:9" s="66" customFormat="1" ht="18" customHeight="1">
      <c r="A6" s="1426" t="s">
        <v>1161</v>
      </c>
      <c r="B6" s="1427"/>
      <c r="C6" s="1427"/>
      <c r="D6" s="1427"/>
      <c r="E6" s="1427"/>
      <c r="F6" s="1427"/>
      <c r="G6" s="1427"/>
      <c r="H6" s="1427"/>
      <c r="I6" s="1428"/>
    </row>
    <row r="7" spans="1:9" ht="15.75" customHeight="1">
      <c r="A7" s="168" t="s">
        <v>662</v>
      </c>
      <c r="B7" s="118" t="s">
        <v>1162</v>
      </c>
      <c r="C7" s="67"/>
      <c r="D7" s="106"/>
      <c r="E7" s="106"/>
      <c r="F7" s="106"/>
      <c r="G7" s="266"/>
      <c r="H7" s="267">
        <f aca="true" t="shared" si="0" ref="H7:H13">SUM(D7:G7)</f>
        <v>0</v>
      </c>
      <c r="I7" s="169">
        <f aca="true" t="shared" si="1" ref="I7:I13">C7+H7</f>
        <v>0</v>
      </c>
    </row>
    <row r="8" spans="1:9" ht="22.5">
      <c r="A8" s="168" t="s">
        <v>663</v>
      </c>
      <c r="B8" s="118" t="s">
        <v>1066</v>
      </c>
      <c r="C8" s="67"/>
      <c r="D8" s="106"/>
      <c r="E8" s="106"/>
      <c r="F8" s="106"/>
      <c r="G8" s="266"/>
      <c r="H8" s="267">
        <f t="shared" si="0"/>
        <v>0</v>
      </c>
      <c r="I8" s="169">
        <f t="shared" si="1"/>
        <v>0</v>
      </c>
    </row>
    <row r="9" spans="1:9" ht="22.5">
      <c r="A9" s="168" t="s">
        <v>664</v>
      </c>
      <c r="B9" s="118" t="s">
        <v>1067</v>
      </c>
      <c r="C9" s="67"/>
      <c r="D9" s="106"/>
      <c r="E9" s="106"/>
      <c r="F9" s="106"/>
      <c r="G9" s="266"/>
      <c r="H9" s="267">
        <f t="shared" si="0"/>
        <v>0</v>
      </c>
      <c r="I9" s="169">
        <f t="shared" si="1"/>
        <v>0</v>
      </c>
    </row>
    <row r="10" spans="1:9" ht="15.75" customHeight="1">
      <c r="A10" s="168" t="s">
        <v>665</v>
      </c>
      <c r="B10" s="118" t="s">
        <v>1068</v>
      </c>
      <c r="C10" s="67"/>
      <c r="D10" s="106"/>
      <c r="E10" s="106"/>
      <c r="F10" s="106"/>
      <c r="G10" s="266"/>
      <c r="H10" s="267">
        <f t="shared" si="0"/>
        <v>0</v>
      </c>
      <c r="I10" s="169">
        <f t="shared" si="1"/>
        <v>0</v>
      </c>
    </row>
    <row r="11" spans="1:9" ht="22.5">
      <c r="A11" s="168" t="s">
        <v>666</v>
      </c>
      <c r="B11" s="118" t="s">
        <v>1069</v>
      </c>
      <c r="C11" s="67"/>
      <c r="D11" s="106"/>
      <c r="E11" s="106"/>
      <c r="F11" s="106"/>
      <c r="G11" s="266"/>
      <c r="H11" s="267">
        <f t="shared" si="0"/>
        <v>0</v>
      </c>
      <c r="I11" s="169">
        <f t="shared" si="1"/>
        <v>0</v>
      </c>
    </row>
    <row r="12" spans="1:9" ht="15.75" customHeight="1">
      <c r="A12" s="170" t="s">
        <v>667</v>
      </c>
      <c r="B12" s="171" t="s">
        <v>1163</v>
      </c>
      <c r="C12" s="268">
        <v>199</v>
      </c>
      <c r="D12" s="107">
        <v>6532</v>
      </c>
      <c r="E12" s="107"/>
      <c r="F12" s="107"/>
      <c r="G12" s="269"/>
      <c r="H12" s="267">
        <f t="shared" si="0"/>
        <v>6532</v>
      </c>
      <c r="I12" s="169">
        <f t="shared" si="1"/>
        <v>6731</v>
      </c>
    </row>
    <row r="13" spans="1:9" ht="15.75" customHeight="1" thickBot="1">
      <c r="A13" s="270" t="s">
        <v>668</v>
      </c>
      <c r="B13" s="271" t="s">
        <v>1164</v>
      </c>
      <c r="C13" s="68"/>
      <c r="D13" s="272"/>
      <c r="E13" s="272"/>
      <c r="F13" s="272"/>
      <c r="G13" s="273"/>
      <c r="H13" s="267">
        <f t="shared" si="0"/>
        <v>0</v>
      </c>
      <c r="I13" s="169">
        <f t="shared" si="1"/>
        <v>0</v>
      </c>
    </row>
    <row r="14" spans="1:9" s="108" customFormat="1" ht="18" customHeight="1" thickBot="1">
      <c r="A14" s="1409" t="s">
        <v>1165</v>
      </c>
      <c r="B14" s="1410"/>
      <c r="C14" s="172">
        <f aca="true" t="shared" si="2" ref="C14:I14">SUM(C7:C13)</f>
        <v>199</v>
      </c>
      <c r="D14" s="172">
        <f>SUM(D7:D13)</f>
        <v>6532</v>
      </c>
      <c r="E14" s="172">
        <f t="shared" si="2"/>
        <v>0</v>
      </c>
      <c r="F14" s="172">
        <f t="shared" si="2"/>
        <v>0</v>
      </c>
      <c r="G14" s="274">
        <f t="shared" si="2"/>
        <v>0</v>
      </c>
      <c r="H14" s="274">
        <f t="shared" si="2"/>
        <v>6532</v>
      </c>
      <c r="I14" s="173">
        <f t="shared" si="2"/>
        <v>6731</v>
      </c>
    </row>
    <row r="15" spans="1:9" s="105" customFormat="1" ht="18" customHeight="1">
      <c r="A15" s="1406" t="s">
        <v>1166</v>
      </c>
      <c r="B15" s="1407"/>
      <c r="C15" s="1407"/>
      <c r="D15" s="1407"/>
      <c r="E15" s="1407"/>
      <c r="F15" s="1407"/>
      <c r="G15" s="1407"/>
      <c r="H15" s="1407"/>
      <c r="I15" s="1408"/>
    </row>
    <row r="16" spans="1:9" s="105" customFormat="1" ht="12.75">
      <c r="A16" s="168" t="s">
        <v>662</v>
      </c>
      <c r="B16" s="118" t="s">
        <v>1167</v>
      </c>
      <c r="C16" s="67"/>
      <c r="D16" s="106"/>
      <c r="E16" s="106"/>
      <c r="F16" s="106"/>
      <c r="G16" s="266"/>
      <c r="H16" s="267">
        <f>SUM(D16:G16)</f>
        <v>0</v>
      </c>
      <c r="I16" s="169">
        <f>C16+H16</f>
        <v>0</v>
      </c>
    </row>
    <row r="17" spans="1:9" ht="13.5" thickBot="1">
      <c r="A17" s="270" t="s">
        <v>663</v>
      </c>
      <c r="B17" s="271" t="s">
        <v>1164</v>
      </c>
      <c r="C17" s="68"/>
      <c r="D17" s="272"/>
      <c r="E17" s="272"/>
      <c r="F17" s="272"/>
      <c r="G17" s="273"/>
      <c r="H17" s="267">
        <f>SUM(D17:G17)</f>
        <v>0</v>
      </c>
      <c r="I17" s="275">
        <f>C17+H17</f>
        <v>0</v>
      </c>
    </row>
    <row r="18" spans="1:9" ht="15.75" customHeight="1" thickBot="1">
      <c r="A18" s="1409" t="s">
        <v>1168</v>
      </c>
      <c r="B18" s="1410"/>
      <c r="C18" s="172">
        <f aca="true" t="shared" si="3" ref="C18:I18">SUM(C16:C17)</f>
        <v>0</v>
      </c>
      <c r="D18" s="172">
        <f t="shared" si="3"/>
        <v>0</v>
      </c>
      <c r="E18" s="172">
        <f t="shared" si="3"/>
        <v>0</v>
      </c>
      <c r="F18" s="172">
        <f t="shared" si="3"/>
        <v>0</v>
      </c>
      <c r="G18" s="274">
        <f t="shared" si="3"/>
        <v>0</v>
      </c>
      <c r="H18" s="274">
        <f t="shared" si="3"/>
        <v>0</v>
      </c>
      <c r="I18" s="173">
        <f t="shared" si="3"/>
        <v>0</v>
      </c>
    </row>
    <row r="19" spans="1:9" ht="18" customHeight="1" thickBot="1">
      <c r="A19" s="1411" t="s">
        <v>1169</v>
      </c>
      <c r="B19" s="1412"/>
      <c r="C19" s="276">
        <f aca="true" t="shared" si="4" ref="C19:I19">C14+C18</f>
        <v>199</v>
      </c>
      <c r="D19" s="276">
        <f t="shared" si="4"/>
        <v>6532</v>
      </c>
      <c r="E19" s="276">
        <f t="shared" si="4"/>
        <v>0</v>
      </c>
      <c r="F19" s="276">
        <f t="shared" si="4"/>
        <v>0</v>
      </c>
      <c r="G19" s="276">
        <f t="shared" si="4"/>
        <v>0</v>
      </c>
      <c r="H19" s="276">
        <f t="shared" si="4"/>
        <v>6532</v>
      </c>
      <c r="I19" s="173">
        <f t="shared" si="4"/>
        <v>6731</v>
      </c>
    </row>
  </sheetData>
  <sheetProtection sheet="1"/>
  <mergeCells count="12"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5/2013. (IV.26.)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12" sqref="C12"/>
    </sheetView>
  </sheetViews>
  <sheetFormatPr defaultColWidth="9.00390625" defaultRowHeight="12.75"/>
  <cols>
    <col min="1" max="1" width="5.875" style="70" customWidth="1"/>
    <col min="2" max="2" width="55.875" style="5" customWidth="1"/>
    <col min="3" max="4" width="14.875" style="5" customWidth="1"/>
    <col min="5" max="16384" width="9.375" style="5" customWidth="1"/>
  </cols>
  <sheetData>
    <row r="1" spans="1:4" s="64" customFormat="1" ht="15.75" thickBot="1">
      <c r="A1" s="63"/>
      <c r="D1" s="39" t="s">
        <v>714</v>
      </c>
    </row>
    <row r="2" spans="1:4" s="66" customFormat="1" ht="48" customHeight="1" thickBot="1">
      <c r="A2" s="65" t="s">
        <v>660</v>
      </c>
      <c r="B2" s="262" t="s">
        <v>661</v>
      </c>
      <c r="C2" s="262" t="s">
        <v>1171</v>
      </c>
      <c r="D2" s="277" t="s">
        <v>1172</v>
      </c>
    </row>
    <row r="3" spans="1:4" s="66" customFormat="1" ht="13.5" customHeight="1" thickBot="1">
      <c r="A3" s="278">
        <v>1</v>
      </c>
      <c r="B3" s="279">
        <v>2</v>
      </c>
      <c r="C3" s="279">
        <v>3</v>
      </c>
      <c r="D3" s="280">
        <v>4</v>
      </c>
    </row>
    <row r="4" spans="1:4" ht="18" customHeight="1">
      <c r="A4" s="285" t="s">
        <v>662</v>
      </c>
      <c r="B4" s="282" t="s">
        <v>828</v>
      </c>
      <c r="C4" s="283">
        <v>1356</v>
      </c>
      <c r="D4" s="284">
        <v>1356</v>
      </c>
    </row>
    <row r="5" spans="1:4" ht="18" customHeight="1">
      <c r="A5" s="285" t="s">
        <v>663</v>
      </c>
      <c r="B5" s="1262" t="s">
        <v>347</v>
      </c>
      <c r="C5" s="283">
        <v>1356</v>
      </c>
      <c r="D5" s="284">
        <v>1356</v>
      </c>
    </row>
    <row r="6" spans="1:4" ht="18" customHeight="1">
      <c r="A6" s="285" t="s">
        <v>664</v>
      </c>
      <c r="B6" s="282" t="s">
        <v>774</v>
      </c>
      <c r="C6" s="283">
        <v>273</v>
      </c>
      <c r="D6" s="284">
        <v>248</v>
      </c>
    </row>
    <row r="7" spans="1:4" ht="22.5" customHeight="1">
      <c r="A7" s="281" t="s">
        <v>665</v>
      </c>
      <c r="B7" s="1261" t="s">
        <v>807</v>
      </c>
      <c r="C7" s="283">
        <v>33</v>
      </c>
      <c r="D7" s="284">
        <v>30</v>
      </c>
    </row>
    <row r="8" spans="1:4" ht="18" customHeight="1">
      <c r="A8" s="285" t="s">
        <v>666</v>
      </c>
      <c r="B8" s="282"/>
      <c r="C8" s="283"/>
      <c r="D8" s="284"/>
    </row>
    <row r="9" spans="1:4" ht="18" customHeight="1">
      <c r="A9" s="281" t="s">
        <v>667</v>
      </c>
      <c r="B9" s="282"/>
      <c r="C9" s="283"/>
      <c r="D9" s="284"/>
    </row>
    <row r="10" spans="1:4" ht="18" customHeight="1">
      <c r="A10" s="285" t="s">
        <v>668</v>
      </c>
      <c r="B10" s="282"/>
      <c r="C10" s="283"/>
      <c r="D10" s="284"/>
    </row>
    <row r="11" spans="1:4" ht="18" customHeight="1">
      <c r="A11" s="281" t="s">
        <v>669</v>
      </c>
      <c r="B11" s="67"/>
      <c r="C11" s="283"/>
      <c r="D11" s="284"/>
    </row>
    <row r="12" spans="1:4" ht="18" customHeight="1">
      <c r="A12" s="285" t="s">
        <v>670</v>
      </c>
      <c r="B12" s="67"/>
      <c r="C12" s="283"/>
      <c r="D12" s="284"/>
    </row>
    <row r="13" spans="1:4" ht="18" customHeight="1">
      <c r="A13" s="281" t="s">
        <v>671</v>
      </c>
      <c r="B13" s="67"/>
      <c r="C13" s="283"/>
      <c r="D13" s="284"/>
    </row>
    <row r="14" spans="1:4" ht="18" customHeight="1">
      <c r="A14" s="285" t="s">
        <v>672</v>
      </c>
      <c r="B14" s="67"/>
      <c r="C14" s="283"/>
      <c r="D14" s="284"/>
    </row>
    <row r="15" spans="1:4" ht="18" customHeight="1">
      <c r="A15" s="281" t="s">
        <v>673</v>
      </c>
      <c r="B15" s="67"/>
      <c r="C15" s="283"/>
      <c r="D15" s="284"/>
    </row>
    <row r="16" spans="1:4" ht="18" customHeight="1">
      <c r="A16" s="285" t="s">
        <v>674</v>
      </c>
      <c r="B16" s="67"/>
      <c r="C16" s="283"/>
      <c r="D16" s="284"/>
    </row>
    <row r="17" spans="1:4" ht="18" customHeight="1">
      <c r="A17" s="281" t="s">
        <v>675</v>
      </c>
      <c r="B17" s="67"/>
      <c r="C17" s="283"/>
      <c r="D17" s="284"/>
    </row>
    <row r="18" spans="1:4" ht="18" customHeight="1">
      <c r="A18" s="285" t="s">
        <v>676</v>
      </c>
      <c r="B18" s="67"/>
      <c r="C18" s="283"/>
      <c r="D18" s="284"/>
    </row>
    <row r="19" spans="1:4" ht="18" customHeight="1" thickBot="1">
      <c r="A19" s="286" t="s">
        <v>677</v>
      </c>
      <c r="B19" s="68"/>
      <c r="C19" s="287"/>
      <c r="D19" s="288"/>
    </row>
    <row r="20" spans="1:4" ht="18" customHeight="1" thickBot="1">
      <c r="A20" s="289" t="s">
        <v>678</v>
      </c>
      <c r="B20" s="290" t="s">
        <v>696</v>
      </c>
      <c r="C20" s="291">
        <f>C4+C6+C7</f>
        <v>1662</v>
      </c>
      <c r="D20" s="292">
        <f>D4+D6+D7</f>
        <v>1634</v>
      </c>
    </row>
    <row r="21" spans="1:4" ht="25.5" customHeight="1">
      <c r="A21" s="69"/>
      <c r="B21" s="1429"/>
      <c r="C21" s="1429"/>
      <c r="D21" s="1429"/>
    </row>
  </sheetData>
  <sheetProtection/>
  <mergeCells count="1">
    <mergeCell ref="B21:D2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5/2013. (IV.26.)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0">
      <selection activeCell="E28" sqref="E28"/>
    </sheetView>
  </sheetViews>
  <sheetFormatPr defaultColWidth="9.00390625" defaultRowHeight="12.75"/>
  <cols>
    <col min="1" max="1" width="6.625" style="43" customWidth="1"/>
    <col min="2" max="2" width="32.875" style="43" customWidth="1"/>
    <col min="3" max="3" width="26.50390625" style="43" customWidth="1"/>
    <col min="4" max="5" width="12.875" style="43" customWidth="1"/>
    <col min="6" max="16384" width="9.375" style="43" customWidth="1"/>
  </cols>
  <sheetData>
    <row r="1" spans="3:5" ht="14.25" thickBot="1">
      <c r="C1" s="293"/>
      <c r="D1" s="293"/>
      <c r="E1" s="293" t="s">
        <v>783</v>
      </c>
    </row>
    <row r="2" spans="1:5" ht="42.75" customHeight="1" thickBot="1">
      <c r="A2" s="294" t="s">
        <v>724</v>
      </c>
      <c r="B2" s="295" t="s">
        <v>776</v>
      </c>
      <c r="C2" s="295" t="s">
        <v>777</v>
      </c>
      <c r="D2" s="296" t="s">
        <v>1173</v>
      </c>
      <c r="E2" s="297" t="s">
        <v>1174</v>
      </c>
    </row>
    <row r="3" spans="1:5" ht="15.75" customHeight="1">
      <c r="A3" s="1244" t="s">
        <v>662</v>
      </c>
      <c r="B3" s="1245" t="s">
        <v>869</v>
      </c>
      <c r="C3" s="1246"/>
      <c r="D3" s="1247"/>
      <c r="E3" s="1256"/>
    </row>
    <row r="4" spans="1:5" ht="24" customHeight="1">
      <c r="A4" s="1248" t="s">
        <v>663</v>
      </c>
      <c r="B4" s="1249" t="s">
        <v>870</v>
      </c>
      <c r="C4" s="1250" t="s">
        <v>871</v>
      </c>
      <c r="D4" s="1251">
        <v>2115</v>
      </c>
      <c r="E4" s="1257">
        <v>2115</v>
      </c>
    </row>
    <row r="5" spans="1:5" ht="15.75" customHeight="1">
      <c r="A5" s="1248" t="s">
        <v>664</v>
      </c>
      <c r="B5" s="1249" t="s">
        <v>872</v>
      </c>
      <c r="C5" s="1249" t="s">
        <v>873</v>
      </c>
      <c r="D5" s="1251">
        <v>305</v>
      </c>
      <c r="E5" s="1257">
        <v>305</v>
      </c>
    </row>
    <row r="6" spans="1:5" ht="15.75" customHeight="1">
      <c r="A6" s="1248" t="s">
        <v>665</v>
      </c>
      <c r="B6" s="1249" t="s">
        <v>874</v>
      </c>
      <c r="C6" s="1250" t="s">
        <v>875</v>
      </c>
      <c r="D6" s="1251">
        <v>373</v>
      </c>
      <c r="E6" s="1257">
        <v>370</v>
      </c>
    </row>
    <row r="7" spans="1:5" ht="15.75" customHeight="1">
      <c r="A7" s="1248" t="s">
        <v>666</v>
      </c>
      <c r="B7" s="1249" t="s">
        <v>876</v>
      </c>
      <c r="C7" s="1249" t="s">
        <v>877</v>
      </c>
      <c r="D7" s="1251">
        <v>1445</v>
      </c>
      <c r="E7" s="1257">
        <v>1445</v>
      </c>
    </row>
    <row r="8" spans="1:5" ht="15.75" customHeight="1">
      <c r="A8" s="1248" t="s">
        <v>667</v>
      </c>
      <c r="B8" s="1249" t="s">
        <v>878</v>
      </c>
      <c r="C8" s="1249" t="s">
        <v>879</v>
      </c>
      <c r="D8" s="1251">
        <v>385</v>
      </c>
      <c r="E8" s="1257">
        <v>295</v>
      </c>
    </row>
    <row r="9" spans="1:5" ht="17.25" customHeight="1">
      <c r="A9" s="1248"/>
      <c r="B9" s="1249" t="s">
        <v>880</v>
      </c>
      <c r="C9" s="1250" t="s">
        <v>881</v>
      </c>
      <c r="D9" s="1251">
        <v>95</v>
      </c>
      <c r="E9" s="1257">
        <v>95</v>
      </c>
    </row>
    <row r="10" spans="1:5" ht="15.75" customHeight="1">
      <c r="A10" s="1248" t="s">
        <v>668</v>
      </c>
      <c r="B10" s="1252" t="s">
        <v>696</v>
      </c>
      <c r="C10" s="1252"/>
      <c r="D10" s="1260">
        <f>D4+D5+D6+D7+D8+D9</f>
        <v>4718</v>
      </c>
      <c r="E10" s="1258">
        <f>E4+E5+E6+E7+E8+E9</f>
        <v>4625</v>
      </c>
    </row>
    <row r="11" spans="1:5" ht="15.75" customHeight="1">
      <c r="A11" s="1248" t="s">
        <v>669</v>
      </c>
      <c r="B11" s="1249"/>
      <c r="C11" s="1249"/>
      <c r="D11" s="1251"/>
      <c r="E11" s="1257"/>
    </row>
    <row r="12" spans="1:5" ht="15.75" customHeight="1">
      <c r="A12" s="1248" t="s">
        <v>670</v>
      </c>
      <c r="B12" s="1252" t="s">
        <v>882</v>
      </c>
      <c r="C12" s="1249"/>
      <c r="D12" s="1251"/>
      <c r="E12" s="1257"/>
    </row>
    <row r="13" spans="1:5" ht="15.75" customHeight="1">
      <c r="A13" s="1248" t="s">
        <v>671</v>
      </c>
      <c r="B13" s="1249" t="s">
        <v>883</v>
      </c>
      <c r="C13" s="1249" t="s">
        <v>884</v>
      </c>
      <c r="D13" s="1251">
        <v>40</v>
      </c>
      <c r="E13" s="1257"/>
    </row>
    <row r="14" spans="1:5" ht="15.75" customHeight="1">
      <c r="A14" s="1248" t="s">
        <v>672</v>
      </c>
      <c r="B14" s="1249" t="s">
        <v>885</v>
      </c>
      <c r="C14" s="1249" t="s">
        <v>886</v>
      </c>
      <c r="D14" s="1251">
        <v>10</v>
      </c>
      <c r="E14" s="1257">
        <v>9</v>
      </c>
    </row>
    <row r="15" spans="1:5" ht="15.75" customHeight="1">
      <c r="A15" s="1248" t="s">
        <v>673</v>
      </c>
      <c r="B15" s="1249" t="s">
        <v>887</v>
      </c>
      <c r="C15" s="1249" t="s">
        <v>884</v>
      </c>
      <c r="D15" s="1251">
        <v>40</v>
      </c>
      <c r="E15" s="1257">
        <v>40</v>
      </c>
    </row>
    <row r="16" spans="1:5" ht="15.75" customHeight="1">
      <c r="A16" s="1248" t="s">
        <v>674</v>
      </c>
      <c r="B16" s="1249" t="s">
        <v>888</v>
      </c>
      <c r="C16" s="1249" t="s">
        <v>884</v>
      </c>
      <c r="D16" s="1251">
        <v>165</v>
      </c>
      <c r="E16" s="1257">
        <v>165</v>
      </c>
    </row>
    <row r="17" spans="1:5" ht="15.75" customHeight="1">
      <c r="A17" s="1248" t="s">
        <v>675</v>
      </c>
      <c r="B17" s="1249" t="s">
        <v>889</v>
      </c>
      <c r="C17" s="1249" t="s">
        <v>884</v>
      </c>
      <c r="D17" s="1251">
        <v>550</v>
      </c>
      <c r="E17" s="1257">
        <v>550</v>
      </c>
    </row>
    <row r="18" spans="1:5" ht="15.75" customHeight="1">
      <c r="A18" s="1248" t="s">
        <v>676</v>
      </c>
      <c r="B18" s="1249" t="s">
        <v>890</v>
      </c>
      <c r="C18" s="1249" t="s">
        <v>884</v>
      </c>
      <c r="D18" s="1251">
        <v>178</v>
      </c>
      <c r="E18" s="1257">
        <v>178</v>
      </c>
    </row>
    <row r="19" spans="1:5" ht="15.75" customHeight="1">
      <c r="A19" s="1248" t="s">
        <v>677</v>
      </c>
      <c r="B19" s="1249" t="s">
        <v>891</v>
      </c>
      <c r="C19" s="1249" t="s">
        <v>884</v>
      </c>
      <c r="D19" s="1251">
        <v>300</v>
      </c>
      <c r="E19" s="1257">
        <v>220</v>
      </c>
    </row>
    <row r="20" spans="1:5" ht="15.75" customHeight="1">
      <c r="A20" s="1248" t="s">
        <v>678</v>
      </c>
      <c r="B20" s="1249" t="s">
        <v>892</v>
      </c>
      <c r="C20" s="1249" t="s">
        <v>884</v>
      </c>
      <c r="D20" s="1251">
        <v>20</v>
      </c>
      <c r="E20" s="1257"/>
    </row>
    <row r="21" spans="1:5" ht="15.75" customHeight="1">
      <c r="A21" s="1248" t="s">
        <v>679</v>
      </c>
      <c r="B21" s="1249" t="s">
        <v>893</v>
      </c>
      <c r="C21" s="1249" t="s">
        <v>884</v>
      </c>
      <c r="D21" s="1251">
        <v>152</v>
      </c>
      <c r="E21" s="1257">
        <v>152</v>
      </c>
    </row>
    <row r="22" spans="1:5" ht="15.75" customHeight="1">
      <c r="A22" s="1248" t="s">
        <v>680</v>
      </c>
      <c r="B22" s="1250" t="s">
        <v>894</v>
      </c>
      <c r="C22" s="1249" t="s">
        <v>884</v>
      </c>
      <c r="D22" s="1251">
        <v>45</v>
      </c>
      <c r="E22" s="1257">
        <v>45</v>
      </c>
    </row>
    <row r="23" spans="1:5" ht="15.75" customHeight="1">
      <c r="A23" s="1248" t="s">
        <v>681</v>
      </c>
      <c r="B23" s="1249" t="s">
        <v>895</v>
      </c>
      <c r="C23" s="1249" t="s">
        <v>896</v>
      </c>
      <c r="D23" s="1251">
        <v>247</v>
      </c>
      <c r="E23" s="1257">
        <v>247</v>
      </c>
    </row>
    <row r="24" spans="1:5" ht="15.75" customHeight="1">
      <c r="A24" s="1248" t="s">
        <v>682</v>
      </c>
      <c r="B24" s="1249" t="s">
        <v>897</v>
      </c>
      <c r="C24" s="1249" t="s">
        <v>898</v>
      </c>
      <c r="D24" s="1251">
        <v>94</v>
      </c>
      <c r="E24" s="1257">
        <v>94</v>
      </c>
    </row>
    <row r="25" spans="1:5" ht="15.75" customHeight="1">
      <c r="A25" s="1248" t="s">
        <v>683</v>
      </c>
      <c r="B25" s="1249" t="s">
        <v>899</v>
      </c>
      <c r="C25" s="1249" t="s">
        <v>886</v>
      </c>
      <c r="D25" s="1251">
        <v>20</v>
      </c>
      <c r="E25" s="1257">
        <v>20</v>
      </c>
    </row>
    <row r="26" spans="1:5" ht="15.75" customHeight="1">
      <c r="A26" s="1248" t="s">
        <v>684</v>
      </c>
      <c r="B26" s="1252" t="s">
        <v>696</v>
      </c>
      <c r="C26" s="1252"/>
      <c r="D26" s="1260">
        <f>D13+D14+D15+D16+D17+D18+D19+D20+D21+D23+D24+D22+D25</f>
        <v>1861</v>
      </c>
      <c r="E26" s="1258">
        <f>E13+E14+E15+E16+E17+E18+E19+E20+E21+E23+E24+E22+E25</f>
        <v>1720</v>
      </c>
    </row>
    <row r="27" spans="1:5" ht="15.75" customHeight="1">
      <c r="A27" s="1248" t="s">
        <v>685</v>
      </c>
      <c r="B27" s="1249"/>
      <c r="C27" s="1249"/>
      <c r="D27" s="1251"/>
      <c r="E27" s="1257"/>
    </row>
    <row r="28" spans="1:5" ht="15.75" customHeight="1">
      <c r="A28" s="1248" t="s">
        <v>686</v>
      </c>
      <c r="B28" s="1252" t="s">
        <v>900</v>
      </c>
      <c r="C28" s="1249"/>
      <c r="D28" s="1251"/>
      <c r="E28" s="1257"/>
    </row>
    <row r="29" spans="1:5" ht="15.75" customHeight="1">
      <c r="A29" s="1248" t="s">
        <v>687</v>
      </c>
      <c r="B29" s="1250" t="s">
        <v>874</v>
      </c>
      <c r="C29" s="1250" t="s">
        <v>901</v>
      </c>
      <c r="D29" s="1251">
        <v>50</v>
      </c>
      <c r="E29" s="1257">
        <v>50</v>
      </c>
    </row>
    <row r="30" spans="1:5" ht="15.75" customHeight="1">
      <c r="A30" s="1253" t="s">
        <v>688</v>
      </c>
      <c r="B30" s="1254"/>
      <c r="C30" s="1254"/>
      <c r="D30" s="1255">
        <f>D29</f>
        <v>50</v>
      </c>
      <c r="E30" s="1259">
        <f>E29</f>
        <v>50</v>
      </c>
    </row>
    <row r="31" spans="1:5" ht="15.75" customHeight="1">
      <c r="A31" s="298" t="s">
        <v>778</v>
      </c>
      <c r="B31" s="299"/>
      <c r="C31" s="299"/>
      <c r="D31" s="300"/>
      <c r="E31" s="301"/>
    </row>
    <row r="32" spans="1:5" ht="15.75" customHeight="1">
      <c r="A32" s="298" t="s">
        <v>779</v>
      </c>
      <c r="B32" s="299"/>
      <c r="C32" s="299"/>
      <c r="D32" s="300"/>
      <c r="E32" s="301"/>
    </row>
    <row r="33" spans="1:5" ht="15.75" customHeight="1">
      <c r="A33" s="298" t="s">
        <v>780</v>
      </c>
      <c r="B33" s="299"/>
      <c r="C33" s="299"/>
      <c r="D33" s="300"/>
      <c r="E33" s="301"/>
    </row>
    <row r="34" spans="1:5" ht="15.75" customHeight="1" thickBot="1">
      <c r="A34" s="302" t="s">
        <v>781</v>
      </c>
      <c r="B34" s="303"/>
      <c r="C34" s="303"/>
      <c r="D34" s="304"/>
      <c r="E34" s="305"/>
    </row>
    <row r="35" spans="1:5" ht="15.75" customHeight="1" thickBot="1">
      <c r="A35" s="1430" t="s">
        <v>696</v>
      </c>
      <c r="B35" s="1431"/>
      <c r="C35" s="306"/>
      <c r="D35" s="84">
        <f>D10+D26+D30</f>
        <v>6629</v>
      </c>
      <c r="E35" s="307">
        <f>E10+E26+E30</f>
        <v>6395</v>
      </c>
    </row>
  </sheetData>
  <sheetProtection/>
  <mergeCells count="1">
    <mergeCell ref="A35:B35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2012. évi céljelleggel juttatott támogatások felhasználásáról&amp;R&amp;"Times New Roman CE,Félkövér dőlt"&amp;11 6. tájékoztató tábla a 5/2013. (IV.26.)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74"/>
  <sheetViews>
    <sheetView zoomScaleSheetLayoutView="120" workbookViewId="0" topLeftCell="A166">
      <selection activeCell="E152" sqref="E152"/>
    </sheetView>
  </sheetViews>
  <sheetFormatPr defaultColWidth="12.00390625" defaultRowHeight="12.75"/>
  <cols>
    <col min="1" max="1" width="67.125" style="524" customWidth="1"/>
    <col min="2" max="2" width="6.125" style="524" customWidth="1"/>
    <col min="3" max="4" width="12.125" style="524" customWidth="1"/>
    <col min="5" max="5" width="12.125" style="575" customWidth="1"/>
    <col min="6" max="16384" width="12.00390625" style="524" customWidth="1"/>
  </cols>
  <sheetData>
    <row r="1" spans="1:5" ht="49.5" customHeight="1">
      <c r="A1" s="1433" t="s">
        <v>585</v>
      </c>
      <c r="B1" s="1434"/>
      <c r="C1" s="1434"/>
      <c r="D1" s="1434"/>
      <c r="E1" s="1434"/>
    </row>
    <row r="2" spans="3:5" ht="16.5" thickBot="1">
      <c r="C2" s="1435" t="s">
        <v>41</v>
      </c>
      <c r="D2" s="1435"/>
      <c r="E2" s="1435"/>
    </row>
    <row r="3" spans="1:5" ht="15.75" customHeight="1">
      <c r="A3" s="1436" t="s">
        <v>42</v>
      </c>
      <c r="B3" s="1439" t="s">
        <v>43</v>
      </c>
      <c r="C3" s="1442" t="s">
        <v>44</v>
      </c>
      <c r="D3" s="1442" t="s">
        <v>45</v>
      </c>
      <c r="E3" s="1444" t="s">
        <v>46</v>
      </c>
    </row>
    <row r="4" spans="1:5" ht="11.25" customHeight="1">
      <c r="A4" s="1437"/>
      <c r="B4" s="1440"/>
      <c r="C4" s="1443"/>
      <c r="D4" s="1443"/>
      <c r="E4" s="1445"/>
    </row>
    <row r="5" spans="1:5" ht="15.75">
      <c r="A5" s="1438"/>
      <c r="B5" s="1441"/>
      <c r="C5" s="1446" t="s">
        <v>47</v>
      </c>
      <c r="D5" s="1446"/>
      <c r="E5" s="1447"/>
    </row>
    <row r="6" spans="1:5" s="528" customFormat="1" ht="16.5" thickBot="1">
      <c r="A6" s="525">
        <v>1</v>
      </c>
      <c r="B6" s="526">
        <v>2</v>
      </c>
      <c r="C6" s="526">
        <v>3</v>
      </c>
      <c r="D6" s="526">
        <v>4</v>
      </c>
      <c r="E6" s="527">
        <v>5</v>
      </c>
    </row>
    <row r="7" spans="1:5" s="533" customFormat="1" ht="15.75">
      <c r="A7" s="529" t="s">
        <v>48</v>
      </c>
      <c r="B7" s="530" t="s">
        <v>49</v>
      </c>
      <c r="C7" s="531">
        <f>C8+C15+C18+C19+C20</f>
        <v>60763</v>
      </c>
      <c r="D7" s="531">
        <f>D8+D15+D18+D19+D20</f>
        <v>89</v>
      </c>
      <c r="E7" s="532"/>
    </row>
    <row r="8" spans="1:5" s="533" customFormat="1" ht="16.5" customHeight="1">
      <c r="A8" s="534" t="s">
        <v>50</v>
      </c>
      <c r="B8" s="535" t="s">
        <v>51</v>
      </c>
      <c r="C8" s="536">
        <f>C9+C12</f>
        <v>60763</v>
      </c>
      <c r="D8" s="536">
        <f>D9+D12</f>
        <v>89</v>
      </c>
      <c r="E8" s="537"/>
    </row>
    <row r="9" spans="1:5" s="533" customFormat="1" ht="15.75">
      <c r="A9" s="538" t="s">
        <v>52</v>
      </c>
      <c r="B9" s="535" t="s">
        <v>53</v>
      </c>
      <c r="C9" s="539">
        <f>SUM(C10:C11)</f>
        <v>0</v>
      </c>
      <c r="D9" s="539">
        <f>SUM(D10:D11)</f>
        <v>0</v>
      </c>
      <c r="E9" s="540"/>
    </row>
    <row r="10" spans="1:5" s="533" customFormat="1" ht="15.75">
      <c r="A10" s="541" t="s">
        <v>54</v>
      </c>
      <c r="B10" s="535" t="s">
        <v>55</v>
      </c>
      <c r="C10" s="542"/>
      <c r="D10" s="542"/>
      <c r="E10" s="540"/>
    </row>
    <row r="11" spans="1:5" s="533" customFormat="1" ht="15.75">
      <c r="A11" s="541" t="s">
        <v>56</v>
      </c>
      <c r="B11" s="535" t="s">
        <v>57</v>
      </c>
      <c r="C11" s="542"/>
      <c r="D11" s="542"/>
      <c r="E11" s="540"/>
    </row>
    <row r="12" spans="1:5" s="533" customFormat="1" ht="15.75">
      <c r="A12" s="538" t="s">
        <v>58</v>
      </c>
      <c r="B12" s="535" t="s">
        <v>59</v>
      </c>
      <c r="C12" s="539">
        <f>SUM(C13:C14)</f>
        <v>60763</v>
      </c>
      <c r="D12" s="539">
        <f>SUM(D13:D14)</f>
        <v>89</v>
      </c>
      <c r="E12" s="540"/>
    </row>
    <row r="13" spans="1:5" s="533" customFormat="1" ht="15.75">
      <c r="A13" s="541" t="s">
        <v>60</v>
      </c>
      <c r="B13" s="535" t="s">
        <v>61</v>
      </c>
      <c r="C13" s="542">
        <v>1109</v>
      </c>
      <c r="D13" s="542">
        <v>89</v>
      </c>
      <c r="E13" s="540"/>
    </row>
    <row r="14" spans="1:5" s="533" customFormat="1" ht="15.75">
      <c r="A14" s="541" t="s">
        <v>62</v>
      </c>
      <c r="B14" s="535" t="s">
        <v>63</v>
      </c>
      <c r="C14" s="542">
        <v>59654</v>
      </c>
      <c r="D14" s="542"/>
      <c r="E14" s="540"/>
    </row>
    <row r="15" spans="1:5" s="533" customFormat="1" ht="15.75">
      <c r="A15" s="534" t="s">
        <v>657</v>
      </c>
      <c r="B15" s="535" t="s">
        <v>64</v>
      </c>
      <c r="C15" s="539">
        <f>SUM(C16:C17)</f>
        <v>0</v>
      </c>
      <c r="D15" s="539">
        <f>SUM(D16:D17)</f>
        <v>0</v>
      </c>
      <c r="E15" s="540"/>
    </row>
    <row r="16" spans="1:5" s="533" customFormat="1" ht="15.75">
      <c r="A16" s="541" t="s">
        <v>625</v>
      </c>
      <c r="B16" s="535" t="s">
        <v>671</v>
      </c>
      <c r="C16" s="542"/>
      <c r="D16" s="542"/>
      <c r="E16" s="540"/>
    </row>
    <row r="17" spans="1:5" s="533" customFormat="1" ht="15.75">
      <c r="A17" s="541" t="s">
        <v>626</v>
      </c>
      <c r="B17" s="535" t="s">
        <v>672</v>
      </c>
      <c r="C17" s="542"/>
      <c r="D17" s="542"/>
      <c r="E17" s="540"/>
    </row>
    <row r="18" spans="1:5" s="533" customFormat="1" ht="15.75">
      <c r="A18" s="534" t="s">
        <v>65</v>
      </c>
      <c r="B18" s="535" t="s">
        <v>673</v>
      </c>
      <c r="C18" s="542"/>
      <c r="D18" s="542"/>
      <c r="E18" s="540"/>
    </row>
    <row r="19" spans="1:5" s="533" customFormat="1" ht="15.75">
      <c r="A19" s="534" t="s">
        <v>66</v>
      </c>
      <c r="B19" s="535" t="s">
        <v>674</v>
      </c>
      <c r="C19" s="542"/>
      <c r="D19" s="543"/>
      <c r="E19" s="540"/>
    </row>
    <row r="20" spans="1:5" s="533" customFormat="1" ht="15.75">
      <c r="A20" s="534" t="s">
        <v>67</v>
      </c>
      <c r="B20" s="535" t="s">
        <v>675</v>
      </c>
      <c r="C20" s="543"/>
      <c r="D20" s="542"/>
      <c r="E20" s="540"/>
    </row>
    <row r="21" spans="1:5" s="533" customFormat="1" ht="15.75">
      <c r="A21" s="544" t="s">
        <v>68</v>
      </c>
      <c r="B21" s="535" t="s">
        <v>676</v>
      </c>
      <c r="C21" s="545">
        <f>C22+C92+C112+C131</f>
        <v>1233815</v>
      </c>
      <c r="D21" s="545">
        <f>D22+D92+D112+D131</f>
        <v>1070633</v>
      </c>
      <c r="E21" s="546">
        <f>E22+E92+E112+E131</f>
        <v>0</v>
      </c>
    </row>
    <row r="22" spans="1:5" s="533" customFormat="1" ht="15.75">
      <c r="A22" s="544" t="s">
        <v>69</v>
      </c>
      <c r="B22" s="535" t="s">
        <v>677</v>
      </c>
      <c r="C22" s="545">
        <f>C23+C79+C90+C91</f>
        <v>1165129</v>
      </c>
      <c r="D22" s="545">
        <f>D23+D79+D90+D91</f>
        <v>1049389</v>
      </c>
      <c r="E22" s="546">
        <f>E23+E79+E90+E91</f>
        <v>0</v>
      </c>
    </row>
    <row r="23" spans="1:5" s="533" customFormat="1" ht="15.75">
      <c r="A23" s="534" t="s">
        <v>70</v>
      </c>
      <c r="B23" s="535" t="s">
        <v>678</v>
      </c>
      <c r="C23" s="547">
        <f>C24+C44</f>
        <v>1118232</v>
      </c>
      <c r="D23" s="547">
        <f>D24+D44</f>
        <v>1002492</v>
      </c>
      <c r="E23" s="548">
        <f>E24+E44</f>
        <v>0</v>
      </c>
    </row>
    <row r="24" spans="1:5" s="533" customFormat="1" ht="22.5">
      <c r="A24" s="538" t="s">
        <v>71</v>
      </c>
      <c r="B24" s="535" t="s">
        <v>679</v>
      </c>
      <c r="C24" s="539">
        <f>C25+C28+C31+C34+C37+C40+C43</f>
        <v>387283</v>
      </c>
      <c r="D24" s="539">
        <f>D25+D28+D31+D34+D37+D40+D43</f>
        <v>335259</v>
      </c>
      <c r="E24" s="549">
        <f>E25+E28+E31+E34+E37+E40+E43</f>
        <v>0</v>
      </c>
    </row>
    <row r="25" spans="1:5" s="533" customFormat="1" ht="15.75">
      <c r="A25" s="550" t="s">
        <v>72</v>
      </c>
      <c r="B25" s="535" t="s">
        <v>680</v>
      </c>
      <c r="C25" s="539">
        <f>SUM(C26:C27)</f>
        <v>183949</v>
      </c>
      <c r="D25" s="539">
        <f>SUM(D26:D27)</f>
        <v>157173</v>
      </c>
      <c r="E25" s="549">
        <f>SUM(E26:E27)</f>
        <v>0</v>
      </c>
    </row>
    <row r="26" spans="1:5" s="533" customFormat="1" ht="15.75">
      <c r="A26" s="551" t="s">
        <v>73</v>
      </c>
      <c r="B26" s="535" t="s">
        <v>681</v>
      </c>
      <c r="C26" s="542">
        <v>183949</v>
      </c>
      <c r="D26" s="542">
        <v>157173</v>
      </c>
      <c r="E26" s="552"/>
    </row>
    <row r="27" spans="1:5" s="533" customFormat="1" ht="15.75">
      <c r="A27" s="551" t="s">
        <v>74</v>
      </c>
      <c r="B27" s="535" t="s">
        <v>682</v>
      </c>
      <c r="C27" s="542"/>
      <c r="D27" s="543"/>
      <c r="E27" s="552"/>
    </row>
    <row r="28" spans="1:5" s="533" customFormat="1" ht="15.75">
      <c r="A28" s="550" t="s">
        <v>75</v>
      </c>
      <c r="B28" s="535" t="s">
        <v>683</v>
      </c>
      <c r="C28" s="539">
        <f>SUM(C29:C30)</f>
        <v>0</v>
      </c>
      <c r="D28" s="539">
        <f>SUM(D29:D30)</f>
        <v>0</v>
      </c>
      <c r="E28" s="549">
        <f>SUM(E29:E30)</f>
        <v>0</v>
      </c>
    </row>
    <row r="29" spans="1:5" s="533" customFormat="1" ht="15.75">
      <c r="A29" s="551" t="s">
        <v>76</v>
      </c>
      <c r="B29" s="535" t="s">
        <v>684</v>
      </c>
      <c r="C29" s="542"/>
      <c r="D29" s="542"/>
      <c r="E29" s="552"/>
    </row>
    <row r="30" spans="1:5" s="533" customFormat="1" ht="15.75">
      <c r="A30" s="551" t="s">
        <v>77</v>
      </c>
      <c r="B30" s="535" t="s">
        <v>685</v>
      </c>
      <c r="C30" s="542"/>
      <c r="D30" s="543"/>
      <c r="E30" s="552"/>
    </row>
    <row r="31" spans="1:5" s="533" customFormat="1" ht="15.75">
      <c r="A31" s="550" t="s">
        <v>78</v>
      </c>
      <c r="B31" s="535" t="s">
        <v>686</v>
      </c>
      <c r="C31" s="539">
        <f>SUM(C32:C33)</f>
        <v>23773</v>
      </c>
      <c r="D31" s="539">
        <f>SUM(D32:D33)</f>
        <v>22744</v>
      </c>
      <c r="E31" s="549">
        <f>SUM(E32:E33)</f>
        <v>0</v>
      </c>
    </row>
    <row r="32" spans="1:5" s="533" customFormat="1" ht="15.75">
      <c r="A32" s="551" t="s">
        <v>79</v>
      </c>
      <c r="B32" s="535" t="s">
        <v>687</v>
      </c>
      <c r="C32" s="542">
        <v>23773</v>
      </c>
      <c r="D32" s="542">
        <v>22744</v>
      </c>
      <c r="E32" s="552"/>
    </row>
    <row r="33" spans="1:5" s="533" customFormat="1" ht="15.75">
      <c r="A33" s="553" t="s">
        <v>80</v>
      </c>
      <c r="B33" s="535" t="s">
        <v>688</v>
      </c>
      <c r="C33" s="542"/>
      <c r="D33" s="543"/>
      <c r="E33" s="552"/>
    </row>
    <row r="34" spans="1:5" s="533" customFormat="1" ht="15.75">
      <c r="A34" s="550" t="s">
        <v>81</v>
      </c>
      <c r="B34" s="535" t="s">
        <v>689</v>
      </c>
      <c r="C34" s="539">
        <f>SUM(C35:C36)</f>
        <v>6942</v>
      </c>
      <c r="D34" s="539">
        <f>SUM(D35:D36)</f>
        <v>6942</v>
      </c>
      <c r="E34" s="549">
        <f>SUM(E35:E36)</f>
        <v>0</v>
      </c>
    </row>
    <row r="35" spans="1:5" s="533" customFormat="1" ht="15.75">
      <c r="A35" s="551" t="s">
        <v>82</v>
      </c>
      <c r="B35" s="535" t="s">
        <v>690</v>
      </c>
      <c r="C35" s="542">
        <v>6942</v>
      </c>
      <c r="D35" s="542">
        <v>6942</v>
      </c>
      <c r="E35" s="552"/>
    </row>
    <row r="36" spans="1:5" s="533" customFormat="1" ht="15.75">
      <c r="A36" s="553" t="s">
        <v>83</v>
      </c>
      <c r="B36" s="535" t="s">
        <v>778</v>
      </c>
      <c r="C36" s="542"/>
      <c r="D36" s="543"/>
      <c r="E36" s="552"/>
    </row>
    <row r="37" spans="1:5" s="533" customFormat="1" ht="15.75">
      <c r="A37" s="550" t="s">
        <v>84</v>
      </c>
      <c r="B37" s="535" t="s">
        <v>779</v>
      </c>
      <c r="C37" s="539">
        <f>SUM(C38:C39)</f>
        <v>0</v>
      </c>
      <c r="D37" s="539">
        <f>SUM(D38:D39)</f>
        <v>0</v>
      </c>
      <c r="E37" s="549">
        <f>SUM(E38:E39)</f>
        <v>0</v>
      </c>
    </row>
    <row r="38" spans="1:5" s="533" customFormat="1" ht="15.75">
      <c r="A38" s="551" t="s">
        <v>85</v>
      </c>
      <c r="B38" s="535" t="s">
        <v>780</v>
      </c>
      <c r="C38" s="542"/>
      <c r="D38" s="542"/>
      <c r="E38" s="552"/>
    </row>
    <row r="39" spans="1:5" s="533" customFormat="1" ht="15.75">
      <c r="A39" s="553" t="s">
        <v>86</v>
      </c>
      <c r="B39" s="535" t="s">
        <v>781</v>
      </c>
      <c r="C39" s="542"/>
      <c r="D39" s="543"/>
      <c r="E39" s="552"/>
    </row>
    <row r="40" spans="1:5" s="533" customFormat="1" ht="15.75">
      <c r="A40" s="550" t="s">
        <v>87</v>
      </c>
      <c r="B40" s="535" t="s">
        <v>88</v>
      </c>
      <c r="C40" s="539">
        <f>SUM(C41:C42)</f>
        <v>172619</v>
      </c>
      <c r="D40" s="539">
        <f>SUM(D41:D42)</f>
        <v>148400</v>
      </c>
      <c r="E40" s="549">
        <f>SUM(E41:E42)</f>
        <v>0</v>
      </c>
    </row>
    <row r="41" spans="1:5" s="533" customFormat="1" ht="15.75">
      <c r="A41" s="551" t="s">
        <v>89</v>
      </c>
      <c r="B41" s="535" t="s">
        <v>90</v>
      </c>
      <c r="C41" s="542">
        <v>172569</v>
      </c>
      <c r="D41" s="542">
        <v>148400</v>
      </c>
      <c r="E41" s="552"/>
    </row>
    <row r="42" spans="1:5" s="533" customFormat="1" ht="15.75">
      <c r="A42" s="553" t="s">
        <v>91</v>
      </c>
      <c r="B42" s="535" t="s">
        <v>92</v>
      </c>
      <c r="C42" s="542">
        <v>50</v>
      </c>
      <c r="D42" s="543"/>
      <c r="E42" s="552"/>
    </row>
    <row r="43" spans="1:5" s="533" customFormat="1" ht="15.75">
      <c r="A43" s="550" t="s">
        <v>93</v>
      </c>
      <c r="B43" s="535" t="s">
        <v>94</v>
      </c>
      <c r="C43" s="543"/>
      <c r="D43" s="542"/>
      <c r="E43" s="540"/>
    </row>
    <row r="44" spans="1:5" s="533" customFormat="1" ht="22.5">
      <c r="A44" s="538" t="s">
        <v>95</v>
      </c>
      <c r="B44" s="535" t="s">
        <v>96</v>
      </c>
      <c r="C44" s="539">
        <f>C45+C48+C51+C54+C57+C60+C63+C66+C69+C72+C75+C78</f>
        <v>730949</v>
      </c>
      <c r="D44" s="539">
        <f>D45+D48+D51+D54+D57+D60+D63+D66+D69+D72+D75+D78</f>
        <v>667233</v>
      </c>
      <c r="E44" s="549">
        <f>E45+E48+E51+E54+E57+E60+E63+E66+E69+E72+E75+E78</f>
        <v>0</v>
      </c>
    </row>
    <row r="45" spans="1:5" s="533" customFormat="1" ht="15.75">
      <c r="A45" s="550" t="s">
        <v>97</v>
      </c>
      <c r="B45" s="535" t="s">
        <v>98</v>
      </c>
      <c r="C45" s="539">
        <f>SUM(C46:C47)</f>
        <v>0</v>
      </c>
      <c r="D45" s="539">
        <f>SUM(D46:D47)</f>
        <v>0</v>
      </c>
      <c r="E45" s="549">
        <f>SUM(E46:E47)</f>
        <v>0</v>
      </c>
    </row>
    <row r="46" spans="1:5" s="533" customFormat="1" ht="15.75">
      <c r="A46" s="551" t="s">
        <v>99</v>
      </c>
      <c r="B46" s="535" t="s">
        <v>100</v>
      </c>
      <c r="C46" s="542"/>
      <c r="D46" s="542"/>
      <c r="E46" s="552"/>
    </row>
    <row r="47" spans="1:5" s="533" customFormat="1" ht="15.75">
      <c r="A47" s="553" t="s">
        <v>101</v>
      </c>
      <c r="B47" s="535" t="s">
        <v>102</v>
      </c>
      <c r="C47" s="542"/>
      <c r="D47" s="543"/>
      <c r="E47" s="552"/>
    </row>
    <row r="48" spans="1:5" s="533" customFormat="1" ht="15.75">
      <c r="A48" s="550" t="s">
        <v>104</v>
      </c>
      <c r="B48" s="535" t="s">
        <v>105</v>
      </c>
      <c r="C48" s="539">
        <f>SUM(C49:C50)</f>
        <v>0</v>
      </c>
      <c r="D48" s="539">
        <f>SUM(D49:D50)</f>
        <v>0</v>
      </c>
      <c r="E48" s="549">
        <f>SUM(E49:E50)</f>
        <v>0</v>
      </c>
    </row>
    <row r="49" spans="1:5" s="533" customFormat="1" ht="15.75">
      <c r="A49" s="551" t="s">
        <v>106</v>
      </c>
      <c r="B49" s="535" t="s">
        <v>107</v>
      </c>
      <c r="C49" s="542"/>
      <c r="D49" s="542"/>
      <c r="E49" s="552"/>
    </row>
    <row r="50" spans="1:5" s="533" customFormat="1" ht="15.75">
      <c r="A50" s="553" t="s">
        <v>108</v>
      </c>
      <c r="B50" s="535" t="s">
        <v>109</v>
      </c>
      <c r="C50" s="542"/>
      <c r="D50" s="543"/>
      <c r="E50" s="552"/>
    </row>
    <row r="51" spans="1:5" s="533" customFormat="1" ht="15.75">
      <c r="A51" s="550" t="s">
        <v>110</v>
      </c>
      <c r="B51" s="535" t="s">
        <v>111</v>
      </c>
      <c r="C51" s="539">
        <f>SUM(C52:C53)</f>
        <v>0</v>
      </c>
      <c r="D51" s="539">
        <f>SUM(D52:D53)</f>
        <v>0</v>
      </c>
      <c r="E51" s="549">
        <f>SUM(E52:E53)</f>
        <v>0</v>
      </c>
    </row>
    <row r="52" spans="1:5" s="533" customFormat="1" ht="15.75">
      <c r="A52" s="551" t="s">
        <v>112</v>
      </c>
      <c r="B52" s="535" t="s">
        <v>113</v>
      </c>
      <c r="C52" s="542"/>
      <c r="D52" s="542"/>
      <c r="E52" s="552"/>
    </row>
    <row r="53" spans="1:5" s="533" customFormat="1" ht="15.75">
      <c r="A53" s="553" t="s">
        <v>114</v>
      </c>
      <c r="B53" s="535" t="s">
        <v>115</v>
      </c>
      <c r="C53" s="542"/>
      <c r="D53" s="543"/>
      <c r="E53" s="552"/>
    </row>
    <row r="54" spans="1:5" s="533" customFormat="1" ht="15.75">
      <c r="A54" s="550" t="s">
        <v>116</v>
      </c>
      <c r="B54" s="535" t="s">
        <v>117</v>
      </c>
      <c r="C54" s="539">
        <f>SUM(C55:C56)</f>
        <v>0</v>
      </c>
      <c r="D54" s="539">
        <f>SUM(D55:D56)</f>
        <v>0</v>
      </c>
      <c r="E54" s="549">
        <f>SUM(E55:E56)</f>
        <v>0</v>
      </c>
    </row>
    <row r="55" spans="1:5" s="533" customFormat="1" ht="15.75">
      <c r="A55" s="551" t="s">
        <v>118</v>
      </c>
      <c r="B55" s="535" t="s">
        <v>119</v>
      </c>
      <c r="C55" s="542"/>
      <c r="D55" s="542"/>
      <c r="E55" s="552"/>
    </row>
    <row r="56" spans="1:5" s="533" customFormat="1" ht="15.75">
      <c r="A56" s="553" t="s">
        <v>120</v>
      </c>
      <c r="B56" s="535" t="s">
        <v>121</v>
      </c>
      <c r="C56" s="542"/>
      <c r="D56" s="543"/>
      <c r="E56" s="552"/>
    </row>
    <row r="57" spans="1:5" s="533" customFormat="1" ht="15.75">
      <c r="A57" s="550" t="s">
        <v>122</v>
      </c>
      <c r="B57" s="535" t="s">
        <v>123</v>
      </c>
      <c r="C57" s="539">
        <f>SUM(C58:C59)</f>
        <v>600299</v>
      </c>
      <c r="D57" s="539">
        <f>SUM(D58:D59)</f>
        <v>553627</v>
      </c>
      <c r="E57" s="549">
        <f>SUM(E58:E59)</f>
        <v>0</v>
      </c>
    </row>
    <row r="58" spans="1:5" s="533" customFormat="1" ht="15.75">
      <c r="A58" s="551" t="s">
        <v>124</v>
      </c>
      <c r="B58" s="535" t="s">
        <v>125</v>
      </c>
      <c r="C58" s="542">
        <v>600154</v>
      </c>
      <c r="D58" s="542">
        <v>553627</v>
      </c>
      <c r="E58" s="552"/>
    </row>
    <row r="59" spans="1:5" s="533" customFormat="1" ht="15.75">
      <c r="A59" s="553" t="s">
        <v>126</v>
      </c>
      <c r="B59" s="535" t="s">
        <v>127</v>
      </c>
      <c r="C59" s="542">
        <v>145</v>
      </c>
      <c r="D59" s="543"/>
      <c r="E59" s="552"/>
    </row>
    <row r="60" spans="1:5" s="533" customFormat="1" ht="15.75">
      <c r="A60" s="550" t="s">
        <v>128</v>
      </c>
      <c r="B60" s="535" t="s">
        <v>129</v>
      </c>
      <c r="C60" s="539">
        <f>SUM(C61:C62)</f>
        <v>23454</v>
      </c>
      <c r="D60" s="539">
        <f>SUM(D61:D62)</f>
        <v>21243</v>
      </c>
      <c r="E60" s="549">
        <f>SUM(E61:E62)</f>
        <v>0</v>
      </c>
    </row>
    <row r="61" spans="1:5" s="533" customFormat="1" ht="15.75">
      <c r="A61" s="551" t="s">
        <v>130</v>
      </c>
      <c r="B61" s="535" t="s">
        <v>131</v>
      </c>
      <c r="C61" s="542">
        <v>23374</v>
      </c>
      <c r="D61" s="542">
        <v>21243</v>
      </c>
      <c r="E61" s="552"/>
    </row>
    <row r="62" spans="1:5" s="533" customFormat="1" ht="15.75">
      <c r="A62" s="553" t="s">
        <v>132</v>
      </c>
      <c r="B62" s="535" t="s">
        <v>133</v>
      </c>
      <c r="C62" s="542">
        <v>80</v>
      </c>
      <c r="D62" s="543"/>
      <c r="E62" s="552"/>
    </row>
    <row r="63" spans="1:5" s="533" customFormat="1" ht="15.75">
      <c r="A63" s="550" t="s">
        <v>134</v>
      </c>
      <c r="B63" s="535" t="s">
        <v>135</v>
      </c>
      <c r="C63" s="539">
        <f>SUM(C64:C65)</f>
        <v>0</v>
      </c>
      <c r="D63" s="539">
        <f>SUM(D64:D65)</f>
        <v>0</v>
      </c>
      <c r="E63" s="549">
        <f>SUM(E64:E65)</f>
        <v>0</v>
      </c>
    </row>
    <row r="64" spans="1:5" s="533" customFormat="1" ht="15.75">
      <c r="A64" s="551" t="s">
        <v>136</v>
      </c>
      <c r="B64" s="535" t="s">
        <v>137</v>
      </c>
      <c r="C64" s="542"/>
      <c r="D64" s="542"/>
      <c r="E64" s="552"/>
    </row>
    <row r="65" spans="1:5" s="533" customFormat="1" ht="15.75">
      <c r="A65" s="553" t="s">
        <v>138</v>
      </c>
      <c r="B65" s="535" t="s">
        <v>139</v>
      </c>
      <c r="C65" s="542"/>
      <c r="D65" s="543"/>
      <c r="E65" s="552"/>
    </row>
    <row r="66" spans="1:5" s="533" customFormat="1" ht="15.75">
      <c r="A66" s="550" t="s">
        <v>140</v>
      </c>
      <c r="B66" s="535" t="s">
        <v>141</v>
      </c>
      <c r="C66" s="539">
        <f>SUM(C67:C68)</f>
        <v>77828</v>
      </c>
      <c r="D66" s="539">
        <f>SUM(D67:D68)</f>
        <v>71068</v>
      </c>
      <c r="E66" s="549">
        <f>SUM(E67:E68)</f>
        <v>0</v>
      </c>
    </row>
    <row r="67" spans="1:5" s="533" customFormat="1" ht="15.75">
      <c r="A67" s="551" t="s">
        <v>142</v>
      </c>
      <c r="B67" s="535" t="s">
        <v>143</v>
      </c>
      <c r="C67" s="542">
        <v>77828</v>
      </c>
      <c r="D67" s="542">
        <v>71068</v>
      </c>
      <c r="E67" s="552"/>
    </row>
    <row r="68" spans="1:5" s="533" customFormat="1" ht="15.75">
      <c r="A68" s="553" t="s">
        <v>144</v>
      </c>
      <c r="B68" s="535" t="s">
        <v>145</v>
      </c>
      <c r="C68" s="542"/>
      <c r="D68" s="543"/>
      <c r="E68" s="552"/>
    </row>
    <row r="69" spans="1:5" s="533" customFormat="1" ht="15.75">
      <c r="A69" s="550" t="s">
        <v>146</v>
      </c>
      <c r="B69" s="535" t="s">
        <v>147</v>
      </c>
      <c r="C69" s="539">
        <f>SUM(C70:C71)</f>
        <v>0</v>
      </c>
      <c r="D69" s="539">
        <f>SUM(D70:D71)</f>
        <v>0</v>
      </c>
      <c r="E69" s="549">
        <f>SUM(E70:E71)</f>
        <v>0</v>
      </c>
    </row>
    <row r="70" spans="1:5" s="533" customFormat="1" ht="15.75">
      <c r="A70" s="551" t="s">
        <v>148</v>
      </c>
      <c r="B70" s="535" t="s">
        <v>149</v>
      </c>
      <c r="C70" s="542"/>
      <c r="D70" s="542"/>
      <c r="E70" s="552"/>
    </row>
    <row r="71" spans="1:5" s="533" customFormat="1" ht="15.75">
      <c r="A71" s="553" t="s">
        <v>150</v>
      </c>
      <c r="B71" s="535" t="s">
        <v>151</v>
      </c>
      <c r="C71" s="542"/>
      <c r="D71" s="543"/>
      <c r="E71" s="552"/>
    </row>
    <row r="72" spans="1:5" s="533" customFormat="1" ht="15.75">
      <c r="A72" s="550" t="s">
        <v>152</v>
      </c>
      <c r="B72" s="535" t="s">
        <v>153</v>
      </c>
      <c r="C72" s="539">
        <f>SUM(C73:C74)</f>
        <v>0</v>
      </c>
      <c r="D72" s="539">
        <f>SUM(D73:D74)</f>
        <v>0</v>
      </c>
      <c r="E72" s="549">
        <f>SUM(E73:E74)</f>
        <v>0</v>
      </c>
    </row>
    <row r="73" spans="1:5" s="533" customFormat="1" ht="15.75">
      <c r="A73" s="551" t="s">
        <v>154</v>
      </c>
      <c r="B73" s="535" t="s">
        <v>155</v>
      </c>
      <c r="C73" s="542"/>
      <c r="D73" s="542"/>
      <c r="E73" s="552"/>
    </row>
    <row r="74" spans="1:5" s="533" customFormat="1" ht="15.75">
      <c r="A74" s="553" t="s">
        <v>156</v>
      </c>
      <c r="B74" s="535" t="s">
        <v>157</v>
      </c>
      <c r="C74" s="542"/>
      <c r="D74" s="543"/>
      <c r="E74" s="552"/>
    </row>
    <row r="75" spans="1:5" s="533" customFormat="1" ht="15.75">
      <c r="A75" s="550" t="s">
        <v>158</v>
      </c>
      <c r="B75" s="535" t="s">
        <v>159</v>
      </c>
      <c r="C75" s="539">
        <f>SUM(C76:C77)</f>
        <v>29368</v>
      </c>
      <c r="D75" s="539">
        <f>SUM(D76:D77)</f>
        <v>21295</v>
      </c>
      <c r="E75" s="549">
        <f>SUM(E76:E77)</f>
        <v>0</v>
      </c>
    </row>
    <row r="76" spans="1:5" s="533" customFormat="1" ht="15.75">
      <c r="A76" s="551" t="s">
        <v>160</v>
      </c>
      <c r="B76" s="535" t="s">
        <v>161</v>
      </c>
      <c r="C76" s="542">
        <v>29368</v>
      </c>
      <c r="D76" s="542">
        <v>21295</v>
      </c>
      <c r="E76" s="552"/>
    </row>
    <row r="77" spans="1:5" s="533" customFormat="1" ht="15.75">
      <c r="A77" s="553" t="s">
        <v>162</v>
      </c>
      <c r="B77" s="535" t="s">
        <v>163</v>
      </c>
      <c r="C77" s="542"/>
      <c r="D77" s="543"/>
      <c r="E77" s="552"/>
    </row>
    <row r="78" spans="1:5" s="533" customFormat="1" ht="15.75">
      <c r="A78" s="550" t="s">
        <v>164</v>
      </c>
      <c r="B78" s="535" t="s">
        <v>165</v>
      </c>
      <c r="C78" s="543"/>
      <c r="D78" s="542"/>
      <c r="E78" s="540"/>
    </row>
    <row r="79" spans="1:5" s="533" customFormat="1" ht="15.75">
      <c r="A79" s="534" t="s">
        <v>627</v>
      </c>
      <c r="B79" s="535" t="s">
        <v>166</v>
      </c>
      <c r="C79" s="547">
        <f>C80+C83+C86+C89</f>
        <v>46897</v>
      </c>
      <c r="D79" s="547">
        <f>D80+D83+D86+D89</f>
        <v>46897</v>
      </c>
      <c r="E79" s="547">
        <f>E80+E83+E86+E89</f>
        <v>0</v>
      </c>
    </row>
    <row r="80" spans="1:5" s="533" customFormat="1" ht="15.75">
      <c r="A80" s="550" t="s">
        <v>167</v>
      </c>
      <c r="B80" s="535" t="s">
        <v>168</v>
      </c>
      <c r="C80" s="539">
        <f>SUM(C81:C82)</f>
        <v>46871</v>
      </c>
      <c r="D80" s="539">
        <f>SUM(D81:D82)</f>
        <v>46871</v>
      </c>
      <c r="E80" s="549">
        <f>SUM(E81:E82)</f>
        <v>0</v>
      </c>
    </row>
    <row r="81" spans="1:5" s="533" customFormat="1" ht="15.75">
      <c r="A81" s="551" t="s">
        <v>169</v>
      </c>
      <c r="B81" s="535" t="s">
        <v>170</v>
      </c>
      <c r="C81" s="542">
        <v>46871</v>
      </c>
      <c r="D81" s="542">
        <v>46871</v>
      </c>
      <c r="E81" s="552"/>
    </row>
    <row r="82" spans="1:5" s="533" customFormat="1" ht="15.75">
      <c r="A82" s="553" t="s">
        <v>171</v>
      </c>
      <c r="B82" s="535" t="s">
        <v>172</v>
      </c>
      <c r="C82" s="542"/>
      <c r="D82" s="543"/>
      <c r="E82" s="552"/>
    </row>
    <row r="83" spans="1:5" s="533" customFormat="1" ht="15.75">
      <c r="A83" s="550" t="s">
        <v>173</v>
      </c>
      <c r="B83" s="535" t="s">
        <v>174</v>
      </c>
      <c r="C83" s="539">
        <f>SUM(C84:C85)</f>
        <v>0</v>
      </c>
      <c r="D83" s="539">
        <f>SUM(D84:D85)</f>
        <v>0</v>
      </c>
      <c r="E83" s="549">
        <f>SUM(E84:E85)</f>
        <v>0</v>
      </c>
    </row>
    <row r="84" spans="1:5" s="533" customFormat="1" ht="15.75">
      <c r="A84" s="551" t="s">
        <v>175</v>
      </c>
      <c r="B84" s="535" t="s">
        <v>176</v>
      </c>
      <c r="C84" s="542"/>
      <c r="D84" s="542"/>
      <c r="E84" s="552"/>
    </row>
    <row r="85" spans="1:5" s="533" customFormat="1" ht="15.75">
      <c r="A85" s="553" t="s">
        <v>177</v>
      </c>
      <c r="B85" s="535" t="s">
        <v>178</v>
      </c>
      <c r="C85" s="542"/>
      <c r="D85" s="543"/>
      <c r="E85" s="552"/>
    </row>
    <row r="86" spans="1:5" s="533" customFormat="1" ht="15.75">
      <c r="A86" s="550" t="s">
        <v>179</v>
      </c>
      <c r="B86" s="535" t="s">
        <v>180</v>
      </c>
      <c r="C86" s="539">
        <f>SUM(C87:C88)</f>
        <v>26</v>
      </c>
      <c r="D86" s="539">
        <f>SUM(D87:D88)</f>
        <v>26</v>
      </c>
      <c r="E86" s="549">
        <f>SUM(E87:E88)</f>
        <v>0</v>
      </c>
    </row>
    <row r="87" spans="1:5" s="533" customFormat="1" ht="15.75">
      <c r="A87" s="551" t="s">
        <v>181</v>
      </c>
      <c r="B87" s="535" t="s">
        <v>182</v>
      </c>
      <c r="C87" s="542">
        <v>26</v>
      </c>
      <c r="D87" s="542">
        <v>26</v>
      </c>
      <c r="E87" s="552"/>
    </row>
    <row r="88" spans="1:5" s="533" customFormat="1" ht="15.75">
      <c r="A88" s="553" t="s">
        <v>183</v>
      </c>
      <c r="B88" s="535" t="s">
        <v>184</v>
      </c>
      <c r="C88" s="542"/>
      <c r="D88" s="543"/>
      <c r="E88" s="552"/>
    </row>
    <row r="89" spans="1:5" s="533" customFormat="1" ht="15.75">
      <c r="A89" s="550" t="s">
        <v>628</v>
      </c>
      <c r="B89" s="535" t="s">
        <v>185</v>
      </c>
      <c r="C89" s="543"/>
      <c r="D89" s="542"/>
      <c r="E89" s="540"/>
    </row>
    <row r="90" spans="1:5" s="533" customFormat="1" ht="15.75">
      <c r="A90" s="534" t="s">
        <v>186</v>
      </c>
      <c r="B90" s="535" t="s">
        <v>187</v>
      </c>
      <c r="C90" s="554"/>
      <c r="D90" s="555"/>
      <c r="E90" s="556"/>
    </row>
    <row r="91" spans="1:5" s="533" customFormat="1" ht="15.75">
      <c r="A91" s="534" t="s">
        <v>188</v>
      </c>
      <c r="B91" s="535" t="s">
        <v>189</v>
      </c>
      <c r="C91" s="554"/>
      <c r="D91" s="555"/>
      <c r="E91" s="556"/>
    </row>
    <row r="92" spans="1:5" s="533" customFormat="1" ht="15.75">
      <c r="A92" s="534" t="s">
        <v>190</v>
      </c>
      <c r="B92" s="535" t="s">
        <v>191</v>
      </c>
      <c r="C92" s="545">
        <f>C93+C104+C109+C110+C111</f>
        <v>55058</v>
      </c>
      <c r="D92" s="545">
        <f>D93+D104+D109+D110+D111</f>
        <v>18549</v>
      </c>
      <c r="E92" s="546">
        <f>E93+E104+E109+E110+E111</f>
        <v>0</v>
      </c>
    </row>
    <row r="93" spans="1:5" s="533" customFormat="1" ht="15.75">
      <c r="A93" s="534" t="s">
        <v>192</v>
      </c>
      <c r="B93" s="535" t="s">
        <v>193</v>
      </c>
      <c r="C93" s="547">
        <f>C94+C99</f>
        <v>55058</v>
      </c>
      <c r="D93" s="547">
        <f>D94+D99</f>
        <v>18549</v>
      </c>
      <c r="E93" s="548">
        <f>E94+E99</f>
        <v>0</v>
      </c>
    </row>
    <row r="94" spans="1:5" s="533" customFormat="1" ht="15.75">
      <c r="A94" s="538" t="s">
        <v>194</v>
      </c>
      <c r="B94" s="535" t="s">
        <v>195</v>
      </c>
      <c r="C94" s="539">
        <f>C95+C98</f>
        <v>0</v>
      </c>
      <c r="D94" s="539">
        <f>D95+D98</f>
        <v>0</v>
      </c>
      <c r="E94" s="540"/>
    </row>
    <row r="95" spans="1:5" s="533" customFormat="1" ht="22.5">
      <c r="A95" s="550" t="s">
        <v>196</v>
      </c>
      <c r="B95" s="535" t="s">
        <v>197</v>
      </c>
      <c r="C95" s="539">
        <f>SUM(C96:C97)</f>
        <v>0</v>
      </c>
      <c r="D95" s="539">
        <f>SUM(D96:D97)</f>
        <v>0</v>
      </c>
      <c r="E95" s="540"/>
    </row>
    <row r="96" spans="1:5" s="533" customFormat="1" ht="20.25" customHeight="1">
      <c r="A96" s="551" t="s">
        <v>198</v>
      </c>
      <c r="B96" s="535" t="s">
        <v>199</v>
      </c>
      <c r="C96" s="542"/>
      <c r="D96" s="542"/>
      <c r="E96" s="540"/>
    </row>
    <row r="97" spans="1:5" s="533" customFormat="1" ht="15.75">
      <c r="A97" s="553" t="s">
        <v>200</v>
      </c>
      <c r="B97" s="535" t="s">
        <v>201</v>
      </c>
      <c r="C97" s="542"/>
      <c r="D97" s="543"/>
      <c r="E97" s="540"/>
    </row>
    <row r="98" spans="1:5" s="533" customFormat="1" ht="15.75">
      <c r="A98" s="550" t="s">
        <v>202</v>
      </c>
      <c r="B98" s="535" t="s">
        <v>203</v>
      </c>
      <c r="C98" s="543"/>
      <c r="D98" s="542"/>
      <c r="E98" s="540"/>
    </row>
    <row r="99" spans="1:5" s="533" customFormat="1" ht="15.75">
      <c r="A99" s="538" t="s">
        <v>204</v>
      </c>
      <c r="B99" s="535" t="s">
        <v>205</v>
      </c>
      <c r="C99" s="539">
        <f>C100+C103</f>
        <v>55058</v>
      </c>
      <c r="D99" s="539">
        <f>D100+D103</f>
        <v>18549</v>
      </c>
      <c r="E99" s="540"/>
    </row>
    <row r="100" spans="1:5" s="533" customFormat="1" ht="15.75" customHeight="1">
      <c r="A100" s="550" t="s">
        <v>206</v>
      </c>
      <c r="B100" s="535" t="s">
        <v>207</v>
      </c>
      <c r="C100" s="539">
        <f>SUM(C101:C102)</f>
        <v>55058</v>
      </c>
      <c r="D100" s="539">
        <f>SUM(D101:D102)</f>
        <v>18549</v>
      </c>
      <c r="E100" s="540"/>
    </row>
    <row r="101" spans="1:5" s="533" customFormat="1" ht="15.75">
      <c r="A101" s="551" t="s">
        <v>208</v>
      </c>
      <c r="B101" s="535" t="s">
        <v>209</v>
      </c>
      <c r="C101" s="542">
        <v>32157</v>
      </c>
      <c r="D101" s="542">
        <v>18549</v>
      </c>
      <c r="E101" s="540"/>
    </row>
    <row r="102" spans="1:5" s="533" customFormat="1" ht="15.75">
      <c r="A102" s="553" t="s">
        <v>210</v>
      </c>
      <c r="B102" s="535" t="s">
        <v>211</v>
      </c>
      <c r="C102" s="542">
        <v>22901</v>
      </c>
      <c r="D102" s="543"/>
      <c r="E102" s="540"/>
    </row>
    <row r="103" spans="1:5" s="533" customFormat="1" ht="15.75">
      <c r="A103" s="550" t="s">
        <v>212</v>
      </c>
      <c r="B103" s="535" t="s">
        <v>213</v>
      </c>
      <c r="C103" s="543"/>
      <c r="D103" s="542"/>
      <c r="E103" s="540"/>
    </row>
    <row r="104" spans="1:5" s="533" customFormat="1" ht="15.75">
      <c r="A104" s="534" t="s">
        <v>629</v>
      </c>
      <c r="B104" s="535" t="s">
        <v>214</v>
      </c>
      <c r="C104" s="547">
        <f>C105+C108</f>
        <v>0</v>
      </c>
      <c r="D104" s="547">
        <f>D105+D108</f>
        <v>0</v>
      </c>
      <c r="E104" s="556"/>
    </row>
    <row r="105" spans="1:5" s="533" customFormat="1" ht="15.75">
      <c r="A105" s="557" t="s">
        <v>630</v>
      </c>
      <c r="B105" s="535" t="s">
        <v>215</v>
      </c>
      <c r="C105" s="539">
        <f>SUM(C106:C107)</f>
        <v>0</v>
      </c>
      <c r="D105" s="539">
        <f>SUM(D106:D107)</f>
        <v>0</v>
      </c>
      <c r="E105" s="540"/>
    </row>
    <row r="106" spans="1:5" s="533" customFormat="1" ht="15.75">
      <c r="A106" s="551" t="s">
        <v>631</v>
      </c>
      <c r="B106" s="535" t="s">
        <v>216</v>
      </c>
      <c r="C106" s="542"/>
      <c r="D106" s="542"/>
      <c r="E106" s="540"/>
    </row>
    <row r="107" spans="1:5" s="533" customFormat="1" ht="15.75">
      <c r="A107" s="553" t="s">
        <v>632</v>
      </c>
      <c r="B107" s="535" t="s">
        <v>217</v>
      </c>
      <c r="C107" s="542"/>
      <c r="D107" s="543"/>
      <c r="E107" s="540"/>
    </row>
    <row r="108" spans="1:5" s="533" customFormat="1" ht="15.75">
      <c r="A108" s="557" t="s">
        <v>633</v>
      </c>
      <c r="B108" s="535" t="s">
        <v>218</v>
      </c>
      <c r="C108" s="543"/>
      <c r="D108" s="542"/>
      <c r="E108" s="540"/>
    </row>
    <row r="109" spans="1:5" s="533" customFormat="1" ht="15.75">
      <c r="A109" s="534" t="s">
        <v>219</v>
      </c>
      <c r="B109" s="535" t="s">
        <v>220</v>
      </c>
      <c r="C109" s="555"/>
      <c r="D109" s="555"/>
      <c r="E109" s="556"/>
    </row>
    <row r="110" spans="1:5" s="533" customFormat="1" ht="15.75">
      <c r="A110" s="534" t="s">
        <v>221</v>
      </c>
      <c r="B110" s="535" t="s">
        <v>222</v>
      </c>
      <c r="C110" s="554"/>
      <c r="D110" s="555"/>
      <c r="E110" s="556"/>
    </row>
    <row r="111" spans="1:5" s="533" customFormat="1" ht="15.75">
      <c r="A111" s="534" t="s">
        <v>223</v>
      </c>
      <c r="B111" s="535" t="s">
        <v>224</v>
      </c>
      <c r="C111" s="554"/>
      <c r="D111" s="555"/>
      <c r="E111" s="556"/>
    </row>
    <row r="112" spans="1:5" s="533" customFormat="1" ht="15.75">
      <c r="A112" s="534" t="s">
        <v>225</v>
      </c>
      <c r="B112" s="535" t="s">
        <v>226</v>
      </c>
      <c r="C112" s="545">
        <f>C113+C124+C128+C129+C130</f>
        <v>13628</v>
      </c>
      <c r="D112" s="545">
        <f>D113+D124+D128+D129+D130</f>
        <v>2695</v>
      </c>
      <c r="E112" s="537"/>
    </row>
    <row r="113" spans="1:5" s="533" customFormat="1" ht="15.75">
      <c r="A113" s="534" t="s">
        <v>227</v>
      </c>
      <c r="B113" s="535" t="s">
        <v>228</v>
      </c>
      <c r="C113" s="547">
        <f>C114+C119</f>
        <v>13628</v>
      </c>
      <c r="D113" s="547">
        <f>D114+D119</f>
        <v>2695</v>
      </c>
      <c r="E113" s="540"/>
    </row>
    <row r="114" spans="1:5" s="533" customFormat="1" ht="15.75">
      <c r="A114" s="538" t="s">
        <v>229</v>
      </c>
      <c r="B114" s="535" t="s">
        <v>230</v>
      </c>
      <c r="C114" s="539">
        <f>C115+C118</f>
        <v>0</v>
      </c>
      <c r="D114" s="539">
        <f>D115+D118</f>
        <v>0</v>
      </c>
      <c r="E114" s="540"/>
    </row>
    <row r="115" spans="1:5" s="533" customFormat="1" ht="15.75">
      <c r="A115" s="550" t="s">
        <v>231</v>
      </c>
      <c r="B115" s="535" t="s">
        <v>232</v>
      </c>
      <c r="C115" s="539">
        <f>SUM(C116:C117)</f>
        <v>0</v>
      </c>
      <c r="D115" s="539">
        <f>SUM(D116:D117)</f>
        <v>0</v>
      </c>
      <c r="E115" s="540"/>
    </row>
    <row r="116" spans="1:5" s="533" customFormat="1" ht="15.75">
      <c r="A116" s="551" t="s">
        <v>233</v>
      </c>
      <c r="B116" s="535" t="s">
        <v>234</v>
      </c>
      <c r="C116" s="542"/>
      <c r="D116" s="542"/>
      <c r="E116" s="540"/>
    </row>
    <row r="117" spans="1:5" s="533" customFormat="1" ht="15.75">
      <c r="A117" s="553" t="s">
        <v>235</v>
      </c>
      <c r="B117" s="535" t="s">
        <v>236</v>
      </c>
      <c r="C117" s="542"/>
      <c r="D117" s="543"/>
      <c r="E117" s="540"/>
    </row>
    <row r="118" spans="1:5" s="533" customFormat="1" ht="15.75">
      <c r="A118" s="550" t="s">
        <v>237</v>
      </c>
      <c r="B118" s="535" t="s">
        <v>238</v>
      </c>
      <c r="C118" s="543"/>
      <c r="D118" s="542"/>
      <c r="E118" s="540"/>
    </row>
    <row r="119" spans="1:5" s="533" customFormat="1" ht="15.75">
      <c r="A119" s="538" t="s">
        <v>239</v>
      </c>
      <c r="B119" s="535" t="s">
        <v>240</v>
      </c>
      <c r="C119" s="539">
        <f>C120+C123</f>
        <v>13628</v>
      </c>
      <c r="D119" s="539">
        <f>D120+D123</f>
        <v>2695</v>
      </c>
      <c r="E119" s="540"/>
    </row>
    <row r="120" spans="1:5" s="533" customFormat="1" ht="15.75">
      <c r="A120" s="550" t="s">
        <v>241</v>
      </c>
      <c r="B120" s="535" t="s">
        <v>242</v>
      </c>
      <c r="C120" s="539">
        <f>SUM(C121:C122)</f>
        <v>13628</v>
      </c>
      <c r="D120" s="539">
        <f>SUM(D121:D122)</f>
        <v>2695</v>
      </c>
      <c r="E120" s="540"/>
    </row>
    <row r="121" spans="1:5" s="533" customFormat="1" ht="15.75">
      <c r="A121" s="551" t="s">
        <v>243</v>
      </c>
      <c r="B121" s="535" t="s">
        <v>244</v>
      </c>
      <c r="C121" s="542">
        <v>10659</v>
      </c>
      <c r="D121" s="542">
        <v>2695</v>
      </c>
      <c r="E121" s="540"/>
    </row>
    <row r="122" spans="1:5" s="533" customFormat="1" ht="15.75">
      <c r="A122" s="553" t="s">
        <v>245</v>
      </c>
      <c r="B122" s="535" t="s">
        <v>246</v>
      </c>
      <c r="C122" s="542">
        <v>2969</v>
      </c>
      <c r="D122" s="543"/>
      <c r="E122" s="540"/>
    </row>
    <row r="123" spans="1:5" s="533" customFormat="1" ht="15.75">
      <c r="A123" s="550" t="s">
        <v>247</v>
      </c>
      <c r="B123" s="535" t="s">
        <v>248</v>
      </c>
      <c r="C123" s="543"/>
      <c r="D123" s="542"/>
      <c r="E123" s="540"/>
    </row>
    <row r="124" spans="1:5" s="533" customFormat="1" ht="15.75">
      <c r="A124" s="534" t="s">
        <v>634</v>
      </c>
      <c r="B124" s="535" t="s">
        <v>249</v>
      </c>
      <c r="C124" s="547">
        <f>C125+C128</f>
        <v>0</v>
      </c>
      <c r="D124" s="547">
        <f>D125+D128</f>
        <v>0</v>
      </c>
      <c r="E124" s="556"/>
    </row>
    <row r="125" spans="1:5" s="533" customFormat="1" ht="15.75">
      <c r="A125" s="550" t="s">
        <v>635</v>
      </c>
      <c r="B125" s="535" t="s">
        <v>250</v>
      </c>
      <c r="C125" s="539">
        <f>SUM(C126:C127)</f>
        <v>0</v>
      </c>
      <c r="D125" s="539">
        <f>SUM(D126:D127)</f>
        <v>0</v>
      </c>
      <c r="E125" s="540"/>
    </row>
    <row r="126" spans="1:5" s="533" customFormat="1" ht="15.75">
      <c r="A126" s="551" t="s">
        <v>636</v>
      </c>
      <c r="B126" s="535" t="s">
        <v>251</v>
      </c>
      <c r="C126" s="542"/>
      <c r="D126" s="542"/>
      <c r="E126" s="540"/>
    </row>
    <row r="127" spans="1:5" s="533" customFormat="1" ht="15.75">
      <c r="A127" s="553" t="s">
        <v>637</v>
      </c>
      <c r="B127" s="535" t="s">
        <v>252</v>
      </c>
      <c r="C127" s="542"/>
      <c r="D127" s="543"/>
      <c r="E127" s="540"/>
    </row>
    <row r="128" spans="1:5" s="533" customFormat="1" ht="15.75">
      <c r="A128" s="550" t="s">
        <v>638</v>
      </c>
      <c r="B128" s="535" t="s">
        <v>253</v>
      </c>
      <c r="C128" s="543"/>
      <c r="D128" s="542"/>
      <c r="E128" s="540"/>
    </row>
    <row r="129" spans="1:5" s="533" customFormat="1" ht="15.75">
      <c r="A129" s="534" t="s">
        <v>254</v>
      </c>
      <c r="B129" s="535" t="s">
        <v>255</v>
      </c>
      <c r="C129" s="554"/>
      <c r="D129" s="555"/>
      <c r="E129" s="556"/>
    </row>
    <row r="130" spans="1:5" s="533" customFormat="1" ht="15.75">
      <c r="A130" s="534" t="s">
        <v>256</v>
      </c>
      <c r="B130" s="535" t="s">
        <v>257</v>
      </c>
      <c r="C130" s="554"/>
      <c r="D130" s="555"/>
      <c r="E130" s="556"/>
    </row>
    <row r="131" spans="1:5" s="533" customFormat="1" ht="15.75">
      <c r="A131" s="534" t="s">
        <v>258</v>
      </c>
      <c r="B131" s="535" t="s">
        <v>259</v>
      </c>
      <c r="C131" s="547">
        <f>C132+C137+C138</f>
        <v>0</v>
      </c>
      <c r="D131" s="547">
        <f>D132+D137+D138</f>
        <v>0</v>
      </c>
      <c r="E131" s="556"/>
    </row>
    <row r="132" spans="1:5" s="533" customFormat="1" ht="15.75">
      <c r="A132" s="534" t="s">
        <v>639</v>
      </c>
      <c r="B132" s="535" t="s">
        <v>260</v>
      </c>
      <c r="C132" s="547">
        <f>C133+C136</f>
        <v>0</v>
      </c>
      <c r="D132" s="547">
        <f>D133+D136</f>
        <v>0</v>
      </c>
      <c r="E132" s="556"/>
    </row>
    <row r="133" spans="1:5" s="533" customFormat="1" ht="15.75">
      <c r="A133" s="557" t="s">
        <v>640</v>
      </c>
      <c r="B133" s="535" t="s">
        <v>261</v>
      </c>
      <c r="C133" s="539">
        <f>SUM(C134:C135)</f>
        <v>0</v>
      </c>
      <c r="D133" s="539">
        <f>SUM(D134:D135)</f>
        <v>0</v>
      </c>
      <c r="E133" s="540"/>
    </row>
    <row r="134" spans="1:5" s="533" customFormat="1" ht="15.75">
      <c r="A134" s="551" t="s">
        <v>641</v>
      </c>
      <c r="B134" s="535" t="s">
        <v>262</v>
      </c>
      <c r="C134" s="542"/>
      <c r="D134" s="542"/>
      <c r="E134" s="540"/>
    </row>
    <row r="135" spans="1:5" s="533" customFormat="1" ht="15.75">
      <c r="A135" s="553" t="s">
        <v>642</v>
      </c>
      <c r="B135" s="535" t="s">
        <v>263</v>
      </c>
      <c r="C135" s="542"/>
      <c r="D135" s="543"/>
      <c r="E135" s="540"/>
    </row>
    <row r="136" spans="1:5" s="533" customFormat="1" ht="15.75">
      <c r="A136" s="557" t="s">
        <v>643</v>
      </c>
      <c r="B136" s="535" t="s">
        <v>264</v>
      </c>
      <c r="C136" s="543"/>
      <c r="D136" s="542"/>
      <c r="E136" s="540"/>
    </row>
    <row r="137" spans="1:5" s="533" customFormat="1" ht="15.75">
      <c r="A137" s="534" t="s">
        <v>265</v>
      </c>
      <c r="B137" s="535" t="s">
        <v>266</v>
      </c>
      <c r="C137" s="554"/>
      <c r="D137" s="555"/>
      <c r="E137" s="556"/>
    </row>
    <row r="138" spans="1:5" s="533" customFormat="1" ht="15.75">
      <c r="A138" s="534" t="s">
        <v>267</v>
      </c>
      <c r="B138" s="535" t="s">
        <v>268</v>
      </c>
      <c r="C138" s="554"/>
      <c r="D138" s="555"/>
      <c r="E138" s="556"/>
    </row>
    <row r="139" spans="1:5" s="533" customFormat="1" ht="15.75">
      <c r="A139" s="544" t="s">
        <v>1187</v>
      </c>
      <c r="B139" s="535" t="s">
        <v>269</v>
      </c>
      <c r="C139" s="543"/>
      <c r="D139" s="558">
        <f>D140</f>
        <v>13805</v>
      </c>
      <c r="E139" s="540"/>
    </row>
    <row r="140" spans="1:5" s="533" customFormat="1" ht="15.75">
      <c r="A140" s="534" t="s">
        <v>270</v>
      </c>
      <c r="B140" s="535" t="s">
        <v>271</v>
      </c>
      <c r="C140" s="554"/>
      <c r="D140" s="555">
        <f>D141+D143+D144+D149</f>
        <v>13805</v>
      </c>
      <c r="E140" s="556"/>
    </row>
    <row r="141" spans="1:5" s="533" customFormat="1" ht="15.75">
      <c r="A141" s="534" t="s">
        <v>272</v>
      </c>
      <c r="B141" s="535" t="s">
        <v>273</v>
      </c>
      <c r="C141" s="554"/>
      <c r="D141" s="555">
        <f>SUM(D142)</f>
        <v>12430</v>
      </c>
      <c r="E141" s="556"/>
    </row>
    <row r="142" spans="1:5" s="533" customFormat="1" ht="15.75">
      <c r="A142" s="550" t="s">
        <v>274</v>
      </c>
      <c r="B142" s="535" t="s">
        <v>275</v>
      </c>
      <c r="C142" s="543"/>
      <c r="D142" s="542">
        <v>12430</v>
      </c>
      <c r="E142" s="540"/>
    </row>
    <row r="143" spans="1:5" s="533" customFormat="1" ht="15.75">
      <c r="A143" s="534" t="s">
        <v>644</v>
      </c>
      <c r="B143" s="535" t="s">
        <v>276</v>
      </c>
      <c r="C143" s="554"/>
      <c r="D143" s="555"/>
      <c r="E143" s="556"/>
    </row>
    <row r="144" spans="1:5" s="533" customFormat="1" ht="15.75">
      <c r="A144" s="534" t="s">
        <v>645</v>
      </c>
      <c r="B144" s="535" t="s">
        <v>277</v>
      </c>
      <c r="C144" s="554"/>
      <c r="D144" s="555">
        <f>SUM(D145:D148)</f>
        <v>1375</v>
      </c>
      <c r="E144" s="556"/>
    </row>
    <row r="145" spans="1:5" s="533" customFormat="1" ht="15.75">
      <c r="A145" s="550" t="s">
        <v>278</v>
      </c>
      <c r="B145" s="535" t="s">
        <v>279</v>
      </c>
      <c r="C145" s="543"/>
      <c r="D145" s="542"/>
      <c r="E145" s="540"/>
    </row>
    <row r="146" spans="1:5" s="533" customFormat="1" ht="15.75">
      <c r="A146" s="550" t="s">
        <v>280</v>
      </c>
      <c r="B146" s="535" t="s">
        <v>281</v>
      </c>
      <c r="C146" s="543"/>
      <c r="D146" s="542">
        <v>1375</v>
      </c>
      <c r="E146" s="540"/>
    </row>
    <row r="147" spans="1:5" s="533" customFormat="1" ht="15.75">
      <c r="A147" s="550" t="s">
        <v>282</v>
      </c>
      <c r="B147" s="535" t="s">
        <v>283</v>
      </c>
      <c r="C147" s="543"/>
      <c r="D147" s="542"/>
      <c r="E147" s="540"/>
    </row>
    <row r="148" spans="1:5" s="533" customFormat="1" ht="15.75">
      <c r="A148" s="550" t="s">
        <v>284</v>
      </c>
      <c r="B148" s="535" t="s">
        <v>285</v>
      </c>
      <c r="C148" s="543"/>
      <c r="D148" s="542"/>
      <c r="E148" s="540"/>
    </row>
    <row r="149" spans="1:5" s="533" customFormat="1" ht="15.75">
      <c r="A149" s="534" t="s">
        <v>286</v>
      </c>
      <c r="B149" s="535" t="s">
        <v>287</v>
      </c>
      <c r="C149" s="554"/>
      <c r="D149" s="555"/>
      <c r="E149" s="556"/>
    </row>
    <row r="150" spans="1:5" s="533" customFormat="1" ht="23.25" customHeight="1">
      <c r="A150" s="544" t="s">
        <v>288</v>
      </c>
      <c r="B150" s="535" t="s">
        <v>289</v>
      </c>
      <c r="C150" s="545">
        <f>C151+C170</f>
        <v>215335</v>
      </c>
      <c r="D150" s="545">
        <f>D151+D170</f>
        <v>106877</v>
      </c>
      <c r="E150" s="546">
        <f>E151+E170</f>
        <v>0</v>
      </c>
    </row>
    <row r="151" spans="1:5" s="533" customFormat="1" ht="33" customHeight="1">
      <c r="A151" s="534" t="s">
        <v>290</v>
      </c>
      <c r="B151" s="535" t="s">
        <v>291</v>
      </c>
      <c r="C151" s="547">
        <f>C152+C159+C166</f>
        <v>215335</v>
      </c>
      <c r="D151" s="547">
        <f>D152+D159+D166</f>
        <v>106877</v>
      </c>
      <c r="E151" s="548">
        <f>E152+E159+E166</f>
        <v>0</v>
      </c>
    </row>
    <row r="152" spans="1:5" s="533" customFormat="1" ht="15.75">
      <c r="A152" s="559" t="s">
        <v>292</v>
      </c>
      <c r="B152" s="535" t="s">
        <v>293</v>
      </c>
      <c r="C152" s="539">
        <f>C153+C156</f>
        <v>215335</v>
      </c>
      <c r="D152" s="539">
        <f>D153+D156</f>
        <v>106877</v>
      </c>
      <c r="E152" s="549">
        <f>E153+E156</f>
        <v>0</v>
      </c>
    </row>
    <row r="153" spans="1:5" s="533" customFormat="1" ht="21" customHeight="1">
      <c r="A153" s="550" t="s">
        <v>294</v>
      </c>
      <c r="B153" s="535" t="s">
        <v>295</v>
      </c>
      <c r="C153" s="539">
        <f>C154+C155</f>
        <v>0</v>
      </c>
      <c r="D153" s="539">
        <f>D154+D155</f>
        <v>0</v>
      </c>
      <c r="E153" s="549">
        <f>E154+E155</f>
        <v>0</v>
      </c>
    </row>
    <row r="154" spans="1:5" s="533" customFormat="1" ht="22.5">
      <c r="A154" s="551" t="s">
        <v>296</v>
      </c>
      <c r="B154" s="535" t="s">
        <v>297</v>
      </c>
      <c r="C154" s="542"/>
      <c r="D154" s="542"/>
      <c r="E154" s="552"/>
    </row>
    <row r="155" spans="1:5" s="533" customFormat="1" ht="15.75">
      <c r="A155" s="553" t="s">
        <v>306</v>
      </c>
      <c r="B155" s="535" t="s">
        <v>307</v>
      </c>
      <c r="C155" s="542"/>
      <c r="D155" s="543"/>
      <c r="E155" s="552"/>
    </row>
    <row r="156" spans="1:5" s="533" customFormat="1" ht="22.5" customHeight="1">
      <c r="A156" s="550" t="s">
        <v>308</v>
      </c>
      <c r="B156" s="535" t="s">
        <v>309</v>
      </c>
      <c r="C156" s="539">
        <f>C157+C158</f>
        <v>215335</v>
      </c>
      <c r="D156" s="539">
        <f>D157+D158</f>
        <v>106877</v>
      </c>
      <c r="E156" s="549">
        <f>E157+E158</f>
        <v>0</v>
      </c>
    </row>
    <row r="157" spans="1:5" s="533" customFormat="1" ht="22.5">
      <c r="A157" s="551" t="s">
        <v>310</v>
      </c>
      <c r="B157" s="535" t="s">
        <v>311</v>
      </c>
      <c r="C157" s="542">
        <v>215335</v>
      </c>
      <c r="D157" s="542">
        <v>106877</v>
      </c>
      <c r="E157" s="552"/>
    </row>
    <row r="158" spans="1:5" s="533" customFormat="1" ht="15.75">
      <c r="A158" s="553" t="s">
        <v>306</v>
      </c>
      <c r="B158" s="535" t="s">
        <v>312</v>
      </c>
      <c r="C158" s="542"/>
      <c r="D158" s="560"/>
      <c r="E158" s="552"/>
    </row>
    <row r="159" spans="1:5" s="533" customFormat="1" ht="26.25" customHeight="1">
      <c r="A159" s="559" t="s">
        <v>339</v>
      </c>
      <c r="B159" s="535" t="s">
        <v>340</v>
      </c>
      <c r="C159" s="539">
        <f>C160+C163</f>
        <v>0</v>
      </c>
      <c r="D159" s="539">
        <f>D160+D163</f>
        <v>0</v>
      </c>
      <c r="E159" s="540"/>
    </row>
    <row r="160" spans="1:5" s="533" customFormat="1" ht="24.75" customHeight="1">
      <c r="A160" s="550" t="s">
        <v>341</v>
      </c>
      <c r="B160" s="535" t="s">
        <v>342</v>
      </c>
      <c r="C160" s="539">
        <f>C161+C162</f>
        <v>0</v>
      </c>
      <c r="D160" s="539">
        <f>D161+D162</f>
        <v>0</v>
      </c>
      <c r="E160" s="540"/>
    </row>
    <row r="161" spans="1:5" s="533" customFormat="1" ht="15.75" customHeight="1">
      <c r="A161" s="551" t="s">
        <v>343</v>
      </c>
      <c r="B161" s="535" t="s">
        <v>344</v>
      </c>
      <c r="C161" s="542"/>
      <c r="D161" s="542"/>
      <c r="E161" s="540"/>
    </row>
    <row r="162" spans="1:5" s="533" customFormat="1" ht="15.75" customHeight="1">
      <c r="A162" s="553" t="s">
        <v>345</v>
      </c>
      <c r="B162" s="535" t="s">
        <v>346</v>
      </c>
      <c r="C162" s="542"/>
      <c r="D162" s="543"/>
      <c r="E162" s="540"/>
    </row>
    <row r="163" spans="1:5" s="533" customFormat="1" ht="24.75" customHeight="1">
      <c r="A163" s="550" t="s">
        <v>351</v>
      </c>
      <c r="B163" s="535" t="s">
        <v>352</v>
      </c>
      <c r="C163" s="539">
        <f>C164+C165</f>
        <v>0</v>
      </c>
      <c r="D163" s="539">
        <f>D164+D165</f>
        <v>0</v>
      </c>
      <c r="E163" s="540"/>
    </row>
    <row r="164" spans="1:5" s="533" customFormat="1" ht="16.5" customHeight="1">
      <c r="A164" s="551" t="s">
        <v>353</v>
      </c>
      <c r="B164" s="535" t="s">
        <v>354</v>
      </c>
      <c r="C164" s="542"/>
      <c r="D164" s="542"/>
      <c r="E164" s="540"/>
    </row>
    <row r="165" spans="1:5" s="533" customFormat="1" ht="15.75">
      <c r="A165" s="553" t="s">
        <v>355</v>
      </c>
      <c r="B165" s="535" t="s">
        <v>356</v>
      </c>
      <c r="C165" s="542"/>
      <c r="D165" s="560"/>
      <c r="E165" s="540"/>
    </row>
    <row r="166" spans="1:5" s="533" customFormat="1" ht="15.75">
      <c r="A166" s="559" t="s">
        <v>357</v>
      </c>
      <c r="B166" s="535" t="s">
        <v>358</v>
      </c>
      <c r="C166" s="539">
        <f>C167+C170</f>
        <v>0</v>
      </c>
      <c r="D166" s="539">
        <f>D167+D170</f>
        <v>0</v>
      </c>
      <c r="E166" s="540"/>
    </row>
    <row r="167" spans="1:5" s="533" customFormat="1" ht="22.5">
      <c r="A167" s="550" t="s">
        <v>359</v>
      </c>
      <c r="B167" s="535" t="s">
        <v>360</v>
      </c>
      <c r="C167" s="539">
        <f>C168+C169</f>
        <v>0</v>
      </c>
      <c r="D167" s="539">
        <f>D168+D169</f>
        <v>0</v>
      </c>
      <c r="E167" s="540"/>
    </row>
    <row r="168" spans="1:5" s="533" customFormat="1" ht="15.75">
      <c r="A168" s="551" t="s">
        <v>361</v>
      </c>
      <c r="B168" s="535" t="s">
        <v>362</v>
      </c>
      <c r="C168" s="542"/>
      <c r="D168" s="542"/>
      <c r="E168" s="540"/>
    </row>
    <row r="169" spans="1:5" s="533" customFormat="1" ht="15.75">
      <c r="A169" s="553" t="s">
        <v>363</v>
      </c>
      <c r="B169" s="535" t="s">
        <v>364</v>
      </c>
      <c r="C169" s="542"/>
      <c r="D169" s="543"/>
      <c r="E169" s="540"/>
    </row>
    <row r="170" spans="1:5" s="533" customFormat="1" ht="24.75" customHeight="1">
      <c r="A170" s="561" t="s">
        <v>646</v>
      </c>
      <c r="B170" s="535" t="s">
        <v>365</v>
      </c>
      <c r="C170" s="547">
        <f>C171+C174+C177+C180</f>
        <v>0</v>
      </c>
      <c r="D170" s="547">
        <f>D171+D174+D177+D180</f>
        <v>0</v>
      </c>
      <c r="E170" s="548">
        <f>E171+E174+E177+E180</f>
        <v>0</v>
      </c>
    </row>
    <row r="171" spans="1:5" s="533" customFormat="1" ht="22.5">
      <c r="A171" s="559" t="s">
        <v>647</v>
      </c>
      <c r="B171" s="535" t="s">
        <v>366</v>
      </c>
      <c r="C171" s="539">
        <f>C172+C173</f>
        <v>0</v>
      </c>
      <c r="D171" s="539">
        <f>D172+D173</f>
        <v>0</v>
      </c>
      <c r="E171" s="549">
        <f>E172+E173</f>
        <v>0</v>
      </c>
    </row>
    <row r="172" spans="1:5" s="533" customFormat="1" ht="15.75">
      <c r="A172" s="551" t="s">
        <v>648</v>
      </c>
      <c r="B172" s="535" t="s">
        <v>367</v>
      </c>
      <c r="C172" s="542"/>
      <c r="D172" s="542"/>
      <c r="E172" s="552"/>
    </row>
    <row r="173" spans="1:5" s="533" customFormat="1" ht="15.75">
      <c r="A173" s="553" t="s">
        <v>649</v>
      </c>
      <c r="B173" s="535" t="s">
        <v>368</v>
      </c>
      <c r="C173" s="542"/>
      <c r="D173" s="543"/>
      <c r="E173" s="552"/>
    </row>
    <row r="174" spans="1:5" s="533" customFormat="1" ht="15.75">
      <c r="A174" s="559" t="s">
        <v>650</v>
      </c>
      <c r="B174" s="535" t="s">
        <v>369</v>
      </c>
      <c r="C174" s="539">
        <f>C175+C176</f>
        <v>0</v>
      </c>
      <c r="D174" s="539">
        <f>D175+D176</f>
        <v>0</v>
      </c>
      <c r="E174" s="540"/>
    </row>
    <row r="175" spans="1:5" s="533" customFormat="1" ht="15.75">
      <c r="A175" s="551" t="s">
        <v>370</v>
      </c>
      <c r="B175" s="535" t="s">
        <v>371</v>
      </c>
      <c r="C175" s="542"/>
      <c r="D175" s="542"/>
      <c r="E175" s="540"/>
    </row>
    <row r="176" spans="1:5" s="533" customFormat="1" ht="15.75">
      <c r="A176" s="553" t="s">
        <v>372</v>
      </c>
      <c r="B176" s="535" t="s">
        <v>373</v>
      </c>
      <c r="C176" s="542"/>
      <c r="D176" s="560"/>
      <c r="E176" s="540"/>
    </row>
    <row r="177" spans="1:5" s="533" customFormat="1" ht="15.75">
      <c r="A177" s="559" t="s">
        <v>651</v>
      </c>
      <c r="B177" s="535" t="s">
        <v>374</v>
      </c>
      <c r="C177" s="539">
        <f>C178+C179</f>
        <v>0</v>
      </c>
      <c r="D177" s="539">
        <f>D178+D179</f>
        <v>0</v>
      </c>
      <c r="E177" s="540"/>
    </row>
    <row r="178" spans="1:5" s="533" customFormat="1" ht="15.75">
      <c r="A178" s="551" t="s">
        <v>652</v>
      </c>
      <c r="B178" s="535" t="s">
        <v>375</v>
      </c>
      <c r="C178" s="542"/>
      <c r="D178" s="542"/>
      <c r="E178" s="540"/>
    </row>
    <row r="179" spans="1:5" s="533" customFormat="1" ht="15.75">
      <c r="A179" s="553" t="s">
        <v>653</v>
      </c>
      <c r="B179" s="535" t="s">
        <v>376</v>
      </c>
      <c r="C179" s="542"/>
      <c r="D179" s="543"/>
      <c r="E179" s="540"/>
    </row>
    <row r="180" spans="1:5" s="533" customFormat="1" ht="15.75">
      <c r="A180" s="559" t="s">
        <v>654</v>
      </c>
      <c r="B180" s="535" t="s">
        <v>377</v>
      </c>
      <c r="C180" s="539">
        <f>C181+C182</f>
        <v>0</v>
      </c>
      <c r="D180" s="539">
        <f>D181+D182</f>
        <v>0</v>
      </c>
      <c r="E180" s="540"/>
    </row>
    <row r="181" spans="1:5" s="533" customFormat="1" ht="15.75">
      <c r="A181" s="551" t="s">
        <v>655</v>
      </c>
      <c r="B181" s="535" t="s">
        <v>378</v>
      </c>
      <c r="C181" s="542"/>
      <c r="D181" s="542"/>
      <c r="E181" s="540"/>
    </row>
    <row r="182" spans="1:5" s="533" customFormat="1" ht="15.75">
      <c r="A182" s="553" t="s">
        <v>656</v>
      </c>
      <c r="B182" s="535" t="s">
        <v>379</v>
      </c>
      <c r="C182" s="542"/>
      <c r="D182" s="543"/>
      <c r="E182" s="540"/>
    </row>
    <row r="183" spans="1:5" s="533" customFormat="1" ht="15.75" customHeight="1">
      <c r="A183" s="544" t="s">
        <v>380</v>
      </c>
      <c r="B183" s="535" t="s">
        <v>381</v>
      </c>
      <c r="C183" s="545">
        <f>C7+C21+C139+C150</f>
        <v>1509913</v>
      </c>
      <c r="D183" s="545">
        <f>D7+D21+D139+D150</f>
        <v>1191404</v>
      </c>
      <c r="E183" s="546">
        <f>E7+E21+E139+E150</f>
        <v>0</v>
      </c>
    </row>
    <row r="184" spans="1:5" s="533" customFormat="1" ht="15.75">
      <c r="A184" s="544" t="s">
        <v>382</v>
      </c>
      <c r="B184" s="535" t="s">
        <v>383</v>
      </c>
      <c r="C184" s="543"/>
      <c r="D184" s="545">
        <f>D185+D193+D203</f>
        <v>284</v>
      </c>
      <c r="E184" s="546">
        <f>E185+E193+E203</f>
        <v>0</v>
      </c>
    </row>
    <row r="185" spans="1:5" s="533" customFormat="1" ht="15.75">
      <c r="A185" s="534" t="s">
        <v>384</v>
      </c>
      <c r="B185" s="535" t="s">
        <v>385</v>
      </c>
      <c r="C185" s="554"/>
      <c r="D185" s="547">
        <f>SUM(D186:D192)</f>
        <v>284</v>
      </c>
      <c r="E185" s="556"/>
    </row>
    <row r="186" spans="1:5" s="533" customFormat="1" ht="15.75">
      <c r="A186" s="550" t="s">
        <v>386</v>
      </c>
      <c r="B186" s="535" t="s">
        <v>387</v>
      </c>
      <c r="C186" s="543"/>
      <c r="D186" s="542">
        <v>284</v>
      </c>
      <c r="E186" s="540"/>
    </row>
    <row r="187" spans="1:5" s="533" customFormat="1" ht="15.75">
      <c r="A187" s="550" t="s">
        <v>388</v>
      </c>
      <c r="B187" s="535" t="s">
        <v>389</v>
      </c>
      <c r="C187" s="543"/>
      <c r="D187" s="542"/>
      <c r="E187" s="540"/>
    </row>
    <row r="188" spans="1:5" s="533" customFormat="1" ht="15.75">
      <c r="A188" s="550" t="s">
        <v>390</v>
      </c>
      <c r="B188" s="535" t="s">
        <v>391</v>
      </c>
      <c r="C188" s="543"/>
      <c r="D188" s="542"/>
      <c r="E188" s="540"/>
    </row>
    <row r="189" spans="1:5" s="533" customFormat="1" ht="15.75">
      <c r="A189" s="550" t="s">
        <v>392</v>
      </c>
      <c r="B189" s="535" t="s">
        <v>393</v>
      </c>
      <c r="C189" s="543"/>
      <c r="D189" s="542"/>
      <c r="E189" s="540"/>
    </row>
    <row r="190" spans="1:5" s="533" customFormat="1" ht="15.75">
      <c r="A190" s="550" t="s">
        <v>394</v>
      </c>
      <c r="B190" s="535" t="s">
        <v>395</v>
      </c>
      <c r="C190" s="543"/>
      <c r="D190" s="542"/>
      <c r="E190" s="540"/>
    </row>
    <row r="191" spans="1:5" s="533" customFormat="1" ht="15.75">
      <c r="A191" s="562" t="s">
        <v>396</v>
      </c>
      <c r="B191" s="535" t="s">
        <v>397</v>
      </c>
      <c r="C191" s="543"/>
      <c r="D191" s="542"/>
      <c r="E191" s="540"/>
    </row>
    <row r="192" spans="1:5" s="533" customFormat="1" ht="15.75">
      <c r="A192" s="550" t="s">
        <v>398</v>
      </c>
      <c r="B192" s="535" t="s">
        <v>399</v>
      </c>
      <c r="C192" s="543"/>
      <c r="D192" s="542"/>
      <c r="E192" s="540"/>
    </row>
    <row r="193" spans="1:5" s="533" customFormat="1" ht="15.75">
      <c r="A193" s="534" t="s">
        <v>400</v>
      </c>
      <c r="B193" s="535" t="s">
        <v>401</v>
      </c>
      <c r="C193" s="554"/>
      <c r="D193" s="547">
        <f>SUM(D194:D197)+D198</f>
        <v>0</v>
      </c>
      <c r="E193" s="548">
        <f>SUM(E194:E197)+E198</f>
        <v>0</v>
      </c>
    </row>
    <row r="194" spans="1:5" s="533" customFormat="1" ht="15.75">
      <c r="A194" s="550" t="s">
        <v>402</v>
      </c>
      <c r="B194" s="535" t="s">
        <v>403</v>
      </c>
      <c r="C194" s="543"/>
      <c r="D194" s="542"/>
      <c r="E194" s="540"/>
    </row>
    <row r="195" spans="1:5" s="533" customFormat="1" ht="15.75">
      <c r="A195" s="550" t="s">
        <v>404</v>
      </c>
      <c r="B195" s="535" t="s">
        <v>405</v>
      </c>
      <c r="C195" s="543"/>
      <c r="D195" s="542"/>
      <c r="E195" s="540"/>
    </row>
    <row r="196" spans="1:5" s="533" customFormat="1" ht="15.75">
      <c r="A196" s="550" t="s">
        <v>406</v>
      </c>
      <c r="B196" s="535" t="s">
        <v>407</v>
      </c>
      <c r="C196" s="543"/>
      <c r="D196" s="542"/>
      <c r="E196" s="540"/>
    </row>
    <row r="197" spans="1:5" s="533" customFormat="1" ht="15.75">
      <c r="A197" s="550" t="s">
        <v>408</v>
      </c>
      <c r="B197" s="535" t="s">
        <v>409</v>
      </c>
      <c r="C197" s="543"/>
      <c r="D197" s="542"/>
      <c r="E197" s="540"/>
    </row>
    <row r="198" spans="1:5" s="533" customFormat="1" ht="15.75">
      <c r="A198" s="550" t="s">
        <v>410</v>
      </c>
      <c r="B198" s="535" t="s">
        <v>411</v>
      </c>
      <c r="C198" s="543"/>
      <c r="D198" s="539">
        <f>SUM(D199:D202)</f>
        <v>0</v>
      </c>
      <c r="E198" s="549">
        <f>SUM(E199:E202)</f>
        <v>0</v>
      </c>
    </row>
    <row r="199" spans="1:5" s="533" customFormat="1" ht="15.75">
      <c r="A199" s="551" t="s">
        <v>412</v>
      </c>
      <c r="B199" s="535" t="s">
        <v>413</v>
      </c>
      <c r="C199" s="543"/>
      <c r="D199" s="542"/>
      <c r="E199" s="552"/>
    </row>
    <row r="200" spans="1:5" s="533" customFormat="1" ht="15.75">
      <c r="A200" s="551" t="s">
        <v>414</v>
      </c>
      <c r="B200" s="535" t="s">
        <v>415</v>
      </c>
      <c r="C200" s="543"/>
      <c r="D200" s="542"/>
      <c r="E200" s="540"/>
    </row>
    <row r="201" spans="1:5" s="533" customFormat="1" ht="15.75">
      <c r="A201" s="551" t="s">
        <v>416</v>
      </c>
      <c r="B201" s="535" t="s">
        <v>417</v>
      </c>
      <c r="C201" s="543"/>
      <c r="D201" s="542"/>
      <c r="E201" s="540"/>
    </row>
    <row r="202" spans="1:5" s="533" customFormat="1" ht="15.75">
      <c r="A202" s="551" t="s">
        <v>418</v>
      </c>
      <c r="B202" s="535" t="s">
        <v>419</v>
      </c>
      <c r="C202" s="543"/>
      <c r="D202" s="542"/>
      <c r="E202" s="540"/>
    </row>
    <row r="203" spans="1:5" s="533" customFormat="1" ht="15.75">
      <c r="A203" s="534" t="s">
        <v>420</v>
      </c>
      <c r="B203" s="535" t="s">
        <v>421</v>
      </c>
      <c r="C203" s="554"/>
      <c r="D203" s="547">
        <f>SUM(D204:D206)</f>
        <v>0</v>
      </c>
      <c r="E203" s="556"/>
    </row>
    <row r="204" spans="1:5" s="533" customFormat="1" ht="15.75">
      <c r="A204" s="550" t="s">
        <v>422</v>
      </c>
      <c r="B204" s="535" t="s">
        <v>423</v>
      </c>
      <c r="C204" s="543"/>
      <c r="D204" s="542"/>
      <c r="E204" s="540"/>
    </row>
    <row r="205" spans="1:5" s="533" customFormat="1" ht="15.75">
      <c r="A205" s="550" t="s">
        <v>424</v>
      </c>
      <c r="B205" s="535" t="s">
        <v>425</v>
      </c>
      <c r="C205" s="543"/>
      <c r="D205" s="542"/>
      <c r="E205" s="540"/>
    </row>
    <row r="206" spans="1:5" s="533" customFormat="1" ht="15.75">
      <c r="A206" s="550" t="s">
        <v>426</v>
      </c>
      <c r="B206" s="535" t="s">
        <v>427</v>
      </c>
      <c r="C206" s="543"/>
      <c r="D206" s="542"/>
      <c r="E206" s="540"/>
    </row>
    <row r="207" spans="1:5" s="533" customFormat="1" ht="15.75">
      <c r="A207" s="544" t="s">
        <v>428</v>
      </c>
      <c r="B207" s="535" t="s">
        <v>429</v>
      </c>
      <c r="C207" s="543"/>
      <c r="D207" s="545">
        <f>D208+D209+D214+D227+D228+D229</f>
        <v>7260</v>
      </c>
      <c r="E207" s="540"/>
    </row>
    <row r="208" spans="1:5" s="533" customFormat="1" ht="15.75">
      <c r="A208" s="534" t="s">
        <v>430</v>
      </c>
      <c r="B208" s="535" t="s">
        <v>431</v>
      </c>
      <c r="C208" s="554"/>
      <c r="D208" s="555">
        <v>443</v>
      </c>
      <c r="E208" s="556"/>
    </row>
    <row r="209" spans="1:5" s="533" customFormat="1" ht="15.75">
      <c r="A209" s="534" t="s">
        <v>432</v>
      </c>
      <c r="B209" s="535" t="s">
        <v>433</v>
      </c>
      <c r="C209" s="554"/>
      <c r="D209" s="547">
        <f>SUM(D210:D213)</f>
        <v>4079</v>
      </c>
      <c r="E209" s="556"/>
    </row>
    <row r="210" spans="1:5" s="533" customFormat="1" ht="15.75">
      <c r="A210" s="550" t="s">
        <v>434</v>
      </c>
      <c r="B210" s="535" t="s">
        <v>435</v>
      </c>
      <c r="C210" s="543"/>
      <c r="D210" s="542">
        <v>4079</v>
      </c>
      <c r="E210" s="540"/>
    </row>
    <row r="211" spans="1:5" s="533" customFormat="1" ht="15.75">
      <c r="A211" s="550" t="s">
        <v>436</v>
      </c>
      <c r="B211" s="535" t="s">
        <v>437</v>
      </c>
      <c r="C211" s="543"/>
      <c r="D211" s="542"/>
      <c r="E211" s="540"/>
    </row>
    <row r="212" spans="1:5" s="533" customFormat="1" ht="15.75">
      <c r="A212" s="550" t="s">
        <v>438</v>
      </c>
      <c r="B212" s="535" t="s">
        <v>439</v>
      </c>
      <c r="C212" s="543" t="s">
        <v>440</v>
      </c>
      <c r="D212" s="542"/>
      <c r="E212" s="540"/>
    </row>
    <row r="213" spans="1:5" s="533" customFormat="1" ht="15.75">
      <c r="A213" s="550" t="s">
        <v>441</v>
      </c>
      <c r="B213" s="535" t="s">
        <v>442</v>
      </c>
      <c r="C213" s="543"/>
      <c r="D213" s="542"/>
      <c r="E213" s="540"/>
    </row>
    <row r="214" spans="1:5" s="533" customFormat="1" ht="15.75">
      <c r="A214" s="534" t="s">
        <v>443</v>
      </c>
      <c r="B214" s="535" t="s">
        <v>444</v>
      </c>
      <c r="C214" s="554"/>
      <c r="D214" s="547">
        <f>D215+D221</f>
        <v>550</v>
      </c>
      <c r="E214" s="556"/>
    </row>
    <row r="215" spans="1:5" s="533" customFormat="1" ht="15.75">
      <c r="A215" s="550" t="s">
        <v>445</v>
      </c>
      <c r="B215" s="535" t="s">
        <v>446</v>
      </c>
      <c r="C215" s="543"/>
      <c r="D215" s="539">
        <f>SUM(D216:D220)</f>
        <v>0</v>
      </c>
      <c r="E215" s="540"/>
    </row>
    <row r="216" spans="1:5" s="533" customFormat="1" ht="15.75">
      <c r="A216" s="551" t="s">
        <v>447</v>
      </c>
      <c r="B216" s="535" t="s">
        <v>448</v>
      </c>
      <c r="C216" s="543"/>
      <c r="D216" s="542"/>
      <c r="E216" s="540"/>
    </row>
    <row r="217" spans="1:5" s="533" customFormat="1" ht="15.75">
      <c r="A217" s="551" t="s">
        <v>449</v>
      </c>
      <c r="B217" s="535" t="s">
        <v>450</v>
      </c>
      <c r="C217" s="543"/>
      <c r="D217" s="542"/>
      <c r="E217" s="540"/>
    </row>
    <row r="218" spans="1:5" s="533" customFormat="1" ht="15.75">
      <c r="A218" s="551" t="s">
        <v>451</v>
      </c>
      <c r="B218" s="535" t="s">
        <v>452</v>
      </c>
      <c r="C218" s="543"/>
      <c r="D218" s="542"/>
      <c r="E218" s="540"/>
    </row>
    <row r="219" spans="1:5" s="533" customFormat="1" ht="15.75">
      <c r="A219" s="551" t="s">
        <v>453</v>
      </c>
      <c r="B219" s="535" t="s">
        <v>454</v>
      </c>
      <c r="C219" s="543"/>
      <c r="D219" s="542"/>
      <c r="E219" s="540"/>
    </row>
    <row r="220" spans="1:5" s="533" customFormat="1" ht="15.75">
      <c r="A220" s="551" t="s">
        <v>455</v>
      </c>
      <c r="B220" s="535" t="s">
        <v>456</v>
      </c>
      <c r="C220" s="543"/>
      <c r="D220" s="542"/>
      <c r="E220" s="540"/>
    </row>
    <row r="221" spans="1:5" s="533" customFormat="1" ht="15.75">
      <c r="A221" s="550" t="s">
        <v>457</v>
      </c>
      <c r="B221" s="535" t="s">
        <v>458</v>
      </c>
      <c r="C221" s="543"/>
      <c r="D221" s="539">
        <f>SUM(D222:D226)</f>
        <v>550</v>
      </c>
      <c r="E221" s="540"/>
    </row>
    <row r="222" spans="1:5" s="533" customFormat="1" ht="15.75">
      <c r="A222" s="551" t="s">
        <v>459</v>
      </c>
      <c r="B222" s="535" t="s">
        <v>460</v>
      </c>
      <c r="C222" s="543"/>
      <c r="D222" s="542"/>
      <c r="E222" s="540"/>
    </row>
    <row r="223" spans="1:5" s="533" customFormat="1" ht="15.75">
      <c r="A223" s="551" t="s">
        <v>461</v>
      </c>
      <c r="B223" s="535" t="s">
        <v>462</v>
      </c>
      <c r="C223" s="543"/>
      <c r="D223" s="542"/>
      <c r="E223" s="540"/>
    </row>
    <row r="224" spans="1:5" s="533" customFormat="1" ht="15.75">
      <c r="A224" s="551" t="s">
        <v>463</v>
      </c>
      <c r="B224" s="535" t="s">
        <v>464</v>
      </c>
      <c r="C224" s="543"/>
      <c r="D224" s="542">
        <v>550</v>
      </c>
      <c r="E224" s="540"/>
    </row>
    <row r="225" spans="1:5" s="533" customFormat="1" ht="15.75">
      <c r="A225" s="551" t="s">
        <v>465</v>
      </c>
      <c r="B225" s="535" t="s">
        <v>466</v>
      </c>
      <c r="C225" s="543"/>
      <c r="D225" s="542"/>
      <c r="E225" s="540"/>
    </row>
    <row r="226" spans="1:5" s="533" customFormat="1" ht="15.75">
      <c r="A226" s="551" t="s">
        <v>467</v>
      </c>
      <c r="B226" s="535" t="s">
        <v>468</v>
      </c>
      <c r="C226" s="543"/>
      <c r="D226" s="542"/>
      <c r="E226" s="540"/>
    </row>
    <row r="227" spans="1:5" s="533" customFormat="1" ht="15.75">
      <c r="A227" s="534" t="s">
        <v>469</v>
      </c>
      <c r="B227" s="535" t="s">
        <v>470</v>
      </c>
      <c r="C227" s="554"/>
      <c r="D227" s="555"/>
      <c r="E227" s="556"/>
    </row>
    <row r="228" spans="1:5" s="533" customFormat="1" ht="15.75">
      <c r="A228" s="534" t="s">
        <v>471</v>
      </c>
      <c r="B228" s="535" t="s">
        <v>472</v>
      </c>
      <c r="C228" s="554"/>
      <c r="D228" s="555"/>
      <c r="E228" s="556"/>
    </row>
    <row r="229" spans="1:5" s="533" customFormat="1" ht="15.75">
      <c r="A229" s="534" t="s">
        <v>1024</v>
      </c>
      <c r="B229" s="535" t="s">
        <v>473</v>
      </c>
      <c r="C229" s="554"/>
      <c r="D229" s="547">
        <f>SUM(D230:D234)</f>
        <v>2188</v>
      </c>
      <c r="E229" s="556"/>
    </row>
    <row r="230" spans="1:5" s="533" customFormat="1" ht="15.75">
      <c r="A230" s="550" t="s">
        <v>474</v>
      </c>
      <c r="B230" s="535" t="s">
        <v>475</v>
      </c>
      <c r="C230" s="543"/>
      <c r="D230" s="542"/>
      <c r="E230" s="540"/>
    </row>
    <row r="231" spans="1:5" s="533" customFormat="1" ht="15.75">
      <c r="A231" s="550" t="s">
        <v>476</v>
      </c>
      <c r="B231" s="535" t="s">
        <v>477</v>
      </c>
      <c r="C231" s="543"/>
      <c r="D231" s="542"/>
      <c r="E231" s="540"/>
    </row>
    <row r="232" spans="1:5" s="533" customFormat="1" ht="33" customHeight="1" hidden="1">
      <c r="A232" s="550" t="s">
        <v>478</v>
      </c>
      <c r="B232" s="535" t="s">
        <v>479</v>
      </c>
      <c r="C232" s="539"/>
      <c r="D232" s="539"/>
      <c r="E232" s="549"/>
    </row>
    <row r="233" spans="1:5" s="533" customFormat="1" ht="15.75" hidden="1">
      <c r="A233" s="550" t="s">
        <v>480</v>
      </c>
      <c r="B233" s="535" t="s">
        <v>481</v>
      </c>
      <c r="C233" s="539"/>
      <c r="D233" s="539"/>
      <c r="E233" s="549"/>
    </row>
    <row r="234" spans="1:5" s="533" customFormat="1" ht="15.75">
      <c r="A234" s="550" t="s">
        <v>1023</v>
      </c>
      <c r="B234" s="535" t="s">
        <v>479</v>
      </c>
      <c r="C234" s="543"/>
      <c r="D234" s="539">
        <v>2188</v>
      </c>
      <c r="E234" s="549"/>
    </row>
    <row r="235" spans="1:5" s="533" customFormat="1" ht="15.75">
      <c r="A235" s="544" t="s">
        <v>482</v>
      </c>
      <c r="B235" s="535" t="s">
        <v>483</v>
      </c>
      <c r="C235" s="543"/>
      <c r="D235" s="545">
        <f>SUM(D236:D240)</f>
        <v>0</v>
      </c>
      <c r="E235" s="540"/>
    </row>
    <row r="236" spans="1:5" s="533" customFormat="1" ht="15.75">
      <c r="A236" s="534" t="s">
        <v>484</v>
      </c>
      <c r="B236" s="535" t="s">
        <v>485</v>
      </c>
      <c r="C236" s="554"/>
      <c r="D236" s="555"/>
      <c r="E236" s="556"/>
    </row>
    <row r="237" spans="1:5" s="533" customFormat="1" ht="15.75">
      <c r="A237" s="534" t="s">
        <v>486</v>
      </c>
      <c r="B237" s="535" t="s">
        <v>487</v>
      </c>
      <c r="C237" s="554"/>
      <c r="D237" s="555"/>
      <c r="E237" s="556"/>
    </row>
    <row r="238" spans="1:5" s="533" customFormat="1" ht="15.75">
      <c r="A238" s="534" t="s">
        <v>488</v>
      </c>
      <c r="B238" s="535" t="s">
        <v>489</v>
      </c>
      <c r="C238" s="554"/>
      <c r="D238" s="555"/>
      <c r="E238" s="556"/>
    </row>
    <row r="239" spans="1:5" s="533" customFormat="1" ht="15.75">
      <c r="A239" s="534" t="s">
        <v>490</v>
      </c>
      <c r="B239" s="535" t="s">
        <v>491</v>
      </c>
      <c r="C239" s="554"/>
      <c r="D239" s="555"/>
      <c r="E239" s="556"/>
    </row>
    <row r="240" spans="1:5" s="533" customFormat="1" ht="15.75">
      <c r="A240" s="534" t="s">
        <v>492</v>
      </c>
      <c r="B240" s="535" t="s">
        <v>493</v>
      </c>
      <c r="C240" s="554"/>
      <c r="D240" s="555"/>
      <c r="E240" s="556"/>
    </row>
    <row r="241" spans="1:5" s="533" customFormat="1" ht="15.75">
      <c r="A241" s="544" t="s">
        <v>494</v>
      </c>
      <c r="B241" s="535" t="s">
        <v>495</v>
      </c>
      <c r="C241" s="543"/>
      <c r="D241" s="545">
        <f>D242+D258+D249</f>
        <v>5288</v>
      </c>
      <c r="E241" s="540"/>
    </row>
    <row r="242" spans="1:5" s="533" customFormat="1" ht="15.75">
      <c r="A242" s="534" t="s">
        <v>496</v>
      </c>
      <c r="B242" s="535" t="s">
        <v>497</v>
      </c>
      <c r="C242" s="554"/>
      <c r="D242" s="547">
        <f>D243+D246+D247+D248</f>
        <v>235</v>
      </c>
      <c r="E242" s="556"/>
    </row>
    <row r="243" spans="1:5" s="533" customFormat="1" ht="15.75">
      <c r="A243" s="538" t="s">
        <v>498</v>
      </c>
      <c r="B243" s="535" t="s">
        <v>499</v>
      </c>
      <c r="C243" s="543"/>
      <c r="D243" s="539">
        <f>SUM(D244:D245)</f>
        <v>235</v>
      </c>
      <c r="E243" s="540"/>
    </row>
    <row r="244" spans="1:5" s="533" customFormat="1" ht="15.75">
      <c r="A244" s="550" t="s">
        <v>500</v>
      </c>
      <c r="B244" s="535" t="s">
        <v>501</v>
      </c>
      <c r="C244" s="543"/>
      <c r="D244" s="542">
        <v>235</v>
      </c>
      <c r="E244" s="540"/>
    </row>
    <row r="245" spans="1:5" s="533" customFormat="1" ht="15.75">
      <c r="A245" s="550" t="s">
        <v>502</v>
      </c>
      <c r="B245" s="535" t="s">
        <v>503</v>
      </c>
      <c r="C245" s="543"/>
      <c r="D245" s="542"/>
      <c r="E245" s="540"/>
    </row>
    <row r="246" spans="1:5" s="533" customFormat="1" ht="15.75">
      <c r="A246" s="538" t="s">
        <v>504</v>
      </c>
      <c r="B246" s="535" t="s">
        <v>505</v>
      </c>
      <c r="C246" s="543"/>
      <c r="D246" s="542"/>
      <c r="E246" s="540"/>
    </row>
    <row r="247" spans="1:5" s="533" customFormat="1" ht="15.75">
      <c r="A247" s="538" t="s">
        <v>506</v>
      </c>
      <c r="B247" s="535" t="s">
        <v>507</v>
      </c>
      <c r="C247" s="543"/>
      <c r="D247" s="542"/>
      <c r="E247" s="540"/>
    </row>
    <row r="248" spans="1:5" s="533" customFormat="1" ht="15.75">
      <c r="A248" s="538" t="s">
        <v>508</v>
      </c>
      <c r="B248" s="535" t="s">
        <v>509</v>
      </c>
      <c r="C248" s="543"/>
      <c r="D248" s="542"/>
      <c r="E248" s="540"/>
    </row>
    <row r="249" spans="1:5" s="533" customFormat="1" ht="15.75">
      <c r="A249" s="534" t="s">
        <v>510</v>
      </c>
      <c r="B249" s="535" t="s">
        <v>511</v>
      </c>
      <c r="C249" s="554"/>
      <c r="D249" s="547">
        <f>SUM(D250:D257)</f>
        <v>5050</v>
      </c>
      <c r="E249" s="556"/>
    </row>
    <row r="250" spans="1:5" s="533" customFormat="1" ht="15.75">
      <c r="A250" s="538" t="s">
        <v>616</v>
      </c>
      <c r="B250" s="535" t="s">
        <v>512</v>
      </c>
      <c r="C250" s="543"/>
      <c r="D250" s="542">
        <v>5050</v>
      </c>
      <c r="E250" s="540"/>
    </row>
    <row r="251" spans="1:5" s="533" customFormat="1" ht="15.75">
      <c r="A251" s="538" t="s">
        <v>617</v>
      </c>
      <c r="B251" s="535" t="s">
        <v>513</v>
      </c>
      <c r="C251" s="543"/>
      <c r="D251" s="542"/>
      <c r="E251" s="540"/>
    </row>
    <row r="252" spans="1:5" s="533" customFormat="1" ht="15.75">
      <c r="A252" s="538" t="s">
        <v>618</v>
      </c>
      <c r="B252" s="535" t="s">
        <v>514</v>
      </c>
      <c r="C252" s="543"/>
      <c r="D252" s="542"/>
      <c r="E252" s="540"/>
    </row>
    <row r="253" spans="1:5" s="533" customFormat="1" ht="15.75">
      <c r="A253" s="538" t="s">
        <v>619</v>
      </c>
      <c r="B253" s="535" t="s">
        <v>515</v>
      </c>
      <c r="C253" s="543"/>
      <c r="D253" s="542"/>
      <c r="E253" s="540"/>
    </row>
    <row r="254" spans="1:5" s="533" customFormat="1" ht="15.75">
      <c r="A254" s="538" t="s">
        <v>620</v>
      </c>
      <c r="B254" s="535" t="s">
        <v>516</v>
      </c>
      <c r="C254" s="543"/>
      <c r="D254" s="542"/>
      <c r="E254" s="540"/>
    </row>
    <row r="255" spans="1:5" s="533" customFormat="1" ht="15.75">
      <c r="A255" s="538" t="s">
        <v>621</v>
      </c>
      <c r="B255" s="535" t="s">
        <v>517</v>
      </c>
      <c r="C255" s="543"/>
      <c r="D255" s="542"/>
      <c r="E255" s="540"/>
    </row>
    <row r="256" spans="1:5" s="533" customFormat="1" ht="15.75">
      <c r="A256" s="538" t="s">
        <v>622</v>
      </c>
      <c r="B256" s="535" t="s">
        <v>518</v>
      </c>
      <c r="C256" s="543"/>
      <c r="D256" s="542"/>
      <c r="E256" s="540"/>
    </row>
    <row r="257" spans="1:5" s="533" customFormat="1" ht="15.75">
      <c r="A257" s="538" t="s">
        <v>623</v>
      </c>
      <c r="B257" s="535" t="s">
        <v>519</v>
      </c>
      <c r="C257" s="543"/>
      <c r="D257" s="542"/>
      <c r="E257" s="540"/>
    </row>
    <row r="258" spans="1:5" s="533" customFormat="1" ht="15.75">
      <c r="A258" s="534" t="s">
        <v>520</v>
      </c>
      <c r="B258" s="535" t="s">
        <v>521</v>
      </c>
      <c r="C258" s="554"/>
      <c r="D258" s="563">
        <f>SUM(D259:D266)</f>
        <v>3</v>
      </c>
      <c r="E258" s="556"/>
    </row>
    <row r="259" spans="1:5" s="533" customFormat="1" ht="15.75">
      <c r="A259" s="538" t="s">
        <v>522</v>
      </c>
      <c r="B259" s="535" t="s">
        <v>523</v>
      </c>
      <c r="C259" s="543"/>
      <c r="D259" s="542"/>
      <c r="E259" s="540"/>
    </row>
    <row r="260" spans="1:5" s="533" customFormat="1" ht="22.5">
      <c r="A260" s="538" t="s">
        <v>524</v>
      </c>
      <c r="B260" s="535" t="s">
        <v>525</v>
      </c>
      <c r="C260" s="543"/>
      <c r="D260" s="542"/>
      <c r="E260" s="540"/>
    </row>
    <row r="261" spans="1:5" s="533" customFormat="1" ht="15.75">
      <c r="A261" s="538" t="s">
        <v>526</v>
      </c>
      <c r="B261" s="535" t="s">
        <v>527</v>
      </c>
      <c r="C261" s="543"/>
      <c r="D261" s="542"/>
      <c r="E261" s="540"/>
    </row>
    <row r="262" spans="1:5" s="533" customFormat="1" ht="15.75">
      <c r="A262" s="538" t="s">
        <v>528</v>
      </c>
      <c r="B262" s="535" t="s">
        <v>529</v>
      </c>
      <c r="C262" s="543"/>
      <c r="D262" s="542"/>
      <c r="E262" s="540"/>
    </row>
    <row r="263" spans="1:5" s="533" customFormat="1" ht="15.75">
      <c r="A263" s="538" t="s">
        <v>530</v>
      </c>
      <c r="B263" s="535" t="s">
        <v>531</v>
      </c>
      <c r="C263" s="543"/>
      <c r="D263" s="542"/>
      <c r="E263" s="540"/>
    </row>
    <row r="264" spans="1:5" s="533" customFormat="1" ht="15.75">
      <c r="A264" s="538" t="s">
        <v>532</v>
      </c>
      <c r="B264" s="535" t="s">
        <v>533</v>
      </c>
      <c r="C264" s="543"/>
      <c r="D264" s="542"/>
      <c r="E264" s="540"/>
    </row>
    <row r="265" spans="1:5" s="533" customFormat="1" ht="22.5">
      <c r="A265" s="538" t="s">
        <v>534</v>
      </c>
      <c r="B265" s="535" t="s">
        <v>535</v>
      </c>
      <c r="C265" s="543"/>
      <c r="D265" s="542"/>
      <c r="E265" s="540"/>
    </row>
    <row r="266" spans="1:5" s="533" customFormat="1" ht="15.75">
      <c r="A266" s="538" t="s">
        <v>536</v>
      </c>
      <c r="B266" s="535" t="s">
        <v>537</v>
      </c>
      <c r="C266" s="543"/>
      <c r="D266" s="542">
        <v>3</v>
      </c>
      <c r="E266" s="540"/>
    </row>
    <row r="267" spans="1:5" s="533" customFormat="1" ht="15.75">
      <c r="A267" s="534" t="s">
        <v>538</v>
      </c>
      <c r="B267" s="535" t="s">
        <v>539</v>
      </c>
      <c r="C267" s="554"/>
      <c r="D267" s="555">
        <v>942</v>
      </c>
      <c r="E267" s="556"/>
    </row>
    <row r="268" spans="1:5" s="533" customFormat="1" ht="15.75">
      <c r="A268" s="544" t="s">
        <v>540</v>
      </c>
      <c r="B268" s="535" t="s">
        <v>541</v>
      </c>
      <c r="C268" s="564"/>
      <c r="D268" s="545">
        <f>D184+D207+D235+D241+D267</f>
        <v>13774</v>
      </c>
      <c r="E268" s="537"/>
    </row>
    <row r="269" spans="1:5" s="533" customFormat="1" ht="16.5" thickBot="1">
      <c r="A269" s="565" t="s">
        <v>542</v>
      </c>
      <c r="B269" s="566" t="s">
        <v>543</v>
      </c>
      <c r="C269" s="567"/>
      <c r="D269" s="568">
        <f>D183+D268</f>
        <v>1205178</v>
      </c>
      <c r="E269" s="569"/>
    </row>
    <row r="270" spans="1:5" ht="15.75">
      <c r="A270" s="570"/>
      <c r="B270" s="571"/>
      <c r="C270" s="572"/>
      <c r="D270" s="572"/>
      <c r="E270" s="573"/>
    </row>
    <row r="271" spans="1:5" ht="15.75">
      <c r="A271" s="574"/>
      <c r="B271" s="571"/>
      <c r="C271" s="572"/>
      <c r="D271" s="572"/>
      <c r="E271" s="573"/>
    </row>
    <row r="272" spans="1:5" ht="15.75">
      <c r="A272" s="571"/>
      <c r="B272" s="571"/>
      <c r="C272" s="572"/>
      <c r="D272" s="572"/>
      <c r="E272" s="573"/>
    </row>
    <row r="273" spans="1:5" ht="15.75">
      <c r="A273" s="1432"/>
      <c r="B273" s="1432"/>
      <c r="C273" s="1432"/>
      <c r="D273" s="1432"/>
      <c r="E273" s="1432"/>
    </row>
    <row r="274" spans="1:5" ht="15.75">
      <c r="A274" s="1432"/>
      <c r="B274" s="1432"/>
      <c r="C274" s="1432"/>
      <c r="D274" s="1432"/>
      <c r="E274" s="1432"/>
    </row>
  </sheetData>
  <sheetProtection/>
  <mergeCells count="10">
    <mergeCell ref="A273:E273"/>
    <mergeCell ref="A274:E274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dőlt"Murakeresztúr Község Önkormányzat&amp;R&amp;"Times New Roman,Félkövér dőlt"7.1. tájékoztató tábla a 5/2013. (IV.26.) önkormányzati rendelethez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71.125" style="577" customWidth="1"/>
    <col min="2" max="2" width="6.125" style="603" customWidth="1"/>
    <col min="3" max="3" width="18.00390625" style="576" customWidth="1"/>
    <col min="4" max="16384" width="9.375" style="576" customWidth="1"/>
  </cols>
  <sheetData>
    <row r="1" spans="1:3" ht="32.25" customHeight="1">
      <c r="A1" s="1449" t="s">
        <v>544</v>
      </c>
      <c r="B1" s="1449"/>
      <c r="C1" s="1449"/>
    </row>
    <row r="2" spans="1:3" ht="15.75">
      <c r="A2" s="1450" t="s">
        <v>586</v>
      </c>
      <c r="B2" s="1450"/>
      <c r="C2" s="1450"/>
    </row>
    <row r="4" spans="2:3" ht="13.5" thickBot="1">
      <c r="B4" s="1451" t="s">
        <v>41</v>
      </c>
      <c r="C4" s="1451"/>
    </row>
    <row r="5" spans="1:3" s="578" customFormat="1" ht="31.5" customHeight="1">
      <c r="A5" s="1452" t="s">
        <v>545</v>
      </c>
      <c r="B5" s="1454" t="s">
        <v>43</v>
      </c>
      <c r="C5" s="1456" t="s">
        <v>546</v>
      </c>
    </row>
    <row r="6" spans="1:3" s="578" customFormat="1" ht="12.75">
      <c r="A6" s="1453"/>
      <c r="B6" s="1455"/>
      <c r="C6" s="1457"/>
    </row>
    <row r="7" spans="1:3" s="582" customFormat="1" ht="13.5" thickBot="1">
      <c r="A7" s="579" t="s">
        <v>547</v>
      </c>
      <c r="B7" s="580" t="s">
        <v>548</v>
      </c>
      <c r="C7" s="581" t="s">
        <v>549</v>
      </c>
    </row>
    <row r="8" spans="1:3" ht="15.75" customHeight="1">
      <c r="A8" s="583" t="s">
        <v>551</v>
      </c>
      <c r="B8" s="584" t="s">
        <v>49</v>
      </c>
      <c r="C8" s="585">
        <v>832214</v>
      </c>
    </row>
    <row r="9" spans="1:3" ht="15.75" customHeight="1">
      <c r="A9" s="586" t="s">
        <v>552</v>
      </c>
      <c r="B9" s="587" t="s">
        <v>51</v>
      </c>
      <c r="C9" s="588">
        <v>355427</v>
      </c>
    </row>
    <row r="10" spans="1:3" ht="15.75" customHeight="1">
      <c r="A10" s="586" t="s">
        <v>553</v>
      </c>
      <c r="B10" s="587" t="s">
        <v>53</v>
      </c>
      <c r="C10" s="588"/>
    </row>
    <row r="11" spans="1:3" ht="15.75" customHeight="1">
      <c r="A11" s="589" t="s">
        <v>554</v>
      </c>
      <c r="B11" s="587" t="s">
        <v>55</v>
      </c>
      <c r="C11" s="590">
        <f>SUM(C8:C10)</f>
        <v>1187641</v>
      </c>
    </row>
    <row r="12" spans="1:3" ht="15.75" customHeight="1">
      <c r="A12" s="589" t="s">
        <v>555</v>
      </c>
      <c r="B12" s="587" t="s">
        <v>57</v>
      </c>
      <c r="C12" s="590">
        <f>SUM(C13:C14)</f>
        <v>6175</v>
      </c>
    </row>
    <row r="13" spans="1:3" ht="15.75" customHeight="1">
      <c r="A13" s="586" t="s">
        <v>556</v>
      </c>
      <c r="B13" s="587" t="s">
        <v>59</v>
      </c>
      <c r="C13" s="588">
        <v>6175</v>
      </c>
    </row>
    <row r="14" spans="1:3" ht="15.75" customHeight="1">
      <c r="A14" s="586" t="s">
        <v>557</v>
      </c>
      <c r="B14" s="587" t="s">
        <v>61</v>
      </c>
      <c r="C14" s="588"/>
    </row>
    <row r="15" spans="1:3" ht="15.75" customHeight="1">
      <c r="A15" s="589" t="s">
        <v>558</v>
      </c>
      <c r="B15" s="587" t="s">
        <v>63</v>
      </c>
      <c r="C15" s="590">
        <f>SUM(C16:C17)</f>
        <v>0</v>
      </c>
    </row>
    <row r="16" spans="1:3" s="591" customFormat="1" ht="15.75" customHeight="1">
      <c r="A16" s="586" t="s">
        <v>559</v>
      </c>
      <c r="B16" s="587" t="s">
        <v>64</v>
      </c>
      <c r="C16" s="588"/>
    </row>
    <row r="17" spans="1:3" ht="15.75" customHeight="1">
      <c r="A17" s="586" t="s">
        <v>560</v>
      </c>
      <c r="B17" s="587" t="s">
        <v>671</v>
      </c>
      <c r="C17" s="588"/>
    </row>
    <row r="18" spans="1:3" ht="15.75" customHeight="1">
      <c r="A18" s="592" t="s">
        <v>561</v>
      </c>
      <c r="B18" s="587" t="s">
        <v>672</v>
      </c>
      <c r="C18" s="590">
        <f>C12+C15</f>
        <v>6175</v>
      </c>
    </row>
    <row r="19" spans="1:3" ht="15.75" customHeight="1">
      <c r="A19" s="593" t="s">
        <v>562</v>
      </c>
      <c r="B19" s="587" t="s">
        <v>673</v>
      </c>
      <c r="C19" s="594">
        <f>SUM(C20:C23)</f>
        <v>500</v>
      </c>
    </row>
    <row r="20" spans="1:3" ht="15.75" customHeight="1">
      <c r="A20" s="586" t="s">
        <v>563</v>
      </c>
      <c r="B20" s="587" t="s">
        <v>674</v>
      </c>
      <c r="C20" s="588">
        <v>500</v>
      </c>
    </row>
    <row r="21" spans="1:3" ht="15.75" customHeight="1">
      <c r="A21" s="586" t="s">
        <v>564</v>
      </c>
      <c r="B21" s="587" t="s">
        <v>675</v>
      </c>
      <c r="C21" s="588"/>
    </row>
    <row r="22" spans="1:3" ht="15.75" customHeight="1">
      <c r="A22" s="586" t="s">
        <v>565</v>
      </c>
      <c r="B22" s="587" t="s">
        <v>676</v>
      </c>
      <c r="C22" s="588"/>
    </row>
    <row r="23" spans="1:3" ht="15.75" customHeight="1">
      <c r="A23" s="586" t="s">
        <v>566</v>
      </c>
      <c r="B23" s="587" t="s">
        <v>677</v>
      </c>
      <c r="C23" s="588"/>
    </row>
    <row r="24" spans="1:3" ht="15.75" customHeight="1">
      <c r="A24" s="593" t="s">
        <v>567</v>
      </c>
      <c r="B24" s="587" t="s">
        <v>678</v>
      </c>
      <c r="C24" s="594">
        <f>C25+C26+C27+C28</f>
        <v>10807</v>
      </c>
    </row>
    <row r="25" spans="1:3" ht="15.75" customHeight="1">
      <c r="A25" s="586" t="s">
        <v>568</v>
      </c>
      <c r="B25" s="587" t="s">
        <v>679</v>
      </c>
      <c r="C25" s="588">
        <v>500</v>
      </c>
    </row>
    <row r="26" spans="1:3" ht="15.75" customHeight="1">
      <c r="A26" s="586" t="s">
        <v>569</v>
      </c>
      <c r="B26" s="587" t="s">
        <v>680</v>
      </c>
      <c r="C26" s="588"/>
    </row>
    <row r="27" spans="1:3" ht="15.75" customHeight="1">
      <c r="A27" s="586" t="s">
        <v>570</v>
      </c>
      <c r="B27" s="587" t="s">
        <v>681</v>
      </c>
      <c r="C27" s="588">
        <v>6731</v>
      </c>
    </row>
    <row r="28" spans="1:3" ht="15.75" customHeight="1">
      <c r="A28" s="586" t="s">
        <v>571</v>
      </c>
      <c r="B28" s="587" t="s">
        <v>682</v>
      </c>
      <c r="C28" s="595">
        <f>SUM(C29:C32)</f>
        <v>3576</v>
      </c>
    </row>
    <row r="29" spans="1:3" ht="15.75" customHeight="1">
      <c r="A29" s="596" t="s">
        <v>572</v>
      </c>
      <c r="B29" s="587" t="s">
        <v>683</v>
      </c>
      <c r="C29" s="588">
        <v>3463</v>
      </c>
    </row>
    <row r="30" spans="1:3" ht="15.75" customHeight="1">
      <c r="A30" s="597" t="s">
        <v>573</v>
      </c>
      <c r="B30" s="587" t="s">
        <v>684</v>
      </c>
      <c r="C30" s="588"/>
    </row>
    <row r="31" spans="1:3" ht="15.75" customHeight="1">
      <c r="A31" s="597" t="s">
        <v>574</v>
      </c>
      <c r="B31" s="587" t="s">
        <v>685</v>
      </c>
      <c r="C31" s="588"/>
    </row>
    <row r="32" spans="1:3" ht="15.75" customHeight="1">
      <c r="A32" s="597" t="s">
        <v>575</v>
      </c>
      <c r="B32" s="587" t="s">
        <v>686</v>
      </c>
      <c r="C32" s="588">
        <v>113</v>
      </c>
    </row>
    <row r="33" spans="1:3" ht="15.75" customHeight="1">
      <c r="A33" s="593" t="s">
        <v>576</v>
      </c>
      <c r="B33" s="587" t="s">
        <v>687</v>
      </c>
      <c r="C33" s="598">
        <v>55</v>
      </c>
    </row>
    <row r="34" spans="1:3" ht="15.75" customHeight="1">
      <c r="A34" s="592" t="s">
        <v>577</v>
      </c>
      <c r="B34" s="587" t="s">
        <v>688</v>
      </c>
      <c r="C34" s="590">
        <f>C19+C24+C33</f>
        <v>11362</v>
      </c>
    </row>
    <row r="35" spans="1:3" ht="15.75" customHeight="1" thickBot="1">
      <c r="A35" s="599" t="s">
        <v>578</v>
      </c>
      <c r="B35" s="600" t="s">
        <v>689</v>
      </c>
      <c r="C35" s="601">
        <f>C11+C18+C34</f>
        <v>1205178</v>
      </c>
    </row>
    <row r="36" spans="1:5" ht="15.75">
      <c r="A36" s="570"/>
      <c r="B36" s="571"/>
      <c r="C36" s="572"/>
      <c r="D36" s="572"/>
      <c r="E36" s="572"/>
    </row>
    <row r="37" spans="1:5" ht="15.75">
      <c r="A37" s="570"/>
      <c r="B37" s="571"/>
      <c r="C37" s="572"/>
      <c r="D37" s="572"/>
      <c r="E37" s="572"/>
    </row>
    <row r="38" spans="1:5" ht="15.75">
      <c r="A38" s="571"/>
      <c r="B38" s="571"/>
      <c r="C38" s="572"/>
      <c r="D38" s="572"/>
      <c r="E38" s="572"/>
    </row>
    <row r="39" spans="1:5" ht="15.75">
      <c r="A39" s="1448"/>
      <c r="B39" s="1448"/>
      <c r="C39" s="1448"/>
      <c r="D39" s="602"/>
      <c r="E39" s="602"/>
    </row>
    <row r="40" spans="1:5" ht="15.75">
      <c r="A40" s="1448"/>
      <c r="B40" s="1448"/>
      <c r="C40" s="1448"/>
      <c r="D40" s="602"/>
      <c r="E40" s="602"/>
    </row>
  </sheetData>
  <sheetProtection sheet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dőlt"Murakeresztúr Község Önkormányzat&amp;R&amp;"Times New Roman CE,Félkövér dőlt"7.2. tájékoztató tábla a 5/2013. (IV.26.)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8" sqref="C8"/>
    </sheetView>
  </sheetViews>
  <sheetFormatPr defaultColWidth="9.00390625" defaultRowHeight="12.75"/>
  <cols>
    <col min="1" max="1" width="7.625" style="43" customWidth="1"/>
    <col min="2" max="2" width="60.875" style="43" customWidth="1"/>
    <col min="3" max="3" width="25.625" style="43" customWidth="1"/>
    <col min="4" max="16384" width="9.375" style="43" customWidth="1"/>
  </cols>
  <sheetData>
    <row r="1" ht="15">
      <c r="C1" s="604" t="s">
        <v>1108</v>
      </c>
    </row>
    <row r="2" spans="1:3" ht="14.25">
      <c r="A2" s="605"/>
      <c r="B2" s="605"/>
      <c r="C2" s="605"/>
    </row>
    <row r="3" spans="1:3" ht="33.75" customHeight="1">
      <c r="A3" s="1458" t="s">
        <v>579</v>
      </c>
      <c r="B3" s="1458"/>
      <c r="C3" s="1458"/>
    </row>
    <row r="4" ht="13.5" thickBot="1">
      <c r="C4" s="606"/>
    </row>
    <row r="5" spans="1:3" s="610" customFormat="1" ht="43.5" customHeight="1" thickBot="1">
      <c r="A5" s="607" t="s">
        <v>660</v>
      </c>
      <c r="B5" s="608" t="s">
        <v>715</v>
      </c>
      <c r="C5" s="609" t="s">
        <v>580</v>
      </c>
    </row>
    <row r="6" spans="1:3" ht="28.5" customHeight="1">
      <c r="A6" s="611" t="s">
        <v>662</v>
      </c>
      <c r="B6" s="612" t="s">
        <v>587</v>
      </c>
      <c r="C6" s="613">
        <f>C7+C8</f>
        <v>3784</v>
      </c>
    </row>
    <row r="7" spans="1:3" ht="18" customHeight="1">
      <c r="A7" s="614" t="s">
        <v>663</v>
      </c>
      <c r="B7" s="615" t="s">
        <v>581</v>
      </c>
      <c r="C7" s="616">
        <v>3373</v>
      </c>
    </row>
    <row r="8" spans="1:3" ht="18" customHeight="1">
      <c r="A8" s="614" t="s">
        <v>664</v>
      </c>
      <c r="B8" s="615" t="s">
        <v>582</v>
      </c>
      <c r="C8" s="616">
        <v>411</v>
      </c>
    </row>
    <row r="9" spans="1:3" ht="18" customHeight="1">
      <c r="A9" s="614" t="s">
        <v>665</v>
      </c>
      <c r="B9" s="617" t="s">
        <v>583</v>
      </c>
      <c r="C9" s="616">
        <v>485605</v>
      </c>
    </row>
    <row r="10" spans="1:3" ht="18" customHeight="1" thickBot="1">
      <c r="A10" s="618" t="s">
        <v>666</v>
      </c>
      <c r="B10" s="619" t="s">
        <v>584</v>
      </c>
      <c r="C10" s="620">
        <v>484104</v>
      </c>
    </row>
    <row r="11" spans="1:3" ht="25.5" customHeight="1">
      <c r="A11" s="621" t="s">
        <v>667</v>
      </c>
      <c r="B11" s="622" t="s">
        <v>588</v>
      </c>
      <c r="C11" s="623">
        <f>C6+C9-C10</f>
        <v>5285</v>
      </c>
    </row>
    <row r="12" spans="1:3" ht="18" customHeight="1">
      <c r="A12" s="614" t="s">
        <v>668</v>
      </c>
      <c r="B12" s="615" t="s">
        <v>581</v>
      </c>
      <c r="C12" s="616">
        <v>5050</v>
      </c>
    </row>
    <row r="13" spans="1:3" ht="18" customHeight="1" thickBot="1">
      <c r="A13" s="624" t="s">
        <v>669</v>
      </c>
      <c r="B13" s="625" t="s">
        <v>582</v>
      </c>
      <c r="C13" s="626">
        <v>235</v>
      </c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B1">
      <selection activeCell="F13" sqref="F13"/>
    </sheetView>
  </sheetViews>
  <sheetFormatPr defaultColWidth="9.00390625" defaultRowHeight="12.75"/>
  <cols>
    <col min="1" max="1" width="6.875" style="37" customWidth="1"/>
    <col min="2" max="2" width="43.125" style="38" customWidth="1"/>
    <col min="3" max="4" width="11.625" style="38" customWidth="1"/>
    <col min="5" max="5" width="11.625" style="37" customWidth="1"/>
    <col min="6" max="6" width="37.50390625" style="37" customWidth="1"/>
    <col min="7" max="9" width="11.625" style="37" customWidth="1"/>
    <col min="10" max="16384" width="9.375" style="37" customWidth="1"/>
  </cols>
  <sheetData>
    <row r="1" spans="2:10" ht="39.75" customHeight="1">
      <c r="B1" s="35" t="s">
        <v>824</v>
      </c>
      <c r="C1" s="35"/>
      <c r="D1" s="35"/>
      <c r="E1" s="36"/>
      <c r="F1" s="36"/>
      <c r="G1" s="36"/>
      <c r="H1" s="36"/>
      <c r="I1" s="36"/>
      <c r="J1" s="1317" t="s">
        <v>1103</v>
      </c>
    </row>
    <row r="2" spans="9:10" ht="14.25" thickBot="1">
      <c r="I2" s="39" t="s">
        <v>714</v>
      </c>
      <c r="J2" s="1317"/>
    </row>
    <row r="3" spans="1:10" ht="18" customHeight="1" thickBot="1">
      <c r="A3" s="1315" t="s">
        <v>724</v>
      </c>
      <c r="B3" s="632" t="s">
        <v>702</v>
      </c>
      <c r="C3" s="633"/>
      <c r="D3" s="633"/>
      <c r="E3" s="634"/>
      <c r="F3" s="632" t="s">
        <v>708</v>
      </c>
      <c r="G3" s="635"/>
      <c r="H3" s="635"/>
      <c r="I3" s="636"/>
      <c r="J3" s="1317"/>
    </row>
    <row r="4" spans="1:10" s="40" customFormat="1" ht="35.25" customHeight="1" thickBot="1">
      <c r="A4" s="1316"/>
      <c r="B4" s="110" t="s">
        <v>715</v>
      </c>
      <c r="C4" s="637" t="s">
        <v>1083</v>
      </c>
      <c r="D4" s="637" t="s">
        <v>1082</v>
      </c>
      <c r="E4" s="111" t="s">
        <v>1084</v>
      </c>
      <c r="F4" s="110" t="s">
        <v>715</v>
      </c>
      <c r="G4" s="637" t="s">
        <v>1083</v>
      </c>
      <c r="H4" s="637" t="s">
        <v>1082</v>
      </c>
      <c r="I4" s="111" t="s">
        <v>1084</v>
      </c>
      <c r="J4" s="1317"/>
    </row>
    <row r="5" spans="1:10" s="81" customFormat="1" ht="12" customHeight="1" thickBot="1">
      <c r="A5" s="638">
        <v>1</v>
      </c>
      <c r="B5" s="639">
        <v>2</v>
      </c>
      <c r="C5" s="640">
        <v>3</v>
      </c>
      <c r="D5" s="640">
        <v>4</v>
      </c>
      <c r="E5" s="641">
        <v>5</v>
      </c>
      <c r="F5" s="639">
        <v>6</v>
      </c>
      <c r="G5" s="641">
        <v>7</v>
      </c>
      <c r="H5" s="642">
        <v>8</v>
      </c>
      <c r="I5" s="643">
        <v>9</v>
      </c>
      <c r="J5" s="1317"/>
    </row>
    <row r="6" spans="1:10" ht="12.75" customHeight="1">
      <c r="A6" s="644" t="s">
        <v>662</v>
      </c>
      <c r="B6" s="701" t="s">
        <v>1013</v>
      </c>
      <c r="C6" s="702">
        <v>90121</v>
      </c>
      <c r="D6" s="703">
        <v>87380</v>
      </c>
      <c r="E6" s="704">
        <v>87384</v>
      </c>
      <c r="F6" s="701" t="s">
        <v>716</v>
      </c>
      <c r="G6" s="704">
        <v>132387</v>
      </c>
      <c r="H6" s="705">
        <v>135457</v>
      </c>
      <c r="I6" s="706">
        <v>134556</v>
      </c>
      <c r="J6" s="1317"/>
    </row>
    <row r="7" spans="1:10" ht="13.5" customHeight="1">
      <c r="A7" s="645" t="s">
        <v>663</v>
      </c>
      <c r="B7" s="707" t="s">
        <v>703</v>
      </c>
      <c r="C7" s="702">
        <v>60486</v>
      </c>
      <c r="D7" s="702">
        <v>71094</v>
      </c>
      <c r="E7" s="708">
        <v>70055</v>
      </c>
      <c r="F7" s="707" t="s">
        <v>717</v>
      </c>
      <c r="G7" s="708">
        <v>33806</v>
      </c>
      <c r="H7" s="709">
        <v>34391</v>
      </c>
      <c r="I7" s="710">
        <v>33896</v>
      </c>
      <c r="J7" s="1317"/>
    </row>
    <row r="8" spans="1:10" ht="12.75" customHeight="1">
      <c r="A8" s="645" t="s">
        <v>664</v>
      </c>
      <c r="B8" s="707" t="s">
        <v>852</v>
      </c>
      <c r="C8" s="702">
        <v>7</v>
      </c>
      <c r="D8" s="702">
        <v>14</v>
      </c>
      <c r="E8" s="708">
        <v>14</v>
      </c>
      <c r="F8" s="707" t="s">
        <v>718</v>
      </c>
      <c r="G8" s="708">
        <v>124318</v>
      </c>
      <c r="H8" s="709">
        <v>147055</v>
      </c>
      <c r="I8" s="710">
        <v>129432</v>
      </c>
      <c r="J8" s="1317"/>
    </row>
    <row r="9" spans="1:10" ht="12.75" customHeight="1">
      <c r="A9" s="645" t="s">
        <v>665</v>
      </c>
      <c r="B9" s="711" t="s">
        <v>729</v>
      </c>
      <c r="C9" s="702">
        <v>128534</v>
      </c>
      <c r="D9" s="712">
        <v>145351</v>
      </c>
      <c r="E9" s="708">
        <v>145351</v>
      </c>
      <c r="F9" s="707" t="s">
        <v>954</v>
      </c>
      <c r="G9" s="708">
        <v>39950</v>
      </c>
      <c r="H9" s="709">
        <v>36531</v>
      </c>
      <c r="I9" s="710">
        <v>35813</v>
      </c>
      <c r="J9" s="1317"/>
    </row>
    <row r="10" spans="1:10" ht="12.75" customHeight="1">
      <c r="A10" s="645" t="s">
        <v>666</v>
      </c>
      <c r="B10" s="707" t="s">
        <v>762</v>
      </c>
      <c r="C10" s="702">
        <v>44260</v>
      </c>
      <c r="D10" s="702">
        <v>39584</v>
      </c>
      <c r="E10" s="708">
        <v>39344</v>
      </c>
      <c r="F10" s="707" t="s">
        <v>694</v>
      </c>
      <c r="G10" s="708"/>
      <c r="H10" s="709"/>
      <c r="I10" s="710"/>
      <c r="J10" s="1317"/>
    </row>
    <row r="11" spans="1:10" ht="12.75" customHeight="1">
      <c r="A11" s="645" t="s">
        <v>667</v>
      </c>
      <c r="B11" s="707" t="s">
        <v>707</v>
      </c>
      <c r="C11" s="702">
        <v>9401</v>
      </c>
      <c r="D11" s="709">
        <v>1707</v>
      </c>
      <c r="E11" s="713">
        <v>1707</v>
      </c>
      <c r="F11" s="714"/>
      <c r="G11" s="708"/>
      <c r="H11" s="709"/>
      <c r="I11" s="710"/>
      <c r="J11" s="1317"/>
    </row>
    <row r="12" spans="1:10" ht="12.75" customHeight="1">
      <c r="A12" s="645" t="s">
        <v>668</v>
      </c>
      <c r="B12" s="707" t="s">
        <v>772</v>
      </c>
      <c r="C12" s="702">
        <v>808</v>
      </c>
      <c r="D12" s="702">
        <v>865</v>
      </c>
      <c r="E12" s="708">
        <v>805</v>
      </c>
      <c r="F12" s="714"/>
      <c r="G12" s="708"/>
      <c r="H12" s="709"/>
      <c r="I12" s="710"/>
      <c r="J12" s="1317"/>
    </row>
    <row r="13" spans="1:10" ht="22.5" customHeight="1">
      <c r="A13" s="645" t="s">
        <v>669</v>
      </c>
      <c r="B13" s="707" t="s">
        <v>315</v>
      </c>
      <c r="C13" s="702">
        <v>2770</v>
      </c>
      <c r="D13" s="702"/>
      <c r="E13" s="708"/>
      <c r="F13" s="714"/>
      <c r="G13" s="708"/>
      <c r="H13" s="709"/>
      <c r="I13" s="710"/>
      <c r="J13" s="1317"/>
    </row>
    <row r="14" spans="1:10" ht="12.75" customHeight="1">
      <c r="A14" s="645" t="s">
        <v>670</v>
      </c>
      <c r="B14" s="715" t="s">
        <v>318</v>
      </c>
      <c r="C14" s="716"/>
      <c r="D14" s="702">
        <v>831</v>
      </c>
      <c r="E14" s="713">
        <v>831</v>
      </c>
      <c r="F14" s="714"/>
      <c r="G14" s="708"/>
      <c r="H14" s="709"/>
      <c r="I14" s="710"/>
      <c r="J14" s="1317"/>
    </row>
    <row r="15" spans="1:10" ht="12.75" customHeight="1">
      <c r="A15" s="645" t="s">
        <v>671</v>
      </c>
      <c r="B15" s="714"/>
      <c r="C15" s="708"/>
      <c r="D15" s="702"/>
      <c r="E15" s="708"/>
      <c r="F15" s="714"/>
      <c r="G15" s="708"/>
      <c r="H15" s="709"/>
      <c r="I15" s="710"/>
      <c r="J15" s="1317"/>
    </row>
    <row r="16" spans="1:10" ht="12.75" customHeight="1">
      <c r="A16" s="645" t="s">
        <v>672</v>
      </c>
      <c r="B16" s="714"/>
      <c r="C16" s="708"/>
      <c r="D16" s="702"/>
      <c r="E16" s="708"/>
      <c r="F16" s="714"/>
      <c r="G16" s="708"/>
      <c r="H16" s="709"/>
      <c r="I16" s="710"/>
      <c r="J16" s="1317"/>
    </row>
    <row r="17" spans="1:10" ht="12.75" customHeight="1" thickBot="1">
      <c r="A17" s="645" t="s">
        <v>673</v>
      </c>
      <c r="B17" s="717"/>
      <c r="C17" s="718"/>
      <c r="D17" s="719"/>
      <c r="E17" s="718"/>
      <c r="F17" s="714"/>
      <c r="G17" s="718"/>
      <c r="H17" s="720"/>
      <c r="I17" s="721"/>
      <c r="J17" s="1317"/>
    </row>
    <row r="18" spans="1:10" ht="15.75" customHeight="1" thickBot="1">
      <c r="A18" s="646" t="s">
        <v>674</v>
      </c>
      <c r="B18" s="722" t="s">
        <v>805</v>
      </c>
      <c r="C18" s="723">
        <f>SUM(C6:C17)</f>
        <v>336387</v>
      </c>
      <c r="D18" s="723">
        <f>SUM(D6:D17)</f>
        <v>346826</v>
      </c>
      <c r="E18" s="723">
        <f>SUM(E6:E17)</f>
        <v>345491</v>
      </c>
      <c r="F18" s="722" t="s">
        <v>806</v>
      </c>
      <c r="G18" s="724">
        <f>SUM(G6:G17)</f>
        <v>330461</v>
      </c>
      <c r="H18" s="724">
        <f>SUM(H6:H17)</f>
        <v>353434</v>
      </c>
      <c r="I18" s="725">
        <f>SUM(I6:I17)</f>
        <v>333697</v>
      </c>
      <c r="J18" s="1317"/>
    </row>
    <row r="19" spans="1:10" ht="12.75" customHeight="1">
      <c r="A19" s="647" t="s">
        <v>675</v>
      </c>
      <c r="B19" s="726" t="s">
        <v>825</v>
      </c>
      <c r="C19" s="727">
        <v>16041</v>
      </c>
      <c r="D19" s="728">
        <v>11322</v>
      </c>
      <c r="E19" s="727">
        <v>11322</v>
      </c>
      <c r="F19" s="707" t="s">
        <v>978</v>
      </c>
      <c r="G19" s="716"/>
      <c r="H19" s="712"/>
      <c r="I19" s="729"/>
      <c r="J19" s="1317"/>
    </row>
    <row r="20" spans="1:10" ht="12.75" customHeight="1">
      <c r="A20" s="648" t="s">
        <v>676</v>
      </c>
      <c r="B20" s="730" t="s">
        <v>1014</v>
      </c>
      <c r="C20" s="731"/>
      <c r="D20" s="732"/>
      <c r="E20" s="731"/>
      <c r="F20" s="707" t="s">
        <v>979</v>
      </c>
      <c r="G20" s="708">
        <v>198</v>
      </c>
      <c r="H20" s="709"/>
      <c r="I20" s="710"/>
      <c r="J20" s="1317"/>
    </row>
    <row r="21" spans="1:10" ht="12.75" customHeight="1">
      <c r="A21" s="649" t="s">
        <v>677</v>
      </c>
      <c r="B21" s="707" t="s">
        <v>941</v>
      </c>
      <c r="C21" s="708"/>
      <c r="D21" s="702"/>
      <c r="E21" s="708"/>
      <c r="F21" s="707" t="s">
        <v>1017</v>
      </c>
      <c r="G21" s="708">
        <v>22029</v>
      </c>
      <c r="H21" s="709">
        <v>4714</v>
      </c>
      <c r="I21" s="710">
        <v>4714</v>
      </c>
      <c r="J21" s="1317"/>
    </row>
    <row r="22" spans="1:10" ht="12.75" customHeight="1">
      <c r="A22" s="649" t="s">
        <v>678</v>
      </c>
      <c r="B22" s="707" t="s">
        <v>942</v>
      </c>
      <c r="C22" s="702">
        <v>21743</v>
      </c>
      <c r="D22" s="702"/>
      <c r="E22" s="708"/>
      <c r="F22" s="707" t="s">
        <v>822</v>
      </c>
      <c r="G22" s="708"/>
      <c r="H22" s="709"/>
      <c r="I22" s="710"/>
      <c r="J22" s="1317"/>
    </row>
    <row r="23" spans="1:10" ht="12.75" customHeight="1">
      <c r="A23" s="649" t="s">
        <v>679</v>
      </c>
      <c r="B23" s="707" t="s">
        <v>1015</v>
      </c>
      <c r="C23" s="702"/>
      <c r="D23" s="702"/>
      <c r="E23" s="708"/>
      <c r="F23" s="711" t="s">
        <v>980</v>
      </c>
      <c r="G23" s="716"/>
      <c r="H23" s="712"/>
      <c r="I23" s="710"/>
      <c r="J23" s="1317"/>
    </row>
    <row r="24" spans="1:10" ht="27" customHeight="1">
      <c r="A24" s="649" t="s">
        <v>680</v>
      </c>
      <c r="B24" s="707" t="s">
        <v>1016</v>
      </c>
      <c r="C24" s="702"/>
      <c r="D24" s="702"/>
      <c r="E24" s="708"/>
      <c r="F24" s="707" t="s">
        <v>1018</v>
      </c>
      <c r="G24" s="708"/>
      <c r="H24" s="709"/>
      <c r="I24" s="710"/>
      <c r="J24" s="1317"/>
    </row>
    <row r="25" spans="1:10" ht="24" customHeight="1">
      <c r="A25" s="650" t="s">
        <v>681</v>
      </c>
      <c r="B25" s="711" t="s">
        <v>945</v>
      </c>
      <c r="C25" s="733"/>
      <c r="D25" s="733"/>
      <c r="E25" s="716"/>
      <c r="F25" s="701" t="s">
        <v>981</v>
      </c>
      <c r="G25" s="716"/>
      <c r="H25" s="712"/>
      <c r="I25" s="729"/>
      <c r="J25" s="1317"/>
    </row>
    <row r="26" spans="1:10" ht="12.75" customHeight="1">
      <c r="A26" s="649" t="s">
        <v>682</v>
      </c>
      <c r="B26" s="707" t="s">
        <v>946</v>
      </c>
      <c r="C26" s="702"/>
      <c r="D26" s="702"/>
      <c r="E26" s="708"/>
      <c r="F26" s="707" t="s">
        <v>982</v>
      </c>
      <c r="G26" s="708"/>
      <c r="H26" s="709"/>
      <c r="I26" s="710"/>
      <c r="J26" s="1317"/>
    </row>
    <row r="27" spans="1:10" ht="12.75" customHeight="1">
      <c r="A27" s="644" t="s">
        <v>683</v>
      </c>
      <c r="B27" s="734"/>
      <c r="C27" s="703"/>
      <c r="D27" s="703"/>
      <c r="E27" s="704"/>
      <c r="F27" s="701" t="s">
        <v>775</v>
      </c>
      <c r="G27" s="704"/>
      <c r="H27" s="705"/>
      <c r="I27" s="706"/>
      <c r="J27" s="1317"/>
    </row>
    <row r="28" spans="1:10" ht="12.75" customHeight="1">
      <c r="A28" s="651" t="s">
        <v>684</v>
      </c>
      <c r="B28" s="717"/>
      <c r="C28" s="719"/>
      <c r="D28" s="719"/>
      <c r="E28" s="718"/>
      <c r="F28" s="717"/>
      <c r="G28" s="718"/>
      <c r="H28" s="720"/>
      <c r="I28" s="721"/>
      <c r="J28" s="1317"/>
    </row>
    <row r="29" spans="1:10" ht="12.75" customHeight="1" thickBot="1">
      <c r="A29" s="652" t="s">
        <v>685</v>
      </c>
      <c r="B29" s="735"/>
      <c r="C29" s="736"/>
      <c r="D29" s="736"/>
      <c r="E29" s="737"/>
      <c r="F29" s="735"/>
      <c r="G29" s="738"/>
      <c r="H29" s="739"/>
      <c r="I29" s="740"/>
      <c r="J29" s="1317"/>
    </row>
    <row r="30" spans="1:10" ht="15.75" customHeight="1" thickBot="1">
      <c r="A30" s="646" t="s">
        <v>686</v>
      </c>
      <c r="B30" s="722" t="s">
        <v>1026</v>
      </c>
      <c r="C30" s="723">
        <f>SUM(C21:C29)</f>
        <v>21743</v>
      </c>
      <c r="D30" s="723">
        <f>SUM(D21:D29)</f>
        <v>0</v>
      </c>
      <c r="E30" s="723">
        <f>SUM(E21:E29)</f>
        <v>0</v>
      </c>
      <c r="F30" s="722" t="s">
        <v>1027</v>
      </c>
      <c r="G30" s="723">
        <f>SUM(G19:G29)</f>
        <v>22227</v>
      </c>
      <c r="H30" s="741">
        <f>SUM(H19:H29)</f>
        <v>4714</v>
      </c>
      <c r="I30" s="742">
        <f>SUM(I19:I29)</f>
        <v>4714</v>
      </c>
      <c r="J30" s="1317"/>
    </row>
    <row r="31" spans="1:10" ht="26.25" thickBot="1">
      <c r="A31" s="646" t="s">
        <v>687</v>
      </c>
      <c r="B31" s="722" t="s">
        <v>599</v>
      </c>
      <c r="C31" s="723">
        <f>+C18+C19+C20+C30</f>
        <v>374171</v>
      </c>
      <c r="D31" s="723">
        <f>+D18+D19+D20+D30</f>
        <v>358148</v>
      </c>
      <c r="E31" s="723">
        <f>+E18+E19+E20+E30</f>
        <v>356813</v>
      </c>
      <c r="F31" s="722" t="s">
        <v>601</v>
      </c>
      <c r="G31" s="723">
        <f>+G18+G30</f>
        <v>352688</v>
      </c>
      <c r="H31" s="723">
        <f>+H18+H30</f>
        <v>358148</v>
      </c>
      <c r="I31" s="725">
        <f>+I18+I30</f>
        <v>338411</v>
      </c>
      <c r="J31" s="1317"/>
    </row>
    <row r="32" spans="1:10" ht="15.75" customHeight="1" thickBot="1">
      <c r="A32" s="646" t="s">
        <v>688</v>
      </c>
      <c r="B32" s="722" t="s">
        <v>590</v>
      </c>
      <c r="C32" s="743">
        <v>-1422</v>
      </c>
      <c r="D32" s="743"/>
      <c r="E32" s="743">
        <v>48</v>
      </c>
      <c r="F32" s="722" t="s">
        <v>595</v>
      </c>
      <c r="G32" s="743">
        <v>-3890</v>
      </c>
      <c r="H32" s="744"/>
      <c r="I32" s="745">
        <v>-6954</v>
      </c>
      <c r="J32" s="1317"/>
    </row>
    <row r="33" spans="1:10" ht="18" customHeight="1" thickBot="1">
      <c r="A33" s="646" t="s">
        <v>689</v>
      </c>
      <c r="B33" s="722" t="s">
        <v>600</v>
      </c>
      <c r="C33" s="723">
        <f>+C31+C32</f>
        <v>372749</v>
      </c>
      <c r="D33" s="723">
        <f>+D31+D32</f>
        <v>358148</v>
      </c>
      <c r="E33" s="723">
        <f>+E31+E32</f>
        <v>356861</v>
      </c>
      <c r="F33" s="722" t="s">
        <v>602</v>
      </c>
      <c r="G33" s="723">
        <f>+G31+G32</f>
        <v>348798</v>
      </c>
      <c r="H33" s="723">
        <f>+H31+H32</f>
        <v>358148</v>
      </c>
      <c r="I33" s="725">
        <f>+I31+I32</f>
        <v>331457</v>
      </c>
      <c r="J33" s="1317"/>
    </row>
    <row r="34" spans="1:10" ht="18" customHeight="1" thickBot="1">
      <c r="A34" s="646" t="s">
        <v>690</v>
      </c>
      <c r="B34" s="722" t="s">
        <v>830</v>
      </c>
      <c r="C34" s="723" t="str">
        <f>IF(((G18-C18)&gt;0),G18-C18,"----")</f>
        <v>----</v>
      </c>
      <c r="D34" s="723">
        <f>IF(((H18-D18)&gt;0),H18-D18,"----")</f>
        <v>6608</v>
      </c>
      <c r="E34" s="723" t="str">
        <f>IF(((I18-E18)&gt;0),I18-E18,"----")</f>
        <v>----</v>
      </c>
      <c r="F34" s="722" t="s">
        <v>831</v>
      </c>
      <c r="G34" s="723">
        <f>IF(((C18-G18)&gt;0),C18-G18,"----")</f>
        <v>5926</v>
      </c>
      <c r="H34" s="741" t="str">
        <f>IF(((D18-H18)&gt;0),D18-H18,"----")</f>
        <v>----</v>
      </c>
      <c r="I34" s="742">
        <f>IF(((E18-I18)&gt;0),E18-I18,"----")</f>
        <v>11794</v>
      </c>
      <c r="J34" s="1317"/>
    </row>
    <row r="35" spans="1:10" ht="18" customHeight="1" thickBot="1">
      <c r="A35" s="646" t="s">
        <v>778</v>
      </c>
      <c r="B35" s="722" t="s">
        <v>603</v>
      </c>
      <c r="C35" s="723" t="str">
        <f>IF(((G33-C33)&gt;0),G33-C33,"----")</f>
        <v>----</v>
      </c>
      <c r="D35" s="723" t="str">
        <f>IF(((H33-D33)&gt;0),H33-D33,"----")</f>
        <v>----</v>
      </c>
      <c r="E35" s="723" t="str">
        <f>IF(((I33-E33)&gt;0),I33-E33,"----")</f>
        <v>----</v>
      </c>
      <c r="F35" s="722" t="s">
        <v>604</v>
      </c>
      <c r="G35" s="723">
        <f>IF(((C33-G33)&gt;0),C33-G33,"----")</f>
        <v>23951</v>
      </c>
      <c r="H35" s="723" t="str">
        <f>IF(((D33-H33)&gt;0),D33-H33,"----")</f>
        <v>----</v>
      </c>
      <c r="I35" s="725">
        <f>IF(((E33-I33)&gt;0),E33-I33,"----")</f>
        <v>25404</v>
      </c>
      <c r="J35" s="1317"/>
    </row>
    <row r="37" spans="2:4" ht="15.75">
      <c r="B37" s="80"/>
      <c r="C37" s="80"/>
      <c r="D37" s="80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B16">
      <selection activeCell="F13" sqref="F13"/>
    </sheetView>
  </sheetViews>
  <sheetFormatPr defaultColWidth="9.00390625" defaultRowHeight="12.75"/>
  <cols>
    <col min="1" max="1" width="6.875" style="37" customWidth="1"/>
    <col min="2" max="2" width="40.125" style="38" customWidth="1"/>
    <col min="3" max="4" width="11.625" style="38" customWidth="1"/>
    <col min="5" max="5" width="11.625" style="37" customWidth="1"/>
    <col min="6" max="6" width="38.625" style="37" customWidth="1"/>
    <col min="7" max="9" width="11.625" style="37" customWidth="1"/>
    <col min="10" max="16384" width="9.375" style="37" customWidth="1"/>
  </cols>
  <sheetData>
    <row r="1" spans="2:10" ht="39.75" customHeight="1">
      <c r="B1" s="35" t="s">
        <v>826</v>
      </c>
      <c r="C1" s="35"/>
      <c r="D1" s="35"/>
      <c r="E1" s="36"/>
      <c r="F1" s="36"/>
      <c r="G1" s="36"/>
      <c r="H1" s="36"/>
      <c r="I1" s="36"/>
      <c r="J1" s="1317" t="s">
        <v>1104</v>
      </c>
    </row>
    <row r="2" spans="9:10" ht="14.25" thickBot="1">
      <c r="I2" s="39" t="s">
        <v>714</v>
      </c>
      <c r="J2" s="1317"/>
    </row>
    <row r="3" spans="1:10" ht="24" customHeight="1" thickBot="1">
      <c r="A3" s="1318" t="s">
        <v>724</v>
      </c>
      <c r="B3" s="632" t="s">
        <v>702</v>
      </c>
      <c r="C3" s="633"/>
      <c r="D3" s="633"/>
      <c r="E3" s="634"/>
      <c r="F3" s="632" t="s">
        <v>708</v>
      </c>
      <c r="G3" s="635"/>
      <c r="H3" s="635"/>
      <c r="I3" s="636"/>
      <c r="J3" s="1317"/>
    </row>
    <row r="4" spans="1:10" s="40" customFormat="1" ht="35.25" customHeight="1" thickBot="1">
      <c r="A4" s="1319"/>
      <c r="B4" s="110" t="s">
        <v>715</v>
      </c>
      <c r="C4" s="637" t="s">
        <v>1083</v>
      </c>
      <c r="D4" s="637" t="s">
        <v>1082</v>
      </c>
      <c r="E4" s="111" t="s">
        <v>1084</v>
      </c>
      <c r="F4" s="110" t="s">
        <v>715</v>
      </c>
      <c r="G4" s="111" t="s">
        <v>1083</v>
      </c>
      <c r="H4" s="637" t="s">
        <v>1082</v>
      </c>
      <c r="I4" s="226" t="s">
        <v>1084</v>
      </c>
      <c r="J4" s="1317"/>
    </row>
    <row r="5" spans="1:10" s="40" customFormat="1" ht="12" customHeight="1" thickBot="1">
      <c r="A5" s="638">
        <v>1</v>
      </c>
      <c r="B5" s="639">
        <v>2</v>
      </c>
      <c r="C5" s="641">
        <v>3</v>
      </c>
      <c r="D5" s="640">
        <v>4</v>
      </c>
      <c r="E5" s="641">
        <v>5</v>
      </c>
      <c r="F5" s="639">
        <v>6</v>
      </c>
      <c r="G5" s="641">
        <v>7</v>
      </c>
      <c r="H5" s="642">
        <v>8</v>
      </c>
      <c r="I5" s="643">
        <v>9</v>
      </c>
      <c r="J5" s="1317"/>
    </row>
    <row r="6" spans="1:10" ht="12.75" customHeight="1">
      <c r="A6" s="653" t="s">
        <v>662</v>
      </c>
      <c r="B6" s="701" t="s">
        <v>726</v>
      </c>
      <c r="C6" s="704">
        <v>6268</v>
      </c>
      <c r="D6" s="703">
        <v>7340</v>
      </c>
      <c r="E6" s="704">
        <v>250</v>
      </c>
      <c r="F6" s="701" t="s">
        <v>957</v>
      </c>
      <c r="G6" s="704">
        <v>700</v>
      </c>
      <c r="H6" s="705">
        <v>467</v>
      </c>
      <c r="I6" s="706">
        <v>467</v>
      </c>
      <c r="J6" s="1317"/>
    </row>
    <row r="7" spans="1:10" ht="12.75" customHeight="1">
      <c r="A7" s="654" t="s">
        <v>663</v>
      </c>
      <c r="B7" s="707" t="s">
        <v>316</v>
      </c>
      <c r="C7" s="708">
        <v>779</v>
      </c>
      <c r="D7" s="702">
        <v>227</v>
      </c>
      <c r="E7" s="708">
        <v>63</v>
      </c>
      <c r="F7" s="707" t="s">
        <v>958</v>
      </c>
      <c r="G7" s="708"/>
      <c r="H7" s="709"/>
      <c r="I7" s="710"/>
      <c r="J7" s="1317"/>
    </row>
    <row r="8" spans="1:10" ht="12.75" customHeight="1">
      <c r="A8" s="654" t="s">
        <v>664</v>
      </c>
      <c r="B8" s="707" t="s">
        <v>817</v>
      </c>
      <c r="C8" s="708"/>
      <c r="D8" s="702"/>
      <c r="E8" s="708"/>
      <c r="F8" s="707" t="s">
        <v>959</v>
      </c>
      <c r="G8" s="708"/>
      <c r="H8" s="709"/>
      <c r="I8" s="710"/>
      <c r="J8" s="1317"/>
    </row>
    <row r="9" spans="1:10" ht="12.75" customHeight="1">
      <c r="A9" s="654" t="s">
        <v>665</v>
      </c>
      <c r="B9" s="707" t="s">
        <v>864</v>
      </c>
      <c r="C9" s="708"/>
      <c r="D9" s="702"/>
      <c r="E9" s="708"/>
      <c r="F9" s="707" t="s">
        <v>960</v>
      </c>
      <c r="G9" s="708"/>
      <c r="H9" s="709"/>
      <c r="I9" s="710"/>
      <c r="J9" s="1317"/>
    </row>
    <row r="10" spans="1:10" ht="26.25" customHeight="1">
      <c r="A10" s="654" t="s">
        <v>666</v>
      </c>
      <c r="B10" s="707" t="s">
        <v>706</v>
      </c>
      <c r="C10" s="708"/>
      <c r="D10" s="702">
        <v>90358</v>
      </c>
      <c r="E10" s="708">
        <v>90358</v>
      </c>
      <c r="F10" s="707" t="s">
        <v>1020</v>
      </c>
      <c r="G10" s="708">
        <v>59990</v>
      </c>
      <c r="H10" s="709">
        <v>42141</v>
      </c>
      <c r="I10" s="710">
        <v>42141</v>
      </c>
      <c r="J10" s="1317"/>
    </row>
    <row r="11" spans="1:10" ht="26.25" customHeight="1">
      <c r="A11" s="654" t="s">
        <v>667</v>
      </c>
      <c r="B11" s="707" t="s">
        <v>799</v>
      </c>
      <c r="C11" s="708"/>
      <c r="D11" s="709">
        <v>113</v>
      </c>
      <c r="E11" s="713">
        <v>113</v>
      </c>
      <c r="F11" s="707" t="s">
        <v>1021</v>
      </c>
      <c r="G11" s="708"/>
      <c r="H11" s="709">
        <v>9894</v>
      </c>
      <c r="I11" s="710">
        <v>9894</v>
      </c>
      <c r="J11" s="1317"/>
    </row>
    <row r="12" spans="1:10" ht="12.75" customHeight="1">
      <c r="A12" s="654" t="s">
        <v>668</v>
      </c>
      <c r="B12" s="707" t="s">
        <v>762</v>
      </c>
      <c r="C12" s="708"/>
      <c r="D12" s="702"/>
      <c r="E12" s="708"/>
      <c r="F12" s="707" t="s">
        <v>967</v>
      </c>
      <c r="G12" s="708">
        <v>50</v>
      </c>
      <c r="H12" s="709">
        <v>50</v>
      </c>
      <c r="I12" s="710">
        <v>50</v>
      </c>
      <c r="J12" s="1317"/>
    </row>
    <row r="13" spans="1:10" ht="12.75" customHeight="1">
      <c r="A13" s="654" t="s">
        <v>669</v>
      </c>
      <c r="B13" s="707" t="s">
        <v>1019</v>
      </c>
      <c r="C13" s="708"/>
      <c r="D13" s="702"/>
      <c r="E13" s="708"/>
      <c r="F13" s="707" t="s">
        <v>694</v>
      </c>
      <c r="G13" s="708"/>
      <c r="H13" s="708"/>
      <c r="I13" s="746"/>
      <c r="J13" s="1317"/>
    </row>
    <row r="14" spans="1:10" ht="12.75" customHeight="1">
      <c r="A14" s="654" t="s">
        <v>670</v>
      </c>
      <c r="B14" s="707" t="s">
        <v>816</v>
      </c>
      <c r="C14" s="708">
        <v>64840</v>
      </c>
      <c r="D14" s="709">
        <v>42141</v>
      </c>
      <c r="E14" s="713">
        <v>41345</v>
      </c>
      <c r="F14" s="714" t="s">
        <v>317</v>
      </c>
      <c r="G14" s="708">
        <v>3558</v>
      </c>
      <c r="H14" s="708">
        <v>2945</v>
      </c>
      <c r="I14" s="746">
        <v>2945</v>
      </c>
      <c r="J14" s="1317"/>
    </row>
    <row r="15" spans="1:10" ht="12.75" customHeight="1" thickBot="1">
      <c r="A15" s="654" t="s">
        <v>671</v>
      </c>
      <c r="B15" s="714" t="s">
        <v>319</v>
      </c>
      <c r="C15" s="708">
        <v>576</v>
      </c>
      <c r="D15" s="709">
        <v>515</v>
      </c>
      <c r="E15" s="710">
        <v>488</v>
      </c>
      <c r="F15" s="714"/>
      <c r="G15" s="708"/>
      <c r="H15" s="708"/>
      <c r="I15" s="746"/>
      <c r="J15" s="1317"/>
    </row>
    <row r="16" spans="1:10" ht="15.75" customHeight="1" thickBot="1">
      <c r="A16" s="655" t="s">
        <v>672</v>
      </c>
      <c r="B16" s="722" t="s">
        <v>805</v>
      </c>
      <c r="C16" s="723">
        <f>SUM(C6:C15)</f>
        <v>72463</v>
      </c>
      <c r="D16" s="723">
        <f>SUM(D6:D15)</f>
        <v>140694</v>
      </c>
      <c r="E16" s="723">
        <f>SUM(E6:E15)</f>
        <v>132617</v>
      </c>
      <c r="F16" s="722" t="s">
        <v>806</v>
      </c>
      <c r="G16" s="723">
        <f>SUM(G6:G15)</f>
        <v>64298</v>
      </c>
      <c r="H16" s="723">
        <f>SUM(H6:H15)</f>
        <v>55497</v>
      </c>
      <c r="I16" s="742">
        <f>SUM(I6:I15)</f>
        <v>55497</v>
      </c>
      <c r="J16" s="1317"/>
    </row>
    <row r="17" spans="1:10" ht="12.75" customHeight="1">
      <c r="A17" s="656" t="s">
        <v>673</v>
      </c>
      <c r="B17" s="726" t="s">
        <v>827</v>
      </c>
      <c r="C17" s="727">
        <v>1691</v>
      </c>
      <c r="D17" s="728">
        <v>354</v>
      </c>
      <c r="E17" s="747">
        <v>354</v>
      </c>
      <c r="F17" s="707" t="s">
        <v>978</v>
      </c>
      <c r="G17" s="704"/>
      <c r="H17" s="704"/>
      <c r="I17" s="748"/>
      <c r="J17" s="1317"/>
    </row>
    <row r="18" spans="1:10" ht="12.75" customHeight="1">
      <c r="A18" s="654" t="s">
        <v>674</v>
      </c>
      <c r="B18" s="707" t="s">
        <v>941</v>
      </c>
      <c r="C18" s="708"/>
      <c r="D18" s="702"/>
      <c r="E18" s="708"/>
      <c r="F18" s="707" t="s">
        <v>984</v>
      </c>
      <c r="G18" s="708"/>
      <c r="H18" s="708"/>
      <c r="I18" s="746"/>
      <c r="J18" s="1317"/>
    </row>
    <row r="19" spans="1:10" ht="12.75" customHeight="1">
      <c r="A19" s="654" t="s">
        <v>675</v>
      </c>
      <c r="B19" s="707" t="s">
        <v>818</v>
      </c>
      <c r="C19" s="708"/>
      <c r="D19" s="702"/>
      <c r="E19" s="708"/>
      <c r="F19" s="707" t="s">
        <v>821</v>
      </c>
      <c r="G19" s="708">
        <v>10091</v>
      </c>
      <c r="H19" s="708"/>
      <c r="I19" s="746"/>
      <c r="J19" s="1317"/>
    </row>
    <row r="20" spans="1:10" ht="12.75" customHeight="1">
      <c r="A20" s="654" t="s">
        <v>676</v>
      </c>
      <c r="B20" s="707" t="s">
        <v>819</v>
      </c>
      <c r="C20" s="708"/>
      <c r="D20" s="702">
        <v>11599</v>
      </c>
      <c r="E20" s="708">
        <v>7449</v>
      </c>
      <c r="F20" s="707" t="s">
        <v>822</v>
      </c>
      <c r="G20" s="708">
        <v>7000</v>
      </c>
      <c r="H20" s="708">
        <v>96650</v>
      </c>
      <c r="I20" s="746">
        <v>96650</v>
      </c>
      <c r="J20" s="1317"/>
    </row>
    <row r="21" spans="1:10" ht="12.75" customHeight="1">
      <c r="A21" s="654" t="s">
        <v>677</v>
      </c>
      <c r="B21" s="707" t="s">
        <v>943</v>
      </c>
      <c r="C21" s="708"/>
      <c r="D21" s="702"/>
      <c r="E21" s="708"/>
      <c r="F21" s="711" t="s">
        <v>980</v>
      </c>
      <c r="G21" s="716"/>
      <c r="H21" s="716">
        <v>500</v>
      </c>
      <c r="I21" s="746">
        <v>500</v>
      </c>
      <c r="J21" s="1317"/>
    </row>
    <row r="22" spans="1:10" ht="26.25" customHeight="1">
      <c r="A22" s="654" t="s">
        <v>678</v>
      </c>
      <c r="B22" s="711" t="s">
        <v>1022</v>
      </c>
      <c r="C22" s="716"/>
      <c r="D22" s="733"/>
      <c r="E22" s="708"/>
      <c r="F22" s="707" t="s">
        <v>985</v>
      </c>
      <c r="G22" s="708"/>
      <c r="H22" s="708"/>
      <c r="I22" s="746"/>
      <c r="J22" s="1317"/>
    </row>
    <row r="23" spans="1:10" ht="12.75" customHeight="1">
      <c r="A23" s="654" t="s">
        <v>679</v>
      </c>
      <c r="B23" s="707" t="s">
        <v>945</v>
      </c>
      <c r="C23" s="708"/>
      <c r="D23" s="702"/>
      <c r="E23" s="708"/>
      <c r="F23" s="701" t="s">
        <v>982</v>
      </c>
      <c r="G23" s="704"/>
      <c r="H23" s="704"/>
      <c r="I23" s="746"/>
      <c r="J23" s="1317"/>
    </row>
    <row r="24" spans="1:10" ht="12.75" customHeight="1">
      <c r="A24" s="654" t="s">
        <v>680</v>
      </c>
      <c r="B24" s="701" t="s">
        <v>950</v>
      </c>
      <c r="C24" s="704"/>
      <c r="D24" s="703"/>
      <c r="E24" s="708"/>
      <c r="F24" s="707" t="s">
        <v>986</v>
      </c>
      <c r="G24" s="708"/>
      <c r="H24" s="708"/>
      <c r="I24" s="746"/>
      <c r="J24" s="1317"/>
    </row>
    <row r="25" spans="1:10" ht="12.75" customHeight="1">
      <c r="A25" s="654" t="s">
        <v>681</v>
      </c>
      <c r="B25" s="717"/>
      <c r="C25" s="718"/>
      <c r="D25" s="719"/>
      <c r="E25" s="708"/>
      <c r="F25" s="734"/>
      <c r="G25" s="704"/>
      <c r="H25" s="704"/>
      <c r="I25" s="746"/>
      <c r="J25" s="1317"/>
    </row>
    <row r="26" spans="1:10" ht="12.75" customHeight="1" thickBot="1">
      <c r="A26" s="657" t="s">
        <v>682</v>
      </c>
      <c r="B26" s="735"/>
      <c r="C26" s="718"/>
      <c r="D26" s="719"/>
      <c r="E26" s="718"/>
      <c r="F26" s="717"/>
      <c r="G26" s="718"/>
      <c r="H26" s="718"/>
      <c r="I26" s="749"/>
      <c r="J26" s="1317"/>
    </row>
    <row r="27" spans="1:10" ht="15.75" customHeight="1" thickBot="1">
      <c r="A27" s="655" t="s">
        <v>683</v>
      </c>
      <c r="B27" s="722" t="s">
        <v>605</v>
      </c>
      <c r="C27" s="723">
        <f>SUM(C18:C26)</f>
        <v>0</v>
      </c>
      <c r="D27" s="723">
        <f>SUM(D18:D26)</f>
        <v>11599</v>
      </c>
      <c r="E27" s="723">
        <f>SUM(E18:E26)</f>
        <v>7449</v>
      </c>
      <c r="F27" s="722" t="s">
        <v>606</v>
      </c>
      <c r="G27" s="750">
        <f>SUM(G17:G26)</f>
        <v>17091</v>
      </c>
      <c r="H27" s="750">
        <f>SUM(H17:H26)</f>
        <v>97150</v>
      </c>
      <c r="I27" s="751">
        <f>SUM(I17:I26)</f>
        <v>97150</v>
      </c>
      <c r="J27" s="1317"/>
    </row>
    <row r="28" spans="1:10" ht="22.5" customHeight="1" thickBot="1">
      <c r="A28" s="655" t="s">
        <v>684</v>
      </c>
      <c r="B28" s="722" t="s">
        <v>607</v>
      </c>
      <c r="C28" s="723">
        <f>+C16+C17+C27</f>
        <v>74154</v>
      </c>
      <c r="D28" s="723">
        <f>+D16+D17+D27</f>
        <v>152647</v>
      </c>
      <c r="E28" s="723">
        <f>+E16+E17+E27</f>
        <v>140420</v>
      </c>
      <c r="F28" s="722" t="s">
        <v>609</v>
      </c>
      <c r="G28" s="723">
        <f>+G16+G27</f>
        <v>81389</v>
      </c>
      <c r="H28" s="723">
        <f>+H16+H27</f>
        <v>152647</v>
      </c>
      <c r="I28" s="742">
        <f>+I16+I27</f>
        <v>152647</v>
      </c>
      <c r="J28" s="1317"/>
    </row>
    <row r="29" spans="1:10" ht="15.75" customHeight="1" thickBot="1">
      <c r="A29" s="655" t="s">
        <v>685</v>
      </c>
      <c r="B29" s="752" t="s">
        <v>590</v>
      </c>
      <c r="C29" s="753"/>
      <c r="D29" s="753"/>
      <c r="E29" s="753"/>
      <c r="F29" s="752" t="s">
        <v>595</v>
      </c>
      <c r="G29" s="753"/>
      <c r="H29" s="753"/>
      <c r="I29" s="754"/>
      <c r="J29" s="1317"/>
    </row>
    <row r="30" spans="1:10" ht="15.75" customHeight="1" thickBot="1">
      <c r="A30" s="655" t="s">
        <v>686</v>
      </c>
      <c r="B30" s="752" t="s">
        <v>608</v>
      </c>
      <c r="C30" s="755">
        <f>+C28+C29</f>
        <v>74154</v>
      </c>
      <c r="D30" s="755">
        <f>+D28+D29</f>
        <v>152647</v>
      </c>
      <c r="E30" s="755">
        <f>+E28+E29</f>
        <v>140420</v>
      </c>
      <c r="F30" s="752" t="s">
        <v>610</v>
      </c>
      <c r="G30" s="755">
        <f>+G28+G29</f>
        <v>81389</v>
      </c>
      <c r="H30" s="755">
        <f>+H28+H29</f>
        <v>152647</v>
      </c>
      <c r="I30" s="756">
        <f>+I28+I29</f>
        <v>152647</v>
      </c>
      <c r="J30" s="1317"/>
    </row>
    <row r="31" spans="1:10" ht="15.75" customHeight="1" thickBot="1">
      <c r="A31" s="655" t="s">
        <v>687</v>
      </c>
      <c r="B31" s="752" t="s">
        <v>830</v>
      </c>
      <c r="C31" s="755" t="str">
        <f>IF(((G16-C16)&gt;0),G16-C16,"----")</f>
        <v>----</v>
      </c>
      <c r="D31" s="755" t="str">
        <f>IF(((H16-D16)&gt;0),H16-D16,"----")</f>
        <v>----</v>
      </c>
      <c r="E31" s="755" t="str">
        <f>IF(((I16-E16)&gt;0),I16-E16,"----")</f>
        <v>----</v>
      </c>
      <c r="F31" s="752" t="s">
        <v>831</v>
      </c>
      <c r="G31" s="755">
        <f>IF(((C16-G16)&gt;0),C16-G16,"----")</f>
        <v>8165</v>
      </c>
      <c r="H31" s="755">
        <f>IF(((D16-H16)&gt;0),D16-H16,"----")</f>
        <v>85197</v>
      </c>
      <c r="I31" s="757">
        <f>IF(((E16-I16)&gt;0),E16-I16,"----")</f>
        <v>77120</v>
      </c>
      <c r="J31" s="1317"/>
    </row>
    <row r="32" spans="1:10" ht="13.5" thickBot="1">
      <c r="A32" s="655" t="s">
        <v>688</v>
      </c>
      <c r="B32" s="752" t="s">
        <v>603</v>
      </c>
      <c r="C32" s="755">
        <f>IF(((G30-C30)&gt;0),G30-C30,"----")</f>
        <v>7235</v>
      </c>
      <c r="D32" s="755" t="str">
        <f>IF(((H30-D30)&gt;0),H30-D30,"----")</f>
        <v>----</v>
      </c>
      <c r="E32" s="755">
        <f>IF(((I30-E30)&gt;0),I30-E30,"----")</f>
        <v>12227</v>
      </c>
      <c r="F32" s="752" t="s">
        <v>604</v>
      </c>
      <c r="G32" s="755" t="str">
        <f>IF(((C30-G30)&gt;0),C30-G30,"----")</f>
        <v>----</v>
      </c>
      <c r="H32" s="755" t="str">
        <f>IF(((D30-H30)&gt;0),D30-H30,"----")</f>
        <v>----</v>
      </c>
      <c r="I32" s="756" t="str">
        <f>IF(((E30-I30)&gt;0),E30-I30,"----")</f>
        <v>----</v>
      </c>
      <c r="J32" s="1317"/>
    </row>
    <row r="33" ht="12.75">
      <c r="J33" s="97"/>
    </row>
    <row r="34" spans="2:10" ht="15.75">
      <c r="B34" s="80"/>
      <c r="C34" s="80"/>
      <c r="D34" s="80"/>
      <c r="J34" s="97"/>
    </row>
  </sheetData>
  <sheetProtection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46.375" style="659" customWidth="1"/>
    <col min="2" max="2" width="13.875" style="659" customWidth="1"/>
    <col min="3" max="3" width="66.125" style="659" customWidth="1"/>
    <col min="4" max="5" width="13.875" style="659" customWidth="1"/>
    <col min="6" max="16384" width="9.375" style="659" customWidth="1"/>
  </cols>
  <sheetData>
    <row r="1" spans="1:5" ht="18.75">
      <c r="A1" s="658" t="s">
        <v>1085</v>
      </c>
      <c r="B1" s="658"/>
      <c r="E1" s="660" t="s">
        <v>815</v>
      </c>
    </row>
    <row r="3" spans="1:5" ht="12.75">
      <c r="A3" s="661"/>
      <c r="B3" s="662"/>
      <c r="D3" s="663"/>
      <c r="E3" s="664"/>
    </row>
    <row r="4" spans="1:5" ht="15.75">
      <c r="A4" s="665" t="s">
        <v>1094</v>
      </c>
      <c r="B4" s="666"/>
      <c r="D4" s="663"/>
      <c r="E4" s="664"/>
    </row>
    <row r="5" spans="1:5" ht="12.75">
      <c r="A5" s="661"/>
      <c r="B5" s="662"/>
      <c r="D5" s="663"/>
      <c r="E5" s="664"/>
    </row>
    <row r="6" spans="1:5" ht="12.75">
      <c r="A6" s="667" t="s">
        <v>1121</v>
      </c>
      <c r="B6" s="664">
        <f>+'1.sz.mell.'!D55</f>
        <v>487520</v>
      </c>
      <c r="C6" s="667" t="s">
        <v>1109</v>
      </c>
      <c r="D6" s="663">
        <f>+'2.1.sz.mell  '!D18+'2.2.sz.mell  '!D16</f>
        <v>487520</v>
      </c>
      <c r="E6" s="664">
        <f aca="true" t="shared" si="0" ref="E6:E27">+B6-D6</f>
        <v>0</v>
      </c>
    </row>
    <row r="7" spans="1:5" ht="12.75">
      <c r="A7" s="667" t="s">
        <v>1086</v>
      </c>
      <c r="B7" s="664">
        <f>+'1.sz.mell.'!D59</f>
        <v>11599</v>
      </c>
      <c r="C7" s="667" t="s">
        <v>1110</v>
      </c>
      <c r="D7" s="663">
        <f>+'2.1.sz.mell  '!D30+'2.2.sz.mell  '!D27</f>
        <v>11599</v>
      </c>
      <c r="E7" s="664">
        <f t="shared" si="0"/>
        <v>0</v>
      </c>
    </row>
    <row r="8" spans="1:5" ht="12.75">
      <c r="A8" s="667" t="s">
        <v>1122</v>
      </c>
      <c r="B8" s="664">
        <f>+'1.sz.mell.'!D75</f>
        <v>510795</v>
      </c>
      <c r="C8" s="667" t="s">
        <v>1111</v>
      </c>
      <c r="D8" s="663">
        <f>+'2.1.sz.mell  '!D33+'2.2.sz.mell  '!D28</f>
        <v>510795</v>
      </c>
      <c r="E8" s="664">
        <f t="shared" si="0"/>
        <v>0</v>
      </c>
    </row>
    <row r="9" spans="1:5" ht="12.75">
      <c r="A9" s="661"/>
      <c r="B9" s="662"/>
      <c r="D9" s="663"/>
      <c r="E9" s="664"/>
    </row>
    <row r="10" spans="1:5" ht="14.25">
      <c r="A10" s="668" t="s">
        <v>1095</v>
      </c>
      <c r="B10" s="669"/>
      <c r="D10" s="670"/>
      <c r="E10" s="664"/>
    </row>
    <row r="11" spans="1:5" ht="12.75">
      <c r="A11" s="661"/>
      <c r="B11" s="662"/>
      <c r="D11" s="670"/>
      <c r="E11" s="664"/>
    </row>
    <row r="12" spans="1:5" ht="12.75">
      <c r="A12" s="659" t="s">
        <v>1123</v>
      </c>
      <c r="B12" s="664">
        <f>+'1.sz.mell.'!E55</f>
        <v>478108</v>
      </c>
      <c r="C12" s="659" t="s">
        <v>1109</v>
      </c>
      <c r="D12" s="670">
        <f>+'2.1.sz.mell  '!E18+'2.2.sz.mell  '!E16</f>
        <v>478108</v>
      </c>
      <c r="E12" s="664">
        <f t="shared" si="0"/>
        <v>0</v>
      </c>
    </row>
    <row r="13" spans="1:5" ht="12.75">
      <c r="A13" s="659" t="s">
        <v>1087</v>
      </c>
      <c r="B13" s="664">
        <f>+'1.sz.mell.'!E59</f>
        <v>7449</v>
      </c>
      <c r="C13" s="659" t="s">
        <v>1110</v>
      </c>
      <c r="D13" s="659">
        <f>+'2.1.sz.mell  '!E30+'2.2.sz.mell  '!E27</f>
        <v>7449</v>
      </c>
      <c r="E13" s="664">
        <f t="shared" si="0"/>
        <v>0</v>
      </c>
    </row>
    <row r="14" spans="1:5" ht="12.75">
      <c r="A14" s="659" t="s">
        <v>1124</v>
      </c>
      <c r="B14" s="664">
        <f>+'1.sz.mell.'!E77</f>
        <v>497281</v>
      </c>
      <c r="C14" s="659" t="s">
        <v>1111</v>
      </c>
      <c r="D14" s="659">
        <f>+'2.1.sz.mell  '!E33+'2.2.sz.mell  '!E28</f>
        <v>497281</v>
      </c>
      <c r="E14" s="664">
        <f t="shared" si="0"/>
        <v>0</v>
      </c>
    </row>
    <row r="15" spans="1:5" ht="12.75">
      <c r="A15" s="661"/>
      <c r="B15" s="662"/>
      <c r="E15" s="664"/>
    </row>
    <row r="16" spans="1:5" ht="12.75">
      <c r="A16" s="661"/>
      <c r="B16" s="662"/>
      <c r="E16" s="664"/>
    </row>
    <row r="17" spans="1:5" ht="15.75">
      <c r="A17" s="665" t="s">
        <v>1096</v>
      </c>
      <c r="B17" s="666"/>
      <c r="E17" s="664"/>
    </row>
    <row r="18" spans="1:5" ht="12.75">
      <c r="A18" s="661"/>
      <c r="B18" s="662"/>
      <c r="E18" s="664"/>
    </row>
    <row r="19" spans="1:5" ht="12.75">
      <c r="A19" s="667" t="s">
        <v>1088</v>
      </c>
      <c r="B19" s="664">
        <f>+'1.sz.mell.'!D115</f>
        <v>408931</v>
      </c>
      <c r="C19" s="667" t="s">
        <v>1115</v>
      </c>
      <c r="D19" s="659">
        <f>+'2.1.sz.mell  '!H18+'2.2.sz.mell  '!H16</f>
        <v>408931</v>
      </c>
      <c r="E19" s="664">
        <f t="shared" si="0"/>
        <v>0</v>
      </c>
    </row>
    <row r="20" spans="1:5" ht="12.75">
      <c r="A20" s="667" t="s">
        <v>1089</v>
      </c>
      <c r="B20" s="664">
        <f>+'1.sz.mell.'!D116</f>
        <v>101864</v>
      </c>
      <c r="C20" s="667" t="s">
        <v>1116</v>
      </c>
      <c r="D20" s="659">
        <f>+'2.1.sz.mell  '!H30+'2.2.sz.mell  '!H27</f>
        <v>101864</v>
      </c>
      <c r="E20" s="664">
        <f t="shared" si="0"/>
        <v>0</v>
      </c>
    </row>
    <row r="21" spans="1:5" ht="12.75">
      <c r="A21" s="667" t="s">
        <v>1090</v>
      </c>
      <c r="B21" s="664">
        <f>+'1.sz.mell.'!D135</f>
        <v>510795</v>
      </c>
      <c r="C21" s="667" t="s">
        <v>1117</v>
      </c>
      <c r="D21" s="659">
        <f>+'2.1.sz.mell  '!H33+'2.2.sz.mell  '!H28</f>
        <v>510795</v>
      </c>
      <c r="E21" s="664">
        <f t="shared" si="0"/>
        <v>0</v>
      </c>
    </row>
    <row r="22" spans="1:5" ht="12.75">
      <c r="A22" s="661"/>
      <c r="B22" s="662"/>
      <c r="E22" s="664"/>
    </row>
    <row r="23" spans="1:5" ht="15.75">
      <c r="A23" s="665" t="s">
        <v>1097</v>
      </c>
      <c r="B23" s="666"/>
      <c r="E23" s="664"/>
    </row>
    <row r="24" spans="1:5" ht="12.75">
      <c r="A24" s="661"/>
      <c r="B24" s="662"/>
      <c r="E24" s="664"/>
    </row>
    <row r="25" spans="1:5" ht="12.75">
      <c r="A25" s="667" t="s">
        <v>1091</v>
      </c>
      <c r="B25" s="664">
        <f>+'1.sz.mell.'!E115</f>
        <v>389194</v>
      </c>
      <c r="C25" s="667" t="s">
        <v>1118</v>
      </c>
      <c r="D25" s="659">
        <f>+'2.1.sz.mell  '!I18+'2.2.sz.mell  '!I16</f>
        <v>389194</v>
      </c>
      <c r="E25" s="664">
        <f t="shared" si="0"/>
        <v>0</v>
      </c>
    </row>
    <row r="26" spans="1:5" ht="12.75">
      <c r="A26" s="667" t="s">
        <v>1092</v>
      </c>
      <c r="B26" s="664">
        <f>+'1.sz.mell.'!E116</f>
        <v>101864</v>
      </c>
      <c r="C26" s="667" t="s">
        <v>1119</v>
      </c>
      <c r="D26" s="659">
        <f>+'2.1.sz.mell  '!I30+'2.2.sz.mell  '!I27</f>
        <v>101864</v>
      </c>
      <c r="E26" s="664">
        <f t="shared" si="0"/>
        <v>0</v>
      </c>
    </row>
    <row r="27" spans="1:5" ht="12.75">
      <c r="A27" s="667" t="s">
        <v>1093</v>
      </c>
      <c r="B27" s="664">
        <f>+'1.sz.mell.'!E137</f>
        <v>484104</v>
      </c>
      <c r="C27" s="667" t="s">
        <v>1120</v>
      </c>
      <c r="D27" s="659">
        <f>+'2.1.sz.mell  '!I33+'2.2.sz.mell  '!I28</f>
        <v>484104</v>
      </c>
      <c r="E27" s="664">
        <f t="shared" si="0"/>
        <v>0</v>
      </c>
    </row>
  </sheetData>
  <sheetProtection/>
  <conditionalFormatting sqref="E3:E27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30" workbookViewId="0" topLeftCell="A1">
      <selection activeCell="C34" sqref="C34"/>
    </sheetView>
  </sheetViews>
  <sheetFormatPr defaultColWidth="9.00390625" defaultRowHeight="12.75"/>
  <cols>
    <col min="1" max="1" width="38.00390625" style="38" customWidth="1"/>
    <col min="2" max="6" width="15.50390625" style="37" customWidth="1"/>
    <col min="7" max="7" width="15.50390625" style="46" customWidth="1"/>
    <col min="8" max="9" width="12.875" style="37" customWidth="1"/>
    <col min="10" max="10" width="13.875" style="37" customWidth="1"/>
    <col min="11" max="16384" width="9.375" style="37" customWidth="1"/>
  </cols>
  <sheetData>
    <row r="1" spans="1:7" ht="35.25" customHeight="1" thickBot="1">
      <c r="A1" s="109"/>
      <c r="B1" s="46"/>
      <c r="C1" s="46"/>
      <c r="D1" s="46"/>
      <c r="E1" s="46"/>
      <c r="F1" s="1320" t="s">
        <v>714</v>
      </c>
      <c r="G1" s="1320"/>
    </row>
    <row r="2" spans="1:7" s="40" customFormat="1" ht="44.25" customHeight="1" thickBot="1">
      <c r="A2" s="788" t="s">
        <v>720</v>
      </c>
      <c r="B2" s="789" t="s">
        <v>721</v>
      </c>
      <c r="C2" s="789" t="s">
        <v>722</v>
      </c>
      <c r="D2" s="789" t="s">
        <v>1031</v>
      </c>
      <c r="E2" s="789" t="s">
        <v>1125</v>
      </c>
      <c r="F2" s="790" t="s">
        <v>1126</v>
      </c>
      <c r="G2" s="791" t="s">
        <v>1127</v>
      </c>
    </row>
    <row r="3" spans="1:7" s="46" customFormat="1" ht="12" customHeight="1" thickBot="1">
      <c r="A3" s="792">
        <v>1</v>
      </c>
      <c r="B3" s="793">
        <v>2</v>
      </c>
      <c r="C3" s="793">
        <v>3</v>
      </c>
      <c r="D3" s="793">
        <v>4</v>
      </c>
      <c r="E3" s="793">
        <v>5</v>
      </c>
      <c r="F3" s="794">
        <v>6</v>
      </c>
      <c r="G3" s="795" t="s">
        <v>1128</v>
      </c>
    </row>
    <row r="4" spans="1:7" ht="35.25" customHeight="1">
      <c r="A4" s="714" t="s">
        <v>329</v>
      </c>
      <c r="B4" s="796">
        <v>6809</v>
      </c>
      <c r="C4" s="235" t="s">
        <v>332</v>
      </c>
      <c r="D4" s="796">
        <v>3908</v>
      </c>
      <c r="E4" s="796">
        <v>2901</v>
      </c>
      <c r="F4" s="798">
        <v>2901</v>
      </c>
      <c r="G4" s="799">
        <f>+D4+F4</f>
        <v>6809</v>
      </c>
    </row>
    <row r="5" spans="1:7" ht="39" customHeight="1">
      <c r="A5" s="714" t="s">
        <v>330</v>
      </c>
      <c r="B5" s="796">
        <v>354</v>
      </c>
      <c r="C5" s="235" t="s">
        <v>332</v>
      </c>
      <c r="D5" s="796"/>
      <c r="E5" s="796">
        <v>354</v>
      </c>
      <c r="F5" s="798">
        <v>354</v>
      </c>
      <c r="G5" s="799">
        <f>+D5+F5</f>
        <v>354</v>
      </c>
    </row>
    <row r="6" spans="1:7" ht="27" customHeight="1">
      <c r="A6" s="714" t="s">
        <v>331</v>
      </c>
      <c r="B6" s="796">
        <v>113</v>
      </c>
      <c r="C6" s="235">
        <v>2012</v>
      </c>
      <c r="D6" s="796"/>
      <c r="E6" s="796">
        <v>113</v>
      </c>
      <c r="F6" s="798">
        <v>113</v>
      </c>
      <c r="G6" s="799">
        <f aca="true" t="shared" si="0" ref="G6:G14">+D6+F6</f>
        <v>113</v>
      </c>
    </row>
    <row r="7" spans="1:7" ht="15.75" customHeight="1">
      <c r="A7" s="800"/>
      <c r="B7" s="796"/>
      <c r="C7" s="797"/>
      <c r="D7" s="796"/>
      <c r="E7" s="796"/>
      <c r="F7" s="798"/>
      <c r="G7" s="799">
        <f t="shared" si="0"/>
        <v>0</v>
      </c>
    </row>
    <row r="8" spans="1:7" ht="15.75" customHeight="1">
      <c r="A8" s="714"/>
      <c r="B8" s="796"/>
      <c r="C8" s="797"/>
      <c r="D8" s="796"/>
      <c r="E8" s="796"/>
      <c r="F8" s="798"/>
      <c r="G8" s="799">
        <f t="shared" si="0"/>
        <v>0</v>
      </c>
    </row>
    <row r="9" spans="1:7" ht="15.75" customHeight="1">
      <c r="A9" s="800"/>
      <c r="B9" s="796"/>
      <c r="C9" s="797"/>
      <c r="D9" s="796"/>
      <c r="E9" s="796"/>
      <c r="F9" s="798"/>
      <c r="G9" s="799">
        <f t="shared" si="0"/>
        <v>0</v>
      </c>
    </row>
    <row r="10" spans="1:7" ht="15.75" customHeight="1">
      <c r="A10" s="714"/>
      <c r="B10" s="796"/>
      <c r="C10" s="797"/>
      <c r="D10" s="796"/>
      <c r="E10" s="796"/>
      <c r="F10" s="798"/>
      <c r="G10" s="799">
        <f t="shared" si="0"/>
        <v>0</v>
      </c>
    </row>
    <row r="11" spans="1:7" ht="15.75" customHeight="1">
      <c r="A11" s="714"/>
      <c r="B11" s="796"/>
      <c r="C11" s="797"/>
      <c r="D11" s="796"/>
      <c r="E11" s="796"/>
      <c r="F11" s="798"/>
      <c r="G11" s="799">
        <f t="shared" si="0"/>
        <v>0</v>
      </c>
    </row>
    <row r="12" spans="1:7" ht="15.75" customHeight="1">
      <c r="A12" s="714"/>
      <c r="B12" s="796"/>
      <c r="C12" s="797"/>
      <c r="D12" s="796"/>
      <c r="E12" s="796"/>
      <c r="F12" s="798"/>
      <c r="G12" s="799">
        <f t="shared" si="0"/>
        <v>0</v>
      </c>
    </row>
    <row r="13" spans="1:7" ht="15.75" customHeight="1">
      <c r="A13" s="714"/>
      <c r="B13" s="796"/>
      <c r="C13" s="797"/>
      <c r="D13" s="796"/>
      <c r="E13" s="796"/>
      <c r="F13" s="798"/>
      <c r="G13" s="799">
        <f t="shared" si="0"/>
        <v>0</v>
      </c>
    </row>
    <row r="14" spans="1:7" ht="15.75" customHeight="1">
      <c r="A14" s="714"/>
      <c r="B14" s="796"/>
      <c r="C14" s="797"/>
      <c r="D14" s="796"/>
      <c r="E14" s="796"/>
      <c r="F14" s="798"/>
      <c r="G14" s="799">
        <f t="shared" si="0"/>
        <v>0</v>
      </c>
    </row>
    <row r="15" spans="1:7" ht="15.75" customHeight="1" thickBot="1">
      <c r="A15" s="717"/>
      <c r="B15" s="801"/>
      <c r="C15" s="802"/>
      <c r="D15" s="801"/>
      <c r="E15" s="801"/>
      <c r="F15" s="803"/>
      <c r="G15" s="804">
        <f>+D15+F15</f>
        <v>0</v>
      </c>
    </row>
    <row r="16" spans="1:7" s="55" customFormat="1" ht="18" customHeight="1" thickBot="1">
      <c r="A16" s="805" t="s">
        <v>719</v>
      </c>
      <c r="B16" s="806">
        <f>SUM(B4:B15)</f>
        <v>7276</v>
      </c>
      <c r="C16" s="807"/>
      <c r="D16" s="806">
        <f>SUM(D4:D15)</f>
        <v>3908</v>
      </c>
      <c r="E16" s="806">
        <f>SUM(E4:E15)</f>
        <v>3368</v>
      </c>
      <c r="F16" s="806">
        <f>SUM(F4:F15)</f>
        <v>3368</v>
      </c>
      <c r="G16" s="808">
        <f>SUM(G4:G15)</f>
        <v>7276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Beruházási (felhalmozási) kiadások
előirányzatainak és felhasználásainak alakulása beruházásonként &amp;R&amp;"Times New Roman CE,Félkövér dőlt"&amp;11 3. melléklet a 5/2013. (IV.26.)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30" workbookViewId="0" topLeftCell="A1">
      <selection activeCell="A10" sqref="A10"/>
    </sheetView>
  </sheetViews>
  <sheetFormatPr defaultColWidth="9.00390625" defaultRowHeight="12.75"/>
  <cols>
    <col min="1" max="1" width="38.00390625" style="38" customWidth="1"/>
    <col min="2" max="6" width="15.50390625" style="37" customWidth="1"/>
    <col min="7" max="7" width="15.50390625" style="46" customWidth="1"/>
    <col min="8" max="9" width="12.875" style="37" customWidth="1"/>
    <col min="10" max="10" width="13.875" style="37" customWidth="1"/>
    <col min="11" max="16384" width="9.375" style="37" customWidth="1"/>
  </cols>
  <sheetData>
    <row r="1" spans="1:7" ht="35.25" customHeight="1" thickBot="1">
      <c r="A1" s="109"/>
      <c r="B1" s="46"/>
      <c r="C1" s="46"/>
      <c r="D1" s="46"/>
      <c r="E1" s="46"/>
      <c r="F1" s="1320" t="s">
        <v>714</v>
      </c>
      <c r="G1" s="1320"/>
    </row>
    <row r="2" spans="1:7" s="40" customFormat="1" ht="44.25" customHeight="1" thickBot="1">
      <c r="A2" s="110" t="s">
        <v>723</v>
      </c>
      <c r="B2" s="111" t="s">
        <v>721</v>
      </c>
      <c r="C2" s="111" t="s">
        <v>722</v>
      </c>
      <c r="D2" s="111" t="s">
        <v>1031</v>
      </c>
      <c r="E2" s="111" t="s">
        <v>1125</v>
      </c>
      <c r="F2" s="224" t="s">
        <v>1126</v>
      </c>
      <c r="G2" s="226" t="s">
        <v>1127</v>
      </c>
    </row>
    <row r="3" spans="1:7" s="46" customFormat="1" ht="12" customHeight="1" thickBot="1">
      <c r="A3" s="44">
        <v>1</v>
      </c>
      <c r="B3" s="45">
        <v>2</v>
      </c>
      <c r="C3" s="45">
        <v>3</v>
      </c>
      <c r="D3" s="45">
        <v>4</v>
      </c>
      <c r="E3" s="45">
        <v>5</v>
      </c>
      <c r="F3" s="227">
        <v>6</v>
      </c>
      <c r="G3" s="228" t="s">
        <v>1128</v>
      </c>
    </row>
    <row r="4" spans="1:7" ht="33.75" customHeight="1">
      <c r="A4" s="42" t="s">
        <v>333</v>
      </c>
      <c r="B4" s="26">
        <v>60326</v>
      </c>
      <c r="C4" s="809" t="s">
        <v>334</v>
      </c>
      <c r="D4" s="26">
        <v>11192</v>
      </c>
      <c r="E4" s="26">
        <v>49134</v>
      </c>
      <c r="F4" s="41">
        <v>49134</v>
      </c>
      <c r="G4" s="48">
        <f>+D4+F4</f>
        <v>60326</v>
      </c>
    </row>
    <row r="5" spans="1:7" ht="15.75" customHeight="1">
      <c r="A5" s="42"/>
      <c r="B5" s="26"/>
      <c r="C5" s="47"/>
      <c r="D5" s="26"/>
      <c r="E5" s="26"/>
      <c r="F5" s="41"/>
      <c r="G5" s="48">
        <f>+D5+F5</f>
        <v>0</v>
      </c>
    </row>
    <row r="6" spans="1:7" ht="15.75" customHeight="1">
      <c r="A6" s="42"/>
      <c r="B6" s="26"/>
      <c r="C6" s="47"/>
      <c r="D6" s="26"/>
      <c r="E6" s="26"/>
      <c r="F6" s="41"/>
      <c r="G6" s="48">
        <f aca="true" t="shared" si="0" ref="G6:G16">+D6+F6</f>
        <v>0</v>
      </c>
    </row>
    <row r="7" spans="1:7" ht="15.75" customHeight="1">
      <c r="A7" s="49"/>
      <c r="B7" s="26"/>
      <c r="C7" s="47"/>
      <c r="D7" s="26"/>
      <c r="E7" s="26"/>
      <c r="F7" s="41"/>
      <c r="G7" s="48">
        <f t="shared" si="0"/>
        <v>0</v>
      </c>
    </row>
    <row r="8" spans="1:7" ht="15.75" customHeight="1">
      <c r="A8" s="42"/>
      <c r="B8" s="26"/>
      <c r="C8" s="47"/>
      <c r="D8" s="26"/>
      <c r="E8" s="26"/>
      <c r="F8" s="41"/>
      <c r="G8" s="48">
        <f t="shared" si="0"/>
        <v>0</v>
      </c>
    </row>
    <row r="9" spans="1:7" ht="15.75" customHeight="1">
      <c r="A9" s="49"/>
      <c r="B9" s="26"/>
      <c r="C9" s="47"/>
      <c r="D9" s="26"/>
      <c r="E9" s="26"/>
      <c r="F9" s="41"/>
      <c r="G9" s="48">
        <f t="shared" si="0"/>
        <v>0</v>
      </c>
    </row>
    <row r="10" spans="1:7" ht="15.75" customHeight="1">
      <c r="A10" s="42"/>
      <c r="B10" s="26"/>
      <c r="C10" s="47"/>
      <c r="D10" s="26"/>
      <c r="E10" s="26"/>
      <c r="F10" s="41"/>
      <c r="G10" s="48">
        <f t="shared" si="0"/>
        <v>0</v>
      </c>
    </row>
    <row r="11" spans="1:7" ht="15.75" customHeight="1">
      <c r="A11" s="42"/>
      <c r="B11" s="26"/>
      <c r="C11" s="47"/>
      <c r="D11" s="26"/>
      <c r="E11" s="26"/>
      <c r="F11" s="41"/>
      <c r="G11" s="48">
        <f t="shared" si="0"/>
        <v>0</v>
      </c>
    </row>
    <row r="12" spans="1:7" ht="15.75" customHeight="1">
      <c r="A12" s="42"/>
      <c r="B12" s="26"/>
      <c r="C12" s="47"/>
      <c r="D12" s="26"/>
      <c r="E12" s="26"/>
      <c r="F12" s="41"/>
      <c r="G12" s="48">
        <f t="shared" si="0"/>
        <v>0</v>
      </c>
    </row>
    <row r="13" spans="1:7" ht="15.75" customHeight="1">
      <c r="A13" s="42"/>
      <c r="B13" s="26"/>
      <c r="C13" s="47"/>
      <c r="D13" s="26"/>
      <c r="E13" s="26"/>
      <c r="F13" s="41"/>
      <c r="G13" s="48">
        <f t="shared" si="0"/>
        <v>0</v>
      </c>
    </row>
    <row r="14" spans="1:7" ht="15.75" customHeight="1">
      <c r="A14" s="42"/>
      <c r="B14" s="26"/>
      <c r="C14" s="47"/>
      <c r="D14" s="26"/>
      <c r="E14" s="26"/>
      <c r="F14" s="41"/>
      <c r="G14" s="48">
        <f t="shared" si="0"/>
        <v>0</v>
      </c>
    </row>
    <row r="15" spans="1:7" ht="15.75" customHeight="1">
      <c r="A15" s="42"/>
      <c r="B15" s="26"/>
      <c r="C15" s="47"/>
      <c r="D15" s="26"/>
      <c r="E15" s="26"/>
      <c r="F15" s="41"/>
      <c r="G15" s="48">
        <f t="shared" si="0"/>
        <v>0</v>
      </c>
    </row>
    <row r="16" spans="1:7" ht="15.75" customHeight="1">
      <c r="A16" s="42"/>
      <c r="B16" s="26"/>
      <c r="C16" s="47"/>
      <c r="D16" s="26"/>
      <c r="E16" s="26"/>
      <c r="F16" s="41"/>
      <c r="G16" s="48">
        <f t="shared" si="0"/>
        <v>0</v>
      </c>
    </row>
    <row r="17" spans="1:7" ht="15.75" customHeight="1" thickBot="1">
      <c r="A17" s="50"/>
      <c r="B17" s="27"/>
      <c r="C17" s="51"/>
      <c r="D17" s="27"/>
      <c r="E17" s="27"/>
      <c r="F17" s="225"/>
      <c r="G17" s="52">
        <f>+D17+F17</f>
        <v>0</v>
      </c>
    </row>
    <row r="18" spans="1:7" s="55" customFormat="1" ht="18" customHeight="1" thickBot="1">
      <c r="A18" s="112" t="s">
        <v>719</v>
      </c>
      <c r="B18" s="53">
        <f>SUM(B4:B17)</f>
        <v>60326</v>
      </c>
      <c r="C18" s="76"/>
      <c r="D18" s="53">
        <f>SUM(D4:D17)</f>
        <v>11192</v>
      </c>
      <c r="E18" s="53">
        <f>SUM(E4:E17)</f>
        <v>49134</v>
      </c>
      <c r="F18" s="53">
        <f>SUM(F4:F17)</f>
        <v>49134</v>
      </c>
      <c r="G18" s="54">
        <f>SUM(G4:G17)</f>
        <v>60326</v>
      </c>
    </row>
  </sheetData>
  <sheetProtection/>
  <mergeCells count="1">
    <mergeCell ref="F1:G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Felújítási kiadások előirányzata felújításonként &amp;R&amp;"Times New Roman CE,Félkövér dőlt"&amp;11 4. melléklet a 5/2013. (IV.26.)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50"/>
  <sheetViews>
    <sheetView workbookViewId="0" topLeftCell="A1">
      <selection activeCell="D46" sqref="D46"/>
    </sheetView>
  </sheetViews>
  <sheetFormatPr defaultColWidth="9.00390625" defaultRowHeight="12.75"/>
  <cols>
    <col min="1" max="1" width="38.625" style="43" customWidth="1"/>
    <col min="2" max="2" width="15.875" style="43" customWidth="1"/>
    <col min="3" max="5" width="13.875" style="43" customWidth="1"/>
    <col min="6" max="16384" width="9.375" style="43" customWidth="1"/>
  </cols>
  <sheetData>
    <row r="2" spans="1:5" ht="15.75">
      <c r="A2" s="1263" t="s">
        <v>348</v>
      </c>
      <c r="B2" s="1321" t="s">
        <v>349</v>
      </c>
      <c r="C2" s="1321"/>
      <c r="D2" s="1321"/>
      <c r="E2" s="1321"/>
    </row>
    <row r="3" spans="1:5" ht="15.75">
      <c r="A3" s="1263"/>
      <c r="B3" s="1322"/>
      <c r="C3" s="1322"/>
      <c r="D3" s="1322"/>
      <c r="E3" s="1322"/>
    </row>
    <row r="4" spans="4:5" ht="14.25" thickBot="1">
      <c r="D4" s="1323" t="s">
        <v>783</v>
      </c>
      <c r="E4" s="1323"/>
    </row>
    <row r="5" spans="1:5" ht="13.5" thickBot="1">
      <c r="A5" s="1264" t="s">
        <v>782</v>
      </c>
      <c r="B5" s="1265" t="s">
        <v>1250</v>
      </c>
      <c r="C5" s="295" t="s">
        <v>1251</v>
      </c>
      <c r="D5" s="295" t="s">
        <v>1252</v>
      </c>
      <c r="E5" s="1266" t="s">
        <v>695</v>
      </c>
    </row>
    <row r="6" spans="1:5" ht="12.75">
      <c r="A6" s="1267" t="s">
        <v>784</v>
      </c>
      <c r="B6" s="1268">
        <v>4234</v>
      </c>
      <c r="C6" s="1268">
        <v>3241</v>
      </c>
      <c r="D6" s="1268"/>
      <c r="E6" s="1269">
        <f aca="true" t="shared" si="0" ref="E6:E12">SUM(B6:D6)</f>
        <v>7475</v>
      </c>
    </row>
    <row r="7" spans="1:5" ht="12.75">
      <c r="A7" s="1270" t="s">
        <v>798</v>
      </c>
      <c r="B7" s="1271"/>
      <c r="C7" s="1271"/>
      <c r="D7" s="1271"/>
      <c r="E7" s="1272">
        <f t="shared" si="0"/>
        <v>0</v>
      </c>
    </row>
    <row r="8" spans="1:5" ht="12.75">
      <c r="A8" s="1273" t="s">
        <v>785</v>
      </c>
      <c r="B8" s="1274">
        <v>10264</v>
      </c>
      <c r="C8" s="1274">
        <v>38444</v>
      </c>
      <c r="D8" s="1274"/>
      <c r="E8" s="1275">
        <f t="shared" si="0"/>
        <v>48708</v>
      </c>
    </row>
    <row r="9" spans="1:5" ht="12.75">
      <c r="A9" s="1273" t="s">
        <v>801</v>
      </c>
      <c r="B9" s="1274"/>
      <c r="C9" s="1274"/>
      <c r="D9" s="1274"/>
      <c r="E9" s="1275">
        <f t="shared" si="0"/>
        <v>0</v>
      </c>
    </row>
    <row r="10" spans="1:5" ht="12.75">
      <c r="A10" s="1273" t="s">
        <v>786</v>
      </c>
      <c r="B10" s="1274"/>
      <c r="C10" s="1274">
        <v>7449</v>
      </c>
      <c r="D10" s="1274"/>
      <c r="E10" s="1275">
        <f t="shared" si="0"/>
        <v>7449</v>
      </c>
    </row>
    <row r="11" spans="1:5" ht="12.75">
      <c r="A11" s="1273" t="s">
        <v>787</v>
      </c>
      <c r="B11" s="1274">
        <v>1900</v>
      </c>
      <c r="C11" s="1274"/>
      <c r="D11" s="1274"/>
      <c r="E11" s="1275">
        <f t="shared" si="0"/>
        <v>1900</v>
      </c>
    </row>
    <row r="12" spans="1:5" ht="13.5" thickBot="1">
      <c r="A12" s="1276"/>
      <c r="B12" s="1277"/>
      <c r="C12" s="1277"/>
      <c r="D12" s="1277"/>
      <c r="E12" s="1275">
        <f t="shared" si="0"/>
        <v>0</v>
      </c>
    </row>
    <row r="13" spans="1:5" ht="13.5" thickBot="1">
      <c r="A13" s="1278" t="s">
        <v>789</v>
      </c>
      <c r="B13" s="1279">
        <f>B6+SUM(B8:B12)</f>
        <v>16398</v>
      </c>
      <c r="C13" s="1279">
        <f>C6+SUM(C8:C12)</f>
        <v>49134</v>
      </c>
      <c r="D13" s="1279">
        <f>D6+SUM(D8:D12)</f>
        <v>0</v>
      </c>
      <c r="E13" s="1280">
        <f>E6+SUM(E8:E12)</f>
        <v>65532</v>
      </c>
    </row>
    <row r="14" spans="1:5" ht="13.5" thickBot="1">
      <c r="A14" s="1281"/>
      <c r="B14" s="1281"/>
      <c r="C14" s="1281"/>
      <c r="D14" s="1281"/>
      <c r="E14" s="1281"/>
    </row>
    <row r="15" spans="1:5" ht="13.5" thickBot="1">
      <c r="A15" s="1264" t="s">
        <v>788</v>
      </c>
      <c r="B15" s="1265" t="s">
        <v>1250</v>
      </c>
      <c r="C15" s="295" t="s">
        <v>1251</v>
      </c>
      <c r="D15" s="295" t="s">
        <v>1252</v>
      </c>
      <c r="E15" s="1266" t="s">
        <v>695</v>
      </c>
    </row>
    <row r="16" spans="1:5" ht="12.75">
      <c r="A16" s="1267" t="s">
        <v>794</v>
      </c>
      <c r="B16" s="1268"/>
      <c r="C16" s="1268"/>
      <c r="D16" s="1268"/>
      <c r="E16" s="1269">
        <f aca="true" t="shared" si="1" ref="E16:E22">SUM(B16:D16)</f>
        <v>0</v>
      </c>
    </row>
    <row r="17" spans="1:5" ht="12.75">
      <c r="A17" s="1282" t="s">
        <v>1253</v>
      </c>
      <c r="B17" s="1274">
        <v>16398</v>
      </c>
      <c r="C17" s="1274">
        <v>49134</v>
      </c>
      <c r="D17" s="1274"/>
      <c r="E17" s="1275">
        <f t="shared" si="1"/>
        <v>65532</v>
      </c>
    </row>
    <row r="18" spans="1:5" ht="12.75">
      <c r="A18" s="1273" t="s">
        <v>796</v>
      </c>
      <c r="B18" s="1274"/>
      <c r="C18" s="1274"/>
      <c r="D18" s="1274"/>
      <c r="E18" s="1275">
        <f t="shared" si="1"/>
        <v>0</v>
      </c>
    </row>
    <row r="19" spans="1:5" ht="12.75">
      <c r="A19" s="1273" t="s">
        <v>797</v>
      </c>
      <c r="B19" s="1274"/>
      <c r="C19" s="1274"/>
      <c r="D19" s="1274"/>
      <c r="E19" s="1275">
        <f t="shared" si="1"/>
        <v>0</v>
      </c>
    </row>
    <row r="20" spans="1:5" ht="12.75">
      <c r="A20" s="1283"/>
      <c r="B20" s="1274"/>
      <c r="C20" s="1274"/>
      <c r="D20" s="1274"/>
      <c r="E20" s="1275">
        <f t="shared" si="1"/>
        <v>0</v>
      </c>
    </row>
    <row r="21" spans="1:5" ht="12.75">
      <c r="A21" s="1283"/>
      <c r="B21" s="1274"/>
      <c r="C21" s="1274"/>
      <c r="D21" s="1274"/>
      <c r="E21" s="1275">
        <f t="shared" si="1"/>
        <v>0</v>
      </c>
    </row>
    <row r="22" spans="1:5" ht="13.5" thickBot="1">
      <c r="A22" s="1276"/>
      <c r="B22" s="1277"/>
      <c r="C22" s="1277"/>
      <c r="D22" s="1277"/>
      <c r="E22" s="1275">
        <f t="shared" si="1"/>
        <v>0</v>
      </c>
    </row>
    <row r="23" spans="1:5" ht="13.5" thickBot="1">
      <c r="A23" s="1278" t="s">
        <v>696</v>
      </c>
      <c r="B23" s="1279">
        <f>SUM(B16:B22)</f>
        <v>16398</v>
      </c>
      <c r="C23" s="1279">
        <f>SUM(C16:C22)</f>
        <v>49134</v>
      </c>
      <c r="D23" s="1279">
        <f>SUM(D16:D22)</f>
        <v>0</v>
      </c>
      <c r="E23" s="1280">
        <f>SUM(E16:E22)</f>
        <v>65532</v>
      </c>
    </row>
    <row r="25" spans="1:5" ht="15.75">
      <c r="A25" s="1324"/>
      <c r="B25" s="1324"/>
      <c r="C25" s="1324"/>
      <c r="D25" s="1324"/>
      <c r="E25" s="1324"/>
    </row>
    <row r="29" spans="1:5" ht="25.5" customHeight="1">
      <c r="A29" s="1263" t="s">
        <v>348</v>
      </c>
      <c r="B29" s="1321" t="s">
        <v>350</v>
      </c>
      <c r="C29" s="1321"/>
      <c r="D29" s="1321"/>
      <c r="E29" s="1321"/>
    </row>
    <row r="30" spans="1:5" ht="15.75">
      <c r="A30" s="1263"/>
      <c r="B30" s="1322"/>
      <c r="C30" s="1322"/>
      <c r="D30" s="1322"/>
      <c r="E30" s="1322"/>
    </row>
    <row r="31" spans="4:5" ht="16.5" customHeight="1" thickBot="1">
      <c r="D31" s="1323" t="s">
        <v>783</v>
      </c>
      <c r="E31" s="1323"/>
    </row>
    <row r="32" spans="1:5" ht="13.5" thickBot="1">
      <c r="A32" s="1264" t="s">
        <v>782</v>
      </c>
      <c r="B32" s="1265" t="s">
        <v>1250</v>
      </c>
      <c r="C32" s="295" t="s">
        <v>1251</v>
      </c>
      <c r="D32" s="295" t="s">
        <v>1252</v>
      </c>
      <c r="E32" s="1266" t="s">
        <v>695</v>
      </c>
    </row>
    <row r="33" spans="1:5" ht="12.75">
      <c r="A33" s="1267" t="s">
        <v>784</v>
      </c>
      <c r="B33" s="1268"/>
      <c r="C33" s="1268">
        <v>950</v>
      </c>
      <c r="D33" s="1268"/>
      <c r="E33" s="1269">
        <f aca="true" t="shared" si="2" ref="E33:E39">SUM(B33:D33)</f>
        <v>950</v>
      </c>
    </row>
    <row r="34" spans="1:5" ht="12.75">
      <c r="A34" s="1270" t="s">
        <v>798</v>
      </c>
      <c r="B34" s="1271"/>
      <c r="C34" s="1271"/>
      <c r="D34" s="1271"/>
      <c r="E34" s="1272">
        <f t="shared" si="2"/>
        <v>0</v>
      </c>
    </row>
    <row r="35" spans="1:5" ht="12.75">
      <c r="A35" s="1273" t="s">
        <v>785</v>
      </c>
      <c r="B35" s="1274">
        <v>4407</v>
      </c>
      <c r="C35" s="1274">
        <v>4608</v>
      </c>
      <c r="D35" s="1274"/>
      <c r="E35" s="1275">
        <f t="shared" si="2"/>
        <v>9015</v>
      </c>
    </row>
    <row r="36" spans="1:5" ht="12.75">
      <c r="A36" s="1273" t="s">
        <v>801</v>
      </c>
      <c r="B36" s="1274"/>
      <c r="C36" s="1274"/>
      <c r="D36" s="1274"/>
      <c r="E36" s="1275">
        <f t="shared" si="2"/>
        <v>0</v>
      </c>
    </row>
    <row r="37" spans="1:5" ht="12.75">
      <c r="A37" s="1273" t="s">
        <v>786</v>
      </c>
      <c r="B37" s="1274"/>
      <c r="C37" s="1274"/>
      <c r="D37" s="1274"/>
      <c r="E37" s="1275">
        <f t="shared" si="2"/>
        <v>0</v>
      </c>
    </row>
    <row r="38" spans="1:5" ht="12.75">
      <c r="A38" s="1273" t="s">
        <v>787</v>
      </c>
      <c r="B38" s="1274"/>
      <c r="C38" s="1274"/>
      <c r="D38" s="1274"/>
      <c r="E38" s="1275">
        <f t="shared" si="2"/>
        <v>0</v>
      </c>
    </row>
    <row r="39" spans="1:5" ht="13.5" thickBot="1">
      <c r="A39" s="1276"/>
      <c r="B39" s="1277"/>
      <c r="C39" s="1277"/>
      <c r="D39" s="1277"/>
      <c r="E39" s="1275">
        <f t="shared" si="2"/>
        <v>0</v>
      </c>
    </row>
    <row r="40" spans="1:5" ht="13.5" thickBot="1">
      <c r="A40" s="1278" t="s">
        <v>789</v>
      </c>
      <c r="B40" s="1279">
        <f>B33+SUM(B35:B39)</f>
        <v>4407</v>
      </c>
      <c r="C40" s="1279">
        <f>C33+SUM(C35:C39)</f>
        <v>5558</v>
      </c>
      <c r="D40" s="1279">
        <f>D33+SUM(D35:D39)</f>
        <v>0</v>
      </c>
      <c r="E40" s="1280">
        <f>E33+SUM(E35:E39)</f>
        <v>9965</v>
      </c>
    </row>
    <row r="41" spans="1:5" ht="13.5" thickBot="1">
      <c r="A41" s="1281"/>
      <c r="B41" s="1281"/>
      <c r="C41" s="1281"/>
      <c r="D41" s="1281"/>
      <c r="E41" s="1281"/>
    </row>
    <row r="42" spans="1:5" ht="13.5" thickBot="1">
      <c r="A42" s="1264" t="s">
        <v>788</v>
      </c>
      <c r="B42" s="1265" t="s">
        <v>1250</v>
      </c>
      <c r="C42" s="295" t="s">
        <v>1251</v>
      </c>
      <c r="D42" s="295" t="s">
        <v>1252</v>
      </c>
      <c r="E42" s="1266" t="s">
        <v>695</v>
      </c>
    </row>
    <row r="43" spans="1:5" ht="12.75">
      <c r="A43" s="1267" t="s">
        <v>794</v>
      </c>
      <c r="B43" s="1268"/>
      <c r="C43" s="1268">
        <v>479</v>
      </c>
      <c r="D43" s="1268"/>
      <c r="E43" s="1269">
        <f aca="true" t="shared" si="3" ref="E43:E49">SUM(B43:D43)</f>
        <v>479</v>
      </c>
    </row>
    <row r="44" spans="1:5" ht="12.75">
      <c r="A44" s="1282" t="s">
        <v>795</v>
      </c>
      <c r="B44" s="1274">
        <v>3907</v>
      </c>
      <c r="C44" s="1274">
        <v>2901</v>
      </c>
      <c r="D44" s="1274"/>
      <c r="E44" s="1275">
        <f t="shared" si="3"/>
        <v>6808</v>
      </c>
    </row>
    <row r="45" spans="1:5" ht="12.75">
      <c r="A45" s="1273" t="s">
        <v>796</v>
      </c>
      <c r="B45" s="1274">
        <v>500</v>
      </c>
      <c r="C45" s="1274">
        <v>2178</v>
      </c>
      <c r="D45" s="1274"/>
      <c r="E45" s="1275">
        <f t="shared" si="3"/>
        <v>2678</v>
      </c>
    </row>
    <row r="46" spans="1:5" ht="12.75">
      <c r="A46" s="1273" t="s">
        <v>797</v>
      </c>
      <c r="B46" s="1274"/>
      <c r="C46" s="1274"/>
      <c r="D46" s="1274"/>
      <c r="E46" s="1275">
        <f t="shared" si="3"/>
        <v>0</v>
      </c>
    </row>
    <row r="47" spans="1:5" ht="12.75">
      <c r="A47" s="1283"/>
      <c r="B47" s="1274"/>
      <c r="C47" s="1274"/>
      <c r="D47" s="1274"/>
      <c r="E47" s="1275">
        <f t="shared" si="3"/>
        <v>0</v>
      </c>
    </row>
    <row r="48" spans="1:5" ht="12.75">
      <c r="A48" s="1283"/>
      <c r="B48" s="1274"/>
      <c r="C48" s="1274"/>
      <c r="D48" s="1274"/>
      <c r="E48" s="1275">
        <f t="shared" si="3"/>
        <v>0</v>
      </c>
    </row>
    <row r="49" spans="1:5" ht="13.5" thickBot="1">
      <c r="A49" s="1276"/>
      <c r="B49" s="1277"/>
      <c r="C49" s="1277"/>
      <c r="D49" s="1277"/>
      <c r="E49" s="1275">
        <f t="shared" si="3"/>
        <v>0</v>
      </c>
    </row>
    <row r="50" spans="1:5" ht="13.5" thickBot="1">
      <c r="A50" s="1278" t="s">
        <v>696</v>
      </c>
      <c r="B50" s="1279">
        <f>SUM(B43:B49)</f>
        <v>4407</v>
      </c>
      <c r="C50" s="1279">
        <f>SUM(C43:C49)</f>
        <v>5558</v>
      </c>
      <c r="D50" s="1279">
        <f>SUM(D43:D49)</f>
        <v>0</v>
      </c>
      <c r="E50" s="1280">
        <f>SUM(E43:E49)</f>
        <v>9965</v>
      </c>
    </row>
  </sheetData>
  <sheetProtection/>
  <mergeCells count="5">
    <mergeCell ref="B29:E30"/>
    <mergeCell ref="D4:E4"/>
    <mergeCell ref="D31:E31"/>
    <mergeCell ref="B2:E3"/>
    <mergeCell ref="A25:E25"/>
  </mergeCells>
  <conditionalFormatting sqref="E33:E39 B40:E40 E43:E49 B50:E50 E6:E12 B13:E13 E16:E22 B23:E23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5.  melléklet a 5/2013.(IV.26.)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D16" sqref="D16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6" width="14.625" style="5" customWidth="1"/>
    <col min="7" max="16384" width="9.375" style="5" customWidth="1"/>
  </cols>
  <sheetData>
    <row r="1" spans="1:6" s="3" customFormat="1" ht="21" customHeight="1" thickBot="1">
      <c r="A1" s="120"/>
      <c r="B1" s="121"/>
      <c r="C1" s="122"/>
      <c r="D1" s="122"/>
      <c r="E1" s="122"/>
      <c r="F1" s="163" t="s">
        <v>1105</v>
      </c>
    </row>
    <row r="2" spans="1:6" s="71" customFormat="1" ht="25.5" customHeight="1">
      <c r="A2" s="1327" t="s">
        <v>1071</v>
      </c>
      <c r="B2" s="1328"/>
      <c r="C2" s="1329" t="s">
        <v>1070</v>
      </c>
      <c r="D2" s="1330"/>
      <c r="E2" s="1331"/>
      <c r="F2" s="123" t="s">
        <v>697</v>
      </c>
    </row>
    <row r="3" spans="1:6" s="71" customFormat="1" ht="16.5" thickBot="1">
      <c r="A3" s="124" t="s">
        <v>1032</v>
      </c>
      <c r="B3" s="125"/>
      <c r="C3" s="1332" t="s">
        <v>698</v>
      </c>
      <c r="D3" s="1333"/>
      <c r="E3" s="1333"/>
      <c r="F3" s="162" t="s">
        <v>699</v>
      </c>
    </row>
    <row r="4" spans="1:6" s="72" customFormat="1" ht="15.75" customHeight="1" thickBot="1">
      <c r="A4" s="126"/>
      <c r="B4" s="126"/>
      <c r="C4" s="126"/>
      <c r="D4" s="126"/>
      <c r="E4" s="126"/>
      <c r="F4" s="127" t="s">
        <v>700</v>
      </c>
    </row>
    <row r="5" spans="1:6" ht="15" customHeight="1" thickBot="1">
      <c r="A5" s="1334" t="s">
        <v>1034</v>
      </c>
      <c r="B5" s="1335"/>
      <c r="C5" s="1338" t="s">
        <v>701</v>
      </c>
      <c r="D5" s="308" t="s">
        <v>1175</v>
      </c>
      <c r="E5" s="308" t="s">
        <v>1176</v>
      </c>
      <c r="F5" s="1325" t="s">
        <v>1081</v>
      </c>
    </row>
    <row r="6" spans="1:6" ht="15" customHeight="1" thickBot="1">
      <c r="A6" s="1336"/>
      <c r="B6" s="1337"/>
      <c r="C6" s="1339"/>
      <c r="D6" s="1340" t="s">
        <v>1177</v>
      </c>
      <c r="E6" s="1341"/>
      <c r="F6" s="1326"/>
    </row>
    <row r="7" spans="1:6" s="56" customFormat="1" ht="12.75" customHeight="1" thickBot="1">
      <c r="A7" s="115">
        <v>1</v>
      </c>
      <c r="B7" s="116">
        <v>2</v>
      </c>
      <c r="C7" s="116">
        <v>3</v>
      </c>
      <c r="D7" s="309">
        <v>4</v>
      </c>
      <c r="E7" s="309">
        <v>5</v>
      </c>
      <c r="F7" s="117">
        <v>6</v>
      </c>
    </row>
    <row r="8" spans="1:6" s="56" customFormat="1" ht="15.75" customHeight="1" thickBot="1">
      <c r="A8" s="820"/>
      <c r="B8" s="821"/>
      <c r="C8" s="821" t="s">
        <v>702</v>
      </c>
      <c r="D8" s="821"/>
      <c r="E8" s="821"/>
      <c r="F8" s="822"/>
    </row>
    <row r="9" spans="1:6" s="56" customFormat="1" ht="12" customHeight="1" thickBot="1">
      <c r="A9" s="817" t="s">
        <v>662</v>
      </c>
      <c r="B9" s="823"/>
      <c r="C9" s="824" t="s">
        <v>658</v>
      </c>
      <c r="D9" s="893">
        <f>+D10+D17</f>
        <v>156318</v>
      </c>
      <c r="E9" s="908">
        <f>+E10+E17</f>
        <v>147639</v>
      </c>
      <c r="F9" s="835">
        <f>+F10+F17</f>
        <v>147704</v>
      </c>
    </row>
    <row r="10" spans="1:6" s="73" customFormat="1" ht="12" customHeight="1" thickBot="1">
      <c r="A10" s="817" t="s">
        <v>663</v>
      </c>
      <c r="B10" s="823"/>
      <c r="C10" s="824" t="s">
        <v>1035</v>
      </c>
      <c r="D10" s="893">
        <f>SUM(D11:D16)</f>
        <v>95474</v>
      </c>
      <c r="E10" s="908">
        <f>SUM(E11:E16)</f>
        <v>87380</v>
      </c>
      <c r="F10" s="835">
        <f>SUM(F11:F16)</f>
        <v>87384</v>
      </c>
    </row>
    <row r="11" spans="1:6" s="74" customFormat="1" ht="12" customHeight="1">
      <c r="A11" s="827"/>
      <c r="B11" s="826" t="s">
        <v>757</v>
      </c>
      <c r="C11" s="919" t="s">
        <v>704</v>
      </c>
      <c r="D11" s="798">
        <v>35369</v>
      </c>
      <c r="E11" s="796">
        <v>27705</v>
      </c>
      <c r="F11" s="920">
        <v>27633</v>
      </c>
    </row>
    <row r="12" spans="1:6" s="74" customFormat="1" ht="12" customHeight="1">
      <c r="A12" s="827"/>
      <c r="B12" s="826" t="s">
        <v>758</v>
      </c>
      <c r="C12" s="919" t="s">
        <v>727</v>
      </c>
      <c r="D12" s="798"/>
      <c r="E12" s="796"/>
      <c r="F12" s="920"/>
    </row>
    <row r="13" spans="1:6" s="74" customFormat="1" ht="12" customHeight="1">
      <c r="A13" s="827"/>
      <c r="B13" s="826" t="s">
        <v>759</v>
      </c>
      <c r="C13" s="919" t="s">
        <v>705</v>
      </c>
      <c r="D13" s="798">
        <v>59178</v>
      </c>
      <c r="E13" s="796">
        <v>58898</v>
      </c>
      <c r="F13" s="920">
        <v>58894</v>
      </c>
    </row>
    <row r="14" spans="1:6" s="74" customFormat="1" ht="12" customHeight="1">
      <c r="A14" s="827"/>
      <c r="B14" s="826" t="s">
        <v>760</v>
      </c>
      <c r="C14" s="919" t="s">
        <v>835</v>
      </c>
      <c r="D14" s="798">
        <v>800</v>
      </c>
      <c r="E14" s="796">
        <v>650</v>
      </c>
      <c r="F14" s="920">
        <v>713</v>
      </c>
    </row>
    <row r="15" spans="1:6" s="74" customFormat="1" ht="12" customHeight="1">
      <c r="A15" s="827"/>
      <c r="B15" s="826" t="s">
        <v>761</v>
      </c>
      <c r="C15" s="919" t="s">
        <v>836</v>
      </c>
      <c r="D15" s="798">
        <v>127</v>
      </c>
      <c r="E15" s="796">
        <v>127</v>
      </c>
      <c r="F15" s="920">
        <v>144</v>
      </c>
    </row>
    <row r="16" spans="1:6" s="74" customFormat="1" ht="12" customHeight="1" thickBot="1">
      <c r="A16" s="827"/>
      <c r="B16" s="826" t="s">
        <v>768</v>
      </c>
      <c r="C16" s="919" t="s">
        <v>837</v>
      </c>
      <c r="D16" s="798"/>
      <c r="E16" s="796"/>
      <c r="F16" s="920"/>
    </row>
    <row r="17" spans="1:6" s="73" customFormat="1" ht="12" customHeight="1" thickBot="1">
      <c r="A17" s="817" t="s">
        <v>664</v>
      </c>
      <c r="B17" s="823"/>
      <c r="C17" s="824" t="s">
        <v>838</v>
      </c>
      <c r="D17" s="893">
        <f>SUM(D18:D25)</f>
        <v>60844</v>
      </c>
      <c r="E17" s="908">
        <f>SUM(E18:E25)</f>
        <v>60259</v>
      </c>
      <c r="F17" s="835">
        <f>SUM(F18:F25)</f>
        <v>60320</v>
      </c>
    </row>
    <row r="18" spans="1:6" s="73" customFormat="1" ht="12" customHeight="1">
      <c r="A18" s="825"/>
      <c r="B18" s="826" t="s">
        <v>730</v>
      </c>
      <c r="C18" s="782" t="s">
        <v>843</v>
      </c>
      <c r="D18" s="921"/>
      <c r="E18" s="922"/>
      <c r="F18" s="923"/>
    </row>
    <row r="19" spans="1:6" s="73" customFormat="1" ht="12" customHeight="1">
      <c r="A19" s="827"/>
      <c r="B19" s="826" t="s">
        <v>731</v>
      </c>
      <c r="C19" s="786" t="s">
        <v>844</v>
      </c>
      <c r="D19" s="798">
        <v>28280</v>
      </c>
      <c r="E19" s="796">
        <v>28280</v>
      </c>
      <c r="F19" s="920">
        <v>28998</v>
      </c>
    </row>
    <row r="20" spans="1:6" s="73" customFormat="1" ht="12" customHeight="1">
      <c r="A20" s="827"/>
      <c r="B20" s="826" t="s">
        <v>732</v>
      </c>
      <c r="C20" s="786" t="s">
        <v>845</v>
      </c>
      <c r="D20" s="798">
        <v>4178</v>
      </c>
      <c r="E20" s="796">
        <v>4178</v>
      </c>
      <c r="F20" s="920">
        <v>3717</v>
      </c>
    </row>
    <row r="21" spans="1:6" s="73" customFormat="1" ht="12" customHeight="1">
      <c r="A21" s="827"/>
      <c r="B21" s="826" t="s">
        <v>733</v>
      </c>
      <c r="C21" s="786" t="s">
        <v>846</v>
      </c>
      <c r="D21" s="798">
        <v>6191</v>
      </c>
      <c r="E21" s="796">
        <v>5291</v>
      </c>
      <c r="F21" s="920">
        <v>5225</v>
      </c>
    </row>
    <row r="22" spans="1:6" s="73" customFormat="1" ht="12" customHeight="1">
      <c r="A22" s="827"/>
      <c r="B22" s="826" t="s">
        <v>839</v>
      </c>
      <c r="C22" s="783" t="s">
        <v>847</v>
      </c>
      <c r="D22" s="798">
        <v>1454</v>
      </c>
      <c r="E22" s="796">
        <v>1454</v>
      </c>
      <c r="F22" s="920">
        <v>1449</v>
      </c>
    </row>
    <row r="23" spans="1:6" s="73" customFormat="1" ht="12" customHeight="1">
      <c r="A23" s="828"/>
      <c r="B23" s="826" t="s">
        <v>840</v>
      </c>
      <c r="C23" s="786" t="s">
        <v>848</v>
      </c>
      <c r="D23" s="924">
        <v>20541</v>
      </c>
      <c r="E23" s="925">
        <v>20436</v>
      </c>
      <c r="F23" s="926">
        <v>20277</v>
      </c>
    </row>
    <row r="24" spans="1:6" s="74" customFormat="1" ht="12" customHeight="1">
      <c r="A24" s="827"/>
      <c r="B24" s="826" t="s">
        <v>841</v>
      </c>
      <c r="C24" s="786" t="s">
        <v>849</v>
      </c>
      <c r="D24" s="798">
        <v>100</v>
      </c>
      <c r="E24" s="796">
        <v>100</v>
      </c>
      <c r="F24" s="920">
        <v>117</v>
      </c>
    </row>
    <row r="25" spans="1:6" s="74" customFormat="1" ht="12" customHeight="1" thickBot="1">
      <c r="A25" s="829"/>
      <c r="B25" s="830" t="s">
        <v>842</v>
      </c>
      <c r="C25" s="783" t="s">
        <v>850</v>
      </c>
      <c r="D25" s="803">
        <v>100</v>
      </c>
      <c r="E25" s="801">
        <v>520</v>
      </c>
      <c r="F25" s="927">
        <v>537</v>
      </c>
    </row>
    <row r="26" spans="1:6" s="74" customFormat="1" ht="12" customHeight="1" thickBot="1">
      <c r="A26" s="817" t="s">
        <v>665</v>
      </c>
      <c r="B26" s="928"/>
      <c r="C26" s="824" t="s">
        <v>853</v>
      </c>
      <c r="D26" s="898"/>
      <c r="E26" s="913">
        <v>14</v>
      </c>
      <c r="F26" s="846">
        <v>14</v>
      </c>
    </row>
    <row r="27" spans="1:6" s="73" customFormat="1" ht="12" customHeight="1" thickBot="1">
      <c r="A27" s="817" t="s">
        <v>666</v>
      </c>
      <c r="B27" s="823"/>
      <c r="C27" s="824" t="s">
        <v>1072</v>
      </c>
      <c r="D27" s="893">
        <f>SUM(D28:D35)</f>
        <v>109367</v>
      </c>
      <c r="E27" s="908">
        <f>SUM(E28:E35)</f>
        <v>235822</v>
      </c>
      <c r="F27" s="835">
        <f>SUM(F28:F35)</f>
        <v>235822</v>
      </c>
    </row>
    <row r="28" spans="1:6" s="74" customFormat="1" ht="12" customHeight="1">
      <c r="A28" s="827"/>
      <c r="B28" s="826" t="s">
        <v>736</v>
      </c>
      <c r="C28" s="831" t="s">
        <v>860</v>
      </c>
      <c r="D28" s="895">
        <v>81961</v>
      </c>
      <c r="E28" s="910">
        <v>81961</v>
      </c>
      <c r="F28" s="904">
        <v>81961</v>
      </c>
    </row>
    <row r="29" spans="1:6" s="74" customFormat="1" ht="12" customHeight="1">
      <c r="A29" s="827"/>
      <c r="B29" s="826" t="s">
        <v>737</v>
      </c>
      <c r="C29" s="786" t="s">
        <v>861</v>
      </c>
      <c r="D29" s="895">
        <v>27406</v>
      </c>
      <c r="E29" s="910">
        <v>27572</v>
      </c>
      <c r="F29" s="904">
        <v>27572</v>
      </c>
    </row>
    <row r="30" spans="1:6" s="74" customFormat="1" ht="12" customHeight="1">
      <c r="A30" s="827"/>
      <c r="B30" s="826" t="s">
        <v>738</v>
      </c>
      <c r="C30" s="786" t="s">
        <v>862</v>
      </c>
      <c r="D30" s="895"/>
      <c r="E30" s="910">
        <v>2151</v>
      </c>
      <c r="F30" s="904">
        <v>2151</v>
      </c>
    </row>
    <row r="31" spans="1:6" s="74" customFormat="1" ht="12" customHeight="1">
      <c r="A31" s="827"/>
      <c r="B31" s="826" t="s">
        <v>855</v>
      </c>
      <c r="C31" s="786" t="s">
        <v>706</v>
      </c>
      <c r="D31" s="895"/>
      <c r="E31" s="910">
        <v>107728</v>
      </c>
      <c r="F31" s="904">
        <v>107728</v>
      </c>
    </row>
    <row r="32" spans="1:6" s="74" customFormat="1" ht="12" customHeight="1">
      <c r="A32" s="827"/>
      <c r="B32" s="826" t="s">
        <v>856</v>
      </c>
      <c r="C32" s="786" t="s">
        <v>863</v>
      </c>
      <c r="D32" s="895"/>
      <c r="E32" s="910"/>
      <c r="F32" s="904"/>
    </row>
    <row r="33" spans="1:6" s="74" customFormat="1" ht="12" customHeight="1">
      <c r="A33" s="827"/>
      <c r="B33" s="826" t="s">
        <v>857</v>
      </c>
      <c r="C33" s="786" t="s">
        <v>864</v>
      </c>
      <c r="D33" s="895"/>
      <c r="E33" s="910"/>
      <c r="F33" s="904"/>
    </row>
    <row r="34" spans="1:6" s="74" customFormat="1" ht="12" customHeight="1">
      <c r="A34" s="827"/>
      <c r="B34" s="826" t="s">
        <v>858</v>
      </c>
      <c r="C34" s="786" t="s">
        <v>865</v>
      </c>
      <c r="D34" s="895"/>
      <c r="E34" s="910"/>
      <c r="F34" s="904"/>
    </row>
    <row r="35" spans="1:6" s="74" customFormat="1" ht="12" customHeight="1" thickBot="1">
      <c r="A35" s="829"/>
      <c r="B35" s="830" t="s">
        <v>859</v>
      </c>
      <c r="C35" s="785" t="s">
        <v>922</v>
      </c>
      <c r="D35" s="897"/>
      <c r="E35" s="912">
        <v>16410</v>
      </c>
      <c r="F35" s="906">
        <v>16410</v>
      </c>
    </row>
    <row r="36" spans="1:6" s="74" customFormat="1" ht="12" customHeight="1" thickBot="1">
      <c r="A36" s="832" t="s">
        <v>667</v>
      </c>
      <c r="B36" s="833"/>
      <c r="C36" s="833" t="s">
        <v>1036</v>
      </c>
      <c r="D36" s="893">
        <f>SUM(D37,D43)</f>
        <v>76711</v>
      </c>
      <c r="E36" s="908">
        <f>SUM(E37,E43)</f>
        <v>77449</v>
      </c>
      <c r="F36" s="835">
        <f>SUM(F37,F43)</f>
        <v>76241</v>
      </c>
    </row>
    <row r="37" spans="1:6" s="74" customFormat="1" ht="12" customHeight="1">
      <c r="A37" s="825"/>
      <c r="B37" s="836" t="s">
        <v>739</v>
      </c>
      <c r="C37" s="929" t="s">
        <v>868</v>
      </c>
      <c r="D37" s="930">
        <f>SUM(D38:D42)</f>
        <v>37471</v>
      </c>
      <c r="E37" s="931">
        <f>SUM(E38:E42)</f>
        <v>38209</v>
      </c>
      <c r="F37" s="932">
        <f>SUM(F38:F42)</f>
        <v>37797</v>
      </c>
    </row>
    <row r="38" spans="1:6" s="74" customFormat="1" ht="12" customHeight="1">
      <c r="A38" s="827"/>
      <c r="B38" s="861" t="s">
        <v>741</v>
      </c>
      <c r="C38" s="933" t="s">
        <v>902</v>
      </c>
      <c r="D38" s="798">
        <v>3536</v>
      </c>
      <c r="E38" s="796">
        <v>3536</v>
      </c>
      <c r="F38" s="920">
        <v>3574</v>
      </c>
    </row>
    <row r="39" spans="1:6" s="74" customFormat="1" ht="12" customHeight="1">
      <c r="A39" s="827"/>
      <c r="B39" s="861" t="s">
        <v>742</v>
      </c>
      <c r="C39" s="933" t="s">
        <v>903</v>
      </c>
      <c r="D39" s="798">
        <v>18562</v>
      </c>
      <c r="E39" s="796">
        <v>17585</v>
      </c>
      <c r="F39" s="920">
        <v>17625</v>
      </c>
    </row>
    <row r="40" spans="1:6" s="74" customFormat="1" ht="12" customHeight="1">
      <c r="A40" s="827"/>
      <c r="B40" s="861" t="s">
        <v>743</v>
      </c>
      <c r="C40" s="933" t="s">
        <v>1037</v>
      </c>
      <c r="D40" s="798">
        <v>9100</v>
      </c>
      <c r="E40" s="796">
        <v>9100</v>
      </c>
      <c r="F40" s="920">
        <v>9061</v>
      </c>
    </row>
    <row r="41" spans="1:6" s="74" customFormat="1" ht="12" customHeight="1">
      <c r="A41" s="827"/>
      <c r="B41" s="861" t="s">
        <v>744</v>
      </c>
      <c r="C41" s="933" t="s">
        <v>707</v>
      </c>
      <c r="D41" s="798"/>
      <c r="E41" s="796"/>
      <c r="F41" s="920"/>
    </row>
    <row r="42" spans="1:6" s="74" customFormat="1" ht="12" customHeight="1">
      <c r="A42" s="827"/>
      <c r="B42" s="861" t="s">
        <v>866</v>
      </c>
      <c r="C42" s="933" t="s">
        <v>905</v>
      </c>
      <c r="D42" s="798">
        <v>6273</v>
      </c>
      <c r="E42" s="796">
        <v>7988</v>
      </c>
      <c r="F42" s="920">
        <v>7537</v>
      </c>
    </row>
    <row r="43" spans="1:6" s="74" customFormat="1" ht="12" customHeight="1">
      <c r="A43" s="827"/>
      <c r="B43" s="861" t="s">
        <v>740</v>
      </c>
      <c r="C43" s="934" t="s">
        <v>906</v>
      </c>
      <c r="D43" s="935">
        <f>SUM(D44:D48)</f>
        <v>39240</v>
      </c>
      <c r="E43" s="936">
        <f>SUM(E44:E48)</f>
        <v>39240</v>
      </c>
      <c r="F43" s="937">
        <f>SUM(F44:F48)</f>
        <v>38444</v>
      </c>
    </row>
    <row r="44" spans="1:6" s="74" customFormat="1" ht="12" customHeight="1">
      <c r="A44" s="827"/>
      <c r="B44" s="861" t="s">
        <v>747</v>
      </c>
      <c r="C44" s="933" t="s">
        <v>902</v>
      </c>
      <c r="D44" s="798"/>
      <c r="E44" s="796"/>
      <c r="F44" s="920"/>
    </row>
    <row r="45" spans="1:6" s="74" customFormat="1" ht="12" customHeight="1">
      <c r="A45" s="827"/>
      <c r="B45" s="861" t="s">
        <v>748</v>
      </c>
      <c r="C45" s="933" t="s">
        <v>903</v>
      </c>
      <c r="D45" s="798"/>
      <c r="E45" s="796"/>
      <c r="F45" s="920"/>
    </row>
    <row r="46" spans="1:6" s="74" customFormat="1" ht="12" customHeight="1">
      <c r="A46" s="827"/>
      <c r="B46" s="861" t="s">
        <v>749</v>
      </c>
      <c r="C46" s="933" t="s">
        <v>904</v>
      </c>
      <c r="D46" s="798"/>
      <c r="E46" s="796"/>
      <c r="F46" s="920"/>
    </row>
    <row r="47" spans="1:6" s="74" customFormat="1" ht="12" customHeight="1">
      <c r="A47" s="827"/>
      <c r="B47" s="861" t="s">
        <v>750</v>
      </c>
      <c r="C47" s="933" t="s">
        <v>707</v>
      </c>
      <c r="D47" s="798">
        <v>39240</v>
      </c>
      <c r="E47" s="796">
        <v>39240</v>
      </c>
      <c r="F47" s="920">
        <v>38444</v>
      </c>
    </row>
    <row r="48" spans="1:6" s="74" customFormat="1" ht="12" customHeight="1" thickBot="1">
      <c r="A48" s="839"/>
      <c r="B48" s="840" t="s">
        <v>867</v>
      </c>
      <c r="C48" s="938" t="s">
        <v>1065</v>
      </c>
      <c r="D48" s="939"/>
      <c r="E48" s="940"/>
      <c r="F48" s="941"/>
    </row>
    <row r="49" spans="1:6" s="73" customFormat="1" ht="12" customHeight="1" thickBot="1">
      <c r="A49" s="832" t="s">
        <v>668</v>
      </c>
      <c r="B49" s="823"/>
      <c r="C49" s="833" t="s">
        <v>1038</v>
      </c>
      <c r="D49" s="893">
        <f>SUM(D50:D52)</f>
        <v>7340</v>
      </c>
      <c r="E49" s="908">
        <f>SUM(E50:E52)</f>
        <v>7340</v>
      </c>
      <c r="F49" s="835">
        <f>SUM(F50:F52)</f>
        <v>250</v>
      </c>
    </row>
    <row r="50" spans="1:6" s="74" customFormat="1" ht="12" customHeight="1">
      <c r="A50" s="827"/>
      <c r="B50" s="861" t="s">
        <v>745</v>
      </c>
      <c r="C50" s="831" t="s">
        <v>910</v>
      </c>
      <c r="D50" s="798">
        <v>7340</v>
      </c>
      <c r="E50" s="796">
        <v>7340</v>
      </c>
      <c r="F50" s="920">
        <v>250</v>
      </c>
    </row>
    <row r="51" spans="1:6" s="74" customFormat="1" ht="12" customHeight="1">
      <c r="A51" s="827"/>
      <c r="B51" s="861" t="s">
        <v>746</v>
      </c>
      <c r="C51" s="786" t="s">
        <v>911</v>
      </c>
      <c r="D51" s="798"/>
      <c r="E51" s="796"/>
      <c r="F51" s="920"/>
    </row>
    <row r="52" spans="1:6" s="74" customFormat="1" ht="12" customHeight="1" thickBot="1">
      <c r="A52" s="827"/>
      <c r="B52" s="861" t="s">
        <v>909</v>
      </c>
      <c r="C52" s="942" t="s">
        <v>817</v>
      </c>
      <c r="D52" s="798"/>
      <c r="E52" s="796"/>
      <c r="F52" s="920"/>
    </row>
    <row r="53" spans="1:6" s="74" customFormat="1" ht="12" customHeight="1" thickBot="1">
      <c r="A53" s="817" t="s">
        <v>669</v>
      </c>
      <c r="B53" s="823"/>
      <c r="C53" s="833" t="s">
        <v>1039</v>
      </c>
      <c r="D53" s="893">
        <f>SUM(D54:D55)</f>
        <v>755</v>
      </c>
      <c r="E53" s="908">
        <f>SUM(E54:E55)</f>
        <v>755</v>
      </c>
      <c r="F53" s="835">
        <f>SUM(F54:F55)</f>
        <v>695</v>
      </c>
    </row>
    <row r="54" spans="1:6" s="74" customFormat="1" ht="12" customHeight="1">
      <c r="A54" s="943"/>
      <c r="B54" s="861" t="s">
        <v>913</v>
      </c>
      <c r="C54" s="786" t="s">
        <v>792</v>
      </c>
      <c r="D54" s="944">
        <v>755</v>
      </c>
      <c r="E54" s="945">
        <v>755</v>
      </c>
      <c r="F54" s="946">
        <v>695</v>
      </c>
    </row>
    <row r="55" spans="1:6" s="74" customFormat="1" ht="12" customHeight="1" thickBot="1">
      <c r="A55" s="829"/>
      <c r="B55" s="947" t="s">
        <v>914</v>
      </c>
      <c r="C55" s="785" t="s">
        <v>793</v>
      </c>
      <c r="D55" s="803"/>
      <c r="E55" s="801"/>
      <c r="F55" s="927"/>
    </row>
    <row r="56" spans="1:6" s="74" customFormat="1" ht="12" customHeight="1" thickBot="1">
      <c r="A56" s="817"/>
      <c r="B56" s="948"/>
      <c r="C56" s="845" t="s">
        <v>314</v>
      </c>
      <c r="D56" s="902"/>
      <c r="E56" s="913">
        <v>831</v>
      </c>
      <c r="F56" s="846">
        <v>831</v>
      </c>
    </row>
    <row r="57" spans="1:6" s="74" customFormat="1" ht="12" customHeight="1" thickBot="1">
      <c r="A57" s="832" t="s">
        <v>670</v>
      </c>
      <c r="B57" s="862"/>
      <c r="C57" s="949" t="s">
        <v>1040</v>
      </c>
      <c r="D57" s="902">
        <v>515</v>
      </c>
      <c r="E57" s="913">
        <v>515</v>
      </c>
      <c r="F57" s="846">
        <v>488</v>
      </c>
    </row>
    <row r="58" spans="1:6" s="73" customFormat="1" ht="12" customHeight="1" thickBot="1">
      <c r="A58" s="950" t="s">
        <v>671</v>
      </c>
      <c r="B58" s="951"/>
      <c r="C58" s="952" t="s">
        <v>1041</v>
      </c>
      <c r="D58" s="953">
        <f>+D10+D17+D26+D27+D36+D49+D53+D57</f>
        <v>351006</v>
      </c>
      <c r="E58" s="954">
        <f>+E10+E17+E26+E27+E36+E49+E53+E57+E56</f>
        <v>470365</v>
      </c>
      <c r="F58" s="955">
        <f>+F10+F17+F26+F27+F36+F49+F53+F57+F56</f>
        <v>462045</v>
      </c>
    </row>
    <row r="59" spans="1:6" s="73" customFormat="1" ht="12" customHeight="1" thickBot="1">
      <c r="A59" s="817" t="s">
        <v>672</v>
      </c>
      <c r="B59" s="834"/>
      <c r="C59" s="833" t="s">
        <v>1042</v>
      </c>
      <c r="D59" s="899">
        <f>+D60+D61</f>
        <v>4593</v>
      </c>
      <c r="E59" s="908">
        <f>+E60+E61</f>
        <v>9402</v>
      </c>
      <c r="F59" s="835">
        <f>+F60+F61</f>
        <v>9402</v>
      </c>
    </row>
    <row r="60" spans="1:6" s="73" customFormat="1" ht="12" customHeight="1">
      <c r="A60" s="825"/>
      <c r="B60" s="836" t="s">
        <v>803</v>
      </c>
      <c r="C60" s="837" t="s">
        <v>918</v>
      </c>
      <c r="D60" s="956"/>
      <c r="E60" s="957">
        <v>9402</v>
      </c>
      <c r="F60" s="958">
        <v>9402</v>
      </c>
    </row>
    <row r="61" spans="1:6" s="73" customFormat="1" ht="12" customHeight="1" thickBot="1">
      <c r="A61" s="839"/>
      <c r="B61" s="840" t="s">
        <v>804</v>
      </c>
      <c r="C61" s="841" t="s">
        <v>919</v>
      </c>
      <c r="D61" s="959">
        <v>4593</v>
      </c>
      <c r="E61" s="960"/>
      <c r="F61" s="961"/>
    </row>
    <row r="62" spans="1:6" s="74" customFormat="1" ht="12" customHeight="1" thickBot="1">
      <c r="A62" s="842" t="s">
        <v>673</v>
      </c>
      <c r="B62" s="843"/>
      <c r="C62" s="833" t="s">
        <v>1043</v>
      </c>
      <c r="D62" s="893">
        <f>+D63+D64</f>
        <v>43709</v>
      </c>
      <c r="E62" s="908">
        <f>+E63+E64</f>
        <v>11599</v>
      </c>
      <c r="F62" s="835">
        <f>+F63+F64</f>
        <v>7449</v>
      </c>
    </row>
    <row r="63" spans="1:6" s="74" customFormat="1" ht="12" customHeight="1">
      <c r="A63" s="962"/>
      <c r="B63" s="963" t="s">
        <v>921</v>
      </c>
      <c r="C63" s="919" t="s">
        <v>1044</v>
      </c>
      <c r="D63" s="916">
        <v>35595</v>
      </c>
      <c r="E63" s="918"/>
      <c r="F63" s="917"/>
    </row>
    <row r="64" spans="1:6" s="74" customFormat="1" ht="12" customHeight="1" thickBot="1">
      <c r="A64" s="964"/>
      <c r="B64" s="947" t="s">
        <v>931</v>
      </c>
      <c r="C64" s="965" t="s">
        <v>1045</v>
      </c>
      <c r="D64" s="897">
        <v>8114</v>
      </c>
      <c r="E64" s="912">
        <v>11599</v>
      </c>
      <c r="F64" s="906">
        <v>7449</v>
      </c>
    </row>
    <row r="65" spans="1:6" s="74" customFormat="1" ht="24.75" customHeight="1" thickBot="1">
      <c r="A65" s="842" t="s">
        <v>674</v>
      </c>
      <c r="B65" s="847"/>
      <c r="C65" s="848" t="s">
        <v>589</v>
      </c>
      <c r="D65" s="966">
        <f>+D58+D59+D62</f>
        <v>399308</v>
      </c>
      <c r="E65" s="806">
        <f>+E58+E59+E62</f>
        <v>491366</v>
      </c>
      <c r="F65" s="967">
        <f>+F58+F59+F62</f>
        <v>478896</v>
      </c>
    </row>
    <row r="66" spans="1:6" s="74" customFormat="1" ht="15" customHeight="1" thickBot="1">
      <c r="A66" s="968" t="s">
        <v>675</v>
      </c>
      <c r="B66" s="969"/>
      <c r="C66" s="970" t="s">
        <v>591</v>
      </c>
      <c r="D66" s="971"/>
      <c r="E66" s="972"/>
      <c r="F66" s="973">
        <v>48</v>
      </c>
    </row>
    <row r="67" spans="1:6" s="74" customFormat="1" ht="15" customHeight="1" thickBot="1">
      <c r="A67" s="842" t="s">
        <v>676</v>
      </c>
      <c r="B67" s="974"/>
      <c r="C67" s="848" t="s">
        <v>593</v>
      </c>
      <c r="D67" s="966">
        <f>+D65+D66</f>
        <v>399308</v>
      </c>
      <c r="E67" s="806">
        <f>+E65+E66</f>
        <v>491366</v>
      </c>
      <c r="F67" s="967">
        <f>+F65+F66</f>
        <v>478944</v>
      </c>
    </row>
    <row r="68" spans="1:6" s="74" customFormat="1" ht="15" customHeight="1">
      <c r="A68" s="145"/>
      <c r="B68" s="145"/>
      <c r="C68" s="146"/>
      <c r="D68" s="146"/>
      <c r="E68" s="146"/>
      <c r="F68" s="147"/>
    </row>
    <row r="69" spans="1:6" ht="13.5" thickBot="1">
      <c r="A69" s="148"/>
      <c r="B69" s="149"/>
      <c r="C69" s="149"/>
      <c r="D69" s="149"/>
      <c r="E69" s="149"/>
      <c r="F69" s="149"/>
    </row>
    <row r="70" spans="1:6" s="56" customFormat="1" ht="16.5" customHeight="1" thickBot="1">
      <c r="A70" s="150"/>
      <c r="B70" s="151"/>
      <c r="C70" s="152" t="s">
        <v>708</v>
      </c>
      <c r="D70" s="152"/>
      <c r="E70" s="152"/>
      <c r="F70" s="153"/>
    </row>
    <row r="71" spans="1:6" s="75" customFormat="1" ht="12" customHeight="1" thickBot="1">
      <c r="A71" s="832" t="s">
        <v>662</v>
      </c>
      <c r="B71" s="833"/>
      <c r="C71" s="975" t="s">
        <v>336</v>
      </c>
      <c r="D71" s="893">
        <f>SUM(D72:D76)</f>
        <v>337035</v>
      </c>
      <c r="E71" s="908">
        <f>SUM(E72:E76)</f>
        <v>340318</v>
      </c>
      <c r="F71" s="835">
        <f>SUM(F72:F76)</f>
        <v>322486</v>
      </c>
    </row>
    <row r="72" spans="1:6" ht="15" customHeight="1">
      <c r="A72" s="858"/>
      <c r="B72" s="976" t="s">
        <v>751</v>
      </c>
      <c r="C72" s="977" t="s">
        <v>693</v>
      </c>
      <c r="D72" s="978">
        <v>31994</v>
      </c>
      <c r="E72" s="979">
        <v>34124</v>
      </c>
      <c r="F72" s="980">
        <v>33675</v>
      </c>
    </row>
    <row r="73" spans="1:6" ht="15" customHeight="1">
      <c r="A73" s="860"/>
      <c r="B73" s="981" t="s">
        <v>752</v>
      </c>
      <c r="C73" s="982" t="s">
        <v>952</v>
      </c>
      <c r="D73" s="983">
        <v>7675</v>
      </c>
      <c r="E73" s="984">
        <v>8166</v>
      </c>
      <c r="F73" s="985">
        <v>7763</v>
      </c>
    </row>
    <row r="74" spans="1:6" ht="15" customHeight="1">
      <c r="A74" s="860"/>
      <c r="B74" s="981" t="s">
        <v>753</v>
      </c>
      <c r="C74" s="982" t="s">
        <v>791</v>
      </c>
      <c r="D74" s="983">
        <v>88694</v>
      </c>
      <c r="E74" s="984">
        <v>88890</v>
      </c>
      <c r="F74" s="985">
        <v>72904</v>
      </c>
    </row>
    <row r="75" spans="1:6" ht="15" customHeight="1">
      <c r="A75" s="860"/>
      <c r="B75" s="981" t="s">
        <v>754</v>
      </c>
      <c r="C75" s="982" t="s">
        <v>953</v>
      </c>
      <c r="D75" s="983">
        <v>105</v>
      </c>
      <c r="E75" s="984">
        <v>105</v>
      </c>
      <c r="F75" s="985">
        <v>105</v>
      </c>
    </row>
    <row r="76" spans="1:6" ht="15" customHeight="1">
      <c r="A76" s="860"/>
      <c r="B76" s="981" t="s">
        <v>763</v>
      </c>
      <c r="C76" s="982" t="s">
        <v>954</v>
      </c>
      <c r="D76" s="983">
        <f>D78+D80+D81+D82+D83</f>
        <v>208567</v>
      </c>
      <c r="E76" s="984">
        <f>E78+E80+E81+E82+E83</f>
        <v>209033</v>
      </c>
      <c r="F76" s="985">
        <f>F78+F80+F81+F82+F83</f>
        <v>208039</v>
      </c>
    </row>
    <row r="77" spans="1:6" ht="15" customHeight="1">
      <c r="A77" s="860"/>
      <c r="B77" s="981" t="s">
        <v>755</v>
      </c>
      <c r="C77" s="982" t="s">
        <v>1005</v>
      </c>
      <c r="D77" s="983"/>
      <c r="E77" s="984"/>
      <c r="F77" s="985"/>
    </row>
    <row r="78" spans="1:6" ht="15" customHeight="1">
      <c r="A78" s="860"/>
      <c r="B78" s="981" t="s">
        <v>756</v>
      </c>
      <c r="C78" s="986" t="s">
        <v>1006</v>
      </c>
      <c r="D78" s="983">
        <v>28803</v>
      </c>
      <c r="E78" s="984">
        <v>28253</v>
      </c>
      <c r="F78" s="985">
        <v>27772</v>
      </c>
    </row>
    <row r="79" spans="1:6" ht="14.25" customHeight="1">
      <c r="A79" s="860"/>
      <c r="B79" s="981" t="s">
        <v>764</v>
      </c>
      <c r="C79" s="986" t="s">
        <v>1007</v>
      </c>
      <c r="D79" s="983"/>
      <c r="E79" s="984"/>
      <c r="F79" s="985"/>
    </row>
    <row r="80" spans="1:6" ht="15" customHeight="1">
      <c r="A80" s="860"/>
      <c r="B80" s="981" t="s">
        <v>765</v>
      </c>
      <c r="C80" s="987" t="s">
        <v>1008</v>
      </c>
      <c r="D80" s="983">
        <v>1311</v>
      </c>
      <c r="E80" s="984">
        <v>1861</v>
      </c>
      <c r="F80" s="985">
        <v>1720</v>
      </c>
    </row>
    <row r="81" spans="1:6" ht="15" customHeight="1">
      <c r="A81" s="860"/>
      <c r="B81" s="981" t="s">
        <v>766</v>
      </c>
      <c r="C81" s="987" t="s">
        <v>1009</v>
      </c>
      <c r="D81" s="983">
        <v>4333</v>
      </c>
      <c r="E81" s="984">
        <v>4718</v>
      </c>
      <c r="F81" s="985">
        <v>4625</v>
      </c>
    </row>
    <row r="82" spans="1:6" ht="15" customHeight="1">
      <c r="A82" s="860"/>
      <c r="B82" s="981" t="s">
        <v>767</v>
      </c>
      <c r="C82" s="987" t="s">
        <v>923</v>
      </c>
      <c r="D82" s="983">
        <v>170020</v>
      </c>
      <c r="E82" s="984">
        <v>170493</v>
      </c>
      <c r="F82" s="985">
        <v>170217</v>
      </c>
    </row>
    <row r="83" spans="1:6" ht="15" customHeight="1">
      <c r="A83" s="860"/>
      <c r="B83" s="981" t="s">
        <v>769</v>
      </c>
      <c r="C83" s="987" t="s">
        <v>1011</v>
      </c>
      <c r="D83" s="983">
        <v>4100</v>
      </c>
      <c r="E83" s="984">
        <v>3708</v>
      </c>
      <c r="F83" s="985">
        <v>3705</v>
      </c>
    </row>
    <row r="84" spans="1:6" ht="15" customHeight="1" thickBot="1">
      <c r="A84" s="988"/>
      <c r="B84" s="989" t="s">
        <v>955</v>
      </c>
      <c r="C84" s="990" t="s">
        <v>1012</v>
      </c>
      <c r="D84" s="991"/>
      <c r="E84" s="992"/>
      <c r="F84" s="993"/>
    </row>
    <row r="85" spans="1:6" ht="15" customHeight="1" thickBot="1">
      <c r="A85" s="832" t="s">
        <v>663</v>
      </c>
      <c r="B85" s="833"/>
      <c r="C85" s="975" t="s">
        <v>924</v>
      </c>
      <c r="D85" s="893">
        <f>SUM(D86:D92)</f>
        <v>49029</v>
      </c>
      <c r="E85" s="908">
        <f>SUM(E86:E92)</f>
        <v>49184</v>
      </c>
      <c r="F85" s="835">
        <f>SUM(F86:F92)</f>
        <v>49184</v>
      </c>
    </row>
    <row r="86" spans="1:6" s="75" customFormat="1" ht="15" customHeight="1">
      <c r="A86" s="858"/>
      <c r="B86" s="976" t="s">
        <v>757</v>
      </c>
      <c r="C86" s="977" t="s">
        <v>957</v>
      </c>
      <c r="D86" s="978"/>
      <c r="E86" s="979"/>
      <c r="F86" s="980"/>
    </row>
    <row r="87" spans="1:6" ht="15" customHeight="1">
      <c r="A87" s="860"/>
      <c r="B87" s="981" t="s">
        <v>758</v>
      </c>
      <c r="C87" s="982" t="s">
        <v>958</v>
      </c>
      <c r="D87" s="983"/>
      <c r="E87" s="984"/>
      <c r="F87" s="985"/>
    </row>
    <row r="88" spans="1:6" ht="12" customHeight="1">
      <c r="A88" s="860"/>
      <c r="B88" s="981" t="s">
        <v>759</v>
      </c>
      <c r="C88" s="982" t="s">
        <v>959</v>
      </c>
      <c r="D88" s="983"/>
      <c r="E88" s="984"/>
      <c r="F88" s="985"/>
    </row>
    <row r="89" spans="1:6" ht="15" customHeight="1">
      <c r="A89" s="860"/>
      <c r="B89" s="981" t="s">
        <v>760</v>
      </c>
      <c r="C89" s="982" t="s">
        <v>960</v>
      </c>
      <c r="D89" s="983"/>
      <c r="E89" s="984"/>
      <c r="F89" s="985"/>
    </row>
    <row r="90" spans="1:6" ht="19.5" customHeight="1">
      <c r="A90" s="860"/>
      <c r="B90" s="981" t="s">
        <v>761</v>
      </c>
      <c r="C90" s="982" t="s">
        <v>965</v>
      </c>
      <c r="D90" s="983">
        <v>39240</v>
      </c>
      <c r="E90" s="984">
        <v>39240</v>
      </c>
      <c r="F90" s="985">
        <v>39240</v>
      </c>
    </row>
    <row r="91" spans="1:6" ht="21" customHeight="1">
      <c r="A91" s="860"/>
      <c r="B91" s="981" t="s">
        <v>768</v>
      </c>
      <c r="C91" s="982" t="s">
        <v>1061</v>
      </c>
      <c r="D91" s="983">
        <v>9739</v>
      </c>
      <c r="E91" s="984">
        <v>9894</v>
      </c>
      <c r="F91" s="985">
        <v>9894</v>
      </c>
    </row>
    <row r="92" spans="1:6" ht="15" customHeight="1">
      <c r="A92" s="860"/>
      <c r="B92" s="981" t="s">
        <v>773</v>
      </c>
      <c r="C92" s="982" t="s">
        <v>967</v>
      </c>
      <c r="D92" s="983">
        <v>50</v>
      </c>
      <c r="E92" s="984">
        <v>50</v>
      </c>
      <c r="F92" s="985">
        <v>50</v>
      </c>
    </row>
    <row r="93" spans="1:6" s="75" customFormat="1" ht="12" customHeight="1">
      <c r="A93" s="860"/>
      <c r="B93" s="981" t="s">
        <v>961</v>
      </c>
      <c r="C93" s="982" t="s">
        <v>1001</v>
      </c>
      <c r="D93" s="983"/>
      <c r="E93" s="984"/>
      <c r="F93" s="985"/>
    </row>
    <row r="94" spans="1:14" ht="12" customHeight="1">
      <c r="A94" s="860"/>
      <c r="B94" s="981" t="s">
        <v>962</v>
      </c>
      <c r="C94" s="986" t="s">
        <v>1002</v>
      </c>
      <c r="D94" s="983"/>
      <c r="E94" s="984"/>
      <c r="F94" s="985"/>
      <c r="N94" s="164"/>
    </row>
    <row r="95" spans="1:6" ht="12" customHeight="1">
      <c r="A95" s="860"/>
      <c r="B95" s="981" t="s">
        <v>963</v>
      </c>
      <c r="C95" s="986" t="s">
        <v>1003</v>
      </c>
      <c r="D95" s="983"/>
      <c r="E95" s="984"/>
      <c r="F95" s="985"/>
    </row>
    <row r="96" spans="1:6" ht="12" customHeight="1" thickBot="1">
      <c r="A96" s="988"/>
      <c r="B96" s="989" t="s">
        <v>964</v>
      </c>
      <c r="C96" s="994" t="s">
        <v>1004</v>
      </c>
      <c r="D96" s="991"/>
      <c r="E96" s="992"/>
      <c r="F96" s="993"/>
    </row>
    <row r="97" spans="1:6" ht="15" customHeight="1" thickBot="1">
      <c r="A97" s="832" t="s">
        <v>664</v>
      </c>
      <c r="B97" s="833"/>
      <c r="C97" s="975" t="s">
        <v>968</v>
      </c>
      <c r="D97" s="898"/>
      <c r="E97" s="913"/>
      <c r="F97" s="846"/>
    </row>
    <row r="98" spans="1:6" s="75" customFormat="1" ht="15" customHeight="1" thickBot="1">
      <c r="A98" s="832" t="s">
        <v>665</v>
      </c>
      <c r="B98" s="833"/>
      <c r="C98" s="975" t="s">
        <v>925</v>
      </c>
      <c r="D98" s="893">
        <f>+D99+D100</f>
        <v>1030</v>
      </c>
      <c r="E98" s="908">
        <f>+E99+E100</f>
        <v>0</v>
      </c>
      <c r="F98" s="835">
        <f>+F99+F100</f>
        <v>0</v>
      </c>
    </row>
    <row r="99" spans="1:6" s="75" customFormat="1" ht="15" customHeight="1">
      <c r="A99" s="858"/>
      <c r="B99" s="976" t="s">
        <v>734</v>
      </c>
      <c r="C99" s="977" t="s">
        <v>710</v>
      </c>
      <c r="D99" s="978"/>
      <c r="E99" s="979"/>
      <c r="F99" s="980"/>
    </row>
    <row r="100" spans="1:6" s="75" customFormat="1" ht="15" customHeight="1" thickBot="1">
      <c r="A100" s="988"/>
      <c r="B100" s="989" t="s">
        <v>735</v>
      </c>
      <c r="C100" s="995" t="s">
        <v>711</v>
      </c>
      <c r="D100" s="991">
        <v>1030</v>
      </c>
      <c r="E100" s="992"/>
      <c r="F100" s="993"/>
    </row>
    <row r="101" spans="1:6" s="75" customFormat="1" ht="15.75" customHeight="1" thickBot="1">
      <c r="A101" s="832" t="s">
        <v>667</v>
      </c>
      <c r="B101" s="996"/>
      <c r="C101" s="996" t="s">
        <v>1074</v>
      </c>
      <c r="D101" s="997">
        <f>+D71+D85+D97+D98</f>
        <v>387094</v>
      </c>
      <c r="E101" s="997">
        <f>+E71+E85+E97+E98</f>
        <v>389502</v>
      </c>
      <c r="F101" s="998">
        <f>+F71+F85+F97+F98</f>
        <v>371670</v>
      </c>
    </row>
    <row r="102" spans="1:6" s="75" customFormat="1" ht="15.75" customHeight="1" thickBot="1">
      <c r="A102" s="832" t="s">
        <v>668</v>
      </c>
      <c r="B102" s="833"/>
      <c r="C102" s="975" t="s">
        <v>1075</v>
      </c>
      <c r="D102" s="893">
        <f>+D103+D104</f>
        <v>12214</v>
      </c>
      <c r="E102" s="908">
        <f>+E103+E104</f>
        <v>101864</v>
      </c>
      <c r="F102" s="835">
        <f>+F103+F104</f>
        <v>101864</v>
      </c>
    </row>
    <row r="103" spans="1:6" ht="18" customHeight="1">
      <c r="A103" s="858"/>
      <c r="B103" s="981" t="s">
        <v>1073</v>
      </c>
      <c r="C103" s="977" t="s">
        <v>1046</v>
      </c>
      <c r="D103" s="978">
        <v>4714</v>
      </c>
      <c r="E103" s="979">
        <v>4714</v>
      </c>
      <c r="F103" s="980">
        <v>4714</v>
      </c>
    </row>
    <row r="104" spans="1:6" ht="15" customHeight="1" thickBot="1">
      <c r="A104" s="988"/>
      <c r="B104" s="989" t="s">
        <v>746</v>
      </c>
      <c r="C104" s="995" t="s">
        <v>1047</v>
      </c>
      <c r="D104" s="991">
        <v>7500</v>
      </c>
      <c r="E104" s="992">
        <v>97150</v>
      </c>
      <c r="F104" s="993">
        <v>97150</v>
      </c>
    </row>
    <row r="105" spans="1:6" ht="16.5" customHeight="1" thickBot="1">
      <c r="A105" s="832" t="s">
        <v>669</v>
      </c>
      <c r="B105" s="999"/>
      <c r="C105" s="824" t="s">
        <v>612</v>
      </c>
      <c r="D105" s="893">
        <f>+D101+D102</f>
        <v>399308</v>
      </c>
      <c r="E105" s="908">
        <f>+E101+E102</f>
        <v>491366</v>
      </c>
      <c r="F105" s="835">
        <f>+F101+F102</f>
        <v>473534</v>
      </c>
    </row>
    <row r="106" spans="1:6" ht="15" customHeight="1" thickBot="1">
      <c r="A106" s="1000" t="s">
        <v>670</v>
      </c>
      <c r="B106" s="1001"/>
      <c r="C106" s="1002" t="s">
        <v>595</v>
      </c>
      <c r="D106" s="900"/>
      <c r="E106" s="914"/>
      <c r="F106" s="838">
        <v>-6895</v>
      </c>
    </row>
    <row r="107" spans="1:6" ht="16.5" customHeight="1" thickBot="1">
      <c r="A107" s="832" t="s">
        <v>671</v>
      </c>
      <c r="B107" s="999"/>
      <c r="C107" s="824" t="s">
        <v>611</v>
      </c>
      <c r="D107" s="899">
        <f>+D105+D106</f>
        <v>399308</v>
      </c>
      <c r="E107" s="908">
        <f>+E105+E106</f>
        <v>491366</v>
      </c>
      <c r="F107" s="835">
        <f>+F105+F106</f>
        <v>466639</v>
      </c>
    </row>
    <row r="108" spans="1:6" ht="13.5" thickBot="1">
      <c r="A108" s="864"/>
      <c r="B108" s="865"/>
      <c r="C108" s="865"/>
      <c r="D108" s="865"/>
      <c r="E108" s="865"/>
      <c r="F108" s="865"/>
    </row>
    <row r="109" spans="1:6" ht="15" customHeight="1" thickBot="1">
      <c r="A109" s="1003" t="s">
        <v>1048</v>
      </c>
      <c r="B109" s="1004"/>
      <c r="C109" s="1005"/>
      <c r="D109" s="1006">
        <v>14</v>
      </c>
      <c r="E109" s="1007">
        <v>14</v>
      </c>
      <c r="F109" s="1008">
        <v>14</v>
      </c>
    </row>
    <row r="110" spans="1:6" ht="15" customHeight="1" thickBot="1">
      <c r="A110" s="1003" t="s">
        <v>1049</v>
      </c>
      <c r="B110" s="1004"/>
      <c r="C110" s="1005"/>
      <c r="D110" s="1006">
        <v>7</v>
      </c>
      <c r="E110" s="1007">
        <v>7</v>
      </c>
      <c r="F110" s="1008">
        <v>7</v>
      </c>
    </row>
  </sheetData>
  <sheetProtection formatCells="0"/>
  <mergeCells count="7">
    <mergeCell ref="F5:F6"/>
    <mergeCell ref="A2:B2"/>
    <mergeCell ref="C2:E2"/>
    <mergeCell ref="C3:E3"/>
    <mergeCell ref="A5:B6"/>
    <mergeCell ref="C5:C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2013-04-26T08:37:24Z</cp:lastPrinted>
  <dcterms:created xsi:type="dcterms:W3CDTF">1999-10-30T10:30:45Z</dcterms:created>
  <dcterms:modified xsi:type="dcterms:W3CDTF">2013-04-29T06:59:50Z</dcterms:modified>
  <cp:category/>
  <cp:version/>
  <cp:contentType/>
  <cp:contentStatus/>
</cp:coreProperties>
</file>