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firstSheet="5" activeTab="14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  <sheet name="11. melléklet" sheetId="15" r:id="rId15"/>
  </sheets>
  <definedNames/>
  <calcPr fullCalcOnLoad="1"/>
</workbook>
</file>

<file path=xl/sharedStrings.xml><?xml version="1.0" encoding="utf-8"?>
<sst xmlns="http://schemas.openxmlformats.org/spreadsheetml/2006/main" count="1287" uniqueCount="664">
  <si>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</si>
  <si>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</si>
  <si>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</si>
  <si>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</si>
  <si>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</si>
  <si>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</si>
  <si>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</si>
  <si>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</si>
  <si>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</si>
  <si>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</si>
  <si>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</si>
  <si>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</si>
  <si>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</si>
  <si>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</si>
  <si>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</si>
  <si>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</si>
  <si>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</si>
  <si>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</si>
  <si>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</si>
  <si>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</si>
  <si>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</si>
  <si>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</si>
  <si>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</si>
  <si>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</si>
  <si>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</si>
  <si>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</si>
  <si>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</si>
  <si>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</si>
  <si>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</si>
  <si>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</si>
  <si>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</si>
  <si>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</si>
  <si>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</si>
  <si>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</si>
  <si>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</si>
  <si>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</si>
  <si>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</si>
  <si>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</si>
  <si>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</si>
  <si>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</si>
  <si>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</si>
  <si>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</si>
  <si>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</si>
  <si>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</si>
  <si>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</si>
  <si>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</si>
  <si>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</si>
  <si>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</si>
  <si>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</si>
  <si>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</si>
  <si>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</si>
  <si>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</si>
  <si>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</si>
  <si>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</si>
  <si>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</si>
  <si>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</si>
  <si>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</si>
  <si>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</si>
  <si>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</si>
  <si>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</si>
  <si>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</si>
  <si>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</si>
  <si>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</si>
  <si>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</si>
  <si>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</si>
  <si>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</si>
  <si>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</si>
  <si>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</si>
  <si>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</si>
  <si>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</si>
  <si>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</si>
  <si>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</si>
  <si>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</si>
  <si>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</si>
  <si>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</si>
  <si>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</si>
  <si>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</si>
  <si>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</si>
  <si>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</si>
  <si>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</si>
  <si>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</si>
  <si>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</si>
  <si>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</si>
  <si>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</si>
  <si>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</si>
  <si>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</si>
  <si>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</si>
  <si>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</si>
  <si>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</si>
  <si>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</si>
  <si>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</si>
  <si>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</si>
  <si>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</si>
  <si>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</si>
  <si>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</si>
  <si>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</si>
  <si>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</si>
  <si>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</si>
  <si>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</si>
  <si>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</si>
  <si>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</si>
  <si>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</si>
  <si>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</si>
  <si>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</si>
  <si>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</si>
  <si>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</si>
  <si>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</si>
  <si>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</si>
  <si>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</si>
  <si>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</si>
  <si>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</si>
  <si>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</si>
  <si>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</si>
  <si>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</si>
  <si>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</si>
  <si>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</si>
  <si>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</si>
  <si>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</si>
  <si>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</si>
  <si>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</si>
  <si>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</si>
  <si>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</si>
  <si>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</si>
  <si>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</si>
  <si>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</si>
  <si>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</si>
  <si>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</si>
  <si>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</si>
  <si>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</si>
  <si>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</si>
  <si>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</si>
  <si>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</si>
  <si>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</si>
  <si>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</si>
  <si>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</si>
  <si>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</si>
  <si>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</si>
  <si>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</si>
  <si>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</si>
  <si>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</si>
  <si>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</si>
  <si>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</si>
  <si>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</si>
  <si>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</si>
  <si>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</si>
  <si>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</si>
  <si>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</si>
  <si>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</si>
  <si>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</si>
  <si>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</si>
  <si>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</si>
  <si>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</si>
  <si>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</si>
  <si>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</si>
  <si>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</si>
  <si>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</si>
  <si>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</si>
  <si>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</si>
  <si>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</si>
  <si>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</si>
  <si>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</si>
  <si>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</si>
  <si>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</si>
  <si>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</si>
  <si>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</si>
  <si>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</si>
  <si>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</si>
  <si>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</si>
  <si>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</si>
  <si>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</si>
  <si>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</si>
  <si>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</si>
  <si>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</si>
  <si>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</si>
  <si>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</si>
  <si>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</si>
  <si>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</si>
  <si>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</si>
  <si>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</si>
  <si>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</si>
  <si>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</si>
  <si>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</si>
  <si>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</si>
  <si>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</si>
  <si>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</si>
  <si>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</si>
  <si>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</si>
  <si>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</si>
  <si>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</si>
  <si>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</si>
  <si>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</si>
  <si>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</si>
  <si>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</si>
  <si>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</si>
  <si>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</si>
  <si>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</si>
  <si>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</si>
  <si>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</si>
  <si>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</si>
  <si>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</si>
  <si>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</si>
  <si>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</si>
  <si>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</si>
  <si>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</si>
  <si>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</si>
  <si>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</si>
  <si>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</si>
  <si>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</si>
  <si>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</si>
  <si>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</si>
  <si>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</si>
  <si>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</si>
  <si>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</si>
  <si>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</si>
  <si>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</si>
  <si>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</si>
  <si>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</si>
  <si>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</si>
  <si>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</si>
  <si>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</si>
  <si>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</si>
  <si>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</si>
  <si>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</si>
  <si>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</si>
  <si>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</si>
  <si>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</si>
  <si>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</si>
  <si>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</si>
  <si>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</si>
  <si>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</si>
  <si>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</si>
  <si>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</si>
  <si>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</si>
  <si>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</si>
  <si>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</si>
  <si>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</si>
  <si>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</si>
  <si>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</si>
  <si>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</si>
  <si>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</si>
  <si>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</si>
  <si>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</si>
  <si>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</si>
  <si>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</si>
  <si>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</si>
  <si>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</si>
  <si>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</si>
  <si>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</si>
  <si>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</si>
  <si>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</si>
  <si>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</si>
  <si>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</si>
  <si>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</si>
  <si>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</si>
  <si>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</si>
  <si>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</si>
  <si>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</si>
  <si>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</si>
  <si>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</si>
  <si>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</si>
  <si>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</si>
  <si>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</si>
  <si>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</si>
  <si>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</si>
  <si>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</si>
  <si>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</si>
  <si>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</si>
  <si>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</si>
  <si>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</si>
  <si>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</si>
  <si>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</si>
  <si>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</si>
  <si>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</si>
  <si>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</si>
  <si>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</si>
  <si>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</si>
  <si>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</si>
  <si>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</si>
  <si>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</si>
  <si>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</si>
  <si>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</si>
  <si>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</si>
  <si>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</si>
  <si>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</si>
  <si>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</si>
  <si>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</si>
  <si>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</si>
  <si>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</si>
  <si>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</si>
  <si>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</si>
  <si>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</si>
  <si>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</si>
  <si>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</si>
  <si>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</si>
  <si>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</si>
  <si>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</si>
  <si>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</si>
  <si>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</si>
  <si>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</si>
  <si>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</si>
  <si>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</si>
  <si>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</si>
  <si>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</si>
  <si>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</si>
  <si>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</si>
  <si>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</si>
  <si>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</si>
  <si>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</si>
  <si>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</si>
  <si>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</si>
  <si>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</si>
  <si>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</si>
  <si>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</si>
  <si>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</si>
  <si>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</si>
  <si>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</si>
  <si>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</si>
  <si>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</si>
  <si>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</si>
  <si>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</si>
  <si>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</si>
  <si>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</si>
  <si>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</si>
  <si>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</si>
  <si>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</si>
  <si>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</si>
  <si>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</si>
  <si>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</si>
  <si>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</si>
  <si>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</si>
  <si>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</si>
  <si>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</si>
  <si>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</si>
  <si>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</si>
  <si>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</si>
  <si>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</si>
  <si>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</si>
  <si>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</si>
  <si>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</si>
  <si>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</si>
  <si>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</si>
  <si>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</si>
  <si>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</si>
  <si>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</si>
  <si>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</si>
  <si>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</si>
  <si>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</si>
  <si>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</si>
  <si>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</si>
  <si>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</si>
  <si>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</si>
  <si>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</si>
  <si>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</si>
  <si>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</si>
  <si>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</si>
  <si>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</si>
  <si>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</si>
  <si>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</si>
  <si>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</si>
  <si>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</si>
  <si>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</si>
  <si>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</si>
  <si>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</si>
  <si>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</si>
  <si>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</si>
  <si>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</si>
  <si>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</si>
  <si>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</si>
  <si>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</si>
  <si>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</si>
  <si>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</si>
  <si>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</si>
  <si>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</si>
  <si>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</si>
  <si>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</si>
  <si>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</si>
  <si>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</si>
  <si>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</si>
  <si>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</si>
  <si>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</si>
  <si>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</si>
  <si>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</si>
  <si>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</si>
  <si>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</si>
  <si>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</si>
  <si>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</si>
  <si>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</si>
  <si>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</si>
  <si>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</si>
  <si>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</si>
  <si>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</si>
  <si>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</si>
  <si>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</si>
  <si>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</si>
  <si>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</si>
  <si>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</si>
  <si>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</si>
  <si>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</si>
  <si>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</si>
  <si>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</si>
  <si>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</si>
  <si>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</si>
  <si>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</si>
  <si>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</si>
  <si>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</si>
  <si>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</si>
  <si>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</si>
  <si>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</si>
  <si>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</si>
  <si>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</si>
  <si>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</si>
  <si>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</si>
  <si>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</si>
  <si>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</si>
  <si>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</si>
  <si>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</si>
  <si>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</si>
  <si>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</si>
  <si>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</si>
  <si>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</si>
  <si>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</si>
  <si>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</si>
  <si>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</si>
  <si>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</si>
  <si>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</si>
  <si>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</si>
  <si>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</si>
  <si>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</si>
  <si>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</si>
  <si>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</si>
  <si>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</si>
  <si>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</si>
  <si>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</si>
  <si>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</si>
  <si>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</si>
  <si>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</si>
  <si>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</si>
  <si>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</si>
  <si>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</si>
  <si>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</si>
  <si>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</si>
  <si>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</si>
  <si>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</si>
  <si>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</si>
  <si>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</si>
  <si>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</si>
  <si>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</si>
  <si>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</si>
  <si>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</si>
  <si>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</si>
  <si>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</si>
  <si>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</si>
  <si>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</si>
  <si>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</si>
  <si>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</si>
  <si>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</si>
  <si>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</si>
  <si>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</si>
  <si>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</si>
  <si>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</si>
  <si>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</si>
  <si>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</si>
  <si>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</si>
  <si>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</si>
  <si>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</si>
  <si>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</si>
  <si>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</si>
  <si>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</si>
  <si>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</si>
  <si>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</si>
  <si>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</si>
  <si>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</si>
  <si>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</si>
  <si>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</si>
  <si>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</si>
  <si>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</si>
  <si>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</si>
  <si>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</si>
  <si>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</si>
  <si>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</si>
  <si>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</si>
  <si>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</si>
  <si>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</si>
  <si>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</si>
  <si>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</si>
  <si>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</si>
  <si>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</si>
  <si>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</si>
  <si>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</si>
  <si>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</si>
  <si>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</si>
  <si>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</si>
  <si>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</si>
  <si>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</si>
  <si>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</si>
  <si>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</si>
  <si>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</si>
  <si>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</si>
  <si>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</si>
  <si>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</si>
  <si>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</si>
  <si>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</si>
  <si>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</si>
  <si>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</si>
  <si>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</si>
  <si>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</si>
  <si>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</si>
  <si>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</si>
  <si>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</si>
  <si>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</si>
  <si>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</si>
  <si>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Egyházak</t>
  </si>
  <si>
    <t>Vöröskereszt</t>
  </si>
  <si>
    <t>Fekete Sasok</t>
  </si>
  <si>
    <t>CESZ Bőnyi Szervezete</t>
  </si>
  <si>
    <t xml:space="preserve">Bőnyi TEB </t>
  </si>
  <si>
    <t>Bőnyi SE</t>
  </si>
  <si>
    <t xml:space="preserve">Összeg </t>
  </si>
  <si>
    <t>1.1 melléklet a …./2014. (II.25.) ÖK rendeletehez</t>
  </si>
  <si>
    <t>TLH Egyesület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</si>
  <si>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</si>
  <si>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</si>
  <si>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</si>
  <si>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</si>
  <si>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</si>
  <si>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</si>
  <si>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>Egyéb tárgyi eszközök beszerzése, létesítése:</t>
  </si>
  <si>
    <t>Ingatlanok felújítása: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</si>
  <si>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</si>
  <si>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</si>
  <si>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</si>
  <si>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</si>
  <si>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</si>
  <si>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</si>
  <si>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</si>
  <si>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</si>
  <si>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</si>
  <si>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</si>
  <si>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</si>
  <si>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</si>
  <si>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</si>
  <si>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</si>
  <si>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</si>
  <si>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</si>
  <si>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</si>
  <si>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</si>
  <si>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</si>
  <si>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</si>
  <si>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</si>
  <si>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</si>
  <si>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</si>
  <si>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</si>
  <si>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</si>
  <si>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</si>
  <si>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</si>
  <si>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</si>
  <si>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</si>
  <si>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</si>
  <si>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</si>
  <si>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</si>
  <si>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</si>
  <si>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</si>
  <si>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nyomtató könyvtár</t>
  </si>
  <si>
    <t>utcanévtáblák</t>
  </si>
  <si>
    <t>térfigyelő kamera</t>
  </si>
  <si>
    <t>rendezvénysátor</t>
  </si>
  <si>
    <t>kazán</t>
  </si>
  <si>
    <t>kisértékű tárgyi eszközök óvoda</t>
  </si>
  <si>
    <t>redőny</t>
  </si>
  <si>
    <t>sütő óvoda</t>
  </si>
  <si>
    <t>faluház riasztó</t>
  </si>
  <si>
    <t>kisértékű tárgyi eszköz védőnő</t>
  </si>
  <si>
    <t>Informatikai eszköz beszerzése, létesítése</t>
  </si>
  <si>
    <t>lapto önkormányzat</t>
  </si>
  <si>
    <t>védelmi szint eléréséhez szükséges eszközök ph.</t>
  </si>
  <si>
    <t>összesen</t>
  </si>
  <si>
    <t>immateriális javak beszerzése, létesítése</t>
  </si>
  <si>
    <t>Ingatlanok beszezése, létesítése</t>
  </si>
  <si>
    <t>kerítés temető</t>
  </si>
  <si>
    <t>urnasírhelyek kialakítása</t>
  </si>
  <si>
    <t>Beruházási célú előzetesen felszámított áfa</t>
  </si>
  <si>
    <t>utak aszfaltozása</t>
  </si>
  <si>
    <t>szőlőhegy utak felújítása, mini foci pálya</t>
  </si>
  <si>
    <t>napelemes sebességjelzők "zebrák"</t>
  </si>
  <si>
    <t>menzaépület felújítása</t>
  </si>
  <si>
    <t>2016. év utáni szükséglet
(6=2 - 4 - 5)</t>
  </si>
  <si>
    <t>Felújítási célú előzetesen felszámított áfa</t>
  </si>
  <si>
    <t>Felhasználás 2016. XII. 31-ig</t>
  </si>
  <si>
    <t>2016. év utáni szükséglet</t>
  </si>
  <si>
    <t>Felhasználás 2016. XII.31.ig</t>
  </si>
  <si>
    <t>KIMUTATÁS a 2016. évben céljelleggel nyújtott támogatásokról</t>
  </si>
  <si>
    <t>Pannónia Kincse Leader Egyesület</t>
  </si>
  <si>
    <t>8.2 melléklet az /2016. ( ÖK rendelethez</t>
  </si>
  <si>
    <t>Bőny Község Önkormányzata 2016. évi költségvetési bevételei és kiadásai kötelező, önként vállalt és államigazgatási feladatok bontásban</t>
  </si>
  <si>
    <t>Bőnyi Polgármesteri Hivatal 2016. évi költségvetési bevételei és kiadásai kötelező, önként vállalt és államigazgatási feladatok bontásban</t>
  </si>
  <si>
    <t>Szivárvány Egységes Óvoda-Bölcsőde 2016. évi költségvetési bevételei és kiadásai kötelező, önként vállalt és államigazgatási feladatok bontásban</t>
  </si>
  <si>
    <t xml:space="preserve">BŐNY KÖZSÉG ÖNKORMÁNYZATA 2016. ÉVI ENGEDÉLYEZETT LÉTSZÁMA </t>
  </si>
  <si>
    <t>Előirányzat felhasználás ütemterv 2016. évre</t>
  </si>
  <si>
    <t>paraván faluház,előtérbe szekrény, teleház szekrények</t>
  </si>
  <si>
    <t xml:space="preserve"> könvtár raktár kialakítása, szőnyeg</t>
  </si>
  <si>
    <t>falubusz beálló, buszmegálló gépállomás</t>
  </si>
  <si>
    <t>módosított</t>
  </si>
  <si>
    <t xml:space="preserve">2016. évi eredeti előirányzat </t>
  </si>
  <si>
    <t>2016. évi módosított előirányzat</t>
  </si>
  <si>
    <t>7=(2-4-5)</t>
  </si>
  <si>
    <t>2016. évi módosított előriányzat</t>
  </si>
  <si>
    <t>2016. évi eredeti előirányzat</t>
  </si>
  <si>
    <t>forintban !</t>
  </si>
  <si>
    <t xml:space="preserve">2016. évi  módosított előirányzat </t>
  </si>
  <si>
    <t xml:space="preserve"> forintban !</t>
  </si>
  <si>
    <t>2016. évi  módosított előirányzat</t>
  </si>
  <si>
    <t xml:space="preserve">2016. évi módosított előirányzat </t>
  </si>
  <si>
    <t xml:space="preserve">2016. évimódosított előirányzat </t>
  </si>
  <si>
    <t>a helyi önk. Előző évi elsz. Származó kiadások</t>
  </si>
  <si>
    <t>K5021</t>
  </si>
  <si>
    <t>Működési célú költségvetési támogatások és kiegészítő támogatások</t>
  </si>
  <si>
    <t>Elszámolásból származó bevételek</t>
  </si>
  <si>
    <t>B411</t>
  </si>
  <si>
    <t>113.422.000</t>
  </si>
  <si>
    <t>forintban</t>
  </si>
  <si>
    <t>2. melléklet az 1/2016. (II.9.) ÖK rendelethez</t>
  </si>
  <si>
    <t>1. melléklet az 1/2016. (II.9.) ÖK rendelethez</t>
  </si>
  <si>
    <t>3. melléklet az 1/2016. (II.9.) ÖK rendelethez</t>
  </si>
  <si>
    <t>4. melléklet az 1/2016. (II.9.) ÖK rendelethez</t>
  </si>
  <si>
    <t>5. melléklet az 1/2016. (II.9.) ÖK rendelethez</t>
  </si>
  <si>
    <t>6. melléklet az 1/2016. (II.9.) ÖK rendelethez</t>
  </si>
  <si>
    <t>7. melléklet az 1/2016. (II.9.) ÖK rendelethez</t>
  </si>
  <si>
    <t>8. melléklet az 1/2016. (II.9.) ÖK rendelethez</t>
  </si>
  <si>
    <t>8.1 melléklet az 1/2016. (II.9.) ÖK rendelethez</t>
  </si>
  <si>
    <t>10. melléklet az 1/2016. (II.9.) ÖK rendelethez</t>
  </si>
  <si>
    <t>BŐNY KÖZSÉG ÖNKORMÁNYZAT 2016. ÉVI KÖLTSÉGVETÉSÉNEK LIKVIDITÁSI TERVE</t>
  </si>
  <si>
    <t>Adat</t>
  </si>
  <si>
    <t>nyitó</t>
  </si>
  <si>
    <t>pénzforgalmi</t>
  </si>
  <si>
    <t>záró</t>
  </si>
  <si>
    <t>likviditás</t>
  </si>
  <si>
    <t>likviditási hitel</t>
  </si>
  <si>
    <t>korrigált</t>
  </si>
  <si>
    <t>Hónap</t>
  </si>
  <si>
    <t>jellege</t>
  </si>
  <si>
    <t>pénzáll.</t>
  </si>
  <si>
    <t>bevétel</t>
  </si>
  <si>
    <t>kiadás</t>
  </si>
  <si>
    <t>egyenleg</t>
  </si>
  <si>
    <t>milyensége</t>
  </si>
  <si>
    <t>felvét</t>
  </si>
  <si>
    <t>törlesztés</t>
  </si>
  <si>
    <t>záróegyenleg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</si>
  <si>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</si>
  <si>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</si>
  <si>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</si>
  <si>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</si>
  <si>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</si>
  <si>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</si>
  <si>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</si>
  <si>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</si>
  <si>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</si>
  <si>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</si>
  <si>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</si>
  <si>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</si>
  <si>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</si>
  <si>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</si>
  <si>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</si>
  <si>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11.MELLÉKLET AZ 1/2016. (II.9.)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</si>
</sst>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5" fillId="0" borderId="0" xfId="59" applyFill="1" applyProtection="1">
      <alignment/>
      <protection locked="0"/>
    </xf>
    <xf numFmtId="0" fontId="25" fillId="0" borderId="0" xfId="59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9" applyFont="1" applyFill="1" applyBorder="1" applyAlignment="1" applyProtection="1">
      <alignment horizontal="center" vertical="center" wrapText="1"/>
      <protection/>
    </xf>
    <xf numFmtId="0" fontId="29" fillId="0" borderId="29" xfId="59" applyFont="1" applyFill="1" applyBorder="1" applyAlignment="1" applyProtection="1">
      <alignment horizontal="center" vertical="center"/>
      <protection/>
    </xf>
    <xf numFmtId="0" fontId="29" fillId="0" borderId="30" xfId="59" applyFont="1" applyFill="1" applyBorder="1" applyAlignment="1" applyProtection="1">
      <alignment horizontal="center"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25" fillId="0" borderId="0" xfId="59" applyFill="1" applyAlignment="1" applyProtection="1">
      <alignment vertical="center"/>
      <protection/>
    </xf>
    <xf numFmtId="0" fontId="32" fillId="0" borderId="22" xfId="59" applyFont="1" applyFill="1" applyBorder="1" applyAlignment="1" applyProtection="1">
      <alignment horizontal="left" vertical="center" indent="1"/>
      <protection/>
    </xf>
    <xf numFmtId="0" fontId="32" fillId="0" borderId="23" xfId="59" applyFont="1" applyFill="1" applyBorder="1" applyAlignment="1" applyProtection="1">
      <alignment horizontal="left" vertical="center" indent="1"/>
      <protection/>
    </xf>
    <xf numFmtId="170" fontId="32" fillId="0" borderId="23" xfId="59" applyNumberFormat="1" applyFont="1" applyFill="1" applyBorder="1" applyAlignment="1" applyProtection="1">
      <alignment vertical="center"/>
      <protection locked="0"/>
    </xf>
    <xf numFmtId="0" fontId="32" fillId="0" borderId="19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indent="1"/>
      <protection/>
    </xf>
    <xf numFmtId="170" fontId="32" fillId="0" borderId="10" xfId="59" applyNumberFormat="1" applyFont="1" applyFill="1" applyBorder="1" applyAlignment="1" applyProtection="1">
      <alignment vertical="center"/>
      <protection locked="0"/>
    </xf>
    <xf numFmtId="170" fontId="32" fillId="0" borderId="31" xfId="59" applyNumberFormat="1" applyFont="1" applyFill="1" applyBorder="1" applyAlignment="1" applyProtection="1">
      <alignment vertical="center"/>
      <protection/>
    </xf>
    <xf numFmtId="0" fontId="25" fillId="0" borderId="0" xfId="59" applyFill="1" applyAlignment="1" applyProtection="1">
      <alignment vertical="center"/>
      <protection locked="0"/>
    </xf>
    <xf numFmtId="0" fontId="32" fillId="0" borderId="17" xfId="59" applyFont="1" applyFill="1" applyBorder="1" applyAlignment="1" applyProtection="1">
      <alignment horizontal="left" vertical="center" wrapText="1" indent="1"/>
      <protection/>
    </xf>
    <xf numFmtId="170" fontId="32" fillId="0" borderId="17" xfId="59" applyNumberFormat="1" applyFont="1" applyFill="1" applyBorder="1" applyAlignment="1" applyProtection="1">
      <alignment vertical="center"/>
      <protection locked="0"/>
    </xf>
    <xf numFmtId="170" fontId="32" fillId="0" borderId="32" xfId="59" applyNumberFormat="1" applyFont="1" applyFill="1" applyBorder="1" applyAlignment="1" applyProtection="1">
      <alignment vertical="center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0" fontId="29" fillId="0" borderId="12" xfId="59" applyFont="1" applyFill="1" applyBorder="1" applyAlignment="1" applyProtection="1">
      <alignment horizontal="left" vertical="center" indent="1"/>
      <protection/>
    </xf>
    <xf numFmtId="170" fontId="31" fillId="0" borderId="12" xfId="59" applyNumberFormat="1" applyFont="1" applyFill="1" applyBorder="1" applyAlignment="1" applyProtection="1">
      <alignment vertical="center"/>
      <protection/>
    </xf>
    <xf numFmtId="170" fontId="31" fillId="0" borderId="13" xfId="59" applyNumberFormat="1" applyFont="1" applyFill="1" applyBorder="1" applyAlignment="1" applyProtection="1">
      <alignment vertical="center"/>
      <protection/>
    </xf>
    <xf numFmtId="0" fontId="32" fillId="0" borderId="16" xfId="59" applyFont="1" applyFill="1" applyBorder="1" applyAlignment="1" applyProtection="1">
      <alignment horizontal="left" vertical="center" indent="1"/>
      <protection/>
    </xf>
    <xf numFmtId="0" fontId="32" fillId="0" borderId="17" xfId="59" applyFont="1" applyFill="1" applyBorder="1" applyAlignment="1" applyProtection="1">
      <alignment horizontal="left" vertical="center" indent="1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29" fillId="0" borderId="12" xfId="59" applyFont="1" applyFill="1" applyBorder="1" applyAlignment="1" applyProtection="1">
      <alignment horizontal="left" indent="1"/>
      <protection/>
    </xf>
    <xf numFmtId="170" fontId="31" fillId="0" borderId="12" xfId="59" applyNumberFormat="1" applyFont="1" applyFill="1" applyBorder="1" applyProtection="1">
      <alignment/>
      <protection/>
    </xf>
    <xf numFmtId="170" fontId="31" fillId="0" borderId="13" xfId="59" applyNumberFormat="1" applyFont="1" applyFill="1" applyBorder="1" applyProtection="1">
      <alignment/>
      <protection/>
    </xf>
    <xf numFmtId="0" fontId="22" fillId="0" borderId="0" xfId="59" applyFont="1" applyFill="1" applyProtection="1">
      <alignment/>
      <protection/>
    </xf>
    <xf numFmtId="0" fontId="35" fillId="0" borderId="0" xfId="59" applyFont="1" applyFill="1" applyProtection="1">
      <alignment/>
      <protection locked="0"/>
    </xf>
    <xf numFmtId="0" fontId="26" fillId="0" borderId="0" xfId="59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3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4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1" xfId="56" applyNumberFormat="1" applyFont="1" applyFill="1" applyBorder="1" applyAlignment="1" applyProtection="1">
      <alignment vertical="center" wrapText="1"/>
      <protection/>
    </xf>
    <xf numFmtId="170" fontId="22" fillId="0" borderId="36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5" xfId="56" applyNumberFormat="1" applyFont="1" applyFill="1" applyBorder="1" applyAlignment="1" applyProtection="1">
      <alignment vertical="center" wrapText="1"/>
      <protection locked="0"/>
    </xf>
    <xf numFmtId="170" fontId="22" fillId="0" borderId="37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170" fontId="30" fillId="18" borderId="12" xfId="56" applyNumberFormat="1" applyFont="1" applyFill="1" applyBorder="1" applyAlignment="1" applyProtection="1">
      <alignment vertical="center" wrapText="1"/>
      <protection/>
    </xf>
    <xf numFmtId="170" fontId="30" fillId="0" borderId="13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8" xfId="56" applyFont="1" applyBorder="1" applyAlignment="1" applyProtection="1">
      <alignment horizontal="lef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0" fontId="22" fillId="0" borderId="36" xfId="56" applyFont="1" applyBorder="1" applyAlignment="1" applyProtection="1">
      <alignment horizontal="right" vertical="center" indent="1"/>
      <protection/>
    </xf>
    <xf numFmtId="0" fontId="22" fillId="0" borderId="35" xfId="56" applyFont="1" applyBorder="1" applyAlignment="1" applyProtection="1">
      <alignment horizontal="lef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39" xfId="0" applyFont="1" applyBorder="1" applyAlignment="1">
      <alignment horizont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26" xfId="0" applyFill="1" applyBorder="1" applyAlignment="1">
      <alignment/>
    </xf>
    <xf numFmtId="0" fontId="0" fillId="0" borderId="44" xfId="0" applyBorder="1" applyAlignment="1">
      <alignment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29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4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6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47" xfId="56" applyNumberFormat="1" applyFont="1" applyFill="1" applyBorder="1" applyAlignment="1" applyProtection="1">
      <alignment horizontal="right" vertical="center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8" applyFont="1" applyAlignment="1">
      <alignment horizontal="center" wrapText="1"/>
      <protection/>
    </xf>
    <xf numFmtId="170" fontId="38" fillId="0" borderId="0" xfId="58" applyNumberFormat="1" applyFont="1" applyFill="1" applyAlignment="1">
      <alignment horizontal="center" vertical="center" wrapText="1"/>
      <protection/>
    </xf>
    <xf numFmtId="170" fontId="38" fillId="0" borderId="0" xfId="58" applyNumberFormat="1" applyFont="1" applyFill="1" applyAlignment="1">
      <alignment vertical="center" wrapText="1"/>
      <protection/>
    </xf>
    <xf numFmtId="170" fontId="28" fillId="0" borderId="0" xfId="58" applyNumberFormat="1" applyFont="1" applyFill="1" applyAlignment="1">
      <alignment horizontal="right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center" vertical="center" wrapText="1"/>
      <protection/>
    </xf>
    <xf numFmtId="0" fontId="32" fillId="0" borderId="48" xfId="58" applyFont="1" applyFill="1" applyBorder="1" applyAlignment="1">
      <alignment horizontal="center" vertical="center" wrapText="1"/>
      <protection/>
    </xf>
    <xf numFmtId="0" fontId="39" fillId="0" borderId="49" xfId="58" applyFont="1" applyFill="1" applyBorder="1" applyAlignment="1" applyProtection="1">
      <alignment horizontal="left" vertical="center" wrapText="1" indent="1"/>
      <protection/>
    </xf>
    <xf numFmtId="170" fontId="3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58" applyFont="1" applyFill="1" applyBorder="1" applyAlignment="1">
      <alignment horizontal="center" vertical="center" wrapText="1"/>
      <protection/>
    </xf>
    <xf numFmtId="0" fontId="39" fillId="0" borderId="42" xfId="58" applyFont="1" applyFill="1" applyBorder="1" applyAlignment="1" applyProtection="1">
      <alignment horizontal="left" vertical="center" wrapText="1" indent="1"/>
      <protection/>
    </xf>
    <xf numFmtId="170" fontId="32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42" xfId="58" applyFont="1" applyFill="1" applyBorder="1" applyAlignment="1" applyProtection="1">
      <alignment horizontal="left" vertical="center" wrapText="1" indent="8"/>
      <protection/>
    </xf>
    <xf numFmtId="0" fontId="32" fillId="0" borderId="17" xfId="58" applyFont="1" applyFill="1" applyBorder="1" applyAlignment="1" applyProtection="1">
      <alignment vertical="center" wrapText="1"/>
      <protection locked="0"/>
    </xf>
    <xf numFmtId="170" fontId="3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8" applyFont="1" applyFill="1" applyBorder="1" applyAlignment="1" applyProtection="1">
      <alignment vertical="center" wrapText="1"/>
      <protection locked="0"/>
    </xf>
    <xf numFmtId="0" fontId="32" fillId="0" borderId="36" xfId="58" applyFont="1" applyFill="1" applyBorder="1" applyAlignment="1">
      <alignment horizontal="center" vertical="center" wrapText="1"/>
      <protection/>
    </xf>
    <xf numFmtId="0" fontId="32" fillId="0" borderId="50" xfId="58" applyFont="1" applyFill="1" applyBorder="1" applyAlignment="1" applyProtection="1">
      <alignment vertical="center" wrapText="1"/>
      <protection locked="0"/>
    </xf>
    <xf numFmtId="170" fontId="3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Fill="1" applyBorder="1" applyAlignment="1">
      <alignment horizontal="center" vertical="center" wrapText="1"/>
      <protection/>
    </xf>
    <xf numFmtId="0" fontId="29" fillId="0" borderId="26" xfId="58" applyFont="1" applyFill="1" applyBorder="1" applyAlignment="1" applyProtection="1">
      <alignment vertical="center" wrapText="1"/>
      <protection/>
    </xf>
    <xf numFmtId="170" fontId="31" fillId="0" borderId="26" xfId="58" applyNumberFormat="1" applyFont="1" applyFill="1" applyBorder="1" applyAlignment="1" applyProtection="1">
      <alignment vertical="center" wrapText="1"/>
      <protection/>
    </xf>
    <xf numFmtId="170" fontId="31" fillId="0" borderId="27" xfId="58" applyNumberFormat="1" applyFont="1" applyFill="1" applyBorder="1" applyAlignment="1" applyProtection="1">
      <alignment vertical="center" wrapText="1"/>
      <protection/>
    </xf>
    <xf numFmtId="0" fontId="22" fillId="0" borderId="0" xfId="58" applyFill="1" applyAlignment="1">
      <alignment horizontal="righ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0" fontId="18" fillId="0" borderId="40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0" fontId="18" fillId="0" borderId="42" xfId="57" applyFont="1" applyFill="1" applyBorder="1" applyAlignment="1">
      <alignment horizontal="left" vertical="center"/>
      <protection/>
    </xf>
    <xf numFmtId="170" fontId="30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ill="1" applyBorder="1" applyAlignment="1">
      <alignment vertical="center" wrapText="1"/>
      <protection/>
    </xf>
    <xf numFmtId="170" fontId="22" fillId="0" borderId="10" xfId="56" applyNumberFormat="1" applyFill="1" applyBorder="1" applyAlignment="1" applyProtection="1">
      <alignment vertical="center" wrapText="1"/>
      <protection/>
    </xf>
    <xf numFmtId="170" fontId="28" fillId="0" borderId="10" xfId="56" applyNumberFormat="1" applyFont="1" applyFill="1" applyBorder="1" applyAlignment="1" applyProtection="1">
      <alignment horizontal="right" wrapText="1"/>
      <protection/>
    </xf>
    <xf numFmtId="170" fontId="30" fillId="0" borderId="10" xfId="56" applyNumberFormat="1" applyFont="1" applyFill="1" applyBorder="1" applyAlignment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22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ill="1" applyBorder="1" applyAlignment="1">
      <alignment horizontal="center" vertical="center" wrapText="1"/>
      <protection/>
    </xf>
    <xf numFmtId="0" fontId="30" fillId="0" borderId="0" xfId="56" applyFont="1">
      <alignment/>
      <protection/>
    </xf>
    <xf numFmtId="0" fontId="30" fillId="0" borderId="14" xfId="56" applyFont="1" applyBorder="1">
      <alignment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0" fillId="0" borderId="40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vertical="center"/>
      <protection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57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70" fontId="29" fillId="0" borderId="45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4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4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47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52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53" xfId="56" applyNumberFormat="1" applyFont="1" applyFill="1" applyBorder="1" applyAlignment="1" applyProtection="1">
      <alignment horizontal="center" vertical="center" wrapText="1"/>
      <protection/>
    </xf>
    <xf numFmtId="170" fontId="22" fillId="0" borderId="40" xfId="56" applyNumberFormat="1" applyFont="1" applyFill="1" applyBorder="1" applyAlignment="1" applyProtection="1">
      <alignment vertical="center" wrapText="1"/>
      <protection locked="0"/>
    </xf>
    <xf numFmtId="170" fontId="22" fillId="0" borderId="54" xfId="56" applyNumberFormat="1" applyFont="1" applyFill="1" applyBorder="1" applyAlignment="1" applyProtection="1">
      <alignment vertical="center" wrapText="1"/>
      <protection locked="0"/>
    </xf>
    <xf numFmtId="170" fontId="29" fillId="0" borderId="45" xfId="56" applyNumberFormat="1" applyFont="1" applyFill="1" applyBorder="1" applyAlignment="1" applyProtection="1">
      <alignment horizontal="center" vertical="center" wrapText="1"/>
      <protection/>
    </xf>
    <xf numFmtId="170" fontId="32" fillId="0" borderId="0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47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55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0" xfId="56" applyNumberFormat="1" applyFont="1" applyFill="1" applyBorder="1" applyAlignment="1" applyProtection="1">
      <alignment horizontal="center" vertical="center" wrapText="1"/>
      <protection/>
    </xf>
    <xf numFmtId="170" fontId="30" fillId="0" borderId="45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49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4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>
      <alignment/>
    </xf>
    <xf numFmtId="170" fontId="30" fillId="0" borderId="43" xfId="56" applyNumberFormat="1" applyFont="1" applyFill="1" applyBorder="1" applyAlignment="1" applyProtection="1">
      <alignment horizontal="right" vertical="center" wrapText="1"/>
      <protection/>
    </xf>
    <xf numFmtId="170" fontId="31" fillId="0" borderId="23" xfId="59" applyNumberFormat="1" applyFont="1" applyFill="1" applyBorder="1" applyAlignment="1" applyProtection="1">
      <alignment vertical="center"/>
      <protection locked="0"/>
    </xf>
    <xf numFmtId="170" fontId="31" fillId="0" borderId="10" xfId="59" applyNumberFormat="1" applyFont="1" applyFill="1" applyBorder="1" applyAlignment="1" applyProtection="1">
      <alignment vertical="center"/>
      <protection locked="0"/>
    </xf>
    <xf numFmtId="170" fontId="31" fillId="0" borderId="17" xfId="59" applyNumberFormat="1" applyFont="1" applyFill="1" applyBorder="1" applyAlignment="1" applyProtection="1">
      <alignment vertical="center"/>
      <protection locked="0"/>
    </xf>
    <xf numFmtId="170" fontId="31" fillId="0" borderId="12" xfId="59" applyNumberFormat="1" applyFont="1" applyFill="1" applyBorder="1" applyAlignment="1" applyProtection="1">
      <alignment vertical="center"/>
      <protection/>
    </xf>
    <xf numFmtId="170" fontId="31" fillId="0" borderId="12" xfId="59" applyNumberFormat="1" applyFont="1" applyFill="1" applyBorder="1" applyProtection="1">
      <alignment/>
      <protection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166" fontId="18" fillId="0" borderId="10" xfId="57" applyNumberFormat="1" applyFont="1" applyFill="1" applyBorder="1" applyAlignment="1">
      <alignment vertical="center"/>
      <protection/>
    </xf>
    <xf numFmtId="0" fontId="0" fillId="0" borderId="40" xfId="57" applyFont="1" applyFill="1" applyBorder="1" applyAlignment="1">
      <alignment horizontal="left" vertical="center" wrapText="1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18" fillId="0" borderId="40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40" xfId="57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19" fillId="0" borderId="40" xfId="57" applyFont="1" applyFill="1" applyBorder="1" applyAlignment="1">
      <alignment horizontal="left" vertical="center"/>
      <protection/>
    </xf>
    <xf numFmtId="0" fontId="19" fillId="0" borderId="41" xfId="57" applyFont="1" applyFill="1" applyBorder="1" applyAlignment="1">
      <alignment horizontal="left" vertical="center"/>
      <protection/>
    </xf>
    <xf numFmtId="166" fontId="19" fillId="0" borderId="40" xfId="57" applyNumberFormat="1" applyFont="1" applyFill="1" applyBorder="1" applyAlignment="1">
      <alignment vertical="center"/>
      <protection/>
    </xf>
    <xf numFmtId="166" fontId="19" fillId="0" borderId="41" xfId="57" applyNumberFormat="1" applyFont="1" applyFill="1" applyBorder="1" applyAlignment="1">
      <alignment vertical="center"/>
      <protection/>
    </xf>
    <xf numFmtId="166" fontId="19" fillId="0" borderId="42" xfId="57" applyNumberFormat="1" applyFont="1" applyFill="1" applyBorder="1" applyAlignment="1">
      <alignment vertical="center"/>
      <protection/>
    </xf>
    <xf numFmtId="0" fontId="20" fillId="0" borderId="40" xfId="57" applyFont="1" applyFill="1" applyBorder="1" applyAlignment="1">
      <alignment horizontal="left" vertical="center" wrapText="1"/>
      <protection/>
    </xf>
    <xf numFmtId="0" fontId="20" fillId="0" borderId="41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167" fontId="18" fillId="0" borderId="40" xfId="57" applyNumberFormat="1" applyFont="1" applyFill="1" applyBorder="1" applyAlignment="1">
      <alignment horizontal="left" vertical="center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0" fontId="0" fillId="0" borderId="40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vertical="center"/>
      <protection/>
    </xf>
    <xf numFmtId="0" fontId="0" fillId="0" borderId="40" xfId="57" applyFont="1" applyFill="1" applyBorder="1" applyAlignment="1">
      <alignment vertical="center" wrapText="1"/>
      <protection/>
    </xf>
    <xf numFmtId="0" fontId="0" fillId="0" borderId="41" xfId="57" applyFont="1" applyFill="1" applyBorder="1" applyAlignment="1">
      <alignment vertical="center" wrapText="1"/>
      <protection/>
    </xf>
    <xf numFmtId="0" fontId="19" fillId="0" borderId="40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0" fillId="16" borderId="40" xfId="57" applyFont="1" applyFill="1" applyBorder="1" applyAlignment="1">
      <alignment horizontal="left" vertical="center" wrapText="1"/>
      <protection/>
    </xf>
    <xf numFmtId="0" fontId="0" fillId="16" borderId="41" xfId="57" applyFont="1" applyFill="1" applyBorder="1" applyAlignment="1">
      <alignment horizontal="left" vertical="center" wrapText="1"/>
      <protection/>
    </xf>
    <xf numFmtId="0" fontId="18" fillId="16" borderId="40" xfId="57" applyFont="1" applyFill="1" applyBorder="1" applyAlignment="1">
      <alignment horizontal="left" vertical="center" wrapText="1"/>
      <protection/>
    </xf>
    <xf numFmtId="0" fontId="18" fillId="16" borderId="41" xfId="57" applyFont="1" applyFill="1" applyBorder="1" applyAlignment="1">
      <alignment horizontal="left" vertical="center" wrapText="1"/>
      <protection/>
    </xf>
    <xf numFmtId="0" fontId="19" fillId="0" borderId="40" xfId="57" applyFont="1" applyFill="1" applyBorder="1" applyAlignment="1">
      <alignment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18" fillId="0" borderId="40" xfId="57" applyFont="1" applyFill="1" applyBorder="1" applyAlignment="1">
      <alignment vertical="center" wrapText="1"/>
      <protection/>
    </xf>
    <xf numFmtId="0" fontId="18" fillId="0" borderId="41" xfId="57" applyFont="1" applyFill="1" applyBorder="1" applyAlignment="1">
      <alignment vertical="center" wrapText="1"/>
      <protection/>
    </xf>
    <xf numFmtId="166" fontId="18" fillId="0" borderId="40" xfId="57" applyNumberFormat="1" applyFont="1" applyFill="1" applyBorder="1" applyAlignment="1">
      <alignment vertical="center"/>
      <protection/>
    </xf>
    <xf numFmtId="166" fontId="18" fillId="0" borderId="41" xfId="57" applyNumberFormat="1" applyFont="1" applyFill="1" applyBorder="1" applyAlignment="1">
      <alignment vertical="center"/>
      <protection/>
    </xf>
    <xf numFmtId="166" fontId="18" fillId="0" borderId="42" xfId="57" applyNumberFormat="1" applyFont="1" applyFill="1" applyBorder="1" applyAlignment="1">
      <alignment vertical="center"/>
      <protection/>
    </xf>
    <xf numFmtId="0" fontId="18" fillId="0" borderId="40" xfId="57" applyFont="1" applyFill="1" applyBorder="1" applyAlignment="1">
      <alignment vertical="center"/>
      <protection/>
    </xf>
    <xf numFmtId="0" fontId="18" fillId="0" borderId="41" xfId="57" applyFont="1" applyFill="1" applyBorder="1" applyAlignment="1">
      <alignment vertical="center"/>
      <protection/>
    </xf>
    <xf numFmtId="0" fontId="18" fillId="0" borderId="40" xfId="57" applyNumberFormat="1" applyFont="1" applyFill="1" applyBorder="1" applyAlignment="1">
      <alignment vertical="center"/>
      <protection/>
    </xf>
    <xf numFmtId="0" fontId="18" fillId="0" borderId="41" xfId="57" applyNumberFormat="1" applyFont="1" applyFill="1" applyBorder="1" applyAlignment="1">
      <alignment vertical="center"/>
      <protection/>
    </xf>
    <xf numFmtId="0" fontId="18" fillId="0" borderId="42" xfId="57" applyNumberFormat="1" applyFont="1" applyFill="1" applyBorder="1" applyAlignment="1">
      <alignment vertical="center"/>
      <protection/>
    </xf>
    <xf numFmtId="0" fontId="20" fillId="0" borderId="56" xfId="0" applyFont="1" applyBorder="1" applyAlignment="1">
      <alignment horizont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2" xfId="57" applyFont="1" applyFill="1" applyBorder="1" applyAlignment="1">
      <alignment horizontal="left" vertical="center" wrapText="1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0" fontId="20" fillId="0" borderId="42" xfId="57" applyFont="1" applyFill="1" applyBorder="1" applyAlignment="1">
      <alignment horizontal="left" vertical="center" wrapText="1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0" fontId="18" fillId="0" borderId="42" xfId="57" applyFont="1" applyFill="1" applyBorder="1" applyAlignment="1">
      <alignment horizontal="left" vertical="center"/>
      <protection/>
    </xf>
    <xf numFmtId="0" fontId="19" fillId="0" borderId="42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vertical="center" wrapText="1"/>
      <protection/>
    </xf>
    <xf numFmtId="0" fontId="18" fillId="0" borderId="4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0" fontId="29" fillId="0" borderId="59" xfId="56" applyNumberFormat="1" applyFont="1" applyFill="1" applyBorder="1" applyAlignment="1" applyProtection="1">
      <alignment horizontal="center" vertical="center" wrapText="1"/>
      <protection/>
    </xf>
    <xf numFmtId="170" fontId="29" fillId="0" borderId="60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6" fillId="0" borderId="10" xfId="56" applyNumberFormat="1" applyFont="1" applyFill="1" applyBorder="1" applyAlignment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1" xfId="56" applyNumberFormat="1" applyFont="1" applyFill="1" applyBorder="1" applyAlignment="1" applyProtection="1">
      <alignment horizontal="center" vertical="center" wrapText="1"/>
      <protection/>
    </xf>
    <xf numFmtId="0" fontId="34" fillId="0" borderId="43" xfId="59" applyFont="1" applyFill="1" applyBorder="1" applyAlignment="1" applyProtection="1">
      <alignment horizontal="left" vertical="center" indent="1"/>
      <protection/>
    </xf>
    <xf numFmtId="0" fontId="34" fillId="0" borderId="52" xfId="59" applyFont="1" applyFill="1" applyBorder="1" applyAlignment="1" applyProtection="1">
      <alignment horizontal="left" vertical="center" indent="1"/>
      <protection/>
    </xf>
    <xf numFmtId="0" fontId="34" fillId="0" borderId="24" xfId="59" applyFont="1" applyFill="1" applyBorder="1" applyAlignment="1" applyProtection="1">
      <alignment horizontal="left" vertical="center" indent="1"/>
      <protection/>
    </xf>
    <xf numFmtId="0" fontId="26" fillId="0" borderId="0" xfId="59" applyFont="1" applyFill="1" applyAlignment="1" applyProtection="1">
      <alignment horizontal="center" wrapText="1"/>
      <protection/>
    </xf>
    <xf numFmtId="0" fontId="26" fillId="0" borderId="0" xfId="59" applyFont="1" applyFill="1" applyAlignment="1" applyProtection="1">
      <alignment horizontal="center"/>
      <protection/>
    </xf>
    <xf numFmtId="0" fontId="30" fillId="0" borderId="58" xfId="56" applyFont="1" applyBorder="1" applyAlignment="1" applyProtection="1">
      <alignment horizontal="left" vertical="center" indent="2"/>
      <protection/>
    </xf>
    <xf numFmtId="0" fontId="30" fillId="0" borderId="45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3" xfId="56" applyNumberFormat="1" applyFont="1" applyFill="1" applyBorder="1" applyAlignment="1" applyProtection="1">
      <alignment horizontal="center" vertical="center" wrapText="1"/>
      <protection/>
    </xf>
    <xf numFmtId="170" fontId="29" fillId="0" borderId="62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32" fillId="0" borderId="55" xfId="58" applyFont="1" applyFill="1" applyBorder="1" applyAlignment="1">
      <alignment horizontal="justify" vertical="center" wrapText="1"/>
      <protection/>
    </xf>
    <xf numFmtId="0" fontId="37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0"/>
  <sheetViews>
    <sheetView view="pageLayout" workbookViewId="0" topLeftCell="AA1">
      <selection activeCell="AJ131" sqref="AJ131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0.28125" style="0" customWidth="1"/>
    <col min="32" max="32" width="11.57421875" style="0" customWidth="1"/>
    <col min="33" max="33" width="11.8515625" style="0" customWidth="1"/>
    <col min="34" max="34" width="10.00390625" style="0" customWidth="1"/>
    <col min="36" max="37" width="10.140625" style="0" customWidth="1"/>
    <col min="38" max="38" width="11.421875" style="0" customWidth="1"/>
  </cols>
  <sheetData>
    <row r="1" spans="1:27" ht="12.75">
      <c r="A1" s="275" t="s">
        <v>163</v>
      </c>
      <c r="B1" s="275"/>
      <c r="C1" s="275"/>
      <c r="D1" s="275"/>
      <c r="E1" s="275"/>
      <c r="F1" s="27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7" ht="12.75">
      <c r="F2" s="1" t="s">
        <v>518</v>
      </c>
      <c r="AG2" s="7"/>
      <c r="AH2" s="7"/>
      <c r="AI2" s="7"/>
      <c r="AJ2" s="7"/>
      <c r="AK2" s="7"/>
    </row>
    <row r="3" spans="1:27" ht="12.75">
      <c r="A3" s="276"/>
      <c r="B3" s="276"/>
      <c r="C3" s="276"/>
      <c r="D3" s="276"/>
      <c r="E3" s="276"/>
      <c r="F3" s="276"/>
      <c r="G3" s="276"/>
      <c r="H3" s="276"/>
      <c r="I3" s="276"/>
      <c r="AA3" s="1"/>
    </row>
    <row r="4" spans="1:37" ht="12.75">
      <c r="A4" s="314" t="s">
        <v>164</v>
      </c>
      <c r="B4" s="314"/>
      <c r="C4" s="314"/>
      <c r="D4" s="314"/>
      <c r="E4" s="314"/>
      <c r="F4" s="3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111</v>
      </c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27" ht="12.75">
      <c r="A5" s="275" t="s">
        <v>163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7" spans="1:38" ht="12.75" customHeight="1">
      <c r="A7" s="276" t="s">
        <v>164</v>
      </c>
      <c r="B7" s="276"/>
      <c r="C7" s="276"/>
      <c r="D7" s="276"/>
      <c r="E7" s="276"/>
      <c r="F7" s="276"/>
      <c r="G7" s="276"/>
      <c r="H7" s="276"/>
      <c r="I7" s="276"/>
      <c r="AA7" s="1" t="s">
        <v>111</v>
      </c>
      <c r="AE7" s="275" t="s">
        <v>520</v>
      </c>
      <c r="AF7" s="275"/>
      <c r="AG7" s="275" t="s">
        <v>161</v>
      </c>
      <c r="AH7" s="275"/>
      <c r="AI7" s="275" t="s">
        <v>162</v>
      </c>
      <c r="AJ7" s="275"/>
      <c r="AK7" s="275" t="s">
        <v>368</v>
      </c>
      <c r="AL7" s="275"/>
    </row>
    <row r="8" spans="1:38" ht="12.75" customHeight="1">
      <c r="A8" s="132"/>
      <c r="B8" s="132"/>
      <c r="C8" s="132"/>
      <c r="D8" s="132"/>
      <c r="E8" s="132"/>
      <c r="F8" s="132"/>
      <c r="G8" s="132"/>
      <c r="H8" s="132"/>
      <c r="I8" s="132"/>
      <c r="AA8" s="1"/>
      <c r="AE8" s="1" t="s">
        <v>521</v>
      </c>
      <c r="AF8" s="1" t="s">
        <v>601</v>
      </c>
      <c r="AG8" s="1" t="s">
        <v>521</v>
      </c>
      <c r="AH8" s="1" t="s">
        <v>601</v>
      </c>
      <c r="AI8" s="1" t="s">
        <v>521</v>
      </c>
      <c r="AJ8" s="1" t="s">
        <v>601</v>
      </c>
      <c r="AK8" s="1" t="s">
        <v>521</v>
      </c>
      <c r="AL8" s="1" t="s">
        <v>601</v>
      </c>
    </row>
    <row r="9" spans="1:38" ht="12.75" customHeight="1">
      <c r="A9" s="309" t="s">
        <v>165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1" t="s">
        <v>166</v>
      </c>
      <c r="AB9" s="312"/>
      <c r="AC9" s="312"/>
      <c r="AD9" s="313"/>
      <c r="AE9">
        <v>6246000</v>
      </c>
      <c r="AF9">
        <v>6247900</v>
      </c>
      <c r="AG9">
        <v>17156000</v>
      </c>
      <c r="AH9">
        <v>17571400</v>
      </c>
      <c r="AI9">
        <v>35694000</v>
      </c>
      <c r="AJ9">
        <v>36179200</v>
      </c>
      <c r="AK9">
        <f aca="true" t="shared" si="0" ref="AK9:AL40">SUM(AE9,AG9,AI9)</f>
        <v>59096000</v>
      </c>
      <c r="AL9">
        <f t="shared" si="0"/>
        <v>59998500</v>
      </c>
    </row>
    <row r="10" spans="1:38" ht="12.75" customHeight="1">
      <c r="A10" s="309" t="s">
        <v>167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270" t="s">
        <v>168</v>
      </c>
      <c r="AB10" s="270"/>
      <c r="AC10" s="270"/>
      <c r="AD10" s="270"/>
      <c r="AE10">
        <v>150000</v>
      </c>
      <c r="AF10">
        <v>150000</v>
      </c>
      <c r="AG10">
        <v>2350000</v>
      </c>
      <c r="AH10">
        <v>2470000</v>
      </c>
      <c r="AI10">
        <v>200000</v>
      </c>
      <c r="AJ10">
        <v>210000</v>
      </c>
      <c r="AK10">
        <f t="shared" si="0"/>
        <v>2700000</v>
      </c>
      <c r="AL10">
        <f t="shared" si="0"/>
        <v>2830000</v>
      </c>
    </row>
    <row r="11" spans="1:38" ht="12.75" customHeight="1" hidden="1">
      <c r="A11" s="309" t="s">
        <v>169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270" t="s">
        <v>170</v>
      </c>
      <c r="AB11" s="270"/>
      <c r="AC11" s="270"/>
      <c r="AD11" s="270"/>
      <c r="AK11">
        <f t="shared" si="0"/>
        <v>0</v>
      </c>
      <c r="AL11">
        <f t="shared" si="0"/>
        <v>0</v>
      </c>
    </row>
    <row r="12" spans="1:38" ht="12.75" customHeight="1">
      <c r="A12" s="304" t="s">
        <v>171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270" t="s">
        <v>172</v>
      </c>
      <c r="AB12" s="270"/>
      <c r="AC12" s="270"/>
      <c r="AD12" s="270"/>
      <c r="AE12">
        <v>0</v>
      </c>
      <c r="AF12">
        <v>0</v>
      </c>
      <c r="AI12">
        <v>506000</v>
      </c>
      <c r="AJ12">
        <v>496000</v>
      </c>
      <c r="AK12">
        <f t="shared" si="0"/>
        <v>506000</v>
      </c>
      <c r="AL12">
        <f t="shared" si="0"/>
        <v>496000</v>
      </c>
    </row>
    <row r="13" spans="1:38" ht="12.75" customHeight="1" hidden="1">
      <c r="A13" s="304" t="s">
        <v>173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270" t="s">
        <v>174</v>
      </c>
      <c r="AB13" s="270"/>
      <c r="AC13" s="270"/>
      <c r="AD13" s="270"/>
      <c r="AK13">
        <f t="shared" si="0"/>
        <v>0</v>
      </c>
      <c r="AL13">
        <f t="shared" si="0"/>
        <v>0</v>
      </c>
    </row>
    <row r="14" spans="1:38" ht="12.75" customHeight="1">
      <c r="A14" s="304" t="s">
        <v>175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270" t="s">
        <v>176</v>
      </c>
      <c r="AB14" s="270"/>
      <c r="AC14" s="270"/>
      <c r="AD14" s="270"/>
      <c r="AE14">
        <v>0</v>
      </c>
      <c r="AF14">
        <v>0</v>
      </c>
      <c r="AH14">
        <v>372000</v>
      </c>
      <c r="AI14">
        <v>737000</v>
      </c>
      <c r="AJ14">
        <v>737000</v>
      </c>
      <c r="AK14">
        <f t="shared" si="0"/>
        <v>737000</v>
      </c>
      <c r="AL14">
        <f t="shared" si="0"/>
        <v>1109000</v>
      </c>
    </row>
    <row r="15" spans="1:38" ht="12.75" customHeight="1">
      <c r="A15" s="304" t="s">
        <v>177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270" t="s">
        <v>178</v>
      </c>
      <c r="AB15" s="270"/>
      <c r="AC15" s="270"/>
      <c r="AD15" s="270"/>
      <c r="AE15">
        <v>147000</v>
      </c>
      <c r="AF15">
        <v>147000</v>
      </c>
      <c r="AG15">
        <v>958000</v>
      </c>
      <c r="AH15">
        <v>958000</v>
      </c>
      <c r="AI15">
        <v>2278000</v>
      </c>
      <c r="AJ15">
        <v>2278000</v>
      </c>
      <c r="AK15">
        <f t="shared" si="0"/>
        <v>3383000</v>
      </c>
      <c r="AL15">
        <f t="shared" si="0"/>
        <v>3383000</v>
      </c>
    </row>
    <row r="16" spans="1:38" ht="12.75" customHeight="1" hidden="1">
      <c r="A16" s="304" t="s">
        <v>179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6" t="s">
        <v>180</v>
      </c>
      <c r="AB16" s="307"/>
      <c r="AC16" s="307"/>
      <c r="AD16" s="308"/>
      <c r="AK16">
        <f t="shared" si="0"/>
        <v>0</v>
      </c>
      <c r="AL16">
        <f t="shared" si="0"/>
        <v>0</v>
      </c>
    </row>
    <row r="17" spans="1:38" ht="12.75" customHeight="1">
      <c r="A17" s="273" t="s">
        <v>181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0" t="s">
        <v>182</v>
      </c>
      <c r="AB17" s="270"/>
      <c r="AC17" s="270"/>
      <c r="AD17" s="270"/>
      <c r="AE17">
        <v>0</v>
      </c>
      <c r="AF17">
        <v>41195</v>
      </c>
      <c r="AG17">
        <v>441000</v>
      </c>
      <c r="AH17">
        <v>462727</v>
      </c>
      <c r="AI17">
        <v>567000</v>
      </c>
      <c r="AJ17">
        <v>567000</v>
      </c>
      <c r="AK17">
        <f t="shared" si="0"/>
        <v>1008000</v>
      </c>
      <c r="AL17">
        <f t="shared" si="0"/>
        <v>1070922</v>
      </c>
    </row>
    <row r="18" spans="1:38" ht="12.75" customHeight="1" hidden="1">
      <c r="A18" s="273" t="s">
        <v>183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0" t="s">
        <v>184</v>
      </c>
      <c r="AB18" s="270"/>
      <c r="AC18" s="270"/>
      <c r="AD18" s="270"/>
      <c r="AK18">
        <f t="shared" si="0"/>
        <v>0</v>
      </c>
      <c r="AL18">
        <f t="shared" si="0"/>
        <v>0</v>
      </c>
    </row>
    <row r="19" spans="1:38" ht="12.75" customHeight="1" hidden="1">
      <c r="A19" s="273" t="s">
        <v>185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0" t="s">
        <v>186</v>
      </c>
      <c r="AB19" s="270"/>
      <c r="AC19" s="270"/>
      <c r="AD19" s="270"/>
      <c r="AK19">
        <f t="shared" si="0"/>
        <v>0</v>
      </c>
      <c r="AL19">
        <f t="shared" si="0"/>
        <v>0</v>
      </c>
    </row>
    <row r="20" spans="1:38" ht="23.25" customHeight="1" hidden="1">
      <c r="A20" s="273" t="s">
        <v>187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0" t="s">
        <v>188</v>
      </c>
      <c r="AB20" s="270"/>
      <c r="AC20" s="270"/>
      <c r="AD20" s="270"/>
      <c r="AK20">
        <f t="shared" si="0"/>
        <v>0</v>
      </c>
      <c r="AL20">
        <f t="shared" si="0"/>
        <v>0</v>
      </c>
    </row>
    <row r="21" spans="1:38" ht="12.75">
      <c r="A21" s="273" t="s">
        <v>189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0" t="s">
        <v>190</v>
      </c>
      <c r="AB21" s="270"/>
      <c r="AC21" s="270"/>
      <c r="AD21" s="270"/>
      <c r="AE21">
        <v>445000</v>
      </c>
      <c r="AF21">
        <v>445000</v>
      </c>
      <c r="AG21">
        <v>460000</v>
      </c>
      <c r="AH21">
        <v>460000</v>
      </c>
      <c r="AI21">
        <v>2130000</v>
      </c>
      <c r="AJ21">
        <v>2130000</v>
      </c>
      <c r="AK21">
        <f t="shared" si="0"/>
        <v>3035000</v>
      </c>
      <c r="AL21">
        <f t="shared" si="0"/>
        <v>3035000</v>
      </c>
    </row>
    <row r="22" spans="1:38" s="1" customFormat="1" ht="12.75" customHeight="1">
      <c r="A22" s="302" t="s">
        <v>528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289" t="s">
        <v>191</v>
      </c>
      <c r="AB22" s="289"/>
      <c r="AC22" s="289"/>
      <c r="AD22" s="289"/>
      <c r="AE22" s="1">
        <f>SUM(AE9:AE21)</f>
        <v>6988000</v>
      </c>
      <c r="AF22" s="1">
        <f aca="true" t="shared" si="1" ref="AF22:AK22">SUM(AF9:AF21)</f>
        <v>7031095</v>
      </c>
      <c r="AG22" s="1">
        <f t="shared" si="1"/>
        <v>21365000</v>
      </c>
      <c r="AH22" s="1">
        <f t="shared" si="1"/>
        <v>22294127</v>
      </c>
      <c r="AI22" s="1">
        <f t="shared" si="1"/>
        <v>42112000</v>
      </c>
      <c r="AJ22" s="1">
        <f t="shared" si="1"/>
        <v>42597200</v>
      </c>
      <c r="AK22" s="1">
        <f t="shared" si="1"/>
        <v>70465000</v>
      </c>
      <c r="AL22">
        <f t="shared" si="0"/>
        <v>71922422</v>
      </c>
    </row>
    <row r="23" spans="1:38" ht="12.75" customHeight="1">
      <c r="A23" s="273" t="s">
        <v>192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0" t="s">
        <v>193</v>
      </c>
      <c r="AB23" s="270"/>
      <c r="AC23" s="270"/>
      <c r="AD23" s="270"/>
      <c r="AE23">
        <v>7782000</v>
      </c>
      <c r="AF23">
        <v>7782000</v>
      </c>
      <c r="AH23">
        <v>0</v>
      </c>
      <c r="AI23">
        <v>0</v>
      </c>
      <c r="AJ23">
        <v>0</v>
      </c>
      <c r="AK23">
        <f t="shared" si="0"/>
        <v>7782000</v>
      </c>
      <c r="AL23">
        <f t="shared" si="0"/>
        <v>7782000</v>
      </c>
    </row>
    <row r="24" spans="1:38" ht="12.75" customHeight="1" hidden="1">
      <c r="A24" s="273" t="s">
        <v>194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0" t="s">
        <v>195</v>
      </c>
      <c r="AB24" s="270"/>
      <c r="AC24" s="270"/>
      <c r="AD24" s="270"/>
      <c r="AK24">
        <f t="shared" si="0"/>
        <v>0</v>
      </c>
      <c r="AL24">
        <f t="shared" si="0"/>
        <v>0</v>
      </c>
    </row>
    <row r="25" spans="1:38" ht="12.75" customHeight="1">
      <c r="A25" s="273" t="s">
        <v>557</v>
      </c>
      <c r="B25" s="274"/>
      <c r="C25" s="274"/>
      <c r="D25" s="274"/>
      <c r="E25" s="274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5" t="s">
        <v>195</v>
      </c>
      <c r="AB25" s="195"/>
      <c r="AC25" s="195"/>
      <c r="AD25" s="195"/>
      <c r="AE25">
        <v>401000</v>
      </c>
      <c r="AF25">
        <v>401000</v>
      </c>
      <c r="AH25">
        <v>30000</v>
      </c>
      <c r="AI25">
        <v>0</v>
      </c>
      <c r="AJ25">
        <v>117000</v>
      </c>
      <c r="AK25">
        <f t="shared" si="0"/>
        <v>401000</v>
      </c>
      <c r="AL25">
        <f t="shared" si="0"/>
        <v>548000</v>
      </c>
    </row>
    <row r="26" spans="1:38" ht="12.75" customHeight="1">
      <c r="A26" s="277" t="s">
        <v>196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0" t="s">
        <v>197</v>
      </c>
      <c r="AB26" s="270"/>
      <c r="AC26" s="270"/>
      <c r="AD26" s="270"/>
      <c r="AE26">
        <v>0</v>
      </c>
      <c r="AF26">
        <v>0</v>
      </c>
      <c r="AH26">
        <v>240000</v>
      </c>
      <c r="AI26">
        <v>140000</v>
      </c>
      <c r="AJ26">
        <v>140000</v>
      </c>
      <c r="AK26">
        <f t="shared" si="0"/>
        <v>140000</v>
      </c>
      <c r="AL26">
        <f t="shared" si="0"/>
        <v>380000</v>
      </c>
    </row>
    <row r="27" spans="1:38" s="1" customFormat="1" ht="12.75" customHeight="1">
      <c r="A27" s="296" t="s">
        <v>529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89" t="s">
        <v>198</v>
      </c>
      <c r="AB27" s="289"/>
      <c r="AC27" s="289"/>
      <c r="AD27" s="289"/>
      <c r="AE27" s="1">
        <f>SUM(AE23:AE26)</f>
        <v>8183000</v>
      </c>
      <c r="AF27" s="1">
        <f aca="true" t="shared" si="2" ref="AF27:AK27">SUM(AF23:AF26)</f>
        <v>8183000</v>
      </c>
      <c r="AG27" s="1">
        <f t="shared" si="2"/>
        <v>0</v>
      </c>
      <c r="AH27" s="1">
        <f t="shared" si="2"/>
        <v>270000</v>
      </c>
      <c r="AI27" s="1">
        <f t="shared" si="2"/>
        <v>140000</v>
      </c>
      <c r="AJ27" s="1">
        <f t="shared" si="2"/>
        <v>257000</v>
      </c>
      <c r="AK27" s="1">
        <f t="shared" si="2"/>
        <v>8323000</v>
      </c>
      <c r="AL27">
        <f t="shared" si="0"/>
        <v>8710000</v>
      </c>
    </row>
    <row r="28" spans="1:38" s="1" customFormat="1" ht="12.75" customHeight="1">
      <c r="A28" s="302" t="s">
        <v>530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89" t="s">
        <v>199</v>
      </c>
      <c r="AB28" s="289"/>
      <c r="AC28" s="289"/>
      <c r="AD28" s="289"/>
      <c r="AE28" s="1">
        <f>SUM(AE22,AE27)</f>
        <v>15171000</v>
      </c>
      <c r="AF28" s="1">
        <f aca="true" t="shared" si="3" ref="AF28:AK28">SUM(AF22,AF27)</f>
        <v>15214095</v>
      </c>
      <c r="AG28" s="1">
        <f t="shared" si="3"/>
        <v>21365000</v>
      </c>
      <c r="AH28" s="1">
        <f t="shared" si="3"/>
        <v>22564127</v>
      </c>
      <c r="AI28" s="1">
        <f t="shared" si="3"/>
        <v>42252000</v>
      </c>
      <c r="AJ28" s="1">
        <f t="shared" si="3"/>
        <v>42854200</v>
      </c>
      <c r="AK28" s="1">
        <f t="shared" si="3"/>
        <v>78788000</v>
      </c>
      <c r="AL28">
        <f t="shared" si="0"/>
        <v>80632422</v>
      </c>
    </row>
    <row r="29" spans="1:44" s="1" customFormat="1" ht="12.75" customHeight="1">
      <c r="A29" s="296" t="s">
        <v>200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89" t="s">
        <v>201</v>
      </c>
      <c r="AB29" s="289"/>
      <c r="AC29" s="289"/>
      <c r="AD29" s="289"/>
      <c r="AE29" s="1">
        <v>4014000</v>
      </c>
      <c r="AF29" s="1">
        <v>4013674</v>
      </c>
      <c r="AG29" s="1">
        <v>5799000</v>
      </c>
      <c r="AH29" s="1">
        <v>6020474</v>
      </c>
      <c r="AI29" s="1">
        <v>11895000</v>
      </c>
      <c r="AJ29" s="1">
        <v>12026124</v>
      </c>
      <c r="AK29" s="1">
        <f t="shared" si="0"/>
        <v>21708000</v>
      </c>
      <c r="AL29">
        <f t="shared" si="0"/>
        <v>22060272</v>
      </c>
      <c r="AR29" s="1" t="s">
        <v>525</v>
      </c>
    </row>
    <row r="30" spans="1:38" ht="12.75" customHeight="1">
      <c r="A30" s="273" t="s">
        <v>202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0" t="s">
        <v>203</v>
      </c>
      <c r="AB30" s="270"/>
      <c r="AC30" s="270"/>
      <c r="AD30" s="270"/>
      <c r="AE30">
        <v>849000</v>
      </c>
      <c r="AF30" s="1">
        <v>849000</v>
      </c>
      <c r="AG30">
        <v>100000</v>
      </c>
      <c r="AH30" s="143">
        <v>106586</v>
      </c>
      <c r="AI30">
        <v>477000</v>
      </c>
      <c r="AJ30" s="143">
        <v>477000</v>
      </c>
      <c r="AK30">
        <f t="shared" si="0"/>
        <v>1426000</v>
      </c>
      <c r="AL30">
        <f t="shared" si="0"/>
        <v>1432586</v>
      </c>
    </row>
    <row r="31" spans="1:38" ht="12.75" customHeight="1">
      <c r="A31" s="273" t="s">
        <v>204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0" t="s">
        <v>205</v>
      </c>
      <c r="AB31" s="270"/>
      <c r="AC31" s="270"/>
      <c r="AD31" s="270"/>
      <c r="AE31">
        <v>1520000</v>
      </c>
      <c r="AF31" s="1">
        <v>1520000</v>
      </c>
      <c r="AG31">
        <v>560000</v>
      </c>
      <c r="AH31" s="143">
        <v>656869</v>
      </c>
      <c r="AI31" s="143">
        <v>16769000</v>
      </c>
      <c r="AJ31" s="143">
        <v>16769000</v>
      </c>
      <c r="AK31">
        <f t="shared" si="0"/>
        <v>18849000</v>
      </c>
      <c r="AL31">
        <f t="shared" si="0"/>
        <v>18945869</v>
      </c>
    </row>
    <row r="32" spans="1:38" ht="12.75" customHeight="1" hidden="1">
      <c r="A32" s="273" t="s">
        <v>206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0" t="s">
        <v>207</v>
      </c>
      <c r="AB32" s="270"/>
      <c r="AC32" s="270"/>
      <c r="AD32" s="270"/>
      <c r="AK32">
        <f t="shared" si="0"/>
        <v>0</v>
      </c>
      <c r="AL32">
        <f t="shared" si="0"/>
        <v>0</v>
      </c>
    </row>
    <row r="33" spans="1:38" s="1" customFormat="1" ht="12.75" customHeight="1">
      <c r="A33" s="296" t="s">
        <v>531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89" t="s">
        <v>208</v>
      </c>
      <c r="AB33" s="289"/>
      <c r="AC33" s="289"/>
      <c r="AD33" s="289"/>
      <c r="AE33" s="1">
        <f>SUM(AE30:AE31)</f>
        <v>2369000</v>
      </c>
      <c r="AF33" s="1">
        <f aca="true" t="shared" si="4" ref="AF33:AK33">SUM(AF30:AF31)</f>
        <v>2369000</v>
      </c>
      <c r="AG33" s="1">
        <f t="shared" si="4"/>
        <v>660000</v>
      </c>
      <c r="AH33" s="1">
        <f t="shared" si="4"/>
        <v>763455</v>
      </c>
      <c r="AI33" s="1">
        <f t="shared" si="4"/>
        <v>17246000</v>
      </c>
      <c r="AJ33" s="1">
        <f t="shared" si="4"/>
        <v>17246000</v>
      </c>
      <c r="AK33" s="1">
        <f t="shared" si="4"/>
        <v>20275000</v>
      </c>
      <c r="AL33">
        <f t="shared" si="0"/>
        <v>20378455</v>
      </c>
    </row>
    <row r="34" spans="1:38" ht="12.75" customHeight="1">
      <c r="A34" s="273" t="s">
        <v>209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0" t="s">
        <v>210</v>
      </c>
      <c r="AB34" s="270"/>
      <c r="AC34" s="270"/>
      <c r="AD34" s="270"/>
      <c r="AE34">
        <v>1942000</v>
      </c>
      <c r="AF34" s="1">
        <v>1942000</v>
      </c>
      <c r="AG34">
        <v>456000</v>
      </c>
      <c r="AH34" s="143">
        <v>456000</v>
      </c>
      <c r="AI34">
        <v>260000</v>
      </c>
      <c r="AJ34" s="143">
        <v>260000</v>
      </c>
      <c r="AK34">
        <f t="shared" si="0"/>
        <v>2658000</v>
      </c>
      <c r="AL34">
        <f t="shared" si="0"/>
        <v>2658000</v>
      </c>
    </row>
    <row r="35" spans="1:38" ht="12.75" customHeight="1">
      <c r="A35" s="273" t="s">
        <v>211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 t="s">
        <v>212</v>
      </c>
      <c r="AB35" s="270"/>
      <c r="AC35" s="270"/>
      <c r="AD35" s="270"/>
      <c r="AE35">
        <v>310000</v>
      </c>
      <c r="AF35" s="1">
        <v>310000</v>
      </c>
      <c r="AG35">
        <v>220000</v>
      </c>
      <c r="AH35" s="143">
        <v>220000</v>
      </c>
      <c r="AI35" s="143">
        <v>65000</v>
      </c>
      <c r="AJ35" s="143">
        <v>65000</v>
      </c>
      <c r="AK35">
        <f t="shared" si="0"/>
        <v>595000</v>
      </c>
      <c r="AL35">
        <f t="shared" si="0"/>
        <v>595000</v>
      </c>
    </row>
    <row r="36" spans="1:38" s="1" customFormat="1" ht="12.75" customHeight="1">
      <c r="A36" s="296" t="s">
        <v>532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89" t="s">
        <v>213</v>
      </c>
      <c r="AB36" s="289"/>
      <c r="AC36" s="289"/>
      <c r="AD36" s="289"/>
      <c r="AE36" s="1">
        <f>SUM(AE34:AE35)</f>
        <v>2252000</v>
      </c>
      <c r="AF36" s="1">
        <f aca="true" t="shared" si="5" ref="AF36:AK36">SUM(AF34:AF35)</f>
        <v>2252000</v>
      </c>
      <c r="AG36" s="1">
        <f t="shared" si="5"/>
        <v>676000</v>
      </c>
      <c r="AH36" s="1">
        <f t="shared" si="5"/>
        <v>676000</v>
      </c>
      <c r="AI36" s="1">
        <f t="shared" si="5"/>
        <v>325000</v>
      </c>
      <c r="AJ36" s="1">
        <f t="shared" si="5"/>
        <v>325000</v>
      </c>
      <c r="AK36" s="1">
        <f t="shared" si="5"/>
        <v>3253000</v>
      </c>
      <c r="AL36">
        <f t="shared" si="0"/>
        <v>3253000</v>
      </c>
    </row>
    <row r="37" spans="1:38" ht="12.75" customHeight="1">
      <c r="A37" s="273" t="s">
        <v>214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0" t="s">
        <v>215</v>
      </c>
      <c r="AB37" s="270"/>
      <c r="AC37" s="270"/>
      <c r="AD37" s="270"/>
      <c r="AE37">
        <v>7350000</v>
      </c>
      <c r="AF37">
        <v>7420000</v>
      </c>
      <c r="AG37">
        <v>1200000</v>
      </c>
      <c r="AH37">
        <v>1200000</v>
      </c>
      <c r="AI37">
        <v>1200000</v>
      </c>
      <c r="AJ37">
        <v>1200000</v>
      </c>
      <c r="AK37">
        <f t="shared" si="0"/>
        <v>9750000</v>
      </c>
      <c r="AL37">
        <f t="shared" si="0"/>
        <v>9820000</v>
      </c>
    </row>
    <row r="38" spans="1:38" ht="12.75" customHeight="1">
      <c r="A38" s="273" t="s">
        <v>216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0" t="s">
        <v>217</v>
      </c>
      <c r="AB38" s="270"/>
      <c r="AC38" s="270"/>
      <c r="AD38" s="270"/>
      <c r="AE38">
        <v>790000</v>
      </c>
      <c r="AF38" s="143">
        <v>720000</v>
      </c>
      <c r="AG38">
        <v>230000</v>
      </c>
      <c r="AH38" s="143">
        <v>230000</v>
      </c>
      <c r="AI38" s="250">
        <v>0</v>
      </c>
      <c r="AJ38" s="250">
        <v>0</v>
      </c>
      <c r="AK38">
        <f t="shared" si="0"/>
        <v>1020000</v>
      </c>
      <c r="AL38">
        <f t="shared" si="0"/>
        <v>950000</v>
      </c>
    </row>
    <row r="39" spans="1:38" ht="12.75" customHeight="1">
      <c r="A39" s="273" t="s">
        <v>218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0" t="s">
        <v>219</v>
      </c>
      <c r="AB39" s="270"/>
      <c r="AC39" s="270"/>
      <c r="AD39" s="270"/>
      <c r="AE39">
        <v>18243000</v>
      </c>
      <c r="AF39" s="1">
        <v>18243000</v>
      </c>
      <c r="AG39">
        <v>200000</v>
      </c>
      <c r="AH39" s="143">
        <v>200000</v>
      </c>
      <c r="AI39" s="143">
        <v>530000</v>
      </c>
      <c r="AJ39" s="250">
        <v>530000</v>
      </c>
      <c r="AK39">
        <f t="shared" si="0"/>
        <v>18973000</v>
      </c>
      <c r="AL39">
        <f t="shared" si="0"/>
        <v>18973000</v>
      </c>
    </row>
    <row r="40" spans="1:38" ht="12.75" customHeight="1" hidden="1">
      <c r="A40" s="300" t="s">
        <v>220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270" t="s">
        <v>221</v>
      </c>
      <c r="AB40" s="270"/>
      <c r="AC40" s="270"/>
      <c r="AD40" s="270"/>
      <c r="AI40" s="143"/>
      <c r="AJ40" s="143"/>
      <c r="AK40">
        <f t="shared" si="0"/>
        <v>0</v>
      </c>
      <c r="AL40">
        <f t="shared" si="0"/>
        <v>0</v>
      </c>
    </row>
    <row r="41" spans="1:38" ht="12.75" customHeight="1">
      <c r="A41" s="277" t="s">
        <v>222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0" t="s">
        <v>223</v>
      </c>
      <c r="AB41" s="270"/>
      <c r="AC41" s="270"/>
      <c r="AD41" s="270"/>
      <c r="AE41">
        <v>7216000</v>
      </c>
      <c r="AF41">
        <v>7216000</v>
      </c>
      <c r="AG41">
        <v>600000</v>
      </c>
      <c r="AH41">
        <v>600000</v>
      </c>
      <c r="AI41" s="143">
        <v>490000</v>
      </c>
      <c r="AJ41" s="250">
        <v>490000</v>
      </c>
      <c r="AK41">
        <f aca="true" t="shared" si="6" ref="AK41:AL70">SUM(AE41,AG41,AI41)</f>
        <v>8306000</v>
      </c>
      <c r="AL41">
        <f t="shared" si="6"/>
        <v>8306000</v>
      </c>
    </row>
    <row r="42" spans="1:38" ht="12.75" customHeight="1">
      <c r="A42" s="273" t="s">
        <v>224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0" t="s">
        <v>225</v>
      </c>
      <c r="AB42" s="270"/>
      <c r="AC42" s="270"/>
      <c r="AD42" s="270"/>
      <c r="AE42">
        <v>3920000</v>
      </c>
      <c r="AF42">
        <v>3905000</v>
      </c>
      <c r="AG42">
        <v>850000</v>
      </c>
      <c r="AH42">
        <v>850000</v>
      </c>
      <c r="AI42" s="143">
        <v>525000</v>
      </c>
      <c r="AJ42" s="250">
        <v>525000</v>
      </c>
      <c r="AK42">
        <f t="shared" si="6"/>
        <v>5295000</v>
      </c>
      <c r="AL42">
        <f t="shared" si="6"/>
        <v>5280000</v>
      </c>
    </row>
    <row r="43" spans="1:38" s="1" customFormat="1" ht="12.75" customHeight="1">
      <c r="A43" s="296" t="s">
        <v>533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89" t="s">
        <v>226</v>
      </c>
      <c r="AB43" s="289"/>
      <c r="AC43" s="289"/>
      <c r="AD43" s="289"/>
      <c r="AE43" s="1">
        <f>SUM(AE37:AE42)</f>
        <v>37519000</v>
      </c>
      <c r="AF43" s="1">
        <f aca="true" t="shared" si="7" ref="AF43:AK43">SUM(AF37:AF42)</f>
        <v>37504000</v>
      </c>
      <c r="AG43" s="1">
        <f t="shared" si="7"/>
        <v>3080000</v>
      </c>
      <c r="AH43" s="1">
        <f t="shared" si="7"/>
        <v>3080000</v>
      </c>
      <c r="AI43" s="1">
        <f t="shared" si="7"/>
        <v>2745000</v>
      </c>
      <c r="AJ43" s="1">
        <f t="shared" si="7"/>
        <v>2745000</v>
      </c>
      <c r="AK43" s="1">
        <f t="shared" si="7"/>
        <v>43344000</v>
      </c>
      <c r="AL43">
        <f t="shared" si="6"/>
        <v>43329000</v>
      </c>
    </row>
    <row r="44" spans="1:38" ht="12.75" customHeight="1">
      <c r="A44" s="273" t="s">
        <v>227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0" t="s">
        <v>228</v>
      </c>
      <c r="AB44" s="270"/>
      <c r="AC44" s="270"/>
      <c r="AD44" s="270"/>
      <c r="AE44">
        <v>230000</v>
      </c>
      <c r="AF44">
        <v>220000</v>
      </c>
      <c r="AG44">
        <v>978000</v>
      </c>
      <c r="AH44">
        <v>978000</v>
      </c>
      <c r="AI44">
        <v>330000</v>
      </c>
      <c r="AJ44" s="250">
        <v>330000</v>
      </c>
      <c r="AK44">
        <f t="shared" si="6"/>
        <v>1538000</v>
      </c>
      <c r="AL44">
        <f t="shared" si="6"/>
        <v>1528000</v>
      </c>
    </row>
    <row r="45" spans="1:38" ht="12.75" customHeight="1">
      <c r="A45" s="273" t="s">
        <v>229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0" t="s">
        <v>230</v>
      </c>
      <c r="AB45" s="270"/>
      <c r="AC45" s="270"/>
      <c r="AD45" s="270"/>
      <c r="AE45">
        <v>200000</v>
      </c>
      <c r="AF45">
        <v>200000</v>
      </c>
      <c r="AG45">
        <v>0</v>
      </c>
      <c r="AH45">
        <v>0</v>
      </c>
      <c r="AI45">
        <v>0</v>
      </c>
      <c r="AJ45" s="250">
        <v>0</v>
      </c>
      <c r="AK45">
        <f t="shared" si="6"/>
        <v>200000</v>
      </c>
      <c r="AL45">
        <f t="shared" si="6"/>
        <v>200000</v>
      </c>
    </row>
    <row r="46" spans="1:38" s="1" customFormat="1" ht="12.75" customHeight="1">
      <c r="A46" s="296" t="s">
        <v>231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89" t="s">
        <v>232</v>
      </c>
      <c r="AB46" s="289"/>
      <c r="AC46" s="289"/>
      <c r="AD46" s="289"/>
      <c r="AE46" s="1">
        <f>SUM(AE44:AE45)</f>
        <v>430000</v>
      </c>
      <c r="AF46" s="1">
        <f aca="true" t="shared" si="8" ref="AF46:AK46">SUM(AF44:AF45)</f>
        <v>420000</v>
      </c>
      <c r="AG46" s="1">
        <f t="shared" si="8"/>
        <v>978000</v>
      </c>
      <c r="AH46" s="1">
        <f t="shared" si="8"/>
        <v>978000</v>
      </c>
      <c r="AI46" s="1">
        <f t="shared" si="8"/>
        <v>330000</v>
      </c>
      <c r="AJ46" s="1">
        <f t="shared" si="8"/>
        <v>330000</v>
      </c>
      <c r="AK46" s="1">
        <f t="shared" si="8"/>
        <v>1738000</v>
      </c>
      <c r="AL46">
        <f t="shared" si="6"/>
        <v>1728000</v>
      </c>
    </row>
    <row r="47" spans="1:38" ht="12.75" customHeight="1">
      <c r="A47" s="273" t="s">
        <v>233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0" t="s">
        <v>234</v>
      </c>
      <c r="AB47" s="270"/>
      <c r="AC47" s="270"/>
      <c r="AD47" s="270"/>
      <c r="AE47">
        <v>10275000</v>
      </c>
      <c r="AF47">
        <v>10275000</v>
      </c>
      <c r="AG47">
        <v>1170000</v>
      </c>
      <c r="AH47">
        <v>1168508</v>
      </c>
      <c r="AI47">
        <v>5524000</v>
      </c>
      <c r="AJ47" s="250">
        <v>5524000</v>
      </c>
      <c r="AK47">
        <f t="shared" si="6"/>
        <v>16969000</v>
      </c>
      <c r="AL47">
        <f t="shared" si="6"/>
        <v>16967508</v>
      </c>
    </row>
    <row r="48" spans="1:38" ht="12.75" customHeight="1">
      <c r="A48" s="273" t="s">
        <v>235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0" t="s">
        <v>236</v>
      </c>
      <c r="AB48" s="270"/>
      <c r="AC48" s="270"/>
      <c r="AD48" s="270"/>
      <c r="AE48">
        <v>1017000</v>
      </c>
      <c r="AF48">
        <v>1017000</v>
      </c>
      <c r="AG48">
        <v>0</v>
      </c>
      <c r="AH48">
        <v>0</v>
      </c>
      <c r="AI48">
        <v>1747000</v>
      </c>
      <c r="AJ48" s="250">
        <v>1747000</v>
      </c>
      <c r="AK48">
        <f t="shared" si="6"/>
        <v>2764000</v>
      </c>
      <c r="AL48">
        <f t="shared" si="6"/>
        <v>2764000</v>
      </c>
    </row>
    <row r="49" spans="1:38" ht="12.75" customHeight="1" hidden="1">
      <c r="A49" s="273" t="s">
        <v>237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0" t="s">
        <v>238</v>
      </c>
      <c r="AB49" s="270"/>
      <c r="AC49" s="270"/>
      <c r="AD49" s="270"/>
      <c r="AK49">
        <f t="shared" si="6"/>
        <v>0</v>
      </c>
      <c r="AL49">
        <f t="shared" si="6"/>
        <v>0</v>
      </c>
    </row>
    <row r="50" spans="1:38" ht="12.75" hidden="1">
      <c r="A50" s="273" t="s">
        <v>239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0" t="s">
        <v>240</v>
      </c>
      <c r="AB50" s="270"/>
      <c r="AC50" s="270"/>
      <c r="AD50" s="270"/>
      <c r="AK50">
        <f t="shared" si="6"/>
        <v>0</v>
      </c>
      <c r="AL50">
        <f t="shared" si="6"/>
        <v>0</v>
      </c>
    </row>
    <row r="51" spans="1:38" ht="12.75">
      <c r="A51" s="273" t="s">
        <v>241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0" t="s">
        <v>242</v>
      </c>
      <c r="AB51" s="270"/>
      <c r="AC51" s="270"/>
      <c r="AD51" s="270"/>
      <c r="AE51">
        <v>150000</v>
      </c>
      <c r="AF51">
        <v>150000</v>
      </c>
      <c r="AG51">
        <v>0</v>
      </c>
      <c r="AH51">
        <v>6</v>
      </c>
      <c r="AI51">
        <v>0</v>
      </c>
      <c r="AJ51">
        <v>1000</v>
      </c>
      <c r="AK51">
        <f t="shared" si="6"/>
        <v>150000</v>
      </c>
      <c r="AL51">
        <f t="shared" si="6"/>
        <v>151006</v>
      </c>
    </row>
    <row r="52" spans="1:38" s="1" customFormat="1" ht="12.75">
      <c r="A52" s="296" t="s">
        <v>243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89" t="s">
        <v>244</v>
      </c>
      <c r="AB52" s="289"/>
      <c r="AC52" s="289"/>
      <c r="AD52" s="289"/>
      <c r="AE52" s="1">
        <f>SUM(AE47:AE51)</f>
        <v>11442000</v>
      </c>
      <c r="AF52" s="1">
        <f aca="true" t="shared" si="9" ref="AF52:AK52">SUM(AF47:AF51)</f>
        <v>11442000</v>
      </c>
      <c r="AG52" s="1">
        <f t="shared" si="9"/>
        <v>1170000</v>
      </c>
      <c r="AH52" s="1">
        <f t="shared" si="9"/>
        <v>1168514</v>
      </c>
      <c r="AI52" s="1">
        <f t="shared" si="9"/>
        <v>7271000</v>
      </c>
      <c r="AJ52" s="1">
        <f t="shared" si="9"/>
        <v>7272000</v>
      </c>
      <c r="AK52" s="1">
        <f t="shared" si="9"/>
        <v>19883000</v>
      </c>
      <c r="AL52">
        <f t="shared" si="6"/>
        <v>19882514</v>
      </c>
    </row>
    <row r="53" spans="1:38" s="1" customFormat="1" ht="12.75">
      <c r="A53" s="296" t="s">
        <v>561</v>
      </c>
      <c r="B53" s="297"/>
      <c r="C53" s="297"/>
      <c r="D53" s="297"/>
      <c r="E53" s="29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7" t="s">
        <v>245</v>
      </c>
      <c r="AB53" s="197"/>
      <c r="AC53" s="197"/>
      <c r="AD53" s="197"/>
      <c r="AE53" s="1">
        <f>SUM(AE33,AE36,AE43,AE46,AE52)</f>
        <v>54012000</v>
      </c>
      <c r="AF53" s="1">
        <f aca="true" t="shared" si="10" ref="AF53:AK53">SUM(AF33,AF36,AF43,AF46,AF52)</f>
        <v>53987000</v>
      </c>
      <c r="AG53" s="1">
        <f t="shared" si="10"/>
        <v>6564000</v>
      </c>
      <c r="AH53" s="1">
        <f t="shared" si="10"/>
        <v>6665969</v>
      </c>
      <c r="AI53" s="1">
        <f t="shared" si="10"/>
        <v>27917000</v>
      </c>
      <c r="AJ53" s="1">
        <f t="shared" si="10"/>
        <v>27918000</v>
      </c>
      <c r="AK53" s="1">
        <f t="shared" si="10"/>
        <v>88493000</v>
      </c>
      <c r="AL53">
        <f t="shared" si="6"/>
        <v>88570969</v>
      </c>
    </row>
    <row r="54" spans="1:38" s="1" customFormat="1" ht="12.75">
      <c r="A54" s="273" t="s">
        <v>252</v>
      </c>
      <c r="B54" s="274"/>
      <c r="C54" s="274"/>
      <c r="D54" s="274"/>
      <c r="E54" s="274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5" t="s">
        <v>253</v>
      </c>
      <c r="AB54" s="197"/>
      <c r="AC54" s="197"/>
      <c r="AD54" s="197"/>
      <c r="AE54" s="143">
        <v>250000</v>
      </c>
      <c r="AF54" s="143">
        <v>250000</v>
      </c>
      <c r="AG54" s="1">
        <v>0</v>
      </c>
      <c r="AH54" s="1">
        <v>0</v>
      </c>
      <c r="AI54" s="1">
        <v>0</v>
      </c>
      <c r="AJ54" s="1">
        <v>0</v>
      </c>
      <c r="AK54" s="1">
        <f t="shared" si="6"/>
        <v>250000</v>
      </c>
      <c r="AL54">
        <f t="shared" si="6"/>
        <v>250000</v>
      </c>
    </row>
    <row r="55" spans="1:38" s="143" customFormat="1" ht="12.75">
      <c r="A55" s="273" t="s">
        <v>254</v>
      </c>
      <c r="B55" s="274"/>
      <c r="C55" s="274"/>
      <c r="D55" s="274"/>
      <c r="E55" s="274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5" t="s">
        <v>255</v>
      </c>
      <c r="AB55" s="195"/>
      <c r="AC55" s="195"/>
      <c r="AD55" s="195"/>
      <c r="AE55" s="143">
        <v>1105000</v>
      </c>
      <c r="AF55" s="143">
        <v>1105000</v>
      </c>
      <c r="AG55" s="143">
        <v>0</v>
      </c>
      <c r="AH55" s="143">
        <v>0</v>
      </c>
      <c r="AI55" s="250">
        <v>0</v>
      </c>
      <c r="AJ55" s="250">
        <v>0</v>
      </c>
      <c r="AK55" s="1">
        <f t="shared" si="6"/>
        <v>1105000</v>
      </c>
      <c r="AL55">
        <f t="shared" si="6"/>
        <v>1105000</v>
      </c>
    </row>
    <row r="56" spans="1:38" s="1" customFormat="1" ht="12.75">
      <c r="A56" s="296" t="s">
        <v>509</v>
      </c>
      <c r="B56" s="297"/>
      <c r="C56" s="297"/>
      <c r="D56" s="297"/>
      <c r="E56" s="2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7" t="s">
        <v>256</v>
      </c>
      <c r="AB56" s="197"/>
      <c r="AC56" s="197"/>
      <c r="AD56" s="197"/>
      <c r="AE56" s="1">
        <f>SUM(AE54:AE55)</f>
        <v>1355000</v>
      </c>
      <c r="AF56" s="1">
        <f aca="true" t="shared" si="11" ref="AF56:AK56">SUM(AF54:AF55)</f>
        <v>1355000</v>
      </c>
      <c r="AG56" s="1">
        <f t="shared" si="11"/>
        <v>0</v>
      </c>
      <c r="AH56" s="1">
        <f t="shared" si="11"/>
        <v>0</v>
      </c>
      <c r="AI56" s="1">
        <f t="shared" si="11"/>
        <v>0</v>
      </c>
      <c r="AJ56" s="1">
        <f t="shared" si="11"/>
        <v>0</v>
      </c>
      <c r="AK56" s="1">
        <f t="shared" si="11"/>
        <v>1355000</v>
      </c>
      <c r="AL56">
        <f t="shared" si="6"/>
        <v>1355000</v>
      </c>
    </row>
    <row r="57" spans="1:38" ht="12.75" customHeight="1" hidden="1">
      <c r="A57" s="271" t="s">
        <v>246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0" t="s">
        <v>247</v>
      </c>
      <c r="AB57" s="270"/>
      <c r="AC57" s="270"/>
      <c r="AD57" s="270"/>
      <c r="AK57">
        <f t="shared" si="6"/>
        <v>0</v>
      </c>
      <c r="AL57">
        <f t="shared" si="6"/>
        <v>0</v>
      </c>
    </row>
    <row r="58" spans="1:38" ht="12.75" customHeight="1" hidden="1">
      <c r="A58" s="271" t="s">
        <v>248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0" t="s">
        <v>249</v>
      </c>
      <c r="AB58" s="270"/>
      <c r="AC58" s="270"/>
      <c r="AD58" s="270"/>
      <c r="AK58">
        <f t="shared" si="6"/>
        <v>0</v>
      </c>
      <c r="AL58">
        <f t="shared" si="6"/>
        <v>0</v>
      </c>
    </row>
    <row r="59" spans="1:38" ht="12.75" customHeight="1" hidden="1">
      <c r="A59" s="298" t="s">
        <v>250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70" t="s">
        <v>251</v>
      </c>
      <c r="AB59" s="270"/>
      <c r="AC59" s="270"/>
      <c r="AD59" s="270"/>
      <c r="AK59">
        <f t="shared" si="6"/>
        <v>0</v>
      </c>
      <c r="AL59">
        <f t="shared" si="6"/>
        <v>0</v>
      </c>
    </row>
    <row r="60" spans="1:38" ht="12.75" customHeight="1" hidden="1">
      <c r="A60" s="271" t="s">
        <v>252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0" t="s">
        <v>253</v>
      </c>
      <c r="AB60" s="270"/>
      <c r="AC60" s="270"/>
      <c r="AD60" s="270"/>
      <c r="AK60">
        <f t="shared" si="6"/>
        <v>0</v>
      </c>
      <c r="AL60">
        <f t="shared" si="6"/>
        <v>0</v>
      </c>
    </row>
    <row r="61" spans="1:38" ht="12.75" customHeight="1" hidden="1">
      <c r="A61" s="294" t="s">
        <v>257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70" t="s">
        <v>258</v>
      </c>
      <c r="AB61" s="270"/>
      <c r="AC61" s="270"/>
      <c r="AD61" s="270"/>
      <c r="AK61">
        <f t="shared" si="6"/>
        <v>0</v>
      </c>
      <c r="AL61">
        <f t="shared" si="6"/>
        <v>0</v>
      </c>
    </row>
    <row r="62" spans="1:38" ht="12.75" customHeight="1" hidden="1">
      <c r="A62" s="294" t="s">
        <v>259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70" t="s">
        <v>260</v>
      </c>
      <c r="AB62" s="270"/>
      <c r="AC62" s="270"/>
      <c r="AD62" s="270"/>
      <c r="AK62">
        <f t="shared" si="6"/>
        <v>0</v>
      </c>
      <c r="AL62">
        <f t="shared" si="6"/>
        <v>0</v>
      </c>
    </row>
    <row r="63" spans="1:38" ht="12.75" customHeight="1" hidden="1">
      <c r="A63" s="294" t="s">
        <v>261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70" t="s">
        <v>262</v>
      </c>
      <c r="AB63" s="270"/>
      <c r="AC63" s="270"/>
      <c r="AD63" s="270"/>
      <c r="AK63">
        <f t="shared" si="6"/>
        <v>0</v>
      </c>
      <c r="AL63">
        <f t="shared" si="6"/>
        <v>0</v>
      </c>
    </row>
    <row r="64" spans="1:38" ht="12.75" customHeight="1" hidden="1">
      <c r="A64" s="294" t="s">
        <v>263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70" t="s">
        <v>264</v>
      </c>
      <c r="AB64" s="270"/>
      <c r="AC64" s="270"/>
      <c r="AD64" s="270"/>
      <c r="AK64">
        <f t="shared" si="6"/>
        <v>0</v>
      </c>
      <c r="AL64">
        <f t="shared" si="6"/>
        <v>0</v>
      </c>
    </row>
    <row r="65" spans="1:38" ht="12.75" customHeight="1" hidden="1">
      <c r="A65" s="294" t="s">
        <v>265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70" t="s">
        <v>266</v>
      </c>
      <c r="AB65" s="270"/>
      <c r="AC65" s="270"/>
      <c r="AD65" s="270"/>
      <c r="AK65">
        <f t="shared" si="6"/>
        <v>0</v>
      </c>
      <c r="AL65">
        <f t="shared" si="6"/>
        <v>0</v>
      </c>
    </row>
    <row r="66" spans="1:38" ht="12.75">
      <c r="A66" s="294" t="s">
        <v>267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70" t="s">
        <v>268</v>
      </c>
      <c r="AB66" s="270"/>
      <c r="AC66" s="270"/>
      <c r="AD66" s="270"/>
      <c r="AE66">
        <v>5563000</v>
      </c>
      <c r="AF66">
        <v>5563000</v>
      </c>
      <c r="AG66">
        <v>0</v>
      </c>
      <c r="AH66">
        <v>0</v>
      </c>
      <c r="AI66">
        <v>0</v>
      </c>
      <c r="AJ66">
        <v>0</v>
      </c>
      <c r="AK66">
        <f t="shared" si="6"/>
        <v>5563000</v>
      </c>
      <c r="AL66">
        <f t="shared" si="6"/>
        <v>5563000</v>
      </c>
    </row>
    <row r="67" spans="1:38" ht="14.25" customHeight="1" hidden="1">
      <c r="A67" s="294" t="s">
        <v>269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70" t="s">
        <v>270</v>
      </c>
      <c r="AB67" s="270"/>
      <c r="AC67" s="270"/>
      <c r="AD67" s="270"/>
      <c r="AK67">
        <f t="shared" si="6"/>
        <v>0</v>
      </c>
      <c r="AL67">
        <f t="shared" si="6"/>
        <v>0</v>
      </c>
    </row>
    <row r="68" spans="1:38" ht="12.75" hidden="1">
      <c r="A68" s="294" t="s">
        <v>271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70" t="s">
        <v>272</v>
      </c>
      <c r="AB68" s="270"/>
      <c r="AC68" s="270"/>
      <c r="AD68" s="270"/>
      <c r="AK68">
        <f t="shared" si="6"/>
        <v>0</v>
      </c>
      <c r="AL68">
        <f t="shared" si="6"/>
        <v>0</v>
      </c>
    </row>
    <row r="69" spans="1:38" ht="12.75" customHeight="1" hidden="1">
      <c r="A69" s="294" t="s">
        <v>273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70" t="s">
        <v>274</v>
      </c>
      <c r="AB69" s="270"/>
      <c r="AC69" s="270"/>
      <c r="AD69" s="270"/>
      <c r="AK69">
        <f t="shared" si="6"/>
        <v>0</v>
      </c>
      <c r="AL69">
        <f t="shared" si="6"/>
        <v>0</v>
      </c>
    </row>
    <row r="70" spans="1:38" ht="12.75" hidden="1">
      <c r="A70" s="292" t="s">
        <v>275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70" t="s">
        <v>276</v>
      </c>
      <c r="AB70" s="270"/>
      <c r="AC70" s="270"/>
      <c r="AD70" s="270"/>
      <c r="AK70">
        <f t="shared" si="6"/>
        <v>0</v>
      </c>
      <c r="AL70">
        <f t="shared" si="6"/>
        <v>0</v>
      </c>
    </row>
    <row r="71" spans="1:38" ht="12.75">
      <c r="A71" s="294" t="s">
        <v>277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70" t="s">
        <v>279</v>
      </c>
      <c r="AB71" s="270"/>
      <c r="AC71" s="270"/>
      <c r="AD71" s="270"/>
      <c r="AE71">
        <v>9770000</v>
      </c>
      <c r="AF71">
        <v>9770000</v>
      </c>
      <c r="AG71">
        <v>0</v>
      </c>
      <c r="AH71">
        <v>0</v>
      </c>
      <c r="AI71">
        <v>0</v>
      </c>
      <c r="AJ71">
        <v>0</v>
      </c>
      <c r="AK71">
        <f aca="true" t="shared" si="12" ref="AK71:AL97">SUM(AE71,AG71,AI71)</f>
        <v>9770000</v>
      </c>
      <c r="AL71">
        <f t="shared" si="12"/>
        <v>9770000</v>
      </c>
    </row>
    <row r="72" spans="1:38" ht="12.75">
      <c r="A72" s="292" t="s">
        <v>278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70" t="s">
        <v>559</v>
      </c>
      <c r="AB72" s="270"/>
      <c r="AC72" s="270"/>
      <c r="AD72" s="270"/>
      <c r="AE72">
        <v>14000000</v>
      </c>
      <c r="AF72">
        <v>11700204</v>
      </c>
      <c r="AG72">
        <v>0</v>
      </c>
      <c r="AH72">
        <v>0</v>
      </c>
      <c r="AI72">
        <v>0</v>
      </c>
      <c r="AJ72">
        <v>0</v>
      </c>
      <c r="AK72">
        <f t="shared" si="12"/>
        <v>14000000</v>
      </c>
      <c r="AL72">
        <f t="shared" si="12"/>
        <v>11700204</v>
      </c>
    </row>
    <row r="73" spans="1:38" ht="12.75">
      <c r="A73" s="223" t="s">
        <v>613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195" t="s">
        <v>614</v>
      </c>
      <c r="AB73" s="195"/>
      <c r="AC73" s="195"/>
      <c r="AD73" s="195"/>
      <c r="AE73">
        <v>0</v>
      </c>
      <c r="AF73">
        <v>9360</v>
      </c>
      <c r="AL73">
        <f t="shared" si="12"/>
        <v>9360</v>
      </c>
    </row>
    <row r="74" spans="1:38" s="1" customFormat="1" ht="12.75">
      <c r="A74" s="287" t="s">
        <v>534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9" t="s">
        <v>280</v>
      </c>
      <c r="AB74" s="289"/>
      <c r="AC74" s="289"/>
      <c r="AD74" s="289"/>
      <c r="AE74" s="1">
        <f>SUM(AE66:AE73)</f>
        <v>29333000</v>
      </c>
      <c r="AF74" s="1">
        <f aca="true" t="shared" si="13" ref="AF74:AK74">SUM(AF66:AF73)</f>
        <v>27042564</v>
      </c>
      <c r="AG74" s="1">
        <f t="shared" si="13"/>
        <v>0</v>
      </c>
      <c r="AH74" s="1">
        <f t="shared" si="13"/>
        <v>0</v>
      </c>
      <c r="AI74" s="1">
        <f t="shared" si="13"/>
        <v>0</v>
      </c>
      <c r="AJ74" s="1">
        <f t="shared" si="13"/>
        <v>0</v>
      </c>
      <c r="AK74" s="1">
        <f t="shared" si="13"/>
        <v>29333000</v>
      </c>
      <c r="AL74">
        <f t="shared" si="12"/>
        <v>27042564</v>
      </c>
    </row>
    <row r="75" spans="1:38" ht="12.75" hidden="1">
      <c r="A75" s="290" t="s">
        <v>281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70" t="s">
        <v>282</v>
      </c>
      <c r="AB75" s="270"/>
      <c r="AC75" s="270"/>
      <c r="AD75" s="270"/>
      <c r="AK75" s="1">
        <f t="shared" si="12"/>
        <v>0</v>
      </c>
      <c r="AL75">
        <f t="shared" si="12"/>
        <v>0</v>
      </c>
    </row>
    <row r="76" spans="1:38" ht="12.75">
      <c r="A76" s="290" t="s">
        <v>281</v>
      </c>
      <c r="B76" s="291"/>
      <c r="C76" s="291"/>
      <c r="D76" s="291"/>
      <c r="E76" s="291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195" t="s">
        <v>282</v>
      </c>
      <c r="AB76" s="195"/>
      <c r="AC76" s="195"/>
      <c r="AD76" s="195"/>
      <c r="AE76">
        <v>0</v>
      </c>
      <c r="AF76">
        <v>0</v>
      </c>
      <c r="AG76">
        <v>130000</v>
      </c>
      <c r="AH76">
        <v>130000</v>
      </c>
      <c r="AI76">
        <v>0</v>
      </c>
      <c r="AJ76">
        <v>0</v>
      </c>
      <c r="AK76" s="1">
        <f t="shared" si="12"/>
        <v>130000</v>
      </c>
      <c r="AL76">
        <f t="shared" si="12"/>
        <v>130000</v>
      </c>
    </row>
    <row r="77" spans="1:38" ht="12.75">
      <c r="A77" s="290" t="s">
        <v>283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70" t="s">
        <v>284</v>
      </c>
      <c r="AB77" s="270"/>
      <c r="AC77" s="270"/>
      <c r="AD77" s="270"/>
      <c r="AE77">
        <v>2158000</v>
      </c>
      <c r="AF77">
        <v>2158000</v>
      </c>
      <c r="AG77">
        <v>0</v>
      </c>
      <c r="AH77">
        <v>0</v>
      </c>
      <c r="AI77">
        <v>0</v>
      </c>
      <c r="AJ77">
        <v>0</v>
      </c>
      <c r="AK77" s="1">
        <f t="shared" si="12"/>
        <v>2158000</v>
      </c>
      <c r="AL77">
        <f t="shared" si="12"/>
        <v>2158000</v>
      </c>
    </row>
    <row r="78" spans="1:38" ht="12.75" hidden="1">
      <c r="A78" s="290" t="s">
        <v>285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70" t="s">
        <v>286</v>
      </c>
      <c r="AB78" s="270"/>
      <c r="AC78" s="270"/>
      <c r="AD78" s="270"/>
      <c r="AK78" s="1">
        <f t="shared" si="12"/>
        <v>0</v>
      </c>
      <c r="AL78">
        <f t="shared" si="12"/>
        <v>0</v>
      </c>
    </row>
    <row r="79" spans="1:38" ht="12.75">
      <c r="A79" s="199" t="s">
        <v>558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195" t="s">
        <v>286</v>
      </c>
      <c r="AB79" s="195"/>
      <c r="AC79" s="195"/>
      <c r="AD79" s="195"/>
      <c r="AE79">
        <v>144000</v>
      </c>
      <c r="AF79">
        <v>144000</v>
      </c>
      <c r="AG79">
        <v>740000</v>
      </c>
      <c r="AH79">
        <v>711654</v>
      </c>
      <c r="AI79">
        <v>0</v>
      </c>
      <c r="AJ79">
        <v>114950</v>
      </c>
      <c r="AK79" s="1">
        <f t="shared" si="12"/>
        <v>884000</v>
      </c>
      <c r="AL79">
        <f t="shared" si="12"/>
        <v>970604</v>
      </c>
    </row>
    <row r="80" spans="1:38" ht="12.75">
      <c r="A80" s="290" t="s">
        <v>287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70" t="s">
        <v>288</v>
      </c>
      <c r="AB80" s="270"/>
      <c r="AC80" s="270"/>
      <c r="AD80" s="270"/>
      <c r="AE80">
        <v>4970000</v>
      </c>
      <c r="AF80">
        <v>4970000</v>
      </c>
      <c r="AG80">
        <v>0</v>
      </c>
      <c r="AH80">
        <v>28346</v>
      </c>
      <c r="AI80">
        <v>2741000</v>
      </c>
      <c r="AJ80">
        <v>2626050</v>
      </c>
      <c r="AK80" s="1">
        <f t="shared" si="12"/>
        <v>7711000</v>
      </c>
      <c r="AL80">
        <f t="shared" si="12"/>
        <v>7624396</v>
      </c>
    </row>
    <row r="81" spans="1:38" ht="12.75" customHeight="1" hidden="1">
      <c r="A81" s="277" t="s">
        <v>289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0" t="s">
        <v>290</v>
      </c>
      <c r="AB81" s="270"/>
      <c r="AC81" s="270"/>
      <c r="AD81" s="270"/>
      <c r="AK81" s="1">
        <f t="shared" si="12"/>
        <v>0</v>
      </c>
      <c r="AL81">
        <f t="shared" si="12"/>
        <v>0</v>
      </c>
    </row>
    <row r="82" spans="1:38" ht="12.75" customHeight="1" hidden="1">
      <c r="A82" s="277" t="s">
        <v>291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0" t="s">
        <v>292</v>
      </c>
      <c r="AB82" s="270"/>
      <c r="AC82" s="270"/>
      <c r="AD82" s="270"/>
      <c r="AK82" s="1">
        <f t="shared" si="12"/>
        <v>0</v>
      </c>
      <c r="AL82">
        <f t="shared" si="12"/>
        <v>0</v>
      </c>
    </row>
    <row r="83" spans="1:38" ht="12.75" customHeight="1">
      <c r="A83" s="277" t="s">
        <v>293</v>
      </c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0" t="s">
        <v>294</v>
      </c>
      <c r="AB83" s="270"/>
      <c r="AC83" s="270"/>
      <c r="AD83" s="270"/>
      <c r="AE83">
        <v>1963000</v>
      </c>
      <c r="AF83">
        <v>1963000</v>
      </c>
      <c r="AG83">
        <v>235000</v>
      </c>
      <c r="AH83">
        <v>235000</v>
      </c>
      <c r="AI83">
        <v>739000</v>
      </c>
      <c r="AJ83">
        <v>739000</v>
      </c>
      <c r="AK83" s="1">
        <f t="shared" si="12"/>
        <v>2937000</v>
      </c>
      <c r="AL83">
        <f t="shared" si="12"/>
        <v>2937000</v>
      </c>
    </row>
    <row r="84" spans="1:38" s="1" customFormat="1" ht="12.75" customHeight="1">
      <c r="A84" s="282" t="s">
        <v>535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9" t="s">
        <v>295</v>
      </c>
      <c r="AB84" s="289"/>
      <c r="AC84" s="289"/>
      <c r="AD84" s="289"/>
      <c r="AE84" s="1">
        <f>SUM(AE76:AE83)</f>
        <v>9235000</v>
      </c>
      <c r="AF84" s="1">
        <f aca="true" t="shared" si="14" ref="AF84:AK84">SUM(AF76:AF83)</f>
        <v>9235000</v>
      </c>
      <c r="AG84" s="1">
        <f t="shared" si="14"/>
        <v>1105000</v>
      </c>
      <c r="AH84" s="1">
        <f t="shared" si="14"/>
        <v>1105000</v>
      </c>
      <c r="AI84" s="1">
        <f t="shared" si="14"/>
        <v>3480000</v>
      </c>
      <c r="AJ84" s="1">
        <f t="shared" si="14"/>
        <v>3480000</v>
      </c>
      <c r="AK84" s="1">
        <f t="shared" si="14"/>
        <v>13820000</v>
      </c>
      <c r="AL84">
        <f t="shared" si="12"/>
        <v>13820000</v>
      </c>
    </row>
    <row r="85" spans="1:38" ht="12" customHeight="1">
      <c r="A85" s="271" t="s">
        <v>296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0" t="s">
        <v>297</v>
      </c>
      <c r="AB85" s="270"/>
      <c r="AC85" s="270"/>
      <c r="AD85" s="270"/>
      <c r="AE85">
        <v>89308000</v>
      </c>
      <c r="AF85">
        <v>89308000</v>
      </c>
      <c r="AG85">
        <v>0</v>
      </c>
      <c r="AH85">
        <v>0</v>
      </c>
      <c r="AI85">
        <v>0</v>
      </c>
      <c r="AK85">
        <f t="shared" si="12"/>
        <v>89308000</v>
      </c>
      <c r="AL85">
        <f t="shared" si="12"/>
        <v>89308000</v>
      </c>
    </row>
    <row r="86" spans="1:38" ht="12.75" customHeight="1" hidden="1">
      <c r="A86" s="271" t="s">
        <v>298</v>
      </c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0" t="s">
        <v>299</v>
      </c>
      <c r="AB86" s="270"/>
      <c r="AC86" s="270"/>
      <c r="AD86" s="270"/>
      <c r="AK86">
        <f t="shared" si="12"/>
        <v>0</v>
      </c>
      <c r="AL86">
        <f t="shared" si="12"/>
        <v>0</v>
      </c>
    </row>
    <row r="87" spans="1:38" ht="12.75" customHeight="1" hidden="1">
      <c r="A87" s="271" t="s">
        <v>300</v>
      </c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0" t="s">
        <v>301</v>
      </c>
      <c r="AB87" s="270"/>
      <c r="AC87" s="270"/>
      <c r="AD87" s="270"/>
      <c r="AK87">
        <f t="shared" si="12"/>
        <v>0</v>
      </c>
      <c r="AL87">
        <f t="shared" si="12"/>
        <v>0</v>
      </c>
    </row>
    <row r="88" spans="1:38" ht="12.75" customHeight="1">
      <c r="A88" s="271" t="s">
        <v>302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0" t="s">
        <v>303</v>
      </c>
      <c r="AB88" s="270"/>
      <c r="AC88" s="270"/>
      <c r="AD88" s="270"/>
      <c r="AE88">
        <v>24114000</v>
      </c>
      <c r="AF88">
        <v>24114000</v>
      </c>
      <c r="AG88">
        <v>0</v>
      </c>
      <c r="AH88">
        <v>0</v>
      </c>
      <c r="AI88">
        <v>0</v>
      </c>
      <c r="AJ88">
        <v>0</v>
      </c>
      <c r="AK88">
        <f t="shared" si="12"/>
        <v>24114000</v>
      </c>
      <c r="AL88">
        <f t="shared" si="12"/>
        <v>24114000</v>
      </c>
    </row>
    <row r="89" spans="1:38" s="1" customFormat="1" ht="12.75" customHeight="1">
      <c r="A89" s="287" t="s">
        <v>536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9" t="s">
        <v>304</v>
      </c>
      <c r="AB89" s="289"/>
      <c r="AC89" s="289"/>
      <c r="AD89" s="289"/>
      <c r="AE89" s="1">
        <f>SUM(AE85:AE88)</f>
        <v>113422000</v>
      </c>
      <c r="AF89" s="1">
        <f aca="true" t="shared" si="15" ref="AF89:AK89">SUM(AF85:AF88)</f>
        <v>113422000</v>
      </c>
      <c r="AG89" s="1">
        <f t="shared" si="15"/>
        <v>0</v>
      </c>
      <c r="AH89" s="1">
        <f t="shared" si="15"/>
        <v>0</v>
      </c>
      <c r="AI89" s="1">
        <f t="shared" si="15"/>
        <v>0</v>
      </c>
      <c r="AJ89" s="1">
        <f t="shared" si="15"/>
        <v>0</v>
      </c>
      <c r="AK89" s="1">
        <f t="shared" si="15"/>
        <v>113422000</v>
      </c>
      <c r="AL89">
        <f t="shared" si="12"/>
        <v>113422000</v>
      </c>
    </row>
    <row r="90" spans="1:38" ht="12.75" customHeight="1" hidden="1">
      <c r="A90" s="271" t="s">
        <v>305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0" t="s">
        <v>306</v>
      </c>
      <c r="AB90" s="270"/>
      <c r="AC90" s="270"/>
      <c r="AD90" s="270"/>
      <c r="AK90">
        <f t="shared" si="12"/>
        <v>0</v>
      </c>
      <c r="AL90">
        <f t="shared" si="12"/>
        <v>0</v>
      </c>
    </row>
    <row r="91" spans="1:38" ht="12.75" customHeight="1" hidden="1">
      <c r="A91" s="271" t="s">
        <v>307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0" t="s">
        <v>308</v>
      </c>
      <c r="AB91" s="270"/>
      <c r="AC91" s="270"/>
      <c r="AD91" s="270"/>
      <c r="AK91">
        <f t="shared" si="12"/>
        <v>0</v>
      </c>
      <c r="AL91">
        <f t="shared" si="12"/>
        <v>0</v>
      </c>
    </row>
    <row r="92" spans="1:38" ht="12.75" customHeight="1" hidden="1">
      <c r="A92" s="271" t="s">
        <v>309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0" t="s">
        <v>310</v>
      </c>
      <c r="AB92" s="270"/>
      <c r="AC92" s="270"/>
      <c r="AD92" s="270"/>
      <c r="AK92">
        <f t="shared" si="12"/>
        <v>0</v>
      </c>
      <c r="AL92">
        <f t="shared" si="12"/>
        <v>0</v>
      </c>
    </row>
    <row r="93" spans="1:38" ht="12.75" customHeight="1" hidden="1">
      <c r="A93" s="271" t="s">
        <v>311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0" t="s">
        <v>312</v>
      </c>
      <c r="AB93" s="270"/>
      <c r="AC93" s="270"/>
      <c r="AD93" s="270"/>
      <c r="AK93">
        <f t="shared" si="12"/>
        <v>0</v>
      </c>
      <c r="AL93">
        <f t="shared" si="12"/>
        <v>0</v>
      </c>
    </row>
    <row r="94" spans="1:38" ht="12.75" customHeight="1" hidden="1">
      <c r="A94" s="271" t="s">
        <v>313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0" t="s">
        <v>314</v>
      </c>
      <c r="AB94" s="270"/>
      <c r="AC94" s="270"/>
      <c r="AD94" s="270"/>
      <c r="AK94">
        <f t="shared" si="12"/>
        <v>0</v>
      </c>
      <c r="AL94">
        <f t="shared" si="12"/>
        <v>0</v>
      </c>
    </row>
    <row r="95" spans="1:38" ht="12.75" hidden="1">
      <c r="A95" s="271" t="s">
        <v>315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0" t="s">
        <v>316</v>
      </c>
      <c r="AB95" s="270"/>
      <c r="AC95" s="270"/>
      <c r="AD95" s="270"/>
      <c r="AK95">
        <f t="shared" si="12"/>
        <v>0</v>
      </c>
      <c r="AL95">
        <f t="shared" si="12"/>
        <v>0</v>
      </c>
    </row>
    <row r="96" spans="1:38" ht="12.75" hidden="1">
      <c r="A96" s="271" t="s">
        <v>317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0" t="s">
        <v>318</v>
      </c>
      <c r="AB96" s="270"/>
      <c r="AC96" s="270"/>
      <c r="AD96" s="270"/>
      <c r="AK96">
        <f t="shared" si="12"/>
        <v>0</v>
      </c>
      <c r="AL96">
        <f t="shared" si="12"/>
        <v>0</v>
      </c>
    </row>
    <row r="97" spans="1:38" ht="12.75">
      <c r="A97" s="271" t="s">
        <v>319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0" t="s">
        <v>320</v>
      </c>
      <c r="AB97" s="270"/>
      <c r="AC97" s="270"/>
      <c r="AD97" s="270"/>
      <c r="AE97">
        <v>347000</v>
      </c>
      <c r="AF97">
        <v>347000</v>
      </c>
      <c r="AG97">
        <v>0</v>
      </c>
      <c r="AH97">
        <v>0</v>
      </c>
      <c r="AI97">
        <v>0</v>
      </c>
      <c r="AJ97">
        <v>0</v>
      </c>
      <c r="AK97">
        <f t="shared" si="12"/>
        <v>347000</v>
      </c>
      <c r="AL97">
        <f t="shared" si="12"/>
        <v>347000</v>
      </c>
    </row>
    <row r="98" spans="1:38" s="1" customFormat="1" ht="12.75">
      <c r="A98" s="287" t="s">
        <v>537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9" t="s">
        <v>321</v>
      </c>
      <c r="AB98" s="289"/>
      <c r="AC98" s="289"/>
      <c r="AD98" s="289"/>
      <c r="AE98" s="1">
        <f>SUM(AE97)</f>
        <v>347000</v>
      </c>
      <c r="AF98" s="1">
        <f aca="true" t="shared" si="16" ref="AF98:AK98">SUM(AF97)</f>
        <v>347000</v>
      </c>
      <c r="AG98" s="1">
        <f t="shared" si="16"/>
        <v>0</v>
      </c>
      <c r="AH98" s="1">
        <f t="shared" si="16"/>
        <v>0</v>
      </c>
      <c r="AI98" s="1">
        <f t="shared" si="16"/>
        <v>0</v>
      </c>
      <c r="AJ98" s="1">
        <f t="shared" si="16"/>
        <v>0</v>
      </c>
      <c r="AK98" s="1">
        <f t="shared" si="16"/>
        <v>347000</v>
      </c>
      <c r="AL98">
        <f>SUM(AF98,AH98,AJ98)</f>
        <v>347000</v>
      </c>
    </row>
    <row r="99" spans="1:38" s="1" customFormat="1" ht="12.75">
      <c r="A99" s="282" t="s">
        <v>538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4" t="s">
        <v>322</v>
      </c>
      <c r="AB99" s="285"/>
      <c r="AC99" s="285"/>
      <c r="AD99" s="286"/>
      <c r="AE99" s="1">
        <f>SUM(AE28,AE29,AE53,AE84,AE98,AE89,AE74,AE56)</f>
        <v>226889000</v>
      </c>
      <c r="AF99" s="1">
        <f aca="true" t="shared" si="17" ref="AF99:AK99">SUM(AF28,AF29,AF53,AF84,AF98,AF89,AF74,AF56)</f>
        <v>224616333</v>
      </c>
      <c r="AG99" s="1">
        <f t="shared" si="17"/>
        <v>34833000</v>
      </c>
      <c r="AH99" s="1">
        <f t="shared" si="17"/>
        <v>36355570</v>
      </c>
      <c r="AI99" s="1">
        <f t="shared" si="17"/>
        <v>85544000</v>
      </c>
      <c r="AJ99" s="1">
        <f t="shared" si="17"/>
        <v>86278324</v>
      </c>
      <c r="AK99" s="1">
        <f t="shared" si="17"/>
        <v>347266000</v>
      </c>
      <c r="AL99">
        <f>SUM(AF99,AH99,AJ99)</f>
        <v>347250227</v>
      </c>
    </row>
    <row r="100" spans="1:2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75" t="s">
        <v>323</v>
      </c>
      <c r="B101" s="275"/>
      <c r="C101" s="275"/>
      <c r="D101" s="275"/>
      <c r="E101" s="275"/>
      <c r="F101" s="27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275" t="s">
        <v>109</v>
      </c>
      <c r="B102" s="275"/>
      <c r="C102" s="275"/>
      <c r="D102" s="275"/>
      <c r="E102" s="275"/>
      <c r="F102" s="27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38" ht="12.75">
      <c r="A103" s="276" t="s">
        <v>110</v>
      </c>
      <c r="B103" s="276"/>
      <c r="C103" s="276"/>
      <c r="D103" s="276"/>
      <c r="E103" s="276"/>
      <c r="F103" s="27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 t="s">
        <v>111</v>
      </c>
      <c r="AE103" s="275" t="s">
        <v>520</v>
      </c>
      <c r="AF103" s="275"/>
      <c r="AG103" s="275" t="s">
        <v>161</v>
      </c>
      <c r="AH103" s="275"/>
      <c r="AI103" s="275" t="s">
        <v>162</v>
      </c>
      <c r="AJ103" s="275"/>
      <c r="AK103" s="275" t="s">
        <v>368</v>
      </c>
      <c r="AL103" s="275"/>
    </row>
    <row r="104" spans="1:37" ht="12.75" hidden="1">
      <c r="A104" s="267" t="s">
        <v>324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9"/>
      <c r="AA104" s="260" t="s">
        <v>325</v>
      </c>
      <c r="AB104" s="261"/>
      <c r="AC104" s="261"/>
      <c r="AD104" s="261"/>
      <c r="AK104">
        <f aca="true" t="shared" si="18" ref="AK104:AK114">SUM(AE104:AI104)</f>
        <v>0</v>
      </c>
    </row>
    <row r="105" spans="1:37" ht="12.75" hidden="1">
      <c r="A105" s="267" t="s">
        <v>326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9"/>
      <c r="AA105" s="260" t="s">
        <v>327</v>
      </c>
      <c r="AB105" s="261"/>
      <c r="AC105" s="261"/>
      <c r="AD105" s="261"/>
      <c r="AK105">
        <f t="shared" si="18"/>
        <v>0</v>
      </c>
    </row>
    <row r="106" spans="1:37" ht="12.75" hidden="1">
      <c r="A106" s="267" t="s">
        <v>328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9"/>
      <c r="AA106" s="260" t="s">
        <v>329</v>
      </c>
      <c r="AB106" s="261"/>
      <c r="AC106" s="261"/>
      <c r="AD106" s="261"/>
      <c r="AK106">
        <f t="shared" si="18"/>
        <v>0</v>
      </c>
    </row>
    <row r="107" spans="1:37" ht="12.75" hidden="1">
      <c r="A107" s="279" t="s">
        <v>330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1"/>
      <c r="AA107" s="265" t="s">
        <v>331</v>
      </c>
      <c r="AB107" s="266"/>
      <c r="AC107" s="266"/>
      <c r="AD107" s="266"/>
      <c r="AE107">
        <f>SUM(AE104:AE106)</f>
        <v>0</v>
      </c>
      <c r="AG107">
        <f>SUM(AG104:AG106)</f>
        <v>0</v>
      </c>
      <c r="AI107">
        <f>SUM(AI104:AI106)</f>
        <v>0</v>
      </c>
      <c r="AK107">
        <f t="shared" si="18"/>
        <v>0</v>
      </c>
    </row>
    <row r="108" spans="1:37" ht="12.75" hidden="1">
      <c r="A108" s="257" t="s">
        <v>332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9"/>
      <c r="AA108" s="260" t="s">
        <v>333</v>
      </c>
      <c r="AB108" s="261"/>
      <c r="AC108" s="261"/>
      <c r="AD108" s="261"/>
      <c r="AK108">
        <f t="shared" si="18"/>
        <v>0</v>
      </c>
    </row>
    <row r="109" spans="1:37" s="1" customFormat="1" ht="12.75" hidden="1">
      <c r="A109" s="257" t="s">
        <v>334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9"/>
      <c r="AA109" s="260" t="s">
        <v>335</v>
      </c>
      <c r="AB109" s="261"/>
      <c r="AC109" s="261"/>
      <c r="AD109" s="261"/>
      <c r="AE109"/>
      <c r="AF109"/>
      <c r="AG109"/>
      <c r="AH109"/>
      <c r="AI109"/>
      <c r="AJ109"/>
      <c r="AK109">
        <f t="shared" si="18"/>
        <v>0</v>
      </c>
    </row>
    <row r="110" spans="1:37" ht="12.75" hidden="1">
      <c r="A110" s="267" t="s">
        <v>336</v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9"/>
      <c r="AA110" s="260" t="s">
        <v>337</v>
      </c>
      <c r="AB110" s="261"/>
      <c r="AC110" s="261"/>
      <c r="AD110" s="261"/>
      <c r="AK110">
        <f t="shared" si="18"/>
        <v>0</v>
      </c>
    </row>
    <row r="111" spans="1:37" ht="12.75" hidden="1">
      <c r="A111" s="267" t="s">
        <v>338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9"/>
      <c r="AA111" s="260" t="s">
        <v>339</v>
      </c>
      <c r="AB111" s="261"/>
      <c r="AC111" s="261"/>
      <c r="AD111" s="261"/>
      <c r="AK111">
        <f t="shared" si="18"/>
        <v>0</v>
      </c>
    </row>
    <row r="112" spans="1:38" ht="12.75" hidden="1">
      <c r="A112" s="262" t="s">
        <v>340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4"/>
      <c r="AA112" s="265" t="s">
        <v>341</v>
      </c>
      <c r="AB112" s="266"/>
      <c r="AC112" s="266"/>
      <c r="AD112" s="266"/>
      <c r="AE112">
        <f>SUM(AE108:AE111)</f>
        <v>0</v>
      </c>
      <c r="AK112">
        <f t="shared" si="18"/>
        <v>0</v>
      </c>
      <c r="AL112" s="1"/>
    </row>
    <row r="113" spans="1:37" ht="12.75" hidden="1">
      <c r="A113" s="257" t="s">
        <v>342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9"/>
      <c r="AA113" s="260" t="s">
        <v>343</v>
      </c>
      <c r="AB113" s="261"/>
      <c r="AC113" s="261"/>
      <c r="AD113" s="261"/>
      <c r="AK113">
        <f t="shared" si="18"/>
        <v>0</v>
      </c>
    </row>
    <row r="114" spans="1:37" ht="12.75" hidden="1">
      <c r="A114" s="257" t="s">
        <v>344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9"/>
      <c r="AA114" s="260" t="s">
        <v>345</v>
      </c>
      <c r="AB114" s="261"/>
      <c r="AC114" s="261"/>
      <c r="AD114" s="261"/>
      <c r="AK114">
        <f t="shared" si="18"/>
        <v>0</v>
      </c>
    </row>
    <row r="115" spans="1:38" s="1" customFormat="1" ht="12.75">
      <c r="A115" s="133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5"/>
      <c r="AA115" s="136"/>
      <c r="AB115" s="137"/>
      <c r="AC115" s="137"/>
      <c r="AD115" s="137"/>
      <c r="AE115" s="1" t="s">
        <v>521</v>
      </c>
      <c r="AF115" s="1" t="s">
        <v>601</v>
      </c>
      <c r="AG115" s="1" t="s">
        <v>521</v>
      </c>
      <c r="AH115" s="1" t="s">
        <v>601</v>
      </c>
      <c r="AI115" s="1" t="s">
        <v>521</v>
      </c>
      <c r="AJ115" s="1" t="s">
        <v>601</v>
      </c>
      <c r="AK115" s="1" t="s">
        <v>521</v>
      </c>
      <c r="AL115" s="1" t="s">
        <v>601</v>
      </c>
    </row>
    <row r="116" spans="1:38" ht="12.75">
      <c r="A116" s="257" t="s">
        <v>346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9"/>
      <c r="AA116" s="260" t="s">
        <v>347</v>
      </c>
      <c r="AB116" s="261"/>
      <c r="AC116" s="261"/>
      <c r="AD116" s="261"/>
      <c r="AE116">
        <v>109473000</v>
      </c>
      <c r="AF116">
        <v>110673018</v>
      </c>
      <c r="AG116">
        <v>0</v>
      </c>
      <c r="AH116">
        <v>0</v>
      </c>
      <c r="AI116">
        <v>0</v>
      </c>
      <c r="AJ116">
        <v>0</v>
      </c>
      <c r="AK116">
        <f>SUM(AE116,AG116,AI116)</f>
        <v>109473000</v>
      </c>
      <c r="AL116">
        <f>SUM(AF116,AH116,AJ116)</f>
        <v>110673018</v>
      </c>
    </row>
    <row r="117" spans="1:37" ht="12.75" hidden="1">
      <c r="A117" s="257" t="s">
        <v>348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9"/>
      <c r="AA117" s="260" t="s">
        <v>490</v>
      </c>
      <c r="AB117" s="261"/>
      <c r="AC117" s="261"/>
      <c r="AD117" s="261"/>
      <c r="AK117">
        <f>SUM(AE117,AG117,AI117)</f>
        <v>0</v>
      </c>
    </row>
    <row r="118" spans="1:37" ht="12.75" hidden="1">
      <c r="A118" s="257" t="s">
        <v>349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9"/>
      <c r="AA118" s="260" t="s">
        <v>350</v>
      </c>
      <c r="AB118" s="261"/>
      <c r="AC118" s="261"/>
      <c r="AD118" s="261"/>
      <c r="AK118">
        <f>SUM(AE118,AG118,AI118)</f>
        <v>0</v>
      </c>
    </row>
    <row r="119" spans="1:37" ht="12.75" hidden="1">
      <c r="A119" s="257" t="s">
        <v>351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9"/>
      <c r="AA119" s="260" t="s">
        <v>352</v>
      </c>
      <c r="AB119" s="261"/>
      <c r="AC119" s="261"/>
      <c r="AD119" s="261"/>
      <c r="AK119">
        <f>SUM(AE119,AG119,AI119)</f>
        <v>0</v>
      </c>
    </row>
    <row r="120" spans="1:38" ht="12.75">
      <c r="A120" s="227" t="s">
        <v>344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9"/>
      <c r="AA120" s="225" t="s">
        <v>490</v>
      </c>
      <c r="AB120" s="226"/>
      <c r="AC120" s="226"/>
      <c r="AD120" s="226"/>
      <c r="AE120">
        <v>0</v>
      </c>
      <c r="AF120">
        <v>3141541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3141541</v>
      </c>
    </row>
    <row r="121" spans="1:38" s="1" customFormat="1" ht="12.75">
      <c r="A121" s="262" t="s">
        <v>539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4"/>
      <c r="AA121" s="265" t="s">
        <v>353</v>
      </c>
      <c r="AB121" s="266"/>
      <c r="AC121" s="266"/>
      <c r="AD121" s="266"/>
      <c r="AE121" s="1">
        <f>SUM(AE107,AE112,AE113,AE116,AE114,AE117,AE118,AE119,AE120)</f>
        <v>109473000</v>
      </c>
      <c r="AF121" s="1">
        <f aca="true" t="shared" si="19" ref="AF121:AL121">SUM(AF107,AF112,AF113,AF116,AF114,AF117,AF118,AF119,AF120)</f>
        <v>113814559</v>
      </c>
      <c r="AG121" s="1">
        <f t="shared" si="19"/>
        <v>0</v>
      </c>
      <c r="AH121" s="1">
        <f t="shared" si="19"/>
        <v>0</v>
      </c>
      <c r="AI121" s="1">
        <f t="shared" si="19"/>
        <v>0</v>
      </c>
      <c r="AJ121" s="1">
        <f t="shared" si="19"/>
        <v>0</v>
      </c>
      <c r="AK121" s="1">
        <f>SUM(AK107,AK112,AK113,AK116,AK114,AK117,AK118,AK119,AK120)</f>
        <v>109473000</v>
      </c>
      <c r="AL121" s="1">
        <f t="shared" si="19"/>
        <v>113814559</v>
      </c>
    </row>
    <row r="122" spans="1:37" ht="12.75" hidden="1">
      <c r="A122" s="257" t="s">
        <v>354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9"/>
      <c r="AA122" s="260" t="s">
        <v>355</v>
      </c>
      <c r="AB122" s="261"/>
      <c r="AC122" s="261"/>
      <c r="AD122" s="261"/>
      <c r="AK122">
        <f aca="true" t="shared" si="20" ref="AK122:AK127">SUM(AE122,AG122,AI122)</f>
        <v>0</v>
      </c>
    </row>
    <row r="123" spans="1:37" ht="12.75" hidden="1">
      <c r="A123" s="267" t="s">
        <v>356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9"/>
      <c r="AA123" s="260" t="s">
        <v>357</v>
      </c>
      <c r="AB123" s="261"/>
      <c r="AC123" s="261"/>
      <c r="AD123" s="261"/>
      <c r="AK123">
        <f t="shared" si="20"/>
        <v>0</v>
      </c>
    </row>
    <row r="124" spans="1:37" ht="12.75" hidden="1">
      <c r="A124" s="257" t="s">
        <v>358</v>
      </c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9"/>
      <c r="AA124" s="260" t="s">
        <v>359</v>
      </c>
      <c r="AB124" s="261"/>
      <c r="AC124" s="261"/>
      <c r="AD124" s="261"/>
      <c r="AK124">
        <f t="shared" si="20"/>
        <v>0</v>
      </c>
    </row>
    <row r="125" spans="1:37" ht="12.75" hidden="1">
      <c r="A125" s="257" t="s">
        <v>360</v>
      </c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9"/>
      <c r="AA125" s="260" t="s">
        <v>361</v>
      </c>
      <c r="AB125" s="261"/>
      <c r="AC125" s="261"/>
      <c r="AD125" s="261"/>
      <c r="AK125">
        <f t="shared" si="20"/>
        <v>0</v>
      </c>
    </row>
    <row r="126" spans="1:37" ht="12.75" hidden="1">
      <c r="A126" s="262" t="s">
        <v>362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4"/>
      <c r="AA126" s="265" t="s">
        <v>363</v>
      </c>
      <c r="AB126" s="266"/>
      <c r="AC126" s="266"/>
      <c r="AD126" s="266"/>
      <c r="AE126">
        <f>SUM(AE122:AE125)</f>
        <v>0</v>
      </c>
      <c r="AG126">
        <f>SUM(AG122:AG125)</f>
        <v>0</v>
      </c>
      <c r="AI126">
        <f>SUM(AI122:AI125)</f>
        <v>0</v>
      </c>
      <c r="AK126">
        <f t="shared" si="20"/>
        <v>0</v>
      </c>
    </row>
    <row r="127" spans="1:37" ht="12.75" hidden="1">
      <c r="A127" s="267" t="s">
        <v>364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9"/>
      <c r="AA127" s="260" t="s">
        <v>365</v>
      </c>
      <c r="AB127" s="261"/>
      <c r="AC127" s="261"/>
      <c r="AD127" s="261"/>
      <c r="AK127">
        <f t="shared" si="20"/>
        <v>0</v>
      </c>
    </row>
    <row r="128" spans="1:38" s="1" customFormat="1" ht="12.75">
      <c r="A128" s="262" t="s">
        <v>540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4"/>
      <c r="AA128" s="265" t="s">
        <v>366</v>
      </c>
      <c r="AB128" s="266"/>
      <c r="AC128" s="266"/>
      <c r="AD128" s="266"/>
      <c r="AE128" s="1">
        <f>SUM(AE121,AE126,AE127)</f>
        <v>109473000</v>
      </c>
      <c r="AF128" s="1">
        <f aca="true" t="shared" si="21" ref="AF128:AL128">SUM(AF121,AF126,AF127)</f>
        <v>113814559</v>
      </c>
      <c r="AG128" s="1">
        <f t="shared" si="21"/>
        <v>0</v>
      </c>
      <c r="AH128" s="1">
        <f t="shared" si="21"/>
        <v>0</v>
      </c>
      <c r="AI128" s="1">
        <f t="shared" si="21"/>
        <v>0</v>
      </c>
      <c r="AJ128" s="1">
        <f t="shared" si="21"/>
        <v>0</v>
      </c>
      <c r="AK128" s="1">
        <f t="shared" si="21"/>
        <v>109473000</v>
      </c>
      <c r="AL128" s="1">
        <f t="shared" si="21"/>
        <v>113814559</v>
      </c>
    </row>
    <row r="130" spans="1:38" s="1" customFormat="1" ht="12.75">
      <c r="A130" s="1" t="s">
        <v>367</v>
      </c>
      <c r="AE130" s="1">
        <f>SUM(AE99,AE128)</f>
        <v>336362000</v>
      </c>
      <c r="AF130" s="1">
        <f aca="true" t="shared" si="22" ref="AF130:AL130">SUM(AF99,AF128)</f>
        <v>338430892</v>
      </c>
      <c r="AG130" s="1">
        <f t="shared" si="22"/>
        <v>34833000</v>
      </c>
      <c r="AH130" s="1">
        <f t="shared" si="22"/>
        <v>36355570</v>
      </c>
      <c r="AI130" s="1">
        <f t="shared" si="22"/>
        <v>85544000</v>
      </c>
      <c r="AJ130" s="1">
        <f t="shared" si="22"/>
        <v>86278324</v>
      </c>
      <c r="AK130" s="1">
        <f t="shared" si="22"/>
        <v>456739000</v>
      </c>
      <c r="AL130" s="1">
        <f t="shared" si="22"/>
        <v>461064786</v>
      </c>
    </row>
    <row r="192" ht="15.75" customHeight="1"/>
  </sheetData>
  <sheetProtection/>
  <mergeCells count="234">
    <mergeCell ref="AE7:AF7"/>
    <mergeCell ref="AG7:AH7"/>
    <mergeCell ref="AI7:AJ7"/>
    <mergeCell ref="AK7:AL7"/>
    <mergeCell ref="AE103:AF103"/>
    <mergeCell ref="AG103:AH103"/>
    <mergeCell ref="AI103:AJ103"/>
    <mergeCell ref="AK103:AL103"/>
    <mergeCell ref="A1:F1"/>
    <mergeCell ref="A9:Z9"/>
    <mergeCell ref="AA9:AD9"/>
    <mergeCell ref="A4:F4"/>
    <mergeCell ref="A3:I3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0:Z20"/>
    <mergeCell ref="AA20:AD20"/>
    <mergeCell ref="A21:Z21"/>
    <mergeCell ref="AA21:AD21"/>
    <mergeCell ref="A22:Z22"/>
    <mergeCell ref="AA22:AD22"/>
    <mergeCell ref="A23:Z23"/>
    <mergeCell ref="AA23:AD23"/>
    <mergeCell ref="A24:Z24"/>
    <mergeCell ref="AA24:AD24"/>
    <mergeCell ref="A26:Z26"/>
    <mergeCell ref="AA26:AD26"/>
    <mergeCell ref="A25:E25"/>
    <mergeCell ref="A27:Z27"/>
    <mergeCell ref="AA27:AD27"/>
    <mergeCell ref="A28:Z28"/>
    <mergeCell ref="AA28:AD28"/>
    <mergeCell ref="A29:Z29"/>
    <mergeCell ref="AA29:AD29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46:Z46"/>
    <mergeCell ref="AA46:AD46"/>
    <mergeCell ref="A38:Z38"/>
    <mergeCell ref="AA38:AD38"/>
    <mergeCell ref="A39:Z39"/>
    <mergeCell ref="AA39:AD39"/>
    <mergeCell ref="A44:Z44"/>
    <mergeCell ref="AA44:AD44"/>
    <mergeCell ref="A45:Z45"/>
    <mergeCell ref="AA45:AD45"/>
    <mergeCell ref="A40:Z40"/>
    <mergeCell ref="AA40:AD40"/>
    <mergeCell ref="A43:Z43"/>
    <mergeCell ref="AA43:AD43"/>
    <mergeCell ref="A50:Z50"/>
    <mergeCell ref="AA50:AD50"/>
    <mergeCell ref="A51:Z51"/>
    <mergeCell ref="AA51:AD51"/>
    <mergeCell ref="A52:Z52"/>
    <mergeCell ref="AA52:AD52"/>
    <mergeCell ref="A56:E56"/>
    <mergeCell ref="A60:Z60"/>
    <mergeCell ref="AA60:AD60"/>
    <mergeCell ref="A53:E53"/>
    <mergeCell ref="A61:Z61"/>
    <mergeCell ref="AA61:AD61"/>
    <mergeCell ref="A59:Z59"/>
    <mergeCell ref="AA59:AD59"/>
    <mergeCell ref="A54:E54"/>
    <mergeCell ref="A55:E55"/>
    <mergeCell ref="AA64:AD64"/>
    <mergeCell ref="A57:Z57"/>
    <mergeCell ref="AA57:AD57"/>
    <mergeCell ref="A58:Z58"/>
    <mergeCell ref="AA58:AD58"/>
    <mergeCell ref="A65:Z65"/>
    <mergeCell ref="AA65:AD65"/>
    <mergeCell ref="A62:Z62"/>
    <mergeCell ref="AA62:AD62"/>
    <mergeCell ref="A63:Z63"/>
    <mergeCell ref="AA63:AD63"/>
    <mergeCell ref="A64:Z64"/>
    <mergeCell ref="AA68:AD68"/>
    <mergeCell ref="A69:Z69"/>
    <mergeCell ref="AA69:AD69"/>
    <mergeCell ref="A66:Z66"/>
    <mergeCell ref="AA66:AD66"/>
    <mergeCell ref="A67:Z67"/>
    <mergeCell ref="AA67:AD67"/>
    <mergeCell ref="A68:Z68"/>
    <mergeCell ref="AA72:AD72"/>
    <mergeCell ref="A74:Z74"/>
    <mergeCell ref="AA74:AD74"/>
    <mergeCell ref="A70:Z70"/>
    <mergeCell ref="AA70:AD70"/>
    <mergeCell ref="A71:Z71"/>
    <mergeCell ref="AA71:AD71"/>
    <mergeCell ref="A72:Z72"/>
    <mergeCell ref="AA78:AD78"/>
    <mergeCell ref="A80:Z80"/>
    <mergeCell ref="AA80:AD80"/>
    <mergeCell ref="A75:Z75"/>
    <mergeCell ref="AA75:AD75"/>
    <mergeCell ref="A77:Z77"/>
    <mergeCell ref="AA77:AD77"/>
    <mergeCell ref="A78:Z78"/>
    <mergeCell ref="A76:E76"/>
    <mergeCell ref="AA84:AD84"/>
    <mergeCell ref="A81:Z81"/>
    <mergeCell ref="AA81:AD81"/>
    <mergeCell ref="A82:Z82"/>
    <mergeCell ref="AA82:AD82"/>
    <mergeCell ref="A83:Z83"/>
    <mergeCell ref="AA83:AD83"/>
    <mergeCell ref="A84:Z84"/>
    <mergeCell ref="AA90:AD90"/>
    <mergeCell ref="A88:Z88"/>
    <mergeCell ref="AA88:AD88"/>
    <mergeCell ref="A89:Z89"/>
    <mergeCell ref="AA89:AD89"/>
    <mergeCell ref="A90:Z90"/>
    <mergeCell ref="AA93:AD93"/>
    <mergeCell ref="A94:Z94"/>
    <mergeCell ref="AA94:AD94"/>
    <mergeCell ref="A91:Z91"/>
    <mergeCell ref="AA91:AD91"/>
    <mergeCell ref="A92:Z92"/>
    <mergeCell ref="AA92:AD92"/>
    <mergeCell ref="A93:Z93"/>
    <mergeCell ref="AA97:AD97"/>
    <mergeCell ref="A98:Z98"/>
    <mergeCell ref="AA98:AD98"/>
    <mergeCell ref="A95:Z95"/>
    <mergeCell ref="AA95:AD95"/>
    <mergeCell ref="A96:Z96"/>
    <mergeCell ref="AA96:AD96"/>
    <mergeCell ref="A97:Z97"/>
    <mergeCell ref="A104:Z104"/>
    <mergeCell ref="AA104:AD104"/>
    <mergeCell ref="A101:F101"/>
    <mergeCell ref="A99:Z99"/>
    <mergeCell ref="AA99:AD99"/>
    <mergeCell ref="A102:F102"/>
    <mergeCell ref="A103:F103"/>
    <mergeCell ref="A105:Z105"/>
    <mergeCell ref="AA105:AD105"/>
    <mergeCell ref="A106:Z106"/>
    <mergeCell ref="AA106:AD106"/>
    <mergeCell ref="A107:Z107"/>
    <mergeCell ref="AA107:AD107"/>
    <mergeCell ref="A108:Z108"/>
    <mergeCell ref="AA108:AD108"/>
    <mergeCell ref="A112:Z112"/>
    <mergeCell ref="AA112:AD112"/>
    <mergeCell ref="A109:Z109"/>
    <mergeCell ref="AA109:AD109"/>
    <mergeCell ref="A110:Z110"/>
    <mergeCell ref="AA110:AD110"/>
    <mergeCell ref="A113:Z113"/>
    <mergeCell ref="AA113:AD113"/>
    <mergeCell ref="A5:AA5"/>
    <mergeCell ref="A7:I7"/>
    <mergeCell ref="A41:Z41"/>
    <mergeCell ref="AA41:AD41"/>
    <mergeCell ref="A42:Z42"/>
    <mergeCell ref="AA42:AD42"/>
    <mergeCell ref="A111:Z111"/>
    <mergeCell ref="AA111:AD111"/>
    <mergeCell ref="A47:Z47"/>
    <mergeCell ref="AA47:AD47"/>
    <mergeCell ref="A48:Z48"/>
    <mergeCell ref="AA48:AD48"/>
    <mergeCell ref="A49:Z49"/>
    <mergeCell ref="AA49:AD49"/>
    <mergeCell ref="AA87:AD87"/>
    <mergeCell ref="A85:Z85"/>
    <mergeCell ref="AA85:AD85"/>
    <mergeCell ref="A86:Z86"/>
    <mergeCell ref="AA86:AD86"/>
    <mergeCell ref="A87:Z87"/>
    <mergeCell ref="A114:Z114"/>
    <mergeCell ref="AA114:AD114"/>
    <mergeCell ref="A116:Z116"/>
    <mergeCell ref="AA116:AD116"/>
    <mergeCell ref="A117:Z117"/>
    <mergeCell ref="AA117:AD117"/>
    <mergeCell ref="A123:Z123"/>
    <mergeCell ref="AA123:AD123"/>
    <mergeCell ref="A124:Z124"/>
    <mergeCell ref="AA124:AD124"/>
    <mergeCell ref="A118:Z118"/>
    <mergeCell ref="AA118:AD118"/>
    <mergeCell ref="A119:Z119"/>
    <mergeCell ref="AA119:AD119"/>
    <mergeCell ref="A121:Z121"/>
    <mergeCell ref="AA121:AD121"/>
    <mergeCell ref="A122:Z122"/>
    <mergeCell ref="A125:Z125"/>
    <mergeCell ref="AA125:AD125"/>
    <mergeCell ref="A128:Z128"/>
    <mergeCell ref="AA128:AD128"/>
    <mergeCell ref="A126:Z126"/>
    <mergeCell ref="AA126:AD126"/>
    <mergeCell ref="A127:Z127"/>
    <mergeCell ref="AA127:AD127"/>
    <mergeCell ref="AA122:AD12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&amp;C1.1 melléklet az 
1/2016.(II.09.)ÖK.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51"/>
  <sheetViews>
    <sheetView zoomScaleSheetLayoutView="100" workbookViewId="0" topLeftCell="D1">
      <selection activeCell="E1" sqref="E1:G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5.57421875" style="11" customWidth="1"/>
    <col min="4" max="4" width="14.00390625" style="8" customWidth="1"/>
    <col min="5" max="5" width="47.28125" style="8" customWidth="1"/>
    <col min="6" max="6" width="19.140625" style="8" customWidth="1"/>
    <col min="7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50" t="s">
        <v>628</v>
      </c>
      <c r="F1" s="350"/>
      <c r="G1" s="350"/>
    </row>
    <row r="2" spans="2:8" ht="25.5" customHeight="1">
      <c r="B2" s="94" t="s">
        <v>594</v>
      </c>
      <c r="C2" s="94"/>
      <c r="D2" s="95"/>
      <c r="E2" s="95"/>
      <c r="F2" s="95"/>
      <c r="G2" s="95"/>
      <c r="H2" s="335"/>
    </row>
    <row r="3" spans="2:8" ht="14.25" thickBot="1">
      <c r="B3" s="339" t="s">
        <v>477</v>
      </c>
      <c r="C3" s="339"/>
      <c r="D3" s="339"/>
      <c r="E3" s="339"/>
      <c r="F3" s="246"/>
      <c r="G3" s="161" t="s">
        <v>607</v>
      </c>
      <c r="H3" s="335"/>
    </row>
    <row r="4" spans="1:8" ht="18" customHeight="1" thickBot="1">
      <c r="A4" s="348" t="s">
        <v>369</v>
      </c>
      <c r="B4" s="13" t="s">
        <v>370</v>
      </c>
      <c r="C4" s="233"/>
      <c r="D4" s="14"/>
      <c r="E4" s="13" t="s">
        <v>371</v>
      </c>
      <c r="F4" s="233"/>
      <c r="G4" s="14"/>
      <c r="H4" s="335"/>
    </row>
    <row r="5" spans="1:8" s="18" customFormat="1" ht="35.25" customHeight="1" thickBot="1">
      <c r="A5" s="349"/>
      <c r="B5" s="15" t="s">
        <v>372</v>
      </c>
      <c r="C5" s="241" t="s">
        <v>606</v>
      </c>
      <c r="D5" s="16" t="s">
        <v>603</v>
      </c>
      <c r="E5" s="15" t="s">
        <v>372</v>
      </c>
      <c r="F5" s="241" t="s">
        <v>606</v>
      </c>
      <c r="G5" s="16" t="s">
        <v>608</v>
      </c>
      <c r="H5" s="335"/>
    </row>
    <row r="6" spans="1:8" ht="12.75" customHeight="1">
      <c r="A6" s="22" t="s">
        <v>376</v>
      </c>
      <c r="B6" s="23" t="s">
        <v>446</v>
      </c>
      <c r="C6" s="234"/>
      <c r="D6" s="24">
        <v>0</v>
      </c>
      <c r="E6" s="23" t="s">
        <v>378</v>
      </c>
      <c r="F6" s="234"/>
      <c r="G6" s="24"/>
      <c r="H6" s="335"/>
    </row>
    <row r="7" spans="1:8" ht="12.75" customHeight="1">
      <c r="A7" s="25" t="s">
        <v>379</v>
      </c>
      <c r="B7" s="26" t="s">
        <v>447</v>
      </c>
      <c r="C7" s="235"/>
      <c r="D7" s="27"/>
      <c r="E7" s="26" t="s">
        <v>380</v>
      </c>
      <c r="F7" s="235"/>
      <c r="G7" s="27"/>
      <c r="H7" s="335"/>
    </row>
    <row r="8" spans="1:8" ht="12.75" customHeight="1">
      <c r="A8" s="25" t="s">
        <v>373</v>
      </c>
      <c r="B8" s="26" t="s">
        <v>377</v>
      </c>
      <c r="C8" s="235"/>
      <c r="D8" s="27">
        <v>0</v>
      </c>
      <c r="E8" s="26" t="s">
        <v>381</v>
      </c>
      <c r="F8" s="235"/>
      <c r="G8" s="27"/>
      <c r="H8" s="335"/>
    </row>
    <row r="9" spans="1:8" ht="12.75" customHeight="1">
      <c r="A9" s="25" t="s">
        <v>374</v>
      </c>
      <c r="B9" s="28" t="s">
        <v>448</v>
      </c>
      <c r="C9" s="242"/>
      <c r="D9" s="27"/>
      <c r="E9" s="26" t="s">
        <v>382</v>
      </c>
      <c r="F9" s="235"/>
      <c r="G9" s="27"/>
      <c r="H9" s="335"/>
    </row>
    <row r="10" spans="1:8" ht="12.75" customHeight="1">
      <c r="A10" s="25" t="s">
        <v>375</v>
      </c>
      <c r="B10" s="26" t="s">
        <v>449</v>
      </c>
      <c r="C10" s="235"/>
      <c r="D10" s="27"/>
      <c r="E10" s="26" t="s">
        <v>451</v>
      </c>
      <c r="F10" s="235"/>
      <c r="G10" s="27"/>
      <c r="H10" s="335"/>
    </row>
    <row r="11" spans="1:8" ht="12.75" customHeight="1" thickBot="1">
      <c r="A11" s="32" t="s">
        <v>383</v>
      </c>
      <c r="B11" s="33" t="s">
        <v>450</v>
      </c>
      <c r="C11" s="243"/>
      <c r="D11" s="34"/>
      <c r="E11" s="35" t="s">
        <v>454</v>
      </c>
      <c r="F11" s="243"/>
      <c r="G11" s="151"/>
      <c r="H11" s="335"/>
    </row>
    <row r="12" spans="1:8" s="156" customFormat="1" ht="13.5" thickBot="1">
      <c r="A12" s="29" t="s">
        <v>384</v>
      </c>
      <c r="B12" s="38" t="s">
        <v>472</v>
      </c>
      <c r="C12" s="237"/>
      <c r="D12" s="39">
        <f>SUM(D6:D11)</f>
        <v>0</v>
      </c>
      <c r="E12" s="38" t="s">
        <v>474</v>
      </c>
      <c r="F12" s="247"/>
      <c r="G12" s="152">
        <f>SUM(G6:G11)</f>
        <v>0</v>
      </c>
      <c r="H12" s="335"/>
    </row>
    <row r="13" spans="1:7" ht="12.75">
      <c r="A13" s="40" t="s">
        <v>385</v>
      </c>
      <c r="B13" s="23" t="s">
        <v>457</v>
      </c>
      <c r="C13" s="234"/>
      <c r="D13" s="24"/>
      <c r="E13" s="23" t="s">
        <v>410</v>
      </c>
      <c r="F13" s="234"/>
      <c r="G13" s="24"/>
    </row>
    <row r="14" spans="1:7" ht="12.75">
      <c r="A14" s="36" t="s">
        <v>386</v>
      </c>
      <c r="B14" s="26" t="s">
        <v>458</v>
      </c>
      <c r="C14" s="235"/>
      <c r="D14" s="27"/>
      <c r="E14" s="26" t="s">
        <v>411</v>
      </c>
      <c r="F14" s="235"/>
      <c r="G14" s="27"/>
    </row>
    <row r="15" spans="1:7" ht="12.75">
      <c r="A15" s="36" t="s">
        <v>387</v>
      </c>
      <c r="B15" s="41" t="s">
        <v>462</v>
      </c>
      <c r="C15" s="236"/>
      <c r="D15" s="27"/>
      <c r="E15" s="26" t="s">
        <v>459</v>
      </c>
      <c r="F15" s="235"/>
      <c r="G15" s="27"/>
    </row>
    <row r="16" spans="1:7" ht="13.5" thickBot="1">
      <c r="A16" s="40" t="s">
        <v>388</v>
      </c>
      <c r="B16" s="41"/>
      <c r="C16" s="236"/>
      <c r="D16" s="42"/>
      <c r="E16" s="35" t="s">
        <v>463</v>
      </c>
      <c r="F16" s="248"/>
      <c r="G16" s="153"/>
    </row>
    <row r="17" spans="1:7" s="156" customFormat="1" ht="12.75">
      <c r="A17" s="89">
        <v>12</v>
      </c>
      <c r="B17" s="91" t="s">
        <v>473</v>
      </c>
      <c r="C17" s="244"/>
      <c r="D17" s="92">
        <f>SUM(D13:D15)</f>
        <v>0</v>
      </c>
      <c r="E17" s="91" t="s">
        <v>475</v>
      </c>
      <c r="F17" s="249"/>
      <c r="G17" s="154">
        <f>SUM(G13:G16)</f>
        <v>0</v>
      </c>
    </row>
    <row r="18" spans="1:91" s="158" customFormat="1" ht="12.75">
      <c r="A18" s="90" t="s">
        <v>390</v>
      </c>
      <c r="B18" s="90" t="s">
        <v>160</v>
      </c>
      <c r="C18" s="90"/>
      <c r="D18" s="93">
        <f>SUM(D12,D17)</f>
        <v>0</v>
      </c>
      <c r="E18" s="90" t="s">
        <v>476</v>
      </c>
      <c r="F18" s="90"/>
      <c r="G18" s="93">
        <f>SUM(G12,G17)</f>
        <v>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</row>
    <row r="19" spans="2:7" ht="14.25" thickBot="1">
      <c r="B19" s="339" t="s">
        <v>478</v>
      </c>
      <c r="C19" s="339"/>
      <c r="D19" s="339"/>
      <c r="E19" s="339"/>
      <c r="F19" s="246"/>
      <c r="G19" s="161" t="s">
        <v>609</v>
      </c>
    </row>
    <row r="20" spans="1:7" ht="18" customHeight="1" thickBot="1">
      <c r="A20" s="348" t="s">
        <v>369</v>
      </c>
      <c r="B20" s="13" t="s">
        <v>370</v>
      </c>
      <c r="C20" s="233"/>
      <c r="D20" s="14"/>
      <c r="E20" s="13" t="s">
        <v>371</v>
      </c>
      <c r="F20" s="233"/>
      <c r="G20" s="14"/>
    </row>
    <row r="21" spans="1:8" s="18" customFormat="1" ht="34.5" customHeight="1" thickBot="1">
      <c r="A21" s="349"/>
      <c r="B21" s="15" t="s">
        <v>372</v>
      </c>
      <c r="C21" s="241" t="s">
        <v>606</v>
      </c>
      <c r="D21" s="16" t="s">
        <v>610</v>
      </c>
      <c r="E21" s="15" t="s">
        <v>372</v>
      </c>
      <c r="F21" s="241" t="s">
        <v>606</v>
      </c>
      <c r="G21" s="16" t="s">
        <v>611</v>
      </c>
      <c r="H21" s="8"/>
    </row>
    <row r="22" spans="1:7" ht="12.75" customHeight="1">
      <c r="A22" s="22" t="s">
        <v>376</v>
      </c>
      <c r="B22" s="23" t="s">
        <v>446</v>
      </c>
      <c r="C22" s="234"/>
      <c r="D22" s="125"/>
      <c r="E22" s="23" t="s">
        <v>378</v>
      </c>
      <c r="F22" s="234"/>
      <c r="G22" s="125"/>
    </row>
    <row r="23" spans="1:7" ht="12.75" customHeight="1">
      <c r="A23" s="25" t="s">
        <v>379</v>
      </c>
      <c r="B23" s="26" t="s">
        <v>447</v>
      </c>
      <c r="C23" s="235"/>
      <c r="D23" s="126"/>
      <c r="E23" s="26" t="s">
        <v>380</v>
      </c>
      <c r="F23" s="235"/>
      <c r="G23" s="126"/>
    </row>
    <row r="24" spans="1:7" ht="12.75" customHeight="1">
      <c r="A24" s="25" t="s">
        <v>373</v>
      </c>
      <c r="B24" s="26" t="s">
        <v>377</v>
      </c>
      <c r="C24" s="235"/>
      <c r="D24" s="126"/>
      <c r="E24" s="26" t="s">
        <v>381</v>
      </c>
      <c r="F24" s="235"/>
      <c r="G24" s="126"/>
    </row>
    <row r="25" spans="1:7" ht="12.75" customHeight="1">
      <c r="A25" s="25" t="s">
        <v>374</v>
      </c>
      <c r="B25" s="28" t="s">
        <v>448</v>
      </c>
      <c r="C25" s="242"/>
      <c r="D25" s="126"/>
      <c r="E25" s="26" t="s">
        <v>382</v>
      </c>
      <c r="F25" s="235"/>
      <c r="G25" s="126"/>
    </row>
    <row r="26" spans="1:7" ht="12.75" customHeight="1">
      <c r="A26" s="25" t="s">
        <v>375</v>
      </c>
      <c r="B26" s="26" t="s">
        <v>449</v>
      </c>
      <c r="C26" s="235"/>
      <c r="D26" s="126"/>
      <c r="E26" s="26" t="s">
        <v>451</v>
      </c>
      <c r="F26" s="235"/>
      <c r="G26" s="126"/>
    </row>
    <row r="27" spans="1:7" ht="12.75" customHeight="1">
      <c r="A27" s="32" t="s">
        <v>383</v>
      </c>
      <c r="B27" s="33" t="s">
        <v>450</v>
      </c>
      <c r="C27" s="243"/>
      <c r="D27" s="128"/>
      <c r="E27" s="35" t="s">
        <v>454</v>
      </c>
      <c r="F27" s="243"/>
      <c r="G27" s="162"/>
    </row>
    <row r="28" spans="1:7" ht="12.75" customHeight="1" thickBot="1">
      <c r="A28" s="32"/>
      <c r="B28" s="33"/>
      <c r="C28" s="245"/>
      <c r="D28" s="131"/>
      <c r="E28" s="33" t="s">
        <v>509</v>
      </c>
      <c r="F28" s="243"/>
      <c r="G28" s="163"/>
    </row>
    <row r="29" spans="1:7" s="156" customFormat="1" ht="13.5" thickBot="1">
      <c r="A29" s="29" t="s">
        <v>384</v>
      </c>
      <c r="B29" s="38" t="s">
        <v>472</v>
      </c>
      <c r="C29" s="237"/>
      <c r="D29" s="39">
        <f>SUM(D22:D27)</f>
        <v>0</v>
      </c>
      <c r="E29" s="38" t="s">
        <v>474</v>
      </c>
      <c r="F29" s="247"/>
      <c r="G29" s="159">
        <f>SUM(G22:G25,G27,G28)</f>
        <v>0</v>
      </c>
    </row>
    <row r="30" spans="1:7" ht="12.75">
      <c r="A30" s="40" t="s">
        <v>385</v>
      </c>
      <c r="B30" s="23" t="s">
        <v>457</v>
      </c>
      <c r="C30" s="234"/>
      <c r="D30" s="125"/>
      <c r="E30" s="23" t="s">
        <v>410</v>
      </c>
      <c r="F30" s="234"/>
      <c r="G30" s="125"/>
    </row>
    <row r="31" spans="1:7" ht="12.75">
      <c r="A31" s="36" t="s">
        <v>386</v>
      </c>
      <c r="B31" s="26" t="s">
        <v>458</v>
      </c>
      <c r="C31" s="235"/>
      <c r="D31" s="126"/>
      <c r="E31" s="26" t="s">
        <v>411</v>
      </c>
      <c r="F31" s="235"/>
      <c r="G31" s="126"/>
    </row>
    <row r="32" spans="1:7" ht="12.75">
      <c r="A32" s="36" t="s">
        <v>387</v>
      </c>
      <c r="B32" s="41" t="s">
        <v>462</v>
      </c>
      <c r="C32" s="236"/>
      <c r="D32" s="126"/>
      <c r="E32" s="26" t="s">
        <v>459</v>
      </c>
      <c r="F32" s="235"/>
      <c r="G32" s="126"/>
    </row>
    <row r="33" spans="1:7" ht="13.5" thickBot="1">
      <c r="A33" s="40" t="s">
        <v>388</v>
      </c>
      <c r="B33" s="41"/>
      <c r="C33" s="236"/>
      <c r="D33" s="127"/>
      <c r="E33" s="35" t="s">
        <v>463</v>
      </c>
      <c r="F33" s="248"/>
      <c r="G33" s="125"/>
    </row>
    <row r="34" spans="1:7" s="156" customFormat="1" ht="12.75">
      <c r="A34" s="89">
        <v>12</v>
      </c>
      <c r="B34" s="91" t="s">
        <v>473</v>
      </c>
      <c r="C34" s="244"/>
      <c r="D34" s="92">
        <f>SUM(D30:D33)</f>
        <v>0</v>
      </c>
      <c r="E34" s="91" t="s">
        <v>475</v>
      </c>
      <c r="F34" s="249"/>
      <c r="G34" s="160">
        <f>SUM(G30:G33)</f>
        <v>0</v>
      </c>
    </row>
    <row r="35" spans="1:91" s="158" customFormat="1" ht="12.75">
      <c r="A35" s="90" t="s">
        <v>390</v>
      </c>
      <c r="B35" s="90" t="s">
        <v>160</v>
      </c>
      <c r="C35" s="90"/>
      <c r="D35" s="93">
        <f>SUM(D29,D34)</f>
        <v>0</v>
      </c>
      <c r="E35" s="90" t="s">
        <v>476</v>
      </c>
      <c r="F35" s="90"/>
      <c r="G35" s="93">
        <f>SUM(G29,G34)</f>
        <v>0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</row>
    <row r="36" spans="2:7" ht="14.25" thickBot="1">
      <c r="B36" s="339" t="s">
        <v>479</v>
      </c>
      <c r="C36" s="339"/>
      <c r="D36" s="339"/>
      <c r="E36" s="339"/>
      <c r="F36" s="246"/>
      <c r="G36" s="161" t="s">
        <v>609</v>
      </c>
    </row>
    <row r="37" spans="1:7" ht="13.5" thickBot="1">
      <c r="A37" s="348" t="s">
        <v>369</v>
      </c>
      <c r="B37" s="13" t="s">
        <v>370</v>
      </c>
      <c r="C37" s="233"/>
      <c r="D37" s="14"/>
      <c r="E37" s="13" t="s">
        <v>371</v>
      </c>
      <c r="F37" s="233"/>
      <c r="G37" s="14"/>
    </row>
    <row r="38" spans="1:7" ht="34.5" thickBot="1">
      <c r="A38" s="349"/>
      <c r="B38" s="15" t="s">
        <v>372</v>
      </c>
      <c r="C38" s="241" t="s">
        <v>606</v>
      </c>
      <c r="D38" s="16" t="s">
        <v>603</v>
      </c>
      <c r="E38" s="15" t="s">
        <v>372</v>
      </c>
      <c r="F38" s="241" t="s">
        <v>606</v>
      </c>
      <c r="G38" s="16" t="s">
        <v>611</v>
      </c>
    </row>
    <row r="39" spans="1:7" ht="12.75">
      <c r="A39" s="22" t="s">
        <v>376</v>
      </c>
      <c r="B39" s="23" t="s">
        <v>446</v>
      </c>
      <c r="C39" s="24"/>
      <c r="D39" s="24"/>
      <c r="E39" s="23" t="s">
        <v>378</v>
      </c>
      <c r="F39" s="24">
        <v>21365000</v>
      </c>
      <c r="G39" s="24">
        <v>22564127</v>
      </c>
    </row>
    <row r="40" spans="1:7" ht="12.75">
      <c r="A40" s="25" t="s">
        <v>379</v>
      </c>
      <c r="B40" s="26" t="s">
        <v>447</v>
      </c>
      <c r="C40" s="27"/>
      <c r="D40" s="27">
        <v>592892</v>
      </c>
      <c r="E40" s="26" t="s">
        <v>380</v>
      </c>
      <c r="F40" s="27">
        <v>5799000</v>
      </c>
      <c r="G40" s="27">
        <v>6020474</v>
      </c>
    </row>
    <row r="41" spans="1:7" ht="12.75">
      <c r="A41" s="25" t="s">
        <v>373</v>
      </c>
      <c r="B41" s="26" t="s">
        <v>377</v>
      </c>
      <c r="C41" s="27"/>
      <c r="D41" s="27"/>
      <c r="E41" s="26" t="s">
        <v>381</v>
      </c>
      <c r="F41" s="27">
        <v>6564000</v>
      </c>
      <c r="G41" s="27">
        <v>6665969</v>
      </c>
    </row>
    <row r="42" spans="1:7" ht="12.75">
      <c r="A42" s="25" t="s">
        <v>374</v>
      </c>
      <c r="B42" s="28" t="s">
        <v>448</v>
      </c>
      <c r="C42" s="27"/>
      <c r="D42" s="27">
        <v>123162</v>
      </c>
      <c r="E42" s="26" t="s">
        <v>382</v>
      </c>
      <c r="F42" s="27"/>
      <c r="G42" s="27"/>
    </row>
    <row r="43" spans="1:7" ht="12.75">
      <c r="A43" s="25" t="s">
        <v>375</v>
      </c>
      <c r="B43" s="26" t="s">
        <v>449</v>
      </c>
      <c r="C43" s="27"/>
      <c r="D43" s="27"/>
      <c r="E43" s="26" t="s">
        <v>451</v>
      </c>
      <c r="F43" s="27"/>
      <c r="G43" s="27"/>
    </row>
    <row r="44" spans="1:7" ht="13.5" thickBot="1">
      <c r="A44" s="32" t="s">
        <v>383</v>
      </c>
      <c r="B44" s="33" t="s">
        <v>450</v>
      </c>
      <c r="C44" s="155">
        <v>34833000</v>
      </c>
      <c r="D44" s="155">
        <v>35639516</v>
      </c>
      <c r="E44" s="35" t="s">
        <v>509</v>
      </c>
      <c r="F44" s="151"/>
      <c r="G44" s="151"/>
    </row>
    <row r="45" spans="1:7" s="156" customFormat="1" ht="13.5" thickBot="1">
      <c r="A45" s="29" t="s">
        <v>384</v>
      </c>
      <c r="B45" s="38" t="s">
        <v>472</v>
      </c>
      <c r="C45" s="39">
        <f>SUM(C39:C44)</f>
        <v>34833000</v>
      </c>
      <c r="D45" s="39">
        <f>SUM(D39:D44)</f>
        <v>36355570</v>
      </c>
      <c r="E45" s="38" t="s">
        <v>474</v>
      </c>
      <c r="F45" s="159">
        <f>SUM(F39:F44)</f>
        <v>33728000</v>
      </c>
      <c r="G45" s="159">
        <f>SUM(G39:G44)</f>
        <v>35250570</v>
      </c>
    </row>
    <row r="46" spans="1:7" ht="12.75">
      <c r="A46" s="40" t="s">
        <v>385</v>
      </c>
      <c r="B46" s="23" t="s">
        <v>457</v>
      </c>
      <c r="C46" s="24"/>
      <c r="D46" s="24"/>
      <c r="E46" s="23" t="s">
        <v>410</v>
      </c>
      <c r="F46" s="24">
        <v>1105000</v>
      </c>
      <c r="G46" s="24">
        <v>1105000</v>
      </c>
    </row>
    <row r="47" spans="1:7" ht="12.75">
      <c r="A47" s="36" t="s">
        <v>386</v>
      </c>
      <c r="B47" s="26" t="s">
        <v>458</v>
      </c>
      <c r="C47" s="27"/>
      <c r="D47" s="27"/>
      <c r="E47" s="26" t="s">
        <v>411</v>
      </c>
      <c r="F47" s="27"/>
      <c r="G47" s="27"/>
    </row>
    <row r="48" spans="1:7" ht="12.75">
      <c r="A48" s="36" t="s">
        <v>387</v>
      </c>
      <c r="B48" s="41" t="s">
        <v>462</v>
      </c>
      <c r="C48" s="27"/>
      <c r="D48" s="27"/>
      <c r="E48" s="26" t="s">
        <v>459</v>
      </c>
      <c r="F48" s="27"/>
      <c r="G48" s="27"/>
    </row>
    <row r="49" spans="1:7" ht="13.5" thickBot="1">
      <c r="A49" s="40" t="s">
        <v>388</v>
      </c>
      <c r="B49" s="41"/>
      <c r="C49" s="42"/>
      <c r="D49" s="42"/>
      <c r="E49" s="35" t="s">
        <v>463</v>
      </c>
      <c r="F49" s="153"/>
      <c r="G49" s="153"/>
    </row>
    <row r="50" spans="1:7" s="156" customFormat="1" ht="12.75">
      <c r="A50" s="89">
        <v>12</v>
      </c>
      <c r="B50" s="91" t="s">
        <v>473</v>
      </c>
      <c r="C50" s="92">
        <f>SUM(C46:C49)</f>
        <v>0</v>
      </c>
      <c r="D50" s="92"/>
      <c r="E50" s="91" t="s">
        <v>475</v>
      </c>
      <c r="F50" s="160">
        <f>SUM(F46:F49)</f>
        <v>1105000</v>
      </c>
      <c r="G50" s="160">
        <f>SUM(G46:G49)</f>
        <v>1105000</v>
      </c>
    </row>
    <row r="51" spans="1:7" s="156" customFormat="1" ht="12.75">
      <c r="A51" s="90" t="s">
        <v>390</v>
      </c>
      <c r="B51" s="90" t="s">
        <v>160</v>
      </c>
      <c r="C51" s="93">
        <f>SUM(C45,C50)</f>
        <v>34833000</v>
      </c>
      <c r="D51" s="93">
        <f>SUM(D45,D50)</f>
        <v>36355570</v>
      </c>
      <c r="E51" s="90" t="s">
        <v>476</v>
      </c>
      <c r="F51" s="93">
        <f>SUM(F45,F50)</f>
        <v>34833000</v>
      </c>
      <c r="G51" s="93">
        <f>SUM(G45,G50)</f>
        <v>36355570</v>
      </c>
    </row>
  </sheetData>
  <sheetProtection/>
  <mergeCells count="8">
    <mergeCell ref="E1:G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C34">
      <selection activeCell="G38" sqref="G38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6.28125" style="11" customWidth="1"/>
    <col min="4" max="4" width="14.00390625" style="8" customWidth="1"/>
    <col min="5" max="5" width="47.28125" style="8" customWidth="1"/>
    <col min="6" max="6" width="19.140625" style="8" customWidth="1"/>
    <col min="7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50" t="s">
        <v>592</v>
      </c>
      <c r="F1" s="350"/>
      <c r="G1" s="350"/>
    </row>
    <row r="2" spans="2:8" ht="25.5" customHeight="1">
      <c r="B2" s="94" t="s">
        <v>595</v>
      </c>
      <c r="C2" s="94"/>
      <c r="D2" s="95"/>
      <c r="E2" s="95"/>
      <c r="F2" s="95"/>
      <c r="G2" s="95"/>
      <c r="H2" s="335"/>
    </row>
    <row r="3" spans="2:8" ht="14.25" thickBot="1">
      <c r="B3" s="339" t="s">
        <v>477</v>
      </c>
      <c r="C3" s="339"/>
      <c r="D3" s="339"/>
      <c r="E3" s="339"/>
      <c r="F3" s="246"/>
      <c r="G3" s="12" t="s">
        <v>609</v>
      </c>
      <c r="H3" s="335"/>
    </row>
    <row r="4" spans="1:8" ht="18" customHeight="1" thickBot="1">
      <c r="A4" s="348" t="s">
        <v>369</v>
      </c>
      <c r="B4" s="13" t="s">
        <v>370</v>
      </c>
      <c r="C4" s="233"/>
      <c r="D4" s="14"/>
      <c r="E4" s="13" t="s">
        <v>371</v>
      </c>
      <c r="F4" s="233"/>
      <c r="G4" s="14"/>
      <c r="H4" s="335"/>
    </row>
    <row r="5" spans="1:8" s="18" customFormat="1" ht="35.25" customHeight="1" thickBot="1">
      <c r="A5" s="349"/>
      <c r="B5" s="15" t="s">
        <v>372</v>
      </c>
      <c r="C5" s="241" t="s">
        <v>606</v>
      </c>
      <c r="D5" s="16" t="s">
        <v>603</v>
      </c>
      <c r="E5" s="15" t="s">
        <v>372</v>
      </c>
      <c r="F5" s="241" t="s">
        <v>606</v>
      </c>
      <c r="G5" s="16" t="s">
        <v>611</v>
      </c>
      <c r="H5" s="335"/>
    </row>
    <row r="6" spans="1:8" ht="12.75" customHeight="1">
      <c r="A6" s="22" t="s">
        <v>376</v>
      </c>
      <c r="B6" s="23" t="s">
        <v>446</v>
      </c>
      <c r="C6" s="234"/>
      <c r="D6" s="24">
        <v>0</v>
      </c>
      <c r="E6" s="23" t="s">
        <v>378</v>
      </c>
      <c r="F6" s="234"/>
      <c r="G6" s="24"/>
      <c r="H6" s="335"/>
    </row>
    <row r="7" spans="1:8" ht="12.75" customHeight="1">
      <c r="A7" s="25" t="s">
        <v>379</v>
      </c>
      <c r="B7" s="26" t="s">
        <v>447</v>
      </c>
      <c r="C7" s="235"/>
      <c r="D7" s="27"/>
      <c r="E7" s="26" t="s">
        <v>380</v>
      </c>
      <c r="F7" s="235"/>
      <c r="G7" s="27"/>
      <c r="H7" s="335"/>
    </row>
    <row r="8" spans="1:8" ht="12.75" customHeight="1">
      <c r="A8" s="25" t="s">
        <v>373</v>
      </c>
      <c r="B8" s="26" t="s">
        <v>377</v>
      </c>
      <c r="C8" s="235"/>
      <c r="D8" s="27">
        <v>0</v>
      </c>
      <c r="E8" s="26" t="s">
        <v>381</v>
      </c>
      <c r="F8" s="235"/>
      <c r="G8" s="27"/>
      <c r="H8" s="335"/>
    </row>
    <row r="9" spans="1:8" ht="12.75" customHeight="1">
      <c r="A9" s="25" t="s">
        <v>374</v>
      </c>
      <c r="B9" s="28" t="s">
        <v>448</v>
      </c>
      <c r="C9" s="242"/>
      <c r="D9" s="27"/>
      <c r="E9" s="26" t="s">
        <v>382</v>
      </c>
      <c r="F9" s="235"/>
      <c r="G9" s="27"/>
      <c r="H9" s="335"/>
    </row>
    <row r="10" spans="1:8" ht="12.75" customHeight="1">
      <c r="A10" s="25" t="s">
        <v>375</v>
      </c>
      <c r="B10" s="26" t="s">
        <v>449</v>
      </c>
      <c r="C10" s="235"/>
      <c r="D10" s="27"/>
      <c r="E10" s="26" t="s">
        <v>451</v>
      </c>
      <c r="F10" s="235"/>
      <c r="G10" s="27"/>
      <c r="H10" s="335"/>
    </row>
    <row r="11" spans="1:8" ht="12.75" customHeight="1" thickBot="1">
      <c r="A11" s="32" t="s">
        <v>383</v>
      </c>
      <c r="B11" s="33" t="s">
        <v>450</v>
      </c>
      <c r="C11" s="243"/>
      <c r="D11" s="34"/>
      <c r="E11" s="35" t="s">
        <v>454</v>
      </c>
      <c r="F11" s="243"/>
      <c r="G11" s="151"/>
      <c r="H11" s="335"/>
    </row>
    <row r="12" spans="1:8" s="156" customFormat="1" ht="13.5" thickBot="1">
      <c r="A12" s="29" t="s">
        <v>384</v>
      </c>
      <c r="B12" s="38" t="s">
        <v>472</v>
      </c>
      <c r="C12" s="237"/>
      <c r="D12" s="39">
        <f>SUM(D6:D11)</f>
        <v>0</v>
      </c>
      <c r="E12" s="38" t="s">
        <v>474</v>
      </c>
      <c r="F12" s="247"/>
      <c r="G12" s="159">
        <f>SUM(G6:G11)</f>
        <v>0</v>
      </c>
      <c r="H12" s="335"/>
    </row>
    <row r="13" spans="1:7" ht="12.75">
      <c r="A13" s="40" t="s">
        <v>385</v>
      </c>
      <c r="B13" s="23" t="s">
        <v>457</v>
      </c>
      <c r="C13" s="234"/>
      <c r="D13" s="24"/>
      <c r="E13" s="23" t="s">
        <v>410</v>
      </c>
      <c r="F13" s="234"/>
      <c r="G13" s="24"/>
    </row>
    <row r="14" spans="1:7" ht="12.75">
      <c r="A14" s="36" t="s">
        <v>386</v>
      </c>
      <c r="B14" s="26" t="s">
        <v>458</v>
      </c>
      <c r="C14" s="235"/>
      <c r="D14" s="27"/>
      <c r="E14" s="26" t="s">
        <v>411</v>
      </c>
      <c r="F14" s="235"/>
      <c r="G14" s="27"/>
    </row>
    <row r="15" spans="1:7" ht="12.75">
      <c r="A15" s="36" t="s">
        <v>387</v>
      </c>
      <c r="B15" s="41" t="s">
        <v>462</v>
      </c>
      <c r="C15" s="236"/>
      <c r="D15" s="27"/>
      <c r="E15" s="26" t="s">
        <v>459</v>
      </c>
      <c r="F15" s="235"/>
      <c r="G15" s="27"/>
    </row>
    <row r="16" spans="1:7" ht="13.5" thickBot="1">
      <c r="A16" s="40" t="s">
        <v>388</v>
      </c>
      <c r="B16" s="41"/>
      <c r="C16" s="236"/>
      <c r="D16" s="42"/>
      <c r="E16" s="35" t="s">
        <v>463</v>
      </c>
      <c r="F16" s="248"/>
      <c r="G16" s="153"/>
    </row>
    <row r="17" spans="1:7" s="156" customFormat="1" ht="12.75">
      <c r="A17" s="89">
        <v>12</v>
      </c>
      <c r="B17" s="91" t="s">
        <v>473</v>
      </c>
      <c r="C17" s="244"/>
      <c r="D17" s="92">
        <f>SUM(D13:D15)</f>
        <v>0</v>
      </c>
      <c r="E17" s="91" t="s">
        <v>475</v>
      </c>
      <c r="F17" s="249"/>
      <c r="G17" s="160">
        <f>SUM(G13:G16)</f>
        <v>0</v>
      </c>
    </row>
    <row r="18" spans="1:91" s="158" customFormat="1" ht="12.75">
      <c r="A18" s="90" t="s">
        <v>390</v>
      </c>
      <c r="B18" s="90" t="s">
        <v>160</v>
      </c>
      <c r="C18" s="90"/>
      <c r="D18" s="93">
        <f>SUM(D12,D17)</f>
        <v>0</v>
      </c>
      <c r="E18" s="90" t="s">
        <v>476</v>
      </c>
      <c r="F18" s="90"/>
      <c r="G18" s="93">
        <f>SUM(G12,G17)</f>
        <v>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</row>
    <row r="19" spans="2:7" ht="14.25" thickBot="1">
      <c r="B19" s="339" t="s">
        <v>478</v>
      </c>
      <c r="C19" s="339"/>
      <c r="D19" s="339"/>
      <c r="E19" s="339"/>
      <c r="F19" s="246"/>
      <c r="G19" s="161" t="s">
        <v>609</v>
      </c>
    </row>
    <row r="20" spans="1:7" ht="18" customHeight="1" thickBot="1">
      <c r="A20" s="348" t="s">
        <v>369</v>
      </c>
      <c r="B20" s="13" t="s">
        <v>370</v>
      </c>
      <c r="C20" s="233"/>
      <c r="D20" s="14"/>
      <c r="E20" s="13" t="s">
        <v>371</v>
      </c>
      <c r="F20" s="233"/>
      <c r="G20" s="14"/>
    </row>
    <row r="21" spans="1:8" s="18" customFormat="1" ht="34.5" customHeight="1" thickBot="1">
      <c r="A21" s="349"/>
      <c r="B21" s="15" t="s">
        <v>372</v>
      </c>
      <c r="C21" s="16" t="s">
        <v>606</v>
      </c>
      <c r="D21" s="16" t="s">
        <v>603</v>
      </c>
      <c r="E21" s="15" t="s">
        <v>372</v>
      </c>
      <c r="F21" s="16" t="s">
        <v>602</v>
      </c>
      <c r="G21" s="16" t="s">
        <v>612</v>
      </c>
      <c r="H21" s="8"/>
    </row>
    <row r="22" spans="1:7" ht="12.75" customHeight="1">
      <c r="A22" s="22" t="s">
        <v>376</v>
      </c>
      <c r="B22" s="23" t="s">
        <v>446</v>
      </c>
      <c r="C22" s="125"/>
      <c r="D22" s="125"/>
      <c r="E22" s="23" t="s">
        <v>378</v>
      </c>
      <c r="F22" s="125">
        <v>42252000</v>
      </c>
      <c r="G22" s="125">
        <v>42854200</v>
      </c>
    </row>
    <row r="23" spans="1:7" ht="12.75" customHeight="1">
      <c r="A23" s="25" t="s">
        <v>379</v>
      </c>
      <c r="B23" s="26" t="s">
        <v>447</v>
      </c>
      <c r="C23" s="126"/>
      <c r="D23" s="126"/>
      <c r="E23" s="26" t="s">
        <v>380</v>
      </c>
      <c r="F23" s="126">
        <v>11895000</v>
      </c>
      <c r="G23" s="126">
        <v>10026124</v>
      </c>
    </row>
    <row r="24" spans="1:7" ht="12.75" customHeight="1">
      <c r="A24" s="25" t="s">
        <v>373</v>
      </c>
      <c r="B24" s="26" t="s">
        <v>377</v>
      </c>
      <c r="C24" s="126"/>
      <c r="D24" s="126"/>
      <c r="E24" s="26" t="s">
        <v>381</v>
      </c>
      <c r="F24" s="126">
        <v>27917000</v>
      </c>
      <c r="G24" s="126">
        <v>27918000</v>
      </c>
    </row>
    <row r="25" spans="1:7" ht="12.75" customHeight="1">
      <c r="A25" s="25" t="s">
        <v>374</v>
      </c>
      <c r="B25" s="28" t="s">
        <v>448</v>
      </c>
      <c r="C25" s="126">
        <v>10904000</v>
      </c>
      <c r="D25" s="126">
        <v>11131822</v>
      </c>
      <c r="E25" s="26" t="s">
        <v>382</v>
      </c>
      <c r="F25" s="126"/>
      <c r="G25" s="126"/>
    </row>
    <row r="26" spans="1:7" ht="12.75" customHeight="1">
      <c r="A26" s="25" t="s">
        <v>375</v>
      </c>
      <c r="B26" s="26" t="s">
        <v>449</v>
      </c>
      <c r="C26" s="126"/>
      <c r="D26" s="126"/>
      <c r="E26" s="26" t="s">
        <v>451</v>
      </c>
      <c r="F26" s="126"/>
      <c r="G26" s="126"/>
    </row>
    <row r="27" spans="1:7" ht="12.75" customHeight="1">
      <c r="A27" s="32" t="s">
        <v>383</v>
      </c>
      <c r="B27" s="33" t="s">
        <v>450</v>
      </c>
      <c r="C27" s="128">
        <v>74640000</v>
      </c>
      <c r="D27" s="128">
        <v>75146502</v>
      </c>
      <c r="E27" s="35" t="s">
        <v>454</v>
      </c>
      <c r="F27" s="162"/>
      <c r="G27" s="162"/>
    </row>
    <row r="28" spans="1:7" ht="12.75" customHeight="1" thickBot="1">
      <c r="A28" s="32"/>
      <c r="B28" s="33"/>
      <c r="C28" s="131"/>
      <c r="D28" s="131"/>
      <c r="E28" s="33" t="s">
        <v>509</v>
      </c>
      <c r="F28" s="163"/>
      <c r="G28" s="163"/>
    </row>
    <row r="29" spans="1:7" s="156" customFormat="1" ht="13.5" thickBot="1">
      <c r="A29" s="29" t="s">
        <v>384</v>
      </c>
      <c r="B29" s="38" t="s">
        <v>472</v>
      </c>
      <c r="C29" s="39">
        <f>SUM(C22:C27)</f>
        <v>85544000</v>
      </c>
      <c r="D29" s="39">
        <f>SUM(D22:D27)</f>
        <v>86278324</v>
      </c>
      <c r="E29" s="38" t="s">
        <v>474</v>
      </c>
      <c r="F29" s="159">
        <f>SUM(F22:F28)</f>
        <v>82064000</v>
      </c>
      <c r="G29" s="159">
        <f>SUM(G22:G28)</f>
        <v>80798324</v>
      </c>
    </row>
    <row r="30" spans="1:7" ht="12.75">
      <c r="A30" s="40" t="s">
        <v>385</v>
      </c>
      <c r="B30" s="23" t="s">
        <v>457</v>
      </c>
      <c r="C30" s="125"/>
      <c r="D30" s="125"/>
      <c r="E30" s="23" t="s">
        <v>410</v>
      </c>
      <c r="F30" s="125">
        <v>3480000</v>
      </c>
      <c r="G30" s="125">
        <v>3480000</v>
      </c>
    </row>
    <row r="31" spans="1:7" ht="12.75">
      <c r="A31" s="36" t="s">
        <v>386</v>
      </c>
      <c r="B31" s="26" t="s">
        <v>458</v>
      </c>
      <c r="C31" s="126"/>
      <c r="D31" s="126"/>
      <c r="E31" s="26" t="s">
        <v>411</v>
      </c>
      <c r="F31" s="126"/>
      <c r="G31" s="126"/>
    </row>
    <row r="32" spans="1:7" ht="12.75">
      <c r="A32" s="36" t="s">
        <v>387</v>
      </c>
      <c r="B32" s="41" t="s">
        <v>462</v>
      </c>
      <c r="C32" s="126"/>
      <c r="D32" s="126"/>
      <c r="E32" s="26" t="s">
        <v>459</v>
      </c>
      <c r="F32" s="126"/>
      <c r="G32" s="126"/>
    </row>
    <row r="33" spans="1:7" ht="13.5" thickBot="1">
      <c r="A33" s="40" t="s">
        <v>388</v>
      </c>
      <c r="B33" s="41"/>
      <c r="C33" s="127"/>
      <c r="D33" s="127"/>
      <c r="E33" s="35" t="s">
        <v>463</v>
      </c>
      <c r="F33" s="125"/>
      <c r="G33" s="125"/>
    </row>
    <row r="34" spans="1:7" s="156" customFormat="1" ht="12.75">
      <c r="A34" s="89">
        <v>12</v>
      </c>
      <c r="B34" s="91" t="s">
        <v>473</v>
      </c>
      <c r="C34" s="92">
        <f>SUM(C30:C33)</f>
        <v>0</v>
      </c>
      <c r="D34" s="92"/>
      <c r="E34" s="91" t="s">
        <v>475</v>
      </c>
      <c r="F34" s="160">
        <f>SUM(F30:F33)</f>
        <v>3480000</v>
      </c>
      <c r="G34" s="160">
        <f>SUM(G30:G33)</f>
        <v>3480000</v>
      </c>
    </row>
    <row r="35" spans="1:91" s="158" customFormat="1" ht="12.75">
      <c r="A35" s="90" t="s">
        <v>390</v>
      </c>
      <c r="B35" s="90" t="s">
        <v>160</v>
      </c>
      <c r="C35" s="93">
        <f>SUM(C29,C34)</f>
        <v>85544000</v>
      </c>
      <c r="D35" s="93">
        <f>SUM(D29,D34)</f>
        <v>86278324</v>
      </c>
      <c r="E35" s="90" t="s">
        <v>476</v>
      </c>
      <c r="F35" s="93">
        <f>SUM(F29,F34)</f>
        <v>85544000</v>
      </c>
      <c r="G35" s="93">
        <f>SUM(G29,G34)</f>
        <v>84278324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</row>
    <row r="36" spans="2:7" ht="14.25" thickBot="1">
      <c r="B36" s="339" t="s">
        <v>479</v>
      </c>
      <c r="C36" s="339"/>
      <c r="D36" s="339"/>
      <c r="E36" s="339"/>
      <c r="F36" s="246"/>
      <c r="G36" s="161" t="s">
        <v>609</v>
      </c>
    </row>
    <row r="37" spans="1:7" ht="13.5" thickBot="1">
      <c r="A37" s="348" t="s">
        <v>369</v>
      </c>
      <c r="B37" s="13" t="s">
        <v>370</v>
      </c>
      <c r="C37" s="233"/>
      <c r="D37" s="14"/>
      <c r="E37" s="13" t="s">
        <v>371</v>
      </c>
      <c r="F37" s="233"/>
      <c r="G37" s="14"/>
    </row>
    <row r="38" spans="1:7" ht="34.5" thickBot="1">
      <c r="A38" s="349"/>
      <c r="B38" s="15" t="s">
        <v>372</v>
      </c>
      <c r="C38" s="241" t="s">
        <v>606</v>
      </c>
      <c r="D38" s="16" t="s">
        <v>603</v>
      </c>
      <c r="E38" s="15" t="s">
        <v>372</v>
      </c>
      <c r="F38" s="241" t="s">
        <v>606</v>
      </c>
      <c r="G38" s="16" t="s">
        <v>611</v>
      </c>
    </row>
    <row r="39" spans="1:7" ht="12.75">
      <c r="A39" s="22" t="s">
        <v>376</v>
      </c>
      <c r="B39" s="23" t="s">
        <v>446</v>
      </c>
      <c r="C39" s="234"/>
      <c r="D39" s="24"/>
      <c r="E39" s="23" t="s">
        <v>378</v>
      </c>
      <c r="F39" s="234"/>
      <c r="G39" s="24"/>
    </row>
    <row r="40" spans="1:7" ht="12.75">
      <c r="A40" s="25" t="s">
        <v>379</v>
      </c>
      <c r="B40" s="26" t="s">
        <v>447</v>
      </c>
      <c r="C40" s="235"/>
      <c r="D40" s="27"/>
      <c r="E40" s="26" t="s">
        <v>380</v>
      </c>
      <c r="F40" s="235"/>
      <c r="G40" s="27"/>
    </row>
    <row r="41" spans="1:7" ht="12.75">
      <c r="A41" s="25" t="s">
        <v>373</v>
      </c>
      <c r="B41" s="26" t="s">
        <v>377</v>
      </c>
      <c r="C41" s="235"/>
      <c r="D41" s="27"/>
      <c r="E41" s="26" t="s">
        <v>381</v>
      </c>
      <c r="F41" s="235"/>
      <c r="G41" s="27"/>
    </row>
    <row r="42" spans="1:7" ht="12.75">
      <c r="A42" s="25" t="s">
        <v>374</v>
      </c>
      <c r="B42" s="28" t="s">
        <v>448</v>
      </c>
      <c r="C42" s="242"/>
      <c r="D42" s="27"/>
      <c r="E42" s="26" t="s">
        <v>382</v>
      </c>
      <c r="F42" s="235"/>
      <c r="G42" s="27"/>
    </row>
    <row r="43" spans="1:7" ht="12.75">
      <c r="A43" s="25" t="s">
        <v>375</v>
      </c>
      <c r="B43" s="26" t="s">
        <v>449</v>
      </c>
      <c r="C43" s="235"/>
      <c r="D43" s="27"/>
      <c r="E43" s="26" t="s">
        <v>451</v>
      </c>
      <c r="F43" s="235"/>
      <c r="G43" s="27"/>
    </row>
    <row r="44" spans="1:7" ht="13.5" thickBot="1">
      <c r="A44" s="32" t="s">
        <v>383</v>
      </c>
      <c r="B44" s="33" t="s">
        <v>450</v>
      </c>
      <c r="C44" s="243"/>
      <c r="D44" s="34"/>
      <c r="E44" s="35" t="s">
        <v>454</v>
      </c>
      <c r="F44" s="243"/>
      <c r="G44" s="151"/>
    </row>
    <row r="45" spans="1:7" s="156" customFormat="1" ht="13.5" thickBot="1">
      <c r="A45" s="29" t="s">
        <v>384</v>
      </c>
      <c r="B45" s="38" t="s">
        <v>472</v>
      </c>
      <c r="C45" s="237"/>
      <c r="D45" s="39">
        <f>SUM(D39:D44)</f>
        <v>0</v>
      </c>
      <c r="E45" s="38" t="s">
        <v>474</v>
      </c>
      <c r="F45" s="247"/>
      <c r="G45" s="159">
        <f>SUM(G39:G44)</f>
        <v>0</v>
      </c>
    </row>
    <row r="46" spans="1:7" ht="12.75">
      <c r="A46" s="40" t="s">
        <v>385</v>
      </c>
      <c r="B46" s="23" t="s">
        <v>457</v>
      </c>
      <c r="C46" s="234"/>
      <c r="D46" s="24"/>
      <c r="E46" s="23" t="s">
        <v>410</v>
      </c>
      <c r="F46" s="234"/>
      <c r="G46" s="24"/>
    </row>
    <row r="47" spans="1:7" ht="12.75">
      <c r="A47" s="36" t="s">
        <v>386</v>
      </c>
      <c r="B47" s="26" t="s">
        <v>458</v>
      </c>
      <c r="C47" s="235"/>
      <c r="D47" s="27"/>
      <c r="E47" s="26" t="s">
        <v>411</v>
      </c>
      <c r="F47" s="235"/>
      <c r="G47" s="27"/>
    </row>
    <row r="48" spans="1:7" ht="12.75">
      <c r="A48" s="36" t="s">
        <v>387</v>
      </c>
      <c r="B48" s="41" t="s">
        <v>462</v>
      </c>
      <c r="C48" s="236"/>
      <c r="D48" s="27"/>
      <c r="E48" s="26" t="s">
        <v>459</v>
      </c>
      <c r="F48" s="235"/>
      <c r="G48" s="27"/>
    </row>
    <row r="49" spans="1:7" ht="13.5" thickBot="1">
      <c r="A49" s="40" t="s">
        <v>388</v>
      </c>
      <c r="B49" s="41"/>
      <c r="C49" s="236"/>
      <c r="D49" s="42"/>
      <c r="E49" s="35" t="s">
        <v>463</v>
      </c>
      <c r="F49" s="248"/>
      <c r="G49" s="153"/>
    </row>
    <row r="50" spans="1:7" s="156" customFormat="1" ht="12.75">
      <c r="A50" s="89">
        <v>12</v>
      </c>
      <c r="B50" s="91" t="s">
        <v>473</v>
      </c>
      <c r="C50" s="244"/>
      <c r="D50" s="92">
        <f>SUM(D46:D49)</f>
        <v>0</v>
      </c>
      <c r="E50" s="91" t="s">
        <v>475</v>
      </c>
      <c r="F50" s="249"/>
      <c r="G50" s="160">
        <f>SUM(G46:G49)</f>
        <v>0</v>
      </c>
    </row>
    <row r="51" spans="1:7" s="156" customFormat="1" ht="12.75">
      <c r="A51" s="90" t="s">
        <v>390</v>
      </c>
      <c r="B51" s="90" t="s">
        <v>160</v>
      </c>
      <c r="C51" s="90"/>
      <c r="D51" s="93">
        <f>SUM(D45,D50)</f>
        <v>0</v>
      </c>
      <c r="E51" s="90" t="s">
        <v>476</v>
      </c>
      <c r="F51" s="90"/>
      <c r="G51" s="93">
        <f>SUM(G45,G50)</f>
        <v>0</v>
      </c>
    </row>
  </sheetData>
  <sheetProtection/>
  <mergeCells count="8">
    <mergeCell ref="B19:E19"/>
    <mergeCell ref="A20:A21"/>
    <mergeCell ref="B36:E36"/>
    <mergeCell ref="A37:A38"/>
    <mergeCell ref="E1:G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3" sqref="D3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52" t="s">
        <v>552</v>
      </c>
      <c r="B1" s="352"/>
      <c r="C1" s="352"/>
      <c r="D1" s="352"/>
    </row>
    <row r="2" spans="1:4" ht="15.75" thickBot="1">
      <c r="A2" s="165"/>
      <c r="B2" s="164"/>
      <c r="C2" s="166"/>
      <c r="D2" s="167" t="s">
        <v>619</v>
      </c>
    </row>
    <row r="3" spans="1:4" ht="23.25" thickBot="1">
      <c r="A3" s="168" t="s">
        <v>424</v>
      </c>
      <c r="B3" s="169" t="s">
        <v>553</v>
      </c>
      <c r="C3" s="169" t="s">
        <v>554</v>
      </c>
      <c r="D3" s="170" t="s">
        <v>555</v>
      </c>
    </row>
    <row r="4" spans="1:4" ht="13.5" thickBot="1">
      <c r="A4" s="171">
        <v>1</v>
      </c>
      <c r="B4" s="172">
        <v>2</v>
      </c>
      <c r="C4" s="172">
        <v>3</v>
      </c>
      <c r="D4" s="173">
        <v>4</v>
      </c>
    </row>
    <row r="5" spans="1:4" ht="20.25">
      <c r="A5" s="174" t="s">
        <v>376</v>
      </c>
      <c r="B5" s="175" t="s">
        <v>556</v>
      </c>
      <c r="C5" s="176">
        <v>11031</v>
      </c>
      <c r="D5" s="177">
        <v>4316</v>
      </c>
    </row>
    <row r="6" spans="1:4" ht="12.75">
      <c r="A6" s="178" t="s">
        <v>379</v>
      </c>
      <c r="B6" s="179"/>
      <c r="C6" s="180"/>
      <c r="D6" s="181"/>
    </row>
    <row r="7" spans="1:4" ht="12.75">
      <c r="A7" s="178" t="s">
        <v>373</v>
      </c>
      <c r="B7" s="179"/>
      <c r="C7" s="180"/>
      <c r="D7" s="181"/>
    </row>
    <row r="8" spans="1:4" ht="12.75">
      <c r="A8" s="178" t="s">
        <v>374</v>
      </c>
      <c r="B8" s="179"/>
      <c r="C8" s="180"/>
      <c r="D8" s="181"/>
    </row>
    <row r="9" spans="1:4" ht="12.75">
      <c r="A9" s="178" t="s">
        <v>375</v>
      </c>
      <c r="B9" s="179"/>
      <c r="C9" s="180"/>
      <c r="D9" s="181"/>
    </row>
    <row r="10" spans="1:4" ht="12.75">
      <c r="A10" s="178" t="s">
        <v>383</v>
      </c>
      <c r="B10" s="179"/>
      <c r="C10" s="180"/>
      <c r="D10" s="181"/>
    </row>
    <row r="11" spans="1:4" ht="12.75">
      <c r="A11" s="178" t="s">
        <v>384</v>
      </c>
      <c r="B11" s="182"/>
      <c r="C11" s="180"/>
      <c r="D11" s="181"/>
    </row>
    <row r="12" spans="1:4" ht="12.75">
      <c r="A12" s="178" t="s">
        <v>385</v>
      </c>
      <c r="B12" s="182"/>
      <c r="C12" s="180"/>
      <c r="D12" s="181"/>
    </row>
    <row r="13" spans="1:4" ht="12.75">
      <c r="A13" s="178" t="s">
        <v>386</v>
      </c>
      <c r="B13" s="182"/>
      <c r="C13" s="180"/>
      <c r="D13" s="181"/>
    </row>
    <row r="14" spans="1:4" ht="12.75">
      <c r="A14" s="178" t="s">
        <v>387</v>
      </c>
      <c r="B14" s="182"/>
      <c r="C14" s="180"/>
      <c r="D14" s="181"/>
    </row>
    <row r="15" spans="1:4" ht="12.75">
      <c r="A15" s="178" t="s">
        <v>388</v>
      </c>
      <c r="B15" s="182"/>
      <c r="C15" s="180"/>
      <c r="D15" s="181"/>
    </row>
    <row r="16" spans="1:4" ht="12.75">
      <c r="A16" s="178" t="s">
        <v>389</v>
      </c>
      <c r="B16" s="182"/>
      <c r="C16" s="180"/>
      <c r="D16" s="181"/>
    </row>
    <row r="17" spans="1:4" ht="12.75">
      <c r="A17" s="178" t="s">
        <v>390</v>
      </c>
      <c r="B17" s="179"/>
      <c r="C17" s="180"/>
      <c r="D17" s="181"/>
    </row>
    <row r="18" spans="1:4" ht="12.75">
      <c r="A18" s="178" t="s">
        <v>391</v>
      </c>
      <c r="B18" s="179"/>
      <c r="C18" s="180"/>
      <c r="D18" s="181"/>
    </row>
    <row r="19" spans="1:4" ht="12.75">
      <c r="A19" s="178" t="s">
        <v>392</v>
      </c>
      <c r="B19" s="179"/>
      <c r="C19" s="180"/>
      <c r="D19" s="181"/>
    </row>
    <row r="20" spans="1:4" ht="12.75">
      <c r="A20" s="178" t="s">
        <v>393</v>
      </c>
      <c r="B20" s="179"/>
      <c r="C20" s="180"/>
      <c r="D20" s="181"/>
    </row>
    <row r="21" spans="1:4" ht="12.75">
      <c r="A21" s="178" t="s">
        <v>394</v>
      </c>
      <c r="B21" s="179"/>
      <c r="C21" s="180"/>
      <c r="D21" s="181"/>
    </row>
    <row r="22" spans="1:4" ht="12.75">
      <c r="A22" s="178" t="s">
        <v>395</v>
      </c>
      <c r="B22" s="183"/>
      <c r="C22" s="184"/>
      <c r="D22" s="181"/>
    </row>
    <row r="23" spans="1:4" ht="12.75">
      <c r="A23" s="178" t="s">
        <v>396</v>
      </c>
      <c r="B23" s="185"/>
      <c r="C23" s="184"/>
      <c r="D23" s="181"/>
    </row>
    <row r="24" spans="1:4" ht="12.75">
      <c r="A24" s="178" t="s">
        <v>397</v>
      </c>
      <c r="B24" s="185"/>
      <c r="C24" s="184"/>
      <c r="D24" s="181"/>
    </row>
    <row r="25" spans="1:4" ht="12.75">
      <c r="A25" s="178" t="s">
        <v>398</v>
      </c>
      <c r="B25" s="185"/>
      <c r="C25" s="184"/>
      <c r="D25" s="181"/>
    </row>
    <row r="26" spans="1:4" ht="12.75">
      <c r="A26" s="178" t="s">
        <v>399</v>
      </c>
      <c r="B26" s="185"/>
      <c r="C26" s="184"/>
      <c r="D26" s="181"/>
    </row>
    <row r="27" spans="1:4" ht="12.75">
      <c r="A27" s="178" t="s">
        <v>400</v>
      </c>
      <c r="B27" s="185"/>
      <c r="C27" s="184"/>
      <c r="D27" s="181"/>
    </row>
    <row r="28" spans="1:4" ht="12.75">
      <c r="A28" s="178" t="s">
        <v>401</v>
      </c>
      <c r="B28" s="185"/>
      <c r="C28" s="184"/>
      <c r="D28" s="181"/>
    </row>
    <row r="29" spans="1:4" ht="12.75">
      <c r="A29" s="178" t="s">
        <v>402</v>
      </c>
      <c r="B29" s="185"/>
      <c r="C29" s="184"/>
      <c r="D29" s="181"/>
    </row>
    <row r="30" spans="1:4" ht="13.5" thickBot="1">
      <c r="A30" s="186" t="s">
        <v>403</v>
      </c>
      <c r="B30" s="187"/>
      <c r="C30" s="188"/>
      <c r="D30" s="189"/>
    </row>
    <row r="31" spans="1:4" ht="13.5" thickBot="1">
      <c r="A31" s="190" t="s">
        <v>406</v>
      </c>
      <c r="B31" s="191" t="s">
        <v>423</v>
      </c>
      <c r="C31" s="192"/>
      <c r="D31" s="193">
        <v>4316</v>
      </c>
    </row>
    <row r="32" spans="1:4" ht="12.75">
      <c r="A32" s="194"/>
      <c r="B32" s="351"/>
      <c r="C32" s="351"/>
      <c r="D32" s="351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az 1/2016. 
(II.9.)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H4" sqref="H4:M4"/>
    </sheetView>
  </sheetViews>
  <sheetFormatPr defaultColWidth="9.140625" defaultRowHeight="12.75"/>
  <sheetData>
    <row r="1" spans="1:13" ht="12.75" hidden="1">
      <c r="A1" s="358" t="s">
        <v>596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s="1" customFormat="1" ht="12.7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s="1" customFormat="1" ht="12.7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s="1" customFormat="1" ht="12.75">
      <c r="A4" s="129"/>
      <c r="B4" s="129"/>
      <c r="C4" s="129"/>
      <c r="D4" s="129"/>
      <c r="E4" s="129"/>
      <c r="F4" s="129"/>
      <c r="G4" s="129"/>
      <c r="H4" s="354" t="s">
        <v>629</v>
      </c>
      <c r="I4" s="355"/>
      <c r="J4" s="355"/>
      <c r="K4" s="355"/>
      <c r="L4" s="355"/>
      <c r="M4" s="356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53" t="s">
        <v>480</v>
      </c>
      <c r="B6" s="353"/>
      <c r="C6" s="353"/>
      <c r="D6" s="96" t="s">
        <v>481</v>
      </c>
      <c r="E6" s="96"/>
      <c r="F6" s="353" t="s">
        <v>483</v>
      </c>
      <c r="G6" s="353"/>
      <c r="H6" s="353" t="s">
        <v>484</v>
      </c>
      <c r="I6" s="353"/>
      <c r="J6" s="353" t="s">
        <v>486</v>
      </c>
      <c r="K6" s="353"/>
      <c r="L6" s="353" t="s">
        <v>422</v>
      </c>
      <c r="M6" s="353"/>
    </row>
    <row r="7" spans="1:13" s="1" customFormat="1" ht="12.75">
      <c r="A7" s="353"/>
      <c r="B7" s="353"/>
      <c r="C7" s="353"/>
      <c r="D7" s="353" t="s">
        <v>482</v>
      </c>
      <c r="E7" s="353"/>
      <c r="F7" s="353" t="s">
        <v>482</v>
      </c>
      <c r="G7" s="353"/>
      <c r="H7" s="353" t="s">
        <v>485</v>
      </c>
      <c r="I7" s="353"/>
      <c r="J7" s="353"/>
      <c r="K7" s="353"/>
      <c r="L7" s="353"/>
      <c r="M7" s="353"/>
    </row>
    <row r="8" spans="1:13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12.75">
      <c r="A9" s="357" t="s">
        <v>487</v>
      </c>
      <c r="B9" s="357"/>
      <c r="C9" s="357"/>
      <c r="D9" s="97">
        <v>3</v>
      </c>
      <c r="E9" s="97"/>
      <c r="F9" s="97">
        <v>2</v>
      </c>
      <c r="G9" s="97"/>
      <c r="H9" s="97"/>
      <c r="I9" s="97"/>
      <c r="J9" s="97"/>
      <c r="K9" s="97"/>
      <c r="L9" s="6">
        <f>SUM(D9:K9)</f>
        <v>5</v>
      </c>
      <c r="M9" s="97"/>
    </row>
    <row r="10" spans="1:13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">
        <f aca="true" t="shared" si="0" ref="L10:L15">SUM(D10:K10)</f>
        <v>0</v>
      </c>
      <c r="M10" s="97"/>
    </row>
    <row r="11" spans="1:13" ht="12.75">
      <c r="A11" s="357" t="s">
        <v>488</v>
      </c>
      <c r="B11" s="357"/>
      <c r="C11" s="357"/>
      <c r="D11" s="97">
        <v>6</v>
      </c>
      <c r="E11" s="97"/>
      <c r="F11" s="97">
        <v>1</v>
      </c>
      <c r="G11" s="97"/>
      <c r="H11" s="97"/>
      <c r="I11" s="97"/>
      <c r="J11" s="97"/>
      <c r="K11" s="97"/>
      <c r="L11" s="6">
        <f t="shared" si="0"/>
        <v>7</v>
      </c>
      <c r="M11" s="97"/>
    </row>
    <row r="12" spans="1:13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6">
        <f t="shared" si="0"/>
        <v>0</v>
      </c>
      <c r="M12" s="97"/>
    </row>
    <row r="13" spans="1:13" ht="12.75">
      <c r="A13" s="97" t="s">
        <v>489</v>
      </c>
      <c r="B13" s="97"/>
      <c r="C13" s="97"/>
      <c r="D13" s="97">
        <v>18</v>
      </c>
      <c r="E13" s="97"/>
      <c r="F13" s="97"/>
      <c r="G13" s="97"/>
      <c r="H13" s="97"/>
      <c r="I13" s="97"/>
      <c r="J13" s="97"/>
      <c r="K13" s="97"/>
      <c r="L13" s="6">
        <f t="shared" si="0"/>
        <v>18</v>
      </c>
      <c r="M13" s="97"/>
    </row>
    <row r="14" spans="1:13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6">
        <f t="shared" si="0"/>
        <v>0</v>
      </c>
      <c r="M14" s="97"/>
    </row>
    <row r="15" spans="1:13" s="1" customFormat="1" ht="12.75">
      <c r="A15" s="6" t="s">
        <v>422</v>
      </c>
      <c r="B15" s="6"/>
      <c r="C15" s="6"/>
      <c r="D15" s="6">
        <f>SUM(D9,D11,D13)</f>
        <v>27</v>
      </c>
      <c r="E15" s="6">
        <f aca="true" t="shared" si="1" ref="E15:K15">SUM(E9,E11,E13)</f>
        <v>0</v>
      </c>
      <c r="F15" s="6">
        <f t="shared" si="1"/>
        <v>3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30</v>
      </c>
      <c r="M15" s="97"/>
    </row>
    <row r="16" spans="1:22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6" customFormat="1" ht="12.75">
      <c r="A17" s="6" t="s">
        <v>486</v>
      </c>
      <c r="N17" s="100"/>
      <c r="O17" s="100"/>
      <c r="P17" s="100"/>
      <c r="Q17" s="100"/>
      <c r="R17" s="100"/>
      <c r="S17" s="100"/>
      <c r="T17" s="100"/>
      <c r="U17" s="100"/>
      <c r="V17" s="100"/>
    </row>
    <row r="18" s="98" customFormat="1" ht="12.75"/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3" sqref="H3"/>
    </sheetView>
  </sheetViews>
  <sheetFormatPr defaultColWidth="9.140625" defaultRowHeight="12.75"/>
  <sheetData>
    <row r="1" ht="12.75">
      <c r="A1" t="s">
        <v>630</v>
      </c>
    </row>
    <row r="3" ht="12.75">
      <c r="H3" t="s">
        <v>663</v>
      </c>
    </row>
    <row r="5" spans="2:12" ht="12.75">
      <c r="B5" t="s">
        <v>631</v>
      </c>
      <c r="C5" t="s">
        <v>632</v>
      </c>
      <c r="D5" t="s">
        <v>633</v>
      </c>
      <c r="G5" t="s">
        <v>634</v>
      </c>
      <c r="H5" t="s">
        <v>635</v>
      </c>
      <c r="I5" t="s">
        <v>636</v>
      </c>
      <c r="L5" t="s">
        <v>637</v>
      </c>
    </row>
    <row r="6" spans="1:12" ht="12.75">
      <c r="A6" t="s">
        <v>638</v>
      </c>
      <c r="B6" t="s">
        <v>639</v>
      </c>
      <c r="C6" t="s">
        <v>640</v>
      </c>
      <c r="D6" t="s">
        <v>641</v>
      </c>
      <c r="E6" t="s">
        <v>642</v>
      </c>
      <c r="F6" t="s">
        <v>643</v>
      </c>
      <c r="G6" t="s">
        <v>640</v>
      </c>
      <c r="H6" t="s">
        <v>644</v>
      </c>
      <c r="I6" t="s">
        <v>645</v>
      </c>
      <c r="J6" t="s">
        <v>646</v>
      </c>
      <c r="K6" t="s">
        <v>643</v>
      </c>
      <c r="L6" t="s">
        <v>647</v>
      </c>
    </row>
    <row r="7" spans="1:12" ht="12.75">
      <c r="A7" t="s">
        <v>648</v>
      </c>
      <c r="B7" t="s">
        <v>649</v>
      </c>
      <c r="C7">
        <v>163172</v>
      </c>
      <c r="D7">
        <v>32881</v>
      </c>
      <c r="E7">
        <v>27377</v>
      </c>
      <c r="F7">
        <v>5504</v>
      </c>
      <c r="G7">
        <v>157668</v>
      </c>
      <c r="H7" t="s">
        <v>650</v>
      </c>
      <c r="I7">
        <v>0</v>
      </c>
      <c r="J7">
        <v>0</v>
      </c>
      <c r="K7">
        <v>0</v>
      </c>
      <c r="L7">
        <v>157668</v>
      </c>
    </row>
    <row r="8" spans="2:12" ht="12.75">
      <c r="B8" t="s">
        <v>651</v>
      </c>
      <c r="C8">
        <v>163172</v>
      </c>
      <c r="D8">
        <v>32881</v>
      </c>
      <c r="E8">
        <v>27377</v>
      </c>
      <c r="F8">
        <v>5504</v>
      </c>
      <c r="G8">
        <v>157668</v>
      </c>
      <c r="H8" t="s">
        <v>650</v>
      </c>
      <c r="I8">
        <v>0</v>
      </c>
      <c r="J8">
        <v>0</v>
      </c>
      <c r="K8">
        <v>0</v>
      </c>
      <c r="L8">
        <v>157668</v>
      </c>
    </row>
    <row r="9" spans="1:12" ht="12.75">
      <c r="A9" t="s">
        <v>652</v>
      </c>
      <c r="B9" t="s">
        <v>649</v>
      </c>
      <c r="C9">
        <v>157668</v>
      </c>
      <c r="D9">
        <v>32882</v>
      </c>
      <c r="E9">
        <v>27290</v>
      </c>
      <c r="F9">
        <v>5592</v>
      </c>
      <c r="G9">
        <v>152076</v>
      </c>
      <c r="H9" t="s">
        <v>650</v>
      </c>
      <c r="I9">
        <v>0</v>
      </c>
      <c r="J9">
        <v>0</v>
      </c>
      <c r="K9">
        <v>0</v>
      </c>
      <c r="L9">
        <v>152076</v>
      </c>
    </row>
    <row r="10" spans="2:12" ht="12.75">
      <c r="B10" t="s">
        <v>651</v>
      </c>
      <c r="C10">
        <v>157668</v>
      </c>
      <c r="D10">
        <v>65763</v>
      </c>
      <c r="E10">
        <v>54667</v>
      </c>
      <c r="F10">
        <v>11096</v>
      </c>
      <c r="G10">
        <v>146572</v>
      </c>
      <c r="H10" t="s">
        <v>650</v>
      </c>
      <c r="I10">
        <v>0</v>
      </c>
      <c r="J10">
        <v>0</v>
      </c>
      <c r="K10">
        <v>0</v>
      </c>
      <c r="L10">
        <v>146572</v>
      </c>
    </row>
    <row r="11" spans="1:12" ht="12.75">
      <c r="A11" t="s">
        <v>653</v>
      </c>
      <c r="B11" t="s">
        <v>649</v>
      </c>
      <c r="C11">
        <v>152076</v>
      </c>
      <c r="D11">
        <v>65957</v>
      </c>
      <c r="E11">
        <v>27290</v>
      </c>
      <c r="F11">
        <v>38667</v>
      </c>
      <c r="G11">
        <v>113409</v>
      </c>
      <c r="H11" t="s">
        <v>650</v>
      </c>
      <c r="I11">
        <v>0</v>
      </c>
      <c r="J11">
        <v>0</v>
      </c>
      <c r="K11">
        <v>0</v>
      </c>
      <c r="L11">
        <v>113409</v>
      </c>
    </row>
    <row r="12" spans="2:12" ht="12.75">
      <c r="B12" t="s">
        <v>651</v>
      </c>
      <c r="C12">
        <v>146572</v>
      </c>
      <c r="D12">
        <v>131720</v>
      </c>
      <c r="E12">
        <v>81957</v>
      </c>
      <c r="F12">
        <v>49763</v>
      </c>
      <c r="G12">
        <v>96809</v>
      </c>
      <c r="H12" t="s">
        <v>650</v>
      </c>
      <c r="I12">
        <v>0</v>
      </c>
      <c r="J12">
        <v>0</v>
      </c>
      <c r="K12">
        <v>0</v>
      </c>
      <c r="L12">
        <v>96809</v>
      </c>
    </row>
    <row r="13" spans="1:12" ht="12.75">
      <c r="A13" t="s">
        <v>654</v>
      </c>
      <c r="B13" t="s">
        <v>649</v>
      </c>
      <c r="C13">
        <v>113409</v>
      </c>
      <c r="D13">
        <v>32882</v>
      </c>
      <c r="E13">
        <v>31798</v>
      </c>
      <c r="F13">
        <v>1084</v>
      </c>
      <c r="G13">
        <v>112325</v>
      </c>
      <c r="H13" t="s">
        <v>650</v>
      </c>
      <c r="I13">
        <v>0</v>
      </c>
      <c r="J13">
        <v>0</v>
      </c>
      <c r="K13">
        <v>0</v>
      </c>
      <c r="L13">
        <v>112325</v>
      </c>
    </row>
    <row r="14" spans="2:12" ht="12.75">
      <c r="B14" t="s">
        <v>651</v>
      </c>
      <c r="C14">
        <v>96809</v>
      </c>
      <c r="D14">
        <v>164602</v>
      </c>
      <c r="E14">
        <v>113755</v>
      </c>
      <c r="F14">
        <v>50847</v>
      </c>
      <c r="G14">
        <v>45962</v>
      </c>
      <c r="H14" t="s">
        <v>650</v>
      </c>
      <c r="I14">
        <v>0</v>
      </c>
      <c r="J14">
        <v>0</v>
      </c>
      <c r="K14">
        <v>0</v>
      </c>
      <c r="L14">
        <v>45962</v>
      </c>
    </row>
    <row r="15" spans="1:12" ht="12.75">
      <c r="A15" t="s">
        <v>655</v>
      </c>
      <c r="B15" t="s">
        <v>649</v>
      </c>
      <c r="C15">
        <v>112325</v>
      </c>
      <c r="D15">
        <v>32882</v>
      </c>
      <c r="E15">
        <v>31711</v>
      </c>
      <c r="F15">
        <v>1171</v>
      </c>
      <c r="G15">
        <v>111154</v>
      </c>
      <c r="H15" t="s">
        <v>650</v>
      </c>
      <c r="I15">
        <v>0</v>
      </c>
      <c r="J15">
        <v>0</v>
      </c>
      <c r="K15">
        <v>0</v>
      </c>
      <c r="L15">
        <v>111154</v>
      </c>
    </row>
    <row r="16" spans="2:12" ht="12.75">
      <c r="B16" t="s">
        <v>651</v>
      </c>
      <c r="C16">
        <v>45962</v>
      </c>
      <c r="D16">
        <v>197484</v>
      </c>
      <c r="E16">
        <v>145466</v>
      </c>
      <c r="F16">
        <v>52018</v>
      </c>
      <c r="G16">
        <v>-6056</v>
      </c>
      <c r="H16" t="s">
        <v>650</v>
      </c>
      <c r="I16">
        <v>0</v>
      </c>
      <c r="J16">
        <v>0</v>
      </c>
      <c r="K16">
        <v>0</v>
      </c>
      <c r="L16">
        <v>-6056</v>
      </c>
    </row>
    <row r="17" spans="1:12" ht="12.75">
      <c r="A17" t="s">
        <v>656</v>
      </c>
      <c r="B17" t="s">
        <v>649</v>
      </c>
      <c r="C17">
        <v>111154</v>
      </c>
      <c r="D17">
        <v>32882</v>
      </c>
      <c r="E17">
        <v>89331</v>
      </c>
      <c r="F17">
        <v>-56449</v>
      </c>
      <c r="G17">
        <v>167603</v>
      </c>
      <c r="H17" t="s">
        <v>650</v>
      </c>
      <c r="I17">
        <v>0</v>
      </c>
      <c r="J17">
        <v>0</v>
      </c>
      <c r="K17">
        <v>0</v>
      </c>
      <c r="L17">
        <v>167603</v>
      </c>
    </row>
    <row r="18" spans="2:12" ht="12.75">
      <c r="B18" t="s">
        <v>651</v>
      </c>
      <c r="C18">
        <v>-6056</v>
      </c>
      <c r="D18">
        <v>230366</v>
      </c>
      <c r="E18">
        <v>234797</v>
      </c>
      <c r="F18">
        <v>-4431</v>
      </c>
      <c r="G18">
        <v>-1625</v>
      </c>
      <c r="H18" t="s">
        <v>650</v>
      </c>
      <c r="I18">
        <v>0</v>
      </c>
      <c r="J18">
        <v>0</v>
      </c>
      <c r="K18">
        <v>0</v>
      </c>
      <c r="L18">
        <v>-1625</v>
      </c>
    </row>
    <row r="19" spans="1:12" ht="12.75">
      <c r="A19" t="s">
        <v>657</v>
      </c>
      <c r="B19" t="s">
        <v>649</v>
      </c>
      <c r="C19">
        <v>167583</v>
      </c>
      <c r="D19">
        <v>32882</v>
      </c>
      <c r="E19">
        <v>89417</v>
      </c>
      <c r="F19">
        <v>-56535</v>
      </c>
      <c r="G19">
        <v>224118</v>
      </c>
      <c r="H19" t="s">
        <v>650</v>
      </c>
      <c r="I19">
        <v>0</v>
      </c>
      <c r="J19">
        <v>0</v>
      </c>
      <c r="K19">
        <v>0</v>
      </c>
      <c r="L19">
        <v>224118</v>
      </c>
    </row>
    <row r="20" spans="2:12" ht="12.75">
      <c r="B20" t="s">
        <v>651</v>
      </c>
      <c r="C20">
        <v>-1645</v>
      </c>
      <c r="D20">
        <v>263248</v>
      </c>
      <c r="E20">
        <v>324214</v>
      </c>
      <c r="F20">
        <v>-60966</v>
      </c>
      <c r="G20">
        <v>59321</v>
      </c>
      <c r="H20" t="s">
        <v>650</v>
      </c>
      <c r="I20">
        <v>0</v>
      </c>
      <c r="J20">
        <v>0</v>
      </c>
      <c r="K20">
        <v>0</v>
      </c>
      <c r="L20">
        <v>59321</v>
      </c>
    </row>
    <row r="21" spans="1:12" ht="12.75">
      <c r="A21" t="s">
        <v>658</v>
      </c>
      <c r="B21" t="s">
        <v>649</v>
      </c>
      <c r="C21">
        <v>224118</v>
      </c>
      <c r="D21">
        <v>32882</v>
      </c>
      <c r="E21">
        <v>27288</v>
      </c>
      <c r="F21">
        <v>5594</v>
      </c>
      <c r="G21">
        <v>218524</v>
      </c>
      <c r="H21" t="s">
        <v>650</v>
      </c>
      <c r="I21">
        <v>0</v>
      </c>
      <c r="J21">
        <v>0</v>
      </c>
      <c r="K21">
        <v>0</v>
      </c>
      <c r="L21">
        <v>218524</v>
      </c>
    </row>
    <row r="22" spans="2:12" ht="12.75">
      <c r="B22" t="s">
        <v>651</v>
      </c>
      <c r="C22">
        <v>59301</v>
      </c>
      <c r="D22">
        <v>296130</v>
      </c>
      <c r="E22">
        <v>351502</v>
      </c>
      <c r="F22">
        <v>-55372</v>
      </c>
      <c r="G22">
        <v>114673</v>
      </c>
      <c r="H22" t="s">
        <v>650</v>
      </c>
      <c r="I22">
        <v>0</v>
      </c>
      <c r="J22">
        <v>0</v>
      </c>
      <c r="K22">
        <v>0</v>
      </c>
      <c r="L22">
        <v>114673</v>
      </c>
    </row>
    <row r="23" spans="1:12" ht="12.75">
      <c r="A23" t="s">
        <v>659</v>
      </c>
      <c r="B23" t="s">
        <v>649</v>
      </c>
      <c r="C23">
        <v>218524</v>
      </c>
      <c r="D23">
        <v>65958</v>
      </c>
      <c r="E23">
        <v>27287</v>
      </c>
      <c r="F23">
        <v>38671</v>
      </c>
      <c r="G23">
        <v>179853</v>
      </c>
      <c r="H23" t="s">
        <v>650</v>
      </c>
      <c r="I23">
        <v>0</v>
      </c>
      <c r="J23">
        <v>0</v>
      </c>
      <c r="K23">
        <v>0</v>
      </c>
      <c r="L23">
        <v>179853</v>
      </c>
    </row>
    <row r="24" spans="2:12" ht="12.75">
      <c r="B24" t="s">
        <v>651</v>
      </c>
      <c r="C24">
        <v>114653</v>
      </c>
      <c r="D24">
        <v>362088</v>
      </c>
      <c r="E24">
        <v>378789</v>
      </c>
      <c r="F24">
        <v>-16701</v>
      </c>
      <c r="G24">
        <v>131354</v>
      </c>
      <c r="H24" t="s">
        <v>650</v>
      </c>
      <c r="I24">
        <v>0</v>
      </c>
      <c r="J24">
        <v>0</v>
      </c>
      <c r="K24">
        <v>0</v>
      </c>
      <c r="L24">
        <v>131354</v>
      </c>
    </row>
    <row r="25" spans="1:12" ht="12.75">
      <c r="A25" t="s">
        <v>660</v>
      </c>
      <c r="B25" t="s">
        <v>649</v>
      </c>
      <c r="C25">
        <v>179853</v>
      </c>
      <c r="D25">
        <v>32883</v>
      </c>
      <c r="E25">
        <v>27372</v>
      </c>
      <c r="F25">
        <v>5511</v>
      </c>
      <c r="G25">
        <v>174342</v>
      </c>
      <c r="H25" t="s">
        <v>650</v>
      </c>
      <c r="I25">
        <v>0</v>
      </c>
      <c r="J25">
        <v>0</v>
      </c>
      <c r="K25">
        <v>0</v>
      </c>
      <c r="L25">
        <v>174342</v>
      </c>
    </row>
    <row r="26" spans="2:12" ht="12.75">
      <c r="B26" t="s">
        <v>651</v>
      </c>
      <c r="C26">
        <v>131334</v>
      </c>
      <c r="D26">
        <v>394971</v>
      </c>
      <c r="E26">
        <v>406161</v>
      </c>
      <c r="F26">
        <v>-11190</v>
      </c>
      <c r="G26">
        <v>142524</v>
      </c>
      <c r="H26" t="s">
        <v>650</v>
      </c>
      <c r="I26">
        <v>0</v>
      </c>
      <c r="J26">
        <v>0</v>
      </c>
      <c r="K26">
        <v>0</v>
      </c>
      <c r="L26">
        <v>142524</v>
      </c>
    </row>
    <row r="27" spans="1:12" ht="12.75">
      <c r="A27" t="s">
        <v>661</v>
      </c>
      <c r="B27" t="s">
        <v>649</v>
      </c>
      <c r="C27">
        <v>174342</v>
      </c>
      <c r="D27">
        <v>32883</v>
      </c>
      <c r="E27">
        <v>27287</v>
      </c>
      <c r="F27">
        <v>5596</v>
      </c>
      <c r="G27">
        <v>168746</v>
      </c>
      <c r="H27" t="s">
        <v>650</v>
      </c>
      <c r="I27">
        <v>0</v>
      </c>
      <c r="J27">
        <v>0</v>
      </c>
      <c r="K27">
        <v>0</v>
      </c>
      <c r="L27">
        <v>168746</v>
      </c>
    </row>
    <row r="28" spans="2:12" ht="12.75">
      <c r="B28" t="s">
        <v>651</v>
      </c>
      <c r="C28">
        <v>142504</v>
      </c>
      <c r="D28">
        <v>427854</v>
      </c>
      <c r="E28">
        <v>433448</v>
      </c>
      <c r="F28">
        <v>-5594</v>
      </c>
      <c r="G28">
        <v>148098</v>
      </c>
      <c r="H28" t="s">
        <v>650</v>
      </c>
      <c r="I28">
        <v>0</v>
      </c>
      <c r="J28">
        <v>0</v>
      </c>
      <c r="K28">
        <v>0</v>
      </c>
      <c r="L28">
        <v>148098</v>
      </c>
    </row>
    <row r="29" spans="1:12" ht="12.75">
      <c r="A29" t="s">
        <v>662</v>
      </c>
      <c r="B29" t="s">
        <v>649</v>
      </c>
      <c r="C29">
        <v>168746</v>
      </c>
      <c r="D29">
        <v>32882</v>
      </c>
      <c r="E29">
        <v>27288</v>
      </c>
      <c r="F29">
        <v>5594</v>
      </c>
      <c r="G29">
        <v>163152</v>
      </c>
      <c r="H29" t="s">
        <v>650</v>
      </c>
      <c r="I29">
        <v>0</v>
      </c>
      <c r="J29">
        <v>0</v>
      </c>
      <c r="K29">
        <v>0</v>
      </c>
      <c r="L29">
        <v>163152</v>
      </c>
    </row>
    <row r="30" spans="2:12" ht="12.75">
      <c r="B30" t="s">
        <v>651</v>
      </c>
      <c r="C30">
        <v>148078</v>
      </c>
      <c r="D30">
        <v>460736</v>
      </c>
      <c r="E30">
        <v>460736</v>
      </c>
      <c r="F30">
        <v>0</v>
      </c>
      <c r="G30">
        <v>148078</v>
      </c>
      <c r="H30" t="s">
        <v>650</v>
      </c>
      <c r="I30">
        <v>0</v>
      </c>
      <c r="J30">
        <v>0</v>
      </c>
      <c r="K30">
        <v>0</v>
      </c>
      <c r="L30">
        <v>148078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7"/>
  <sheetViews>
    <sheetView zoomScalePageLayoutView="0" workbookViewId="0" topLeftCell="D1">
      <selection activeCell="I2" sqref="I2:AK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2.00390625" style="0" customWidth="1"/>
    <col min="32" max="32" width="10.8515625" style="0" customWidth="1"/>
    <col min="34" max="34" width="12.00390625" style="0" customWidth="1"/>
    <col min="36" max="37" width="11.57421875" style="0" customWidth="1"/>
    <col min="38" max="38" width="14.7109375" style="0" customWidth="1"/>
  </cols>
  <sheetData>
    <row r="1" spans="1:30" ht="12.75">
      <c r="A1" s="275" t="s">
        <v>108</v>
      </c>
      <c r="B1" s="275"/>
      <c r="C1" s="275"/>
      <c r="D1" s="275"/>
      <c r="E1" s="275"/>
      <c r="F1" s="275"/>
      <c r="G1" s="275"/>
      <c r="H1" s="275"/>
      <c r="I1" s="27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275" t="s">
        <v>621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1:38" ht="12.75">
      <c r="A3" s="275" t="s">
        <v>109</v>
      </c>
      <c r="B3" s="275"/>
      <c r="C3" s="275"/>
      <c r="D3" s="275"/>
      <c r="E3" s="275"/>
      <c r="F3" s="275"/>
      <c r="G3" s="275"/>
      <c r="H3" s="275"/>
      <c r="I3" s="27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/>
      <c r="AB3" s="7"/>
      <c r="AC3" s="7"/>
      <c r="AD3" s="7"/>
      <c r="AE3" s="275" t="s">
        <v>520</v>
      </c>
      <c r="AF3" s="275"/>
      <c r="AG3" s="275" t="s">
        <v>161</v>
      </c>
      <c r="AH3" s="275"/>
      <c r="AI3" s="275" t="s">
        <v>162</v>
      </c>
      <c r="AJ3" s="275"/>
      <c r="AK3" s="275" t="s">
        <v>368</v>
      </c>
      <c r="AL3" s="275"/>
    </row>
    <row r="4" spans="1:38" s="1" customFormat="1" ht="12.75">
      <c r="A4" s="276" t="s">
        <v>110</v>
      </c>
      <c r="B4" s="276"/>
      <c r="C4" s="276"/>
      <c r="D4" s="276"/>
      <c r="E4" s="276"/>
      <c r="F4" s="276"/>
      <c r="G4" s="276"/>
      <c r="H4" s="276"/>
      <c r="I4" s="276"/>
      <c r="AA4" s="1" t="s">
        <v>111</v>
      </c>
      <c r="AE4" s="1" t="s">
        <v>521</v>
      </c>
      <c r="AF4" s="1" t="s">
        <v>601</v>
      </c>
      <c r="AG4" s="1" t="s">
        <v>521</v>
      </c>
      <c r="AH4" s="1" t="s">
        <v>601</v>
      </c>
      <c r="AI4" s="1" t="s">
        <v>521</v>
      </c>
      <c r="AJ4" s="1" t="s">
        <v>601</v>
      </c>
      <c r="AK4" s="1" t="s">
        <v>521</v>
      </c>
      <c r="AL4" s="1" t="s">
        <v>601</v>
      </c>
    </row>
    <row r="5" spans="1:38" ht="12.75">
      <c r="A5" s="304" t="s">
        <v>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22"/>
      <c r="AA5" s="277" t="s">
        <v>1</v>
      </c>
      <c r="AB5" s="278"/>
      <c r="AC5" s="278"/>
      <c r="AD5" s="320"/>
      <c r="AE5">
        <v>28250000</v>
      </c>
      <c r="AF5">
        <v>28363044</v>
      </c>
      <c r="AG5">
        <v>0</v>
      </c>
      <c r="AH5">
        <v>0</v>
      </c>
      <c r="AI5">
        <v>0</v>
      </c>
      <c r="AJ5">
        <v>0</v>
      </c>
      <c r="AK5">
        <f aca="true" t="shared" si="0" ref="AK5:AL37">SUM(AE5,AG5,AI5)</f>
        <v>28250000</v>
      </c>
      <c r="AL5">
        <f t="shared" si="0"/>
        <v>28363044</v>
      </c>
    </row>
    <row r="6" spans="1:38" ht="12.75">
      <c r="A6" s="273" t="s">
        <v>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319"/>
      <c r="AA6" s="277" t="s">
        <v>3</v>
      </c>
      <c r="AB6" s="278"/>
      <c r="AC6" s="278"/>
      <c r="AD6" s="320"/>
      <c r="AE6">
        <v>49406000</v>
      </c>
      <c r="AF6">
        <v>49265643</v>
      </c>
      <c r="AG6">
        <v>0</v>
      </c>
      <c r="AH6">
        <v>0</v>
      </c>
      <c r="AI6">
        <v>0</v>
      </c>
      <c r="AJ6">
        <v>0</v>
      </c>
      <c r="AK6">
        <f t="shared" si="0"/>
        <v>49406000</v>
      </c>
      <c r="AL6">
        <f t="shared" si="0"/>
        <v>49265643</v>
      </c>
    </row>
    <row r="7" spans="1:38" ht="12.75">
      <c r="A7" s="273" t="s">
        <v>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319"/>
      <c r="AA7" s="277" t="s">
        <v>5</v>
      </c>
      <c r="AB7" s="278"/>
      <c r="AC7" s="278"/>
      <c r="AD7" s="320"/>
      <c r="AE7">
        <v>15831000</v>
      </c>
      <c r="AF7">
        <v>15830683</v>
      </c>
      <c r="AG7">
        <v>0</v>
      </c>
      <c r="AH7">
        <v>0</v>
      </c>
      <c r="AI7">
        <v>0</v>
      </c>
      <c r="AJ7">
        <v>0</v>
      </c>
      <c r="AK7">
        <f t="shared" si="0"/>
        <v>15831000</v>
      </c>
      <c r="AL7">
        <f t="shared" si="0"/>
        <v>15830683</v>
      </c>
    </row>
    <row r="8" spans="1:38" ht="12.75" hidden="1">
      <c r="A8" s="273" t="s">
        <v>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319"/>
      <c r="AA8" s="277" t="s">
        <v>7</v>
      </c>
      <c r="AB8" s="278"/>
      <c r="AC8" s="278"/>
      <c r="AD8" s="320"/>
      <c r="AH8">
        <v>0</v>
      </c>
      <c r="AK8">
        <f t="shared" si="0"/>
        <v>0</v>
      </c>
      <c r="AL8">
        <f t="shared" si="0"/>
        <v>0</v>
      </c>
    </row>
    <row r="9" spans="1:38" ht="12.75" hidden="1">
      <c r="A9" s="273" t="s">
        <v>8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319"/>
      <c r="AA9" s="277" t="s">
        <v>9</v>
      </c>
      <c r="AB9" s="278"/>
      <c r="AC9" s="278"/>
      <c r="AD9" s="320"/>
      <c r="AH9">
        <v>0</v>
      </c>
      <c r="AK9">
        <f t="shared" si="0"/>
        <v>0</v>
      </c>
      <c r="AL9">
        <f t="shared" si="0"/>
        <v>0</v>
      </c>
    </row>
    <row r="10" spans="1:38" ht="12.75" hidden="1">
      <c r="A10" s="273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319"/>
      <c r="AA10" s="277" t="s">
        <v>11</v>
      </c>
      <c r="AB10" s="278"/>
      <c r="AC10" s="278"/>
      <c r="AD10" s="320"/>
      <c r="AH10">
        <v>0</v>
      </c>
      <c r="AK10">
        <f t="shared" si="0"/>
        <v>0</v>
      </c>
      <c r="AL10">
        <f t="shared" si="0"/>
        <v>0</v>
      </c>
    </row>
    <row r="11" spans="1:38" ht="12.75">
      <c r="A11" s="273" t="s">
        <v>560</v>
      </c>
      <c r="B11" s="274"/>
      <c r="C11" s="274"/>
      <c r="D11" s="274"/>
      <c r="E11" s="274"/>
      <c r="F11" s="274"/>
      <c r="G11" s="274"/>
      <c r="H11" s="274"/>
      <c r="I11" s="274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203"/>
      <c r="AA11" s="201" t="s">
        <v>7</v>
      </c>
      <c r="AB11" s="202"/>
      <c r="AC11" s="202"/>
      <c r="AD11" s="204"/>
      <c r="AE11">
        <v>2524000</v>
      </c>
      <c r="AF11">
        <v>2695556</v>
      </c>
      <c r="AG11">
        <v>0</v>
      </c>
      <c r="AH11">
        <v>0</v>
      </c>
      <c r="AI11">
        <v>0</v>
      </c>
      <c r="AJ11">
        <v>0</v>
      </c>
      <c r="AK11">
        <f t="shared" si="0"/>
        <v>2524000</v>
      </c>
      <c r="AL11">
        <f t="shared" si="0"/>
        <v>2695556</v>
      </c>
    </row>
    <row r="12" spans="1:38" ht="12.75">
      <c r="A12" s="273" t="s">
        <v>615</v>
      </c>
      <c r="B12" s="274"/>
      <c r="C12" s="274"/>
      <c r="D12" s="274"/>
      <c r="E12" s="274"/>
      <c r="F12" s="274"/>
      <c r="G12" s="274"/>
      <c r="H12" s="274"/>
      <c r="I12" s="274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203"/>
      <c r="AA12" s="201" t="s">
        <v>9</v>
      </c>
      <c r="AB12" s="202"/>
      <c r="AC12" s="202"/>
      <c r="AD12" s="204"/>
      <c r="AE12">
        <v>0</v>
      </c>
      <c r="AF12">
        <v>876173</v>
      </c>
      <c r="AG12">
        <v>0</v>
      </c>
      <c r="AH12">
        <v>0</v>
      </c>
      <c r="AI12">
        <v>0</v>
      </c>
      <c r="AJ12">
        <v>0</v>
      </c>
      <c r="AK12">
        <f t="shared" si="0"/>
        <v>0</v>
      </c>
      <c r="AL12">
        <f t="shared" si="0"/>
        <v>876173</v>
      </c>
    </row>
    <row r="13" spans="1:38" ht="12.75">
      <c r="A13" s="273" t="s">
        <v>616</v>
      </c>
      <c r="B13" s="274"/>
      <c r="C13" s="274"/>
      <c r="D13" s="274"/>
      <c r="E13" s="274"/>
      <c r="F13" s="274"/>
      <c r="G13" s="274"/>
      <c r="H13" s="274"/>
      <c r="I13" s="27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203"/>
      <c r="AA13" s="201" t="s">
        <v>11</v>
      </c>
      <c r="AB13" s="202"/>
      <c r="AC13" s="202"/>
      <c r="AD13" s="204"/>
      <c r="AE13">
        <v>0</v>
      </c>
      <c r="AF13">
        <v>696793</v>
      </c>
      <c r="AG13">
        <v>0</v>
      </c>
      <c r="AH13">
        <v>0</v>
      </c>
      <c r="AI13">
        <v>0</v>
      </c>
      <c r="AJ13">
        <v>0</v>
      </c>
      <c r="AK13">
        <f t="shared" si="0"/>
        <v>0</v>
      </c>
      <c r="AL13">
        <f t="shared" si="0"/>
        <v>696793</v>
      </c>
    </row>
    <row r="14" spans="1:38" s="1" customFormat="1" ht="12.75">
      <c r="A14" s="296" t="s">
        <v>541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317"/>
      <c r="AA14" s="282" t="s">
        <v>12</v>
      </c>
      <c r="AB14" s="283"/>
      <c r="AC14" s="283"/>
      <c r="AD14" s="321"/>
      <c r="AE14" s="1">
        <f>SUM(AE5:AE13)</f>
        <v>96011000</v>
      </c>
      <c r="AF14" s="1">
        <f aca="true" t="shared" si="1" ref="AF14:AK14">SUM(AF5:AF13)</f>
        <v>97727892</v>
      </c>
      <c r="AG14" s="1">
        <f t="shared" si="1"/>
        <v>0</v>
      </c>
      <c r="AH14" s="1">
        <f t="shared" si="1"/>
        <v>0</v>
      </c>
      <c r="AI14" s="1">
        <f t="shared" si="1"/>
        <v>0</v>
      </c>
      <c r="AJ14" s="1">
        <f t="shared" si="1"/>
        <v>0</v>
      </c>
      <c r="AK14" s="1">
        <f t="shared" si="1"/>
        <v>96011000</v>
      </c>
      <c r="AL14">
        <f t="shared" si="0"/>
        <v>97727892</v>
      </c>
    </row>
    <row r="15" spans="1:38" ht="12.75" hidden="1">
      <c r="A15" s="273" t="s">
        <v>13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319"/>
      <c r="AA15" s="277" t="s">
        <v>14</v>
      </c>
      <c r="AB15" s="278"/>
      <c r="AC15" s="278"/>
      <c r="AD15" s="320"/>
      <c r="AH15">
        <v>0</v>
      </c>
      <c r="AK15">
        <f t="shared" si="0"/>
        <v>0</v>
      </c>
      <c r="AL15">
        <f t="shared" si="0"/>
        <v>0</v>
      </c>
    </row>
    <row r="16" spans="1:38" ht="12.75" hidden="1">
      <c r="A16" s="273" t="s">
        <v>15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319"/>
      <c r="AA16" s="277" t="s">
        <v>16</v>
      </c>
      <c r="AB16" s="278"/>
      <c r="AC16" s="278"/>
      <c r="AD16" s="320"/>
      <c r="AH16">
        <v>0</v>
      </c>
      <c r="AK16">
        <f t="shared" si="0"/>
        <v>0</v>
      </c>
      <c r="AL16">
        <f t="shared" si="0"/>
        <v>0</v>
      </c>
    </row>
    <row r="17" spans="1:38" ht="12.75" hidden="1">
      <c r="A17" s="273" t="s">
        <v>17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319"/>
      <c r="AA17" s="277" t="s">
        <v>18</v>
      </c>
      <c r="AB17" s="278"/>
      <c r="AC17" s="278"/>
      <c r="AD17" s="320"/>
      <c r="AH17">
        <v>0</v>
      </c>
      <c r="AK17">
        <f t="shared" si="0"/>
        <v>0</v>
      </c>
      <c r="AL17">
        <f t="shared" si="0"/>
        <v>0</v>
      </c>
    </row>
    <row r="18" spans="1:38" ht="12.75" hidden="1">
      <c r="A18" s="273" t="s">
        <v>19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319"/>
      <c r="AA18" s="277" t="s">
        <v>20</v>
      </c>
      <c r="AB18" s="278"/>
      <c r="AC18" s="278"/>
      <c r="AD18" s="320"/>
      <c r="AH18">
        <v>0</v>
      </c>
      <c r="AK18">
        <f t="shared" si="0"/>
        <v>0</v>
      </c>
      <c r="AL18">
        <f t="shared" si="0"/>
        <v>0</v>
      </c>
    </row>
    <row r="19" spans="1:38" ht="12.75">
      <c r="A19" s="273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319"/>
      <c r="AA19" s="277" t="s">
        <v>22</v>
      </c>
      <c r="AB19" s="278"/>
      <c r="AC19" s="278"/>
      <c r="AD19" s="320"/>
      <c r="AE19">
        <v>7019000</v>
      </c>
      <c r="AF19">
        <v>7019000</v>
      </c>
      <c r="AG19">
        <v>0</v>
      </c>
      <c r="AH19">
        <v>592892</v>
      </c>
      <c r="AI19">
        <v>0</v>
      </c>
      <c r="AJ19">
        <v>0</v>
      </c>
      <c r="AK19">
        <f t="shared" si="0"/>
        <v>7019000</v>
      </c>
      <c r="AL19">
        <f t="shared" si="0"/>
        <v>7611892</v>
      </c>
    </row>
    <row r="20" spans="1:38" s="1" customFormat="1" ht="12.75">
      <c r="A20" s="296" t="s">
        <v>542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317"/>
      <c r="AA20" s="282" t="s">
        <v>23</v>
      </c>
      <c r="AB20" s="283"/>
      <c r="AC20" s="283"/>
      <c r="AD20" s="321"/>
      <c r="AE20" s="1">
        <f>SUM(AE14:AE19)</f>
        <v>103030000</v>
      </c>
      <c r="AF20" s="1">
        <f aca="true" t="shared" si="2" ref="AF20:AK20">SUM(AF14:AF19)</f>
        <v>104746892</v>
      </c>
      <c r="AG20" s="1">
        <f t="shared" si="2"/>
        <v>0</v>
      </c>
      <c r="AH20" s="1">
        <f t="shared" si="2"/>
        <v>592892</v>
      </c>
      <c r="AI20" s="1">
        <f t="shared" si="2"/>
        <v>0</v>
      </c>
      <c r="AJ20" s="1">
        <f t="shared" si="2"/>
        <v>0</v>
      </c>
      <c r="AK20" s="1">
        <f t="shared" si="2"/>
        <v>103030000</v>
      </c>
      <c r="AL20">
        <f t="shared" si="0"/>
        <v>105339784</v>
      </c>
    </row>
    <row r="21" spans="1:38" ht="12.75" hidden="1">
      <c r="A21" s="273" t="s">
        <v>24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319"/>
      <c r="AA21" s="277" t="s">
        <v>28</v>
      </c>
      <c r="AB21" s="278"/>
      <c r="AC21" s="278"/>
      <c r="AD21" s="320"/>
      <c r="AH21">
        <v>0</v>
      </c>
      <c r="AK21">
        <f t="shared" si="0"/>
        <v>0</v>
      </c>
      <c r="AL21">
        <f t="shared" si="0"/>
        <v>0</v>
      </c>
    </row>
    <row r="22" spans="1:38" ht="23.25" customHeight="1" hidden="1">
      <c r="A22" s="273" t="s">
        <v>25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319"/>
      <c r="AA22" s="277" t="s">
        <v>29</v>
      </c>
      <c r="AB22" s="278"/>
      <c r="AC22" s="278"/>
      <c r="AD22" s="320"/>
      <c r="AH22">
        <v>0</v>
      </c>
      <c r="AK22">
        <f t="shared" si="0"/>
        <v>0</v>
      </c>
      <c r="AL22">
        <f t="shared" si="0"/>
        <v>0</v>
      </c>
    </row>
    <row r="23" spans="1:38" ht="23.25" customHeight="1" hidden="1">
      <c r="A23" s="273" t="s">
        <v>26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319"/>
      <c r="AA23" s="277" t="s">
        <v>30</v>
      </c>
      <c r="AB23" s="278"/>
      <c r="AC23" s="278"/>
      <c r="AD23" s="320"/>
      <c r="AH23">
        <v>0</v>
      </c>
      <c r="AK23">
        <f t="shared" si="0"/>
        <v>0</v>
      </c>
      <c r="AL23">
        <f t="shared" si="0"/>
        <v>0</v>
      </c>
    </row>
    <row r="24" spans="1:38" ht="20.25" customHeight="1" hidden="1">
      <c r="A24" s="273" t="s">
        <v>27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319"/>
      <c r="AA24" s="277" t="s">
        <v>31</v>
      </c>
      <c r="AB24" s="278"/>
      <c r="AC24" s="278"/>
      <c r="AD24" s="320"/>
      <c r="AH24">
        <v>0</v>
      </c>
      <c r="AK24">
        <f t="shared" si="0"/>
        <v>0</v>
      </c>
      <c r="AL24">
        <f t="shared" si="0"/>
        <v>0</v>
      </c>
    </row>
    <row r="25" spans="1:38" ht="12.75" hidden="1">
      <c r="A25" s="273" t="s">
        <v>32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319"/>
      <c r="AA25" s="277" t="s">
        <v>43</v>
      </c>
      <c r="AB25" s="278"/>
      <c r="AC25" s="278"/>
      <c r="AD25" s="320"/>
      <c r="AH25">
        <v>0</v>
      </c>
      <c r="AK25">
        <f t="shared" si="0"/>
        <v>0</v>
      </c>
      <c r="AL25">
        <f t="shared" si="0"/>
        <v>0</v>
      </c>
    </row>
    <row r="26" spans="1:38" ht="12.75" hidden="1">
      <c r="A26" s="273" t="s">
        <v>33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319"/>
      <c r="AA26" s="277" t="s">
        <v>44</v>
      </c>
      <c r="AB26" s="278"/>
      <c r="AC26" s="278"/>
      <c r="AD26" s="320"/>
      <c r="AH26">
        <v>0</v>
      </c>
      <c r="AK26">
        <f t="shared" si="0"/>
        <v>0</v>
      </c>
      <c r="AL26">
        <f t="shared" si="0"/>
        <v>0</v>
      </c>
    </row>
    <row r="27" spans="1:38" s="1" customFormat="1" ht="12.75" hidden="1">
      <c r="A27" s="296" t="s">
        <v>107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317"/>
      <c r="AA27" s="282" t="s">
        <v>45</v>
      </c>
      <c r="AB27" s="283"/>
      <c r="AC27" s="283"/>
      <c r="AD27" s="321"/>
      <c r="AE27" s="1">
        <f>SUM(AE25:AE26)</f>
        <v>0</v>
      </c>
      <c r="AG27" s="1">
        <f>SUM(AG25:AG26)</f>
        <v>0</v>
      </c>
      <c r="AH27">
        <v>0</v>
      </c>
      <c r="AI27" s="1">
        <f>SUM(AI25:AI26)</f>
        <v>0</v>
      </c>
      <c r="AK27" s="1">
        <f t="shared" si="0"/>
        <v>0</v>
      </c>
      <c r="AL27">
        <f t="shared" si="0"/>
        <v>0</v>
      </c>
    </row>
    <row r="28" spans="1:38" ht="12.75" hidden="1">
      <c r="A28" s="273" t="s">
        <v>34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319"/>
      <c r="AA28" s="277" t="s">
        <v>48</v>
      </c>
      <c r="AB28" s="278"/>
      <c r="AC28" s="278"/>
      <c r="AD28" s="320"/>
      <c r="AH28">
        <v>0</v>
      </c>
      <c r="AK28">
        <f t="shared" si="0"/>
        <v>0</v>
      </c>
      <c r="AL28">
        <f t="shared" si="0"/>
        <v>0</v>
      </c>
    </row>
    <row r="29" spans="1:38" ht="12.75" hidden="1">
      <c r="A29" s="273" t="s">
        <v>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319"/>
      <c r="AA29" s="277" t="s">
        <v>49</v>
      </c>
      <c r="AB29" s="278"/>
      <c r="AC29" s="278"/>
      <c r="AD29" s="320"/>
      <c r="AH29">
        <v>0</v>
      </c>
      <c r="AK29">
        <f t="shared" si="0"/>
        <v>0</v>
      </c>
      <c r="AL29">
        <f t="shared" si="0"/>
        <v>0</v>
      </c>
    </row>
    <row r="30" spans="1:38" ht="12.75" hidden="1">
      <c r="A30" s="273" t="s">
        <v>36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319"/>
      <c r="AA30" s="277" t="s">
        <v>50</v>
      </c>
      <c r="AB30" s="278"/>
      <c r="AC30" s="278"/>
      <c r="AD30" s="320"/>
      <c r="AH30">
        <v>0</v>
      </c>
      <c r="AK30">
        <f t="shared" si="0"/>
        <v>0</v>
      </c>
      <c r="AL30">
        <f t="shared" si="0"/>
        <v>0</v>
      </c>
    </row>
    <row r="31" spans="1:38" ht="12.75">
      <c r="A31" s="273" t="s">
        <v>37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319"/>
      <c r="AA31" s="277" t="s">
        <v>51</v>
      </c>
      <c r="AB31" s="278"/>
      <c r="AC31" s="278"/>
      <c r="AD31" s="320"/>
      <c r="AE31">
        <v>60000000</v>
      </c>
      <c r="AF31">
        <v>60000000</v>
      </c>
      <c r="AG31">
        <v>0</v>
      </c>
      <c r="AH31">
        <v>0</v>
      </c>
      <c r="AI31">
        <v>0</v>
      </c>
      <c r="AJ31">
        <v>0</v>
      </c>
      <c r="AK31">
        <f t="shared" si="0"/>
        <v>60000000</v>
      </c>
      <c r="AL31">
        <f t="shared" si="0"/>
        <v>60000000</v>
      </c>
    </row>
    <row r="32" spans="1:38" ht="12.75" hidden="1">
      <c r="A32" s="273" t="s">
        <v>38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319"/>
      <c r="AA32" s="277" t="s">
        <v>52</v>
      </c>
      <c r="AB32" s="278"/>
      <c r="AC32" s="278"/>
      <c r="AD32" s="320"/>
      <c r="AH32">
        <v>0</v>
      </c>
      <c r="AK32">
        <f t="shared" si="0"/>
        <v>0</v>
      </c>
      <c r="AL32">
        <f t="shared" si="0"/>
        <v>0</v>
      </c>
    </row>
    <row r="33" spans="1:38" ht="12.75" hidden="1">
      <c r="A33" s="273" t="s">
        <v>39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319"/>
      <c r="AA33" s="277" t="s">
        <v>53</v>
      </c>
      <c r="AB33" s="278"/>
      <c r="AC33" s="278"/>
      <c r="AD33" s="320"/>
      <c r="AH33">
        <v>0</v>
      </c>
      <c r="AK33">
        <f t="shared" si="0"/>
        <v>0</v>
      </c>
      <c r="AL33">
        <f t="shared" si="0"/>
        <v>0</v>
      </c>
    </row>
    <row r="34" spans="1:38" ht="12.75">
      <c r="A34" s="273" t="s">
        <v>40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319"/>
      <c r="AA34" s="277" t="s">
        <v>54</v>
      </c>
      <c r="AB34" s="278"/>
      <c r="AC34" s="278"/>
      <c r="AD34" s="320"/>
      <c r="AE34">
        <v>6000000</v>
      </c>
      <c r="AF34">
        <v>6000000</v>
      </c>
      <c r="AG34">
        <v>0</v>
      </c>
      <c r="AH34">
        <v>0</v>
      </c>
      <c r="AI34">
        <v>0</v>
      </c>
      <c r="AJ34">
        <v>0</v>
      </c>
      <c r="AK34">
        <f t="shared" si="0"/>
        <v>6000000</v>
      </c>
      <c r="AL34">
        <f t="shared" si="0"/>
        <v>6000000</v>
      </c>
    </row>
    <row r="35" spans="1:38" ht="12.75" hidden="1">
      <c r="A35" s="273" t="s">
        <v>41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319"/>
      <c r="AA35" s="277" t="s">
        <v>55</v>
      </c>
      <c r="AB35" s="278"/>
      <c r="AC35" s="278"/>
      <c r="AD35" s="320"/>
      <c r="AH35">
        <v>0</v>
      </c>
      <c r="AK35">
        <f t="shared" si="0"/>
        <v>0</v>
      </c>
      <c r="AL35">
        <f t="shared" si="0"/>
        <v>0</v>
      </c>
    </row>
    <row r="36" spans="1:38" s="143" customFormat="1" ht="12.75">
      <c r="A36" s="273" t="s">
        <v>543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319"/>
      <c r="AA36" s="277" t="s">
        <v>47</v>
      </c>
      <c r="AB36" s="278"/>
      <c r="AC36" s="278"/>
      <c r="AD36" s="320"/>
      <c r="AE36" s="143">
        <f>SUM(AE31:AE35)</f>
        <v>66000000</v>
      </c>
      <c r="AF36" s="143">
        <v>66000000</v>
      </c>
      <c r="AG36" s="143">
        <v>0</v>
      </c>
      <c r="AH36">
        <v>0</v>
      </c>
      <c r="AI36" s="143">
        <f>SUM(AI31:AI35)</f>
        <v>0</v>
      </c>
      <c r="AJ36" s="250">
        <v>0</v>
      </c>
      <c r="AK36" s="143">
        <f t="shared" si="0"/>
        <v>66000000</v>
      </c>
      <c r="AL36">
        <f t="shared" si="0"/>
        <v>66000000</v>
      </c>
    </row>
    <row r="37" spans="1:38" ht="12.75">
      <c r="A37" s="273" t="s">
        <v>42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319"/>
      <c r="AA37" s="277" t="s">
        <v>56</v>
      </c>
      <c r="AB37" s="278"/>
      <c r="AC37" s="278"/>
      <c r="AD37" s="320"/>
      <c r="AE37">
        <v>150000</v>
      </c>
      <c r="AF37">
        <v>150000</v>
      </c>
      <c r="AG37">
        <v>0</v>
      </c>
      <c r="AH37">
        <v>0</v>
      </c>
      <c r="AI37">
        <v>0</v>
      </c>
      <c r="AJ37">
        <v>0</v>
      </c>
      <c r="AK37">
        <f t="shared" si="0"/>
        <v>150000</v>
      </c>
      <c r="AL37">
        <f t="shared" si="0"/>
        <v>150000</v>
      </c>
    </row>
    <row r="38" spans="1:38" s="1" customFormat="1" ht="12.75">
      <c r="A38" s="296" t="s">
        <v>544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317"/>
      <c r="AA38" s="282" t="s">
        <v>46</v>
      </c>
      <c r="AB38" s="283"/>
      <c r="AC38" s="283"/>
      <c r="AD38" s="321"/>
      <c r="AE38" s="1">
        <f>SUM(AE27,AE28,AE29,AE30,AE36,AE37)</f>
        <v>66150000</v>
      </c>
      <c r="AF38" s="1">
        <f aca="true" t="shared" si="3" ref="AF38:AK38">SUM(AF27,AF28,AF29,AF30,AF36,AF37)</f>
        <v>66150000</v>
      </c>
      <c r="AG38" s="1">
        <f t="shared" si="3"/>
        <v>0</v>
      </c>
      <c r="AH38" s="1">
        <f t="shared" si="3"/>
        <v>0</v>
      </c>
      <c r="AI38" s="1">
        <f t="shared" si="3"/>
        <v>0</v>
      </c>
      <c r="AJ38" s="1">
        <f t="shared" si="3"/>
        <v>0</v>
      </c>
      <c r="AK38" s="1">
        <f t="shared" si="3"/>
        <v>66150000</v>
      </c>
      <c r="AL38">
        <f aca="true" t="shared" si="4" ref="AL38:AL64">SUM(AF38,AH38,AJ38)</f>
        <v>66150000</v>
      </c>
    </row>
    <row r="39" spans="1:38" ht="12.75" hidden="1">
      <c r="A39" s="271" t="s">
        <v>57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316"/>
      <c r="AA39" s="277" t="s">
        <v>67</v>
      </c>
      <c r="AB39" s="278"/>
      <c r="AC39" s="278"/>
      <c r="AD39" s="320"/>
      <c r="AH39">
        <v>0</v>
      </c>
      <c r="AK39">
        <f aca="true" t="shared" si="5" ref="AK39:AK64">SUM(AE39,AG39,AI39)</f>
        <v>0</v>
      </c>
      <c r="AL39">
        <f t="shared" si="4"/>
        <v>0</v>
      </c>
    </row>
    <row r="40" spans="1:38" ht="12.75">
      <c r="A40" s="271" t="s">
        <v>58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316"/>
      <c r="AA40" s="277" t="s">
        <v>68</v>
      </c>
      <c r="AB40" s="278"/>
      <c r="AC40" s="278"/>
      <c r="AD40" s="320"/>
      <c r="AE40">
        <v>2418000</v>
      </c>
      <c r="AF40">
        <v>2418000</v>
      </c>
      <c r="AG40">
        <v>0</v>
      </c>
      <c r="AH40">
        <v>0</v>
      </c>
      <c r="AI40">
        <v>0</v>
      </c>
      <c r="AJ40">
        <v>0</v>
      </c>
      <c r="AK40">
        <f t="shared" si="5"/>
        <v>2418000</v>
      </c>
      <c r="AL40">
        <f t="shared" si="4"/>
        <v>2418000</v>
      </c>
    </row>
    <row r="41" spans="1:38" ht="12.75" hidden="1">
      <c r="A41" s="271" t="s">
        <v>59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316"/>
      <c r="AA41" s="277" t="s">
        <v>69</v>
      </c>
      <c r="AB41" s="278"/>
      <c r="AC41" s="278"/>
      <c r="AD41" s="320"/>
      <c r="AH41">
        <v>0</v>
      </c>
      <c r="AK41">
        <f t="shared" si="5"/>
        <v>0</v>
      </c>
      <c r="AL41">
        <f t="shared" si="4"/>
        <v>0</v>
      </c>
    </row>
    <row r="42" spans="1:38" ht="12.75">
      <c r="A42" s="271" t="s">
        <v>60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316"/>
      <c r="AA42" s="277" t="s">
        <v>70</v>
      </c>
      <c r="AB42" s="278"/>
      <c r="AC42" s="278"/>
      <c r="AD42" s="320"/>
      <c r="AE42">
        <v>347000</v>
      </c>
      <c r="AF42">
        <v>347000</v>
      </c>
      <c r="AG42">
        <v>0</v>
      </c>
      <c r="AH42">
        <v>0</v>
      </c>
      <c r="AI42">
        <v>0</v>
      </c>
      <c r="AJ42">
        <v>0</v>
      </c>
      <c r="AK42">
        <f t="shared" si="5"/>
        <v>347000</v>
      </c>
      <c r="AL42">
        <f t="shared" si="4"/>
        <v>347000</v>
      </c>
    </row>
    <row r="43" spans="1:38" ht="12.75">
      <c r="A43" s="271" t="s">
        <v>61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316"/>
      <c r="AA43" s="277" t="s">
        <v>71</v>
      </c>
      <c r="AB43" s="278"/>
      <c r="AC43" s="278"/>
      <c r="AD43" s="320"/>
      <c r="AE43">
        <v>99000</v>
      </c>
      <c r="AF43">
        <v>99000</v>
      </c>
      <c r="AG43">
        <v>0</v>
      </c>
      <c r="AH43">
        <v>0</v>
      </c>
      <c r="AI43">
        <v>8586000</v>
      </c>
      <c r="AJ43">
        <v>8586000</v>
      </c>
      <c r="AK43">
        <f t="shared" si="5"/>
        <v>8685000</v>
      </c>
      <c r="AL43">
        <f t="shared" si="4"/>
        <v>8685000</v>
      </c>
    </row>
    <row r="44" spans="1:38" ht="12.75">
      <c r="A44" s="271" t="s">
        <v>62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316"/>
      <c r="AA44" s="277" t="s">
        <v>72</v>
      </c>
      <c r="AB44" s="278"/>
      <c r="AC44" s="278"/>
      <c r="AD44" s="320"/>
      <c r="AE44">
        <v>446000</v>
      </c>
      <c r="AF44">
        <v>446000</v>
      </c>
      <c r="AG44">
        <v>0</v>
      </c>
      <c r="AH44">
        <v>0</v>
      </c>
      <c r="AI44">
        <v>2318000</v>
      </c>
      <c r="AJ44">
        <v>2318000</v>
      </c>
      <c r="AK44">
        <f t="shared" si="5"/>
        <v>2764000</v>
      </c>
      <c r="AL44">
        <f t="shared" si="4"/>
        <v>2764000</v>
      </c>
    </row>
    <row r="45" spans="1:38" ht="12.75" hidden="1">
      <c r="A45" s="271" t="s">
        <v>63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316"/>
      <c r="AA45" s="277" t="s">
        <v>73</v>
      </c>
      <c r="AB45" s="278"/>
      <c r="AC45" s="278"/>
      <c r="AD45" s="320"/>
      <c r="AH45">
        <v>0</v>
      </c>
      <c r="AK45">
        <f t="shared" si="5"/>
        <v>0</v>
      </c>
      <c r="AL45">
        <f t="shared" si="4"/>
        <v>0</v>
      </c>
    </row>
    <row r="46" spans="1:38" ht="12.75">
      <c r="A46" s="271" t="s">
        <v>64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316"/>
      <c r="AA46" s="277" t="s">
        <v>74</v>
      </c>
      <c r="AB46" s="278"/>
      <c r="AC46" s="278"/>
      <c r="AD46" s="320"/>
      <c r="AE46">
        <v>700000</v>
      </c>
      <c r="AF46">
        <v>700000</v>
      </c>
      <c r="AG46">
        <v>0</v>
      </c>
      <c r="AH46">
        <v>5</v>
      </c>
      <c r="AI46">
        <v>0</v>
      </c>
      <c r="AJ46">
        <v>0</v>
      </c>
      <c r="AK46">
        <f t="shared" si="5"/>
        <v>700000</v>
      </c>
      <c r="AL46">
        <f t="shared" si="4"/>
        <v>700005</v>
      </c>
    </row>
    <row r="47" spans="1:38" ht="12.75" hidden="1">
      <c r="A47" s="271" t="s">
        <v>65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316"/>
      <c r="AA47" s="277" t="s">
        <v>75</v>
      </c>
      <c r="AB47" s="278"/>
      <c r="AC47" s="278"/>
      <c r="AD47" s="320"/>
      <c r="AH47">
        <v>0</v>
      </c>
      <c r="AK47">
        <f t="shared" si="5"/>
        <v>0</v>
      </c>
      <c r="AL47">
        <f t="shared" si="4"/>
        <v>0</v>
      </c>
    </row>
    <row r="48" spans="1:38" ht="12.75" hidden="1">
      <c r="A48" s="271" t="s">
        <v>66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316"/>
      <c r="AA48" s="277" t="s">
        <v>76</v>
      </c>
      <c r="AB48" s="278"/>
      <c r="AC48" s="278"/>
      <c r="AD48" s="320"/>
      <c r="AH48">
        <v>0</v>
      </c>
      <c r="AK48">
        <f t="shared" si="5"/>
        <v>0</v>
      </c>
      <c r="AL48">
        <f t="shared" si="4"/>
        <v>0</v>
      </c>
    </row>
    <row r="49" spans="1:38" ht="14.25" customHeight="1">
      <c r="A49" s="271" t="s">
        <v>66</v>
      </c>
      <c r="B49" s="272"/>
      <c r="C49" s="272"/>
      <c r="D49" s="272"/>
      <c r="E49" s="272"/>
      <c r="F49" s="272"/>
      <c r="G49" s="272"/>
      <c r="H49" s="272"/>
      <c r="I49" s="27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30"/>
      <c r="AA49" s="201" t="s">
        <v>617</v>
      </c>
      <c r="AB49" s="202"/>
      <c r="AC49" s="202"/>
      <c r="AD49" s="204"/>
      <c r="AE49">
        <v>0</v>
      </c>
      <c r="AF49">
        <v>5826000</v>
      </c>
      <c r="AG49">
        <v>0</v>
      </c>
      <c r="AH49">
        <v>123157</v>
      </c>
      <c r="AI49">
        <v>0</v>
      </c>
      <c r="AJ49">
        <v>227822</v>
      </c>
      <c r="AL49">
        <f t="shared" si="4"/>
        <v>6176979</v>
      </c>
    </row>
    <row r="50" spans="1:38" s="1" customFormat="1" ht="12.75">
      <c r="A50" s="287" t="s">
        <v>545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318"/>
      <c r="AA50" s="282" t="s">
        <v>77</v>
      </c>
      <c r="AB50" s="283"/>
      <c r="AC50" s="283"/>
      <c r="AD50" s="321"/>
      <c r="AE50" s="1">
        <f>SUM(AE39:AE49)</f>
        <v>4010000</v>
      </c>
      <c r="AF50" s="1">
        <f aca="true" t="shared" si="6" ref="AF50:AL50">SUM(AF39:AF49)</f>
        <v>9836000</v>
      </c>
      <c r="AG50" s="1">
        <f t="shared" si="6"/>
        <v>0</v>
      </c>
      <c r="AH50" s="1">
        <f t="shared" si="6"/>
        <v>123162</v>
      </c>
      <c r="AI50" s="1">
        <f t="shared" si="6"/>
        <v>10904000</v>
      </c>
      <c r="AJ50" s="1">
        <f t="shared" si="6"/>
        <v>11131822</v>
      </c>
      <c r="AK50" s="1">
        <f t="shared" si="6"/>
        <v>14914000</v>
      </c>
      <c r="AL50" s="1">
        <f t="shared" si="6"/>
        <v>21090984</v>
      </c>
    </row>
    <row r="51" spans="1:38" ht="12.75" hidden="1">
      <c r="A51" s="271" t="s">
        <v>78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316"/>
      <c r="AA51" s="277" t="s">
        <v>83</v>
      </c>
      <c r="AB51" s="278"/>
      <c r="AC51" s="278"/>
      <c r="AD51" s="320"/>
      <c r="AH51">
        <v>0</v>
      </c>
      <c r="AK51">
        <f t="shared" si="5"/>
        <v>0</v>
      </c>
      <c r="AL51">
        <f t="shared" si="4"/>
        <v>0</v>
      </c>
    </row>
    <row r="52" spans="1:38" ht="12.75" hidden="1">
      <c r="A52" s="271" t="s">
        <v>79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316"/>
      <c r="AA52" s="277" t="s">
        <v>84</v>
      </c>
      <c r="AB52" s="278"/>
      <c r="AC52" s="278"/>
      <c r="AD52" s="320"/>
      <c r="AH52">
        <v>0</v>
      </c>
      <c r="AK52">
        <f t="shared" si="5"/>
        <v>0</v>
      </c>
      <c r="AL52">
        <f t="shared" si="4"/>
        <v>0</v>
      </c>
    </row>
    <row r="53" spans="1:38" ht="12.75" hidden="1">
      <c r="A53" s="271" t="s">
        <v>80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316"/>
      <c r="AA53" s="277" t="s">
        <v>85</v>
      </c>
      <c r="AB53" s="278"/>
      <c r="AC53" s="278"/>
      <c r="AD53" s="320"/>
      <c r="AH53">
        <v>0</v>
      </c>
      <c r="AK53">
        <f t="shared" si="5"/>
        <v>0</v>
      </c>
      <c r="AL53">
        <f t="shared" si="4"/>
        <v>0</v>
      </c>
    </row>
    <row r="54" spans="1:38" ht="12.75" hidden="1">
      <c r="A54" s="271" t="s">
        <v>81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316"/>
      <c r="AA54" s="277" t="s">
        <v>86</v>
      </c>
      <c r="AB54" s="278"/>
      <c r="AC54" s="278"/>
      <c r="AD54" s="320"/>
      <c r="AH54">
        <v>0</v>
      </c>
      <c r="AK54">
        <f t="shared" si="5"/>
        <v>0</v>
      </c>
      <c r="AL54">
        <f t="shared" si="4"/>
        <v>0</v>
      </c>
    </row>
    <row r="55" spans="1:38" ht="12.75" hidden="1">
      <c r="A55" s="271" t="s">
        <v>82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316"/>
      <c r="AA55" s="277" t="s">
        <v>87</v>
      </c>
      <c r="AB55" s="278"/>
      <c r="AC55" s="278"/>
      <c r="AD55" s="320"/>
      <c r="AH55">
        <v>0</v>
      </c>
      <c r="AK55">
        <f t="shared" si="5"/>
        <v>0</v>
      </c>
      <c r="AL55">
        <f t="shared" si="4"/>
        <v>0</v>
      </c>
    </row>
    <row r="56" spans="1:38" ht="12.75" hidden="1">
      <c r="A56" s="296" t="s">
        <v>104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317"/>
      <c r="AA56" s="282" t="s">
        <v>88</v>
      </c>
      <c r="AB56" s="283"/>
      <c r="AC56" s="283"/>
      <c r="AD56" s="321"/>
      <c r="AE56">
        <f>SUM(AE51:AE55)</f>
        <v>0</v>
      </c>
      <c r="AG56">
        <f>SUM(AG51:AG55)</f>
        <v>0</v>
      </c>
      <c r="AH56">
        <v>0</v>
      </c>
      <c r="AI56">
        <f>SUM(AI51:AI55)</f>
        <v>0</v>
      </c>
      <c r="AK56">
        <f t="shared" si="5"/>
        <v>0</v>
      </c>
      <c r="AL56">
        <f t="shared" si="4"/>
        <v>0</v>
      </c>
    </row>
    <row r="57" spans="1:38" ht="12.75" hidden="1">
      <c r="A57" s="271" t="s">
        <v>89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316"/>
      <c r="AA57" s="277" t="s">
        <v>92</v>
      </c>
      <c r="AB57" s="278"/>
      <c r="AC57" s="278"/>
      <c r="AD57" s="320"/>
      <c r="AH57">
        <v>0</v>
      </c>
      <c r="AK57">
        <f t="shared" si="5"/>
        <v>0</v>
      </c>
      <c r="AL57">
        <f t="shared" si="4"/>
        <v>0</v>
      </c>
    </row>
    <row r="58" spans="1:38" ht="12.75" hidden="1">
      <c r="A58" s="273" t="s">
        <v>90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319"/>
      <c r="AA58" s="277" t="s">
        <v>93</v>
      </c>
      <c r="AB58" s="278"/>
      <c r="AC58" s="278"/>
      <c r="AD58" s="320"/>
      <c r="AH58">
        <v>0</v>
      </c>
      <c r="AK58">
        <f t="shared" si="5"/>
        <v>0</v>
      </c>
      <c r="AL58">
        <f t="shared" si="4"/>
        <v>0</v>
      </c>
    </row>
    <row r="59" spans="1:38" ht="12.75" hidden="1">
      <c r="A59" s="271" t="s">
        <v>91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316"/>
      <c r="AA59" s="277" t="s">
        <v>94</v>
      </c>
      <c r="AB59" s="278"/>
      <c r="AC59" s="278"/>
      <c r="AD59" s="320"/>
      <c r="AH59">
        <v>0</v>
      </c>
      <c r="AK59">
        <f t="shared" si="5"/>
        <v>0</v>
      </c>
      <c r="AL59">
        <f t="shared" si="4"/>
        <v>0</v>
      </c>
    </row>
    <row r="60" spans="1:38" s="1" customFormat="1" ht="12.75" hidden="1">
      <c r="A60" s="296" t="s">
        <v>105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317"/>
      <c r="AA60" s="282" t="s">
        <v>95</v>
      </c>
      <c r="AB60" s="283"/>
      <c r="AC60" s="283"/>
      <c r="AD60" s="321"/>
      <c r="AE60" s="1">
        <f>SUM(AE57:AE59)</f>
        <v>0</v>
      </c>
      <c r="AG60" s="1">
        <f>SUM(AG57:AG59)</f>
        <v>0</v>
      </c>
      <c r="AH60">
        <v>0</v>
      </c>
      <c r="AI60" s="1">
        <f>SUM(AI57:AI59)</f>
        <v>0</v>
      </c>
      <c r="AK60" s="1">
        <f t="shared" si="5"/>
        <v>0</v>
      </c>
      <c r="AL60">
        <f t="shared" si="4"/>
        <v>0</v>
      </c>
    </row>
    <row r="61" spans="1:38" ht="24" customHeight="1" hidden="1">
      <c r="A61" s="271" t="s">
        <v>96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316"/>
      <c r="AA61" s="277" t="s">
        <v>99</v>
      </c>
      <c r="AB61" s="278"/>
      <c r="AC61" s="278"/>
      <c r="AD61" s="320"/>
      <c r="AH61">
        <v>0</v>
      </c>
      <c r="AK61">
        <f t="shared" si="5"/>
        <v>0</v>
      </c>
      <c r="AL61">
        <f t="shared" si="4"/>
        <v>0</v>
      </c>
    </row>
    <row r="62" spans="1:38" ht="12.75" hidden="1">
      <c r="A62" s="273" t="s">
        <v>97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319"/>
      <c r="AA62" s="277" t="s">
        <v>100</v>
      </c>
      <c r="AB62" s="278"/>
      <c r="AC62" s="278"/>
      <c r="AD62" s="320"/>
      <c r="AH62">
        <v>0</v>
      </c>
      <c r="AK62">
        <f t="shared" si="5"/>
        <v>0</v>
      </c>
      <c r="AL62">
        <f t="shared" si="4"/>
        <v>0</v>
      </c>
    </row>
    <row r="63" spans="1:38" ht="12.75" hidden="1">
      <c r="A63" s="271" t="s">
        <v>98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316"/>
      <c r="AA63" s="277" t="s">
        <v>101</v>
      </c>
      <c r="AB63" s="278"/>
      <c r="AC63" s="278"/>
      <c r="AD63" s="320"/>
      <c r="AH63">
        <v>0</v>
      </c>
      <c r="AK63">
        <f t="shared" si="5"/>
        <v>0</v>
      </c>
      <c r="AL63">
        <f t="shared" si="4"/>
        <v>0</v>
      </c>
    </row>
    <row r="64" spans="1:38" ht="12.75" hidden="1">
      <c r="A64" s="296" t="s">
        <v>106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317"/>
      <c r="AA64" s="282" t="s">
        <v>102</v>
      </c>
      <c r="AB64" s="283"/>
      <c r="AC64" s="283"/>
      <c r="AD64" s="321"/>
      <c r="AE64">
        <f>SUM(AE61:AE63)</f>
        <v>0</v>
      </c>
      <c r="AG64">
        <f>SUM(AG61:AG63)</f>
        <v>0</v>
      </c>
      <c r="AH64">
        <v>0</v>
      </c>
      <c r="AI64">
        <f>SUM(AI61:AI63)</f>
        <v>0</v>
      </c>
      <c r="AK64">
        <f t="shared" si="5"/>
        <v>0</v>
      </c>
      <c r="AL64">
        <f t="shared" si="4"/>
        <v>0</v>
      </c>
    </row>
    <row r="65" spans="1:38" s="1" customFormat="1" ht="12.75">
      <c r="A65" s="287" t="s">
        <v>546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318"/>
      <c r="AA65" s="282" t="s">
        <v>103</v>
      </c>
      <c r="AB65" s="283"/>
      <c r="AC65" s="283"/>
      <c r="AD65" s="321"/>
      <c r="AE65" s="1">
        <f>SUM(AE20,AE38,AE50,AE56,AE60,AE64)</f>
        <v>173190000</v>
      </c>
      <c r="AF65" s="1">
        <f aca="true" t="shared" si="7" ref="AF65:AL65">SUM(AF20,AF38,AF50,AF56,AF60,AF64)</f>
        <v>180732892</v>
      </c>
      <c r="AG65" s="1">
        <f t="shared" si="7"/>
        <v>0</v>
      </c>
      <c r="AH65" s="1">
        <f t="shared" si="7"/>
        <v>716054</v>
      </c>
      <c r="AI65" s="1">
        <f t="shared" si="7"/>
        <v>10904000</v>
      </c>
      <c r="AJ65" s="1">
        <f t="shared" si="7"/>
        <v>11131822</v>
      </c>
      <c r="AK65" s="1">
        <f t="shared" si="7"/>
        <v>184094000</v>
      </c>
      <c r="AL65" s="1">
        <f t="shared" si="7"/>
        <v>192580768</v>
      </c>
    </row>
    <row r="66" spans="1:3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</row>
    <row r="67" spans="1:30" ht="12.75" customHeight="1">
      <c r="A67" s="315" t="s">
        <v>159</v>
      </c>
      <c r="B67" s="315"/>
      <c r="C67" s="315"/>
      <c r="D67" s="315"/>
      <c r="E67" s="315"/>
      <c r="F67" s="315"/>
      <c r="G67" s="315"/>
      <c r="H67" s="315"/>
      <c r="I67" s="3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</row>
    <row r="68" spans="1:30" ht="12.75">
      <c r="A68" s="315" t="s">
        <v>109</v>
      </c>
      <c r="B68" s="315"/>
      <c r="C68" s="315"/>
      <c r="D68" s="315"/>
      <c r="E68" s="315"/>
      <c r="F68" s="315"/>
      <c r="G68" s="315"/>
      <c r="H68" s="315"/>
      <c r="I68" s="3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3"/>
      <c r="AC68" s="3"/>
      <c r="AD68" s="3"/>
    </row>
    <row r="69" spans="1:38" s="1" customFormat="1" ht="12.75">
      <c r="A69" s="276" t="s">
        <v>110</v>
      </c>
      <c r="B69" s="276"/>
      <c r="C69" s="276"/>
      <c r="D69" s="276"/>
      <c r="E69" s="276"/>
      <c r="F69" s="276"/>
      <c r="G69" s="276"/>
      <c r="H69" s="276"/>
      <c r="I69" s="276"/>
      <c r="AA69" s="1" t="s">
        <v>111</v>
      </c>
      <c r="AE69" s="275" t="s">
        <v>520</v>
      </c>
      <c r="AF69" s="275"/>
      <c r="AG69" s="275" t="s">
        <v>161</v>
      </c>
      <c r="AH69" s="275"/>
      <c r="AI69" s="275" t="s">
        <v>162</v>
      </c>
      <c r="AJ69" s="275"/>
      <c r="AK69" s="275" t="s">
        <v>368</v>
      </c>
      <c r="AL69" s="275"/>
    </row>
    <row r="70" spans="1:37" ht="12.75" hidden="1">
      <c r="A70" s="257" t="s">
        <v>112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9"/>
      <c r="AA70" s="260" t="s">
        <v>113</v>
      </c>
      <c r="AB70" s="261"/>
      <c r="AC70" s="261"/>
      <c r="AD70" s="261"/>
      <c r="AK70">
        <f aca="true" t="shared" si="8" ref="AK70:AK78">SUM(AE70:AI70)</f>
        <v>0</v>
      </c>
    </row>
    <row r="71" spans="1:37" ht="12.75" hidden="1">
      <c r="A71" s="267" t="s">
        <v>114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9"/>
      <c r="AA71" s="260" t="s">
        <v>115</v>
      </c>
      <c r="AB71" s="261"/>
      <c r="AC71" s="261"/>
      <c r="AD71" s="261"/>
      <c r="AK71">
        <f t="shared" si="8"/>
        <v>0</v>
      </c>
    </row>
    <row r="72" spans="1:37" ht="12.75" hidden="1">
      <c r="A72" s="257" t="s">
        <v>116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9"/>
      <c r="AA72" s="260" t="s">
        <v>117</v>
      </c>
      <c r="AB72" s="261"/>
      <c r="AC72" s="261"/>
      <c r="AD72" s="261"/>
      <c r="AK72">
        <f t="shared" si="8"/>
        <v>0</v>
      </c>
    </row>
    <row r="73" spans="1:37" ht="12.75" hidden="1">
      <c r="A73" s="279" t="s">
        <v>118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1"/>
      <c r="AA73" s="265" t="s">
        <v>119</v>
      </c>
      <c r="AB73" s="266"/>
      <c r="AC73" s="266"/>
      <c r="AD73" s="266"/>
      <c r="AE73">
        <f>SUM(AE70:AE72)</f>
        <v>0</v>
      </c>
      <c r="AG73">
        <f>SUM(AG70:AG72)</f>
        <v>0</v>
      </c>
      <c r="AI73">
        <f>SUM(AI70:AI72)</f>
        <v>0</v>
      </c>
      <c r="AK73">
        <f t="shared" si="8"/>
        <v>0</v>
      </c>
    </row>
    <row r="74" spans="1:37" ht="12.75" hidden="1">
      <c r="A74" s="267" t="s">
        <v>120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9"/>
      <c r="AA74" s="260" t="s">
        <v>121</v>
      </c>
      <c r="AB74" s="261"/>
      <c r="AC74" s="261"/>
      <c r="AD74" s="261"/>
      <c r="AK74">
        <f t="shared" si="8"/>
        <v>0</v>
      </c>
    </row>
    <row r="75" spans="1:37" ht="12.75" hidden="1">
      <c r="A75" s="257" t="s">
        <v>122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9"/>
      <c r="AA75" s="260" t="s">
        <v>123</v>
      </c>
      <c r="AB75" s="261"/>
      <c r="AC75" s="261"/>
      <c r="AD75" s="261"/>
      <c r="AK75">
        <f t="shared" si="8"/>
        <v>0</v>
      </c>
    </row>
    <row r="76" spans="1:37" ht="12.75" hidden="1">
      <c r="A76" s="267" t="s">
        <v>124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9"/>
      <c r="AA76" s="260" t="s">
        <v>125</v>
      </c>
      <c r="AB76" s="261"/>
      <c r="AC76" s="261"/>
      <c r="AD76" s="261"/>
      <c r="AK76">
        <f t="shared" si="8"/>
        <v>0</v>
      </c>
    </row>
    <row r="77" spans="1:37" ht="12.75" hidden="1">
      <c r="A77" s="257" t="s">
        <v>126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9"/>
      <c r="AA77" s="260" t="s">
        <v>127</v>
      </c>
      <c r="AB77" s="261"/>
      <c r="AC77" s="261"/>
      <c r="AD77" s="261"/>
      <c r="AK77">
        <f t="shared" si="8"/>
        <v>0</v>
      </c>
    </row>
    <row r="78" spans="1:37" ht="12.75" hidden="1">
      <c r="A78" s="262" t="s">
        <v>128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4"/>
      <c r="AA78" s="265" t="s">
        <v>129</v>
      </c>
      <c r="AB78" s="266"/>
      <c r="AC78" s="266"/>
      <c r="AD78" s="266"/>
      <c r="AE78">
        <f>SUM(AE74:AE77)</f>
        <v>0</v>
      </c>
      <c r="AG78">
        <f>SUM(AG74:AG77)</f>
        <v>0</v>
      </c>
      <c r="AI78">
        <f>SUM(AI74:AI77)</f>
        <v>0</v>
      </c>
      <c r="AK78">
        <f t="shared" si="8"/>
        <v>0</v>
      </c>
    </row>
    <row r="79" spans="1:38" s="1" customFormat="1" ht="12.75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5"/>
      <c r="AA79" s="136"/>
      <c r="AB79" s="137"/>
      <c r="AC79" s="137"/>
      <c r="AD79" s="137"/>
      <c r="AE79" s="1" t="s">
        <v>521</v>
      </c>
      <c r="AF79" s="1" t="s">
        <v>601</v>
      </c>
      <c r="AG79" s="1" t="s">
        <v>521</v>
      </c>
      <c r="AH79" s="1" t="s">
        <v>601</v>
      </c>
      <c r="AI79" s="1" t="s">
        <v>521</v>
      </c>
      <c r="AJ79" s="1" t="s">
        <v>601</v>
      </c>
      <c r="AK79" s="1" t="s">
        <v>521</v>
      </c>
      <c r="AL79" s="1" t="s">
        <v>601</v>
      </c>
    </row>
    <row r="80" spans="1:38" ht="12.75">
      <c r="A80" s="260" t="s">
        <v>130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323"/>
      <c r="AA80" s="260" t="s">
        <v>131</v>
      </c>
      <c r="AB80" s="261"/>
      <c r="AC80" s="261"/>
      <c r="AD80" s="261"/>
      <c r="AE80">
        <v>163172000</v>
      </c>
      <c r="AF80">
        <v>157698000</v>
      </c>
      <c r="AG80">
        <v>0</v>
      </c>
      <c r="AH80">
        <v>78000</v>
      </c>
      <c r="AI80">
        <v>0</v>
      </c>
      <c r="AJ80">
        <v>35000</v>
      </c>
      <c r="AK80">
        <f aca="true" t="shared" si="9" ref="AK80:AL95">SUM(AE80,AG80,AI80)</f>
        <v>163172000</v>
      </c>
      <c r="AL80" s="143">
        <f t="shared" si="9"/>
        <v>157811000</v>
      </c>
    </row>
    <row r="81" spans="1:38" ht="12.75" hidden="1">
      <c r="A81" s="260" t="s">
        <v>132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323"/>
      <c r="AA81" s="260" t="s">
        <v>133</v>
      </c>
      <c r="AB81" s="261"/>
      <c r="AC81" s="261"/>
      <c r="AD81" s="261"/>
      <c r="AK81">
        <f t="shared" si="9"/>
        <v>0</v>
      </c>
      <c r="AL81" s="1">
        <f t="shared" si="9"/>
        <v>0</v>
      </c>
    </row>
    <row r="82" spans="1:38" s="1" customFormat="1" ht="12.75">
      <c r="A82" s="265" t="s">
        <v>547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324"/>
      <c r="AA82" s="265" t="s">
        <v>134</v>
      </c>
      <c r="AB82" s="266"/>
      <c r="AC82" s="266"/>
      <c r="AD82" s="266"/>
      <c r="AE82" s="1">
        <f aca="true" t="shared" si="10" ref="AE82:AK82">SUM(AE80:AE81)</f>
        <v>163172000</v>
      </c>
      <c r="AF82" s="1">
        <f t="shared" si="10"/>
        <v>157698000</v>
      </c>
      <c r="AG82" s="1">
        <f t="shared" si="10"/>
        <v>0</v>
      </c>
      <c r="AH82" s="1">
        <f t="shared" si="10"/>
        <v>78000</v>
      </c>
      <c r="AI82" s="1">
        <f t="shared" si="10"/>
        <v>0</v>
      </c>
      <c r="AJ82" s="1">
        <f t="shared" si="10"/>
        <v>35000</v>
      </c>
      <c r="AK82" s="1">
        <f t="shared" si="10"/>
        <v>163172000</v>
      </c>
      <c r="AL82" s="1">
        <f t="shared" si="9"/>
        <v>157811000</v>
      </c>
    </row>
    <row r="83" spans="1:38" ht="12.75" hidden="1">
      <c r="A83" s="257" t="s">
        <v>135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9"/>
      <c r="AA83" s="260" t="s">
        <v>136</v>
      </c>
      <c r="AB83" s="261"/>
      <c r="AC83" s="261"/>
      <c r="AD83" s="261"/>
      <c r="AK83">
        <f t="shared" si="9"/>
        <v>0</v>
      </c>
      <c r="AL83" s="1">
        <f t="shared" si="9"/>
        <v>0</v>
      </c>
    </row>
    <row r="84" spans="1:38" ht="12.75" hidden="1">
      <c r="A84" s="257" t="s">
        <v>137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9"/>
      <c r="AA84" s="260" t="s">
        <v>138</v>
      </c>
      <c r="AB84" s="261"/>
      <c r="AC84" s="261"/>
      <c r="AD84" s="261"/>
      <c r="AK84">
        <f t="shared" si="9"/>
        <v>0</v>
      </c>
      <c r="AL84" s="1">
        <f t="shared" si="9"/>
        <v>0</v>
      </c>
    </row>
    <row r="85" spans="1:38" ht="12.75">
      <c r="A85" s="257" t="s">
        <v>139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9"/>
      <c r="AA85" s="260" t="s">
        <v>140</v>
      </c>
      <c r="AB85" s="261"/>
      <c r="AC85" s="261"/>
      <c r="AD85" s="261"/>
      <c r="AG85">
        <v>34833000</v>
      </c>
      <c r="AH85">
        <v>35561516</v>
      </c>
      <c r="AI85">
        <v>74640000</v>
      </c>
      <c r="AJ85">
        <v>75111502</v>
      </c>
      <c r="AK85">
        <f t="shared" si="9"/>
        <v>109473000</v>
      </c>
      <c r="AL85" s="143">
        <f t="shared" si="9"/>
        <v>110673018</v>
      </c>
    </row>
    <row r="86" spans="1:38" ht="12.75" hidden="1">
      <c r="A86" s="257" t="s">
        <v>141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9"/>
      <c r="AA86" s="260" t="s">
        <v>142</v>
      </c>
      <c r="AB86" s="261"/>
      <c r="AC86" s="261"/>
      <c r="AD86" s="261"/>
      <c r="AK86">
        <f t="shared" si="9"/>
        <v>0</v>
      </c>
      <c r="AL86" s="1">
        <f t="shared" si="9"/>
        <v>0</v>
      </c>
    </row>
    <row r="87" spans="1:38" ht="12.75" hidden="1">
      <c r="A87" s="267" t="s">
        <v>143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9"/>
      <c r="AA87" s="260" t="s">
        <v>144</v>
      </c>
      <c r="AB87" s="261"/>
      <c r="AC87" s="261"/>
      <c r="AD87" s="261"/>
      <c r="AK87">
        <f t="shared" si="9"/>
        <v>0</v>
      </c>
      <c r="AL87" s="1">
        <f t="shared" si="9"/>
        <v>0</v>
      </c>
    </row>
    <row r="88" spans="1:38" s="1" customFormat="1" ht="12.75">
      <c r="A88" s="279" t="s">
        <v>548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1"/>
      <c r="AA88" s="265" t="s">
        <v>145</v>
      </c>
      <c r="AB88" s="266"/>
      <c r="AC88" s="266"/>
      <c r="AD88" s="266"/>
      <c r="AE88" s="1">
        <f>SUM(AE73,AE78,AE82,AE83,AE84,AE85,AE86,AE87)</f>
        <v>163172000</v>
      </c>
      <c r="AF88" s="1">
        <f aca="true" t="shared" si="11" ref="AF88:AK88">SUM(AF73,AF78,AF82,AF83,AF84,AF85,AF86,AF87)</f>
        <v>157698000</v>
      </c>
      <c r="AG88" s="1">
        <f t="shared" si="11"/>
        <v>34833000</v>
      </c>
      <c r="AH88" s="1">
        <f t="shared" si="11"/>
        <v>35639516</v>
      </c>
      <c r="AI88" s="1">
        <f t="shared" si="11"/>
        <v>74640000</v>
      </c>
      <c r="AJ88" s="1">
        <f t="shared" si="11"/>
        <v>75146502</v>
      </c>
      <c r="AK88" s="1">
        <f t="shared" si="11"/>
        <v>272645000</v>
      </c>
      <c r="AL88" s="1">
        <f t="shared" si="9"/>
        <v>268484018</v>
      </c>
    </row>
    <row r="89" spans="1:38" ht="12.75" hidden="1">
      <c r="A89" s="267" t="s">
        <v>146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9"/>
      <c r="AA89" s="260" t="s">
        <v>147</v>
      </c>
      <c r="AB89" s="261"/>
      <c r="AC89" s="261"/>
      <c r="AD89" s="261"/>
      <c r="AK89">
        <f t="shared" si="9"/>
        <v>0</v>
      </c>
      <c r="AL89" s="1">
        <f t="shared" si="9"/>
        <v>0</v>
      </c>
    </row>
    <row r="90" spans="1:38" ht="12.75" hidden="1">
      <c r="A90" s="267" t="s">
        <v>148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9"/>
      <c r="AA90" s="260" t="s">
        <v>149</v>
      </c>
      <c r="AB90" s="261"/>
      <c r="AC90" s="261"/>
      <c r="AD90" s="261"/>
      <c r="AK90">
        <f t="shared" si="9"/>
        <v>0</v>
      </c>
      <c r="AL90" s="1">
        <f t="shared" si="9"/>
        <v>0</v>
      </c>
    </row>
    <row r="91" spans="1:38" ht="12.75" hidden="1">
      <c r="A91" s="257" t="s">
        <v>150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9"/>
      <c r="AA91" s="260" t="s">
        <v>151</v>
      </c>
      <c r="AB91" s="261"/>
      <c r="AC91" s="261"/>
      <c r="AD91" s="261"/>
      <c r="AK91">
        <f t="shared" si="9"/>
        <v>0</v>
      </c>
      <c r="AL91" s="1">
        <f t="shared" si="9"/>
        <v>0</v>
      </c>
    </row>
    <row r="92" spans="1:38" ht="12.75" hidden="1">
      <c r="A92" s="257" t="s">
        <v>152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9"/>
      <c r="AA92" s="260" t="s">
        <v>153</v>
      </c>
      <c r="AB92" s="261"/>
      <c r="AC92" s="261"/>
      <c r="AD92" s="261"/>
      <c r="AK92">
        <f t="shared" si="9"/>
        <v>0</v>
      </c>
      <c r="AL92" s="1">
        <f t="shared" si="9"/>
        <v>0</v>
      </c>
    </row>
    <row r="93" spans="1:38" ht="12.75" hidden="1">
      <c r="A93" s="262" t="s">
        <v>154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4"/>
      <c r="AA93" s="265" t="s">
        <v>155</v>
      </c>
      <c r="AB93" s="266"/>
      <c r="AC93" s="266"/>
      <c r="AD93" s="266"/>
      <c r="AE93">
        <f>SUM(AE89:AE92)</f>
        <v>0</v>
      </c>
      <c r="AG93">
        <f>SUM(AG89:AG92)</f>
        <v>0</v>
      </c>
      <c r="AI93">
        <f>SUM(AI89:AI92)</f>
        <v>0</v>
      </c>
      <c r="AK93">
        <f t="shared" si="9"/>
        <v>0</v>
      </c>
      <c r="AL93" s="1">
        <f t="shared" si="9"/>
        <v>0</v>
      </c>
    </row>
    <row r="94" spans="1:38" ht="12.75" hidden="1">
      <c r="A94" s="267" t="s">
        <v>156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9"/>
      <c r="AA94" s="260" t="s">
        <v>157</v>
      </c>
      <c r="AB94" s="261"/>
      <c r="AC94" s="261"/>
      <c r="AD94" s="261"/>
      <c r="AK94">
        <f t="shared" si="9"/>
        <v>0</v>
      </c>
      <c r="AL94" s="1">
        <f t="shared" si="9"/>
        <v>0</v>
      </c>
    </row>
    <row r="95" spans="1:38" s="1" customFormat="1" ht="12.75">
      <c r="A95" s="325" t="s">
        <v>549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7"/>
      <c r="AA95" s="328" t="s">
        <v>158</v>
      </c>
      <c r="AB95" s="329"/>
      <c r="AC95" s="329"/>
      <c r="AD95" s="329"/>
      <c r="AE95" s="1">
        <f>SUM(AE88,AE93,AE94)</f>
        <v>163172000</v>
      </c>
      <c r="AF95" s="1">
        <f aca="true" t="shared" si="12" ref="AF95:AK95">SUM(AF88,AF93,AF94)</f>
        <v>157698000</v>
      </c>
      <c r="AG95" s="1">
        <f t="shared" si="12"/>
        <v>34833000</v>
      </c>
      <c r="AH95" s="1">
        <f t="shared" si="12"/>
        <v>35639516</v>
      </c>
      <c r="AI95" s="1">
        <f t="shared" si="12"/>
        <v>74640000</v>
      </c>
      <c r="AJ95" s="1">
        <f t="shared" si="12"/>
        <v>75146502</v>
      </c>
      <c r="AK95" s="1">
        <f t="shared" si="12"/>
        <v>272645000</v>
      </c>
      <c r="AL95" s="1">
        <f t="shared" si="9"/>
        <v>268484018</v>
      </c>
    </row>
    <row r="96" spans="1:38" ht="12.75">
      <c r="A96" s="133"/>
      <c r="B96" s="134"/>
      <c r="C96" s="134"/>
      <c r="D96" s="134"/>
      <c r="E96" s="134"/>
      <c r="F96" s="134"/>
      <c r="G96" s="134"/>
      <c r="H96" s="134"/>
      <c r="I96" s="13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L96" s="1">
        <f>SUM(AF96,AH96,AJ96)</f>
        <v>0</v>
      </c>
    </row>
    <row r="97" spans="1:38" s="1" customFormat="1" ht="12.75">
      <c r="A97" s="148" t="s">
        <v>160</v>
      </c>
      <c r="B97" s="149"/>
      <c r="C97" s="149"/>
      <c r="D97" s="149"/>
      <c r="E97" s="149"/>
      <c r="F97" s="149"/>
      <c r="G97" s="149"/>
      <c r="H97" s="149"/>
      <c r="I97" s="15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">
        <f>SUM(AE65,AE95)</f>
        <v>336362000</v>
      </c>
      <c r="AF97" s="1">
        <f aca="true" t="shared" si="13" ref="AF97:AK97">SUM(AF65,AF95)</f>
        <v>338430892</v>
      </c>
      <c r="AG97" s="1">
        <f t="shared" si="13"/>
        <v>34833000</v>
      </c>
      <c r="AH97" s="1">
        <f t="shared" si="13"/>
        <v>36355570</v>
      </c>
      <c r="AI97" s="1">
        <f t="shared" si="13"/>
        <v>85544000</v>
      </c>
      <c r="AJ97" s="1">
        <f t="shared" si="13"/>
        <v>86278324</v>
      </c>
      <c r="AK97" s="1">
        <f t="shared" si="13"/>
        <v>456739000</v>
      </c>
      <c r="AL97" s="1">
        <f>SUM(AF97,AH97,AJ97)</f>
        <v>461064786</v>
      </c>
    </row>
  </sheetData>
  <sheetProtection/>
  <mergeCells count="183">
    <mergeCell ref="A49:I49"/>
    <mergeCell ref="AE3:AF3"/>
    <mergeCell ref="AG3:AH3"/>
    <mergeCell ref="AI3:AJ3"/>
    <mergeCell ref="AK3:AL3"/>
    <mergeCell ref="AE69:AF69"/>
    <mergeCell ref="AG69:AH69"/>
    <mergeCell ref="AI69:AJ69"/>
    <mergeCell ref="AK69:AL69"/>
    <mergeCell ref="AA29:AD29"/>
    <mergeCell ref="A95:Z95"/>
    <mergeCell ref="AA95:AD95"/>
    <mergeCell ref="A93:Z93"/>
    <mergeCell ref="AA93:AD93"/>
    <mergeCell ref="A94:Z94"/>
    <mergeCell ref="AA94:AD94"/>
    <mergeCell ref="A91:Z91"/>
    <mergeCell ref="AA91:AD91"/>
    <mergeCell ref="A92:Z92"/>
    <mergeCell ref="AA92:AD92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85:Z85"/>
    <mergeCell ref="AA85:AD85"/>
    <mergeCell ref="A86:Z86"/>
    <mergeCell ref="AA86:AD86"/>
    <mergeCell ref="A83:Z83"/>
    <mergeCell ref="AA83:AD83"/>
    <mergeCell ref="A84:Z84"/>
    <mergeCell ref="AA84:AD84"/>
    <mergeCell ref="A81:Z81"/>
    <mergeCell ref="AA81:AD81"/>
    <mergeCell ref="A82:Z82"/>
    <mergeCell ref="AA82:AD82"/>
    <mergeCell ref="A78:Z78"/>
    <mergeCell ref="AA78:AD78"/>
    <mergeCell ref="A80:Z80"/>
    <mergeCell ref="AA80:AD80"/>
    <mergeCell ref="A76:Z76"/>
    <mergeCell ref="AA76:AD76"/>
    <mergeCell ref="A77:Z77"/>
    <mergeCell ref="AA77:AD77"/>
    <mergeCell ref="A74:Z74"/>
    <mergeCell ref="AA74:AD74"/>
    <mergeCell ref="A75:Z75"/>
    <mergeCell ref="AA75:AD75"/>
    <mergeCell ref="A72:Z72"/>
    <mergeCell ref="AA72:AD72"/>
    <mergeCell ref="A73:Z73"/>
    <mergeCell ref="AA73:AD73"/>
    <mergeCell ref="AA25:AD25"/>
    <mergeCell ref="AA26:AD26"/>
    <mergeCell ref="AA27:AD27"/>
    <mergeCell ref="AA28:AD28"/>
    <mergeCell ref="AA23:AD23"/>
    <mergeCell ref="A70:Z70"/>
    <mergeCell ref="AA70:AD70"/>
    <mergeCell ref="AA62:AD62"/>
    <mergeCell ref="AA63:AD63"/>
    <mergeCell ref="AA44:AD44"/>
    <mergeCell ref="A71:Z71"/>
    <mergeCell ref="AA71:AD71"/>
    <mergeCell ref="AA6:AD6"/>
    <mergeCell ref="AA7:AD7"/>
    <mergeCell ref="AA8:AD8"/>
    <mergeCell ref="AA9:AD9"/>
    <mergeCell ref="AA64:AD64"/>
    <mergeCell ref="AA22:AD22"/>
    <mergeCell ref="AA16:AD16"/>
    <mergeCell ref="AA17:AD17"/>
    <mergeCell ref="A3:I3"/>
    <mergeCell ref="A4:I4"/>
    <mergeCell ref="A14:Z14"/>
    <mergeCell ref="A15:Z15"/>
    <mergeCell ref="A16:Z16"/>
    <mergeCell ref="AA14:AD14"/>
    <mergeCell ref="A10:Z10"/>
    <mergeCell ref="A5:Z5"/>
    <mergeCell ref="AA5:AD5"/>
    <mergeCell ref="AA15:AD15"/>
    <mergeCell ref="AA18:AD18"/>
    <mergeCell ref="AA19:AD19"/>
    <mergeCell ref="AA20:AD20"/>
    <mergeCell ref="AA24:AD24"/>
    <mergeCell ref="AA21:AD21"/>
    <mergeCell ref="AA61:AD61"/>
    <mergeCell ref="AA60:AD60"/>
    <mergeCell ref="AA41:AD41"/>
    <mergeCell ref="AA42:AD42"/>
    <mergeCell ref="AA43:AD43"/>
    <mergeCell ref="AA56:AD56"/>
    <mergeCell ref="AA59:AD59"/>
    <mergeCell ref="AA57:AD57"/>
    <mergeCell ref="AA58:AD58"/>
    <mergeCell ref="AA48:AD48"/>
    <mergeCell ref="AA50:AD50"/>
    <mergeCell ref="AA51:AD51"/>
    <mergeCell ref="AA52:AD52"/>
    <mergeCell ref="AA53:AD53"/>
    <mergeCell ref="AA54:AD54"/>
    <mergeCell ref="AA55:AD55"/>
    <mergeCell ref="AA38:AD38"/>
    <mergeCell ref="AA30:AD30"/>
    <mergeCell ref="AA35:AD35"/>
    <mergeCell ref="AA36:AD36"/>
    <mergeCell ref="AA37:AD37"/>
    <mergeCell ref="AA33:AD33"/>
    <mergeCell ref="AA34:AD34"/>
    <mergeCell ref="AA31:AD31"/>
    <mergeCell ref="AA32:AD32"/>
    <mergeCell ref="A43:Z43"/>
    <mergeCell ref="A39:Z39"/>
    <mergeCell ref="A40:Z40"/>
    <mergeCell ref="A44:Z44"/>
    <mergeCell ref="AA65:AD65"/>
    <mergeCell ref="AA39:AD39"/>
    <mergeCell ref="AA40:AD40"/>
    <mergeCell ref="AA45:AD45"/>
    <mergeCell ref="AA46:AD46"/>
    <mergeCell ref="AA47:AD47"/>
    <mergeCell ref="A32:Z32"/>
    <mergeCell ref="A28:Z28"/>
    <mergeCell ref="A6:Z6"/>
    <mergeCell ref="A7:Z7"/>
    <mergeCell ref="A8:Z8"/>
    <mergeCell ref="A9:Z9"/>
    <mergeCell ref="A24:Z24"/>
    <mergeCell ref="A25:Z25"/>
    <mergeCell ref="A12:I12"/>
    <mergeCell ref="A13:I13"/>
    <mergeCell ref="A34:Z34"/>
    <mergeCell ref="A35:Z35"/>
    <mergeCell ref="A36:Z36"/>
    <mergeCell ref="AA10:AD10"/>
    <mergeCell ref="A17:Z17"/>
    <mergeCell ref="A20:Z20"/>
    <mergeCell ref="A18:Z18"/>
    <mergeCell ref="A21:Z21"/>
    <mergeCell ref="A22:Z22"/>
    <mergeCell ref="A19:Z19"/>
    <mergeCell ref="A60:Z60"/>
    <mergeCell ref="A1:I1"/>
    <mergeCell ref="A53:Z53"/>
    <mergeCell ref="A54:Z54"/>
    <mergeCell ref="A55:Z55"/>
    <mergeCell ref="A48:Z48"/>
    <mergeCell ref="A50:Z50"/>
    <mergeCell ref="A47:Z47"/>
    <mergeCell ref="A42:Z42"/>
    <mergeCell ref="A23:Z23"/>
    <mergeCell ref="A51:Z51"/>
    <mergeCell ref="A31:Z31"/>
    <mergeCell ref="A52:Z52"/>
    <mergeCell ref="A37:Z37"/>
    <mergeCell ref="A29:Z29"/>
    <mergeCell ref="A30:Z30"/>
    <mergeCell ref="A46:Z46"/>
    <mergeCell ref="A38:Z38"/>
    <mergeCell ref="A45:Z45"/>
    <mergeCell ref="A41:Z41"/>
    <mergeCell ref="I2:AK2"/>
    <mergeCell ref="A67:I67"/>
    <mergeCell ref="A56:Z56"/>
    <mergeCell ref="A57:Z57"/>
    <mergeCell ref="A58:Z58"/>
    <mergeCell ref="A59:Z59"/>
    <mergeCell ref="A11:I11"/>
    <mergeCell ref="A26:Z26"/>
    <mergeCell ref="A27:Z27"/>
    <mergeCell ref="A33:Z33"/>
    <mergeCell ref="A68:I68"/>
    <mergeCell ref="A69:I69"/>
    <mergeCell ref="A63:Z63"/>
    <mergeCell ref="A64:Z64"/>
    <mergeCell ref="A65:Z65"/>
    <mergeCell ref="A61:Z61"/>
    <mergeCell ref="A62:Z62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5" width="15.7109375" style="0" customWidth="1"/>
    <col min="6" max="7" width="13.7109375" style="0" customWidth="1"/>
  </cols>
  <sheetData>
    <row r="1" spans="1:7" ht="15">
      <c r="A1" s="330" t="s">
        <v>491</v>
      </c>
      <c r="B1" s="330"/>
      <c r="C1" s="330"/>
      <c r="D1" s="330"/>
      <c r="E1" s="330"/>
      <c r="F1" s="330"/>
      <c r="G1" s="101"/>
    </row>
    <row r="2" spans="1:7" ht="12.75" customHeight="1">
      <c r="A2" s="101"/>
      <c r="B2" s="101"/>
      <c r="C2" s="101"/>
      <c r="D2" s="101"/>
      <c r="E2" s="101"/>
      <c r="F2" s="101"/>
      <c r="G2" s="101"/>
    </row>
    <row r="3" spans="1:7" ht="12.75" customHeight="1">
      <c r="A3" s="101"/>
      <c r="B3" s="330" t="s">
        <v>620</v>
      </c>
      <c r="C3" s="330"/>
      <c r="D3" s="330"/>
      <c r="E3" s="330"/>
      <c r="F3" s="330"/>
      <c r="G3" s="101"/>
    </row>
    <row r="4" spans="1:7" ht="12.75" customHeight="1">
      <c r="A4" s="101"/>
      <c r="B4" s="101"/>
      <c r="C4" s="101"/>
      <c r="D4" s="101"/>
      <c r="E4" s="101"/>
      <c r="F4" s="101"/>
      <c r="G4" s="101"/>
    </row>
    <row r="5" spans="6:7" ht="12.75" customHeight="1" thickBot="1">
      <c r="F5" s="1" t="s">
        <v>619</v>
      </c>
      <c r="G5" s="1"/>
    </row>
    <row r="6" spans="1:7" ht="13.5" thickBot="1">
      <c r="A6" s="102" t="s">
        <v>492</v>
      </c>
      <c r="B6" s="331" t="s">
        <v>517</v>
      </c>
      <c r="C6" s="332"/>
      <c r="D6" s="102" t="s">
        <v>493</v>
      </c>
      <c r="E6" s="331" t="s">
        <v>522</v>
      </c>
      <c r="F6" s="332"/>
      <c r="G6" s="231"/>
    </row>
    <row r="7" spans="1:7" s="1" customFormat="1" ht="13.5" thickBot="1">
      <c r="A7" s="103" t="s">
        <v>494</v>
      </c>
      <c r="B7" s="103" t="s">
        <v>521</v>
      </c>
      <c r="C7" s="103" t="s">
        <v>601</v>
      </c>
      <c r="D7" s="103" t="s">
        <v>495</v>
      </c>
      <c r="E7" s="103" t="s">
        <v>521</v>
      </c>
      <c r="F7" s="103" t="s">
        <v>601</v>
      </c>
      <c r="G7" s="100"/>
    </row>
    <row r="8" spans="1:7" ht="12.75">
      <c r="A8" s="104" t="s">
        <v>446</v>
      </c>
      <c r="B8" s="104">
        <v>96011000</v>
      </c>
      <c r="C8" s="104">
        <v>97727892</v>
      </c>
      <c r="D8" s="104" t="s">
        <v>496</v>
      </c>
      <c r="E8" s="144">
        <v>78788000</v>
      </c>
      <c r="F8" s="144">
        <v>80632422</v>
      </c>
      <c r="G8" s="98"/>
    </row>
    <row r="9" spans="1:7" ht="12.75">
      <c r="A9" s="97" t="s">
        <v>447</v>
      </c>
      <c r="B9" s="97">
        <v>7019000</v>
      </c>
      <c r="C9" s="97">
        <v>7611892</v>
      </c>
      <c r="D9" s="97" t="s">
        <v>497</v>
      </c>
      <c r="E9" s="97">
        <v>21708000</v>
      </c>
      <c r="F9" s="97">
        <v>22060272</v>
      </c>
      <c r="G9" s="98"/>
    </row>
    <row r="10" spans="1:7" ht="12.75">
      <c r="A10" s="97" t="s">
        <v>377</v>
      </c>
      <c r="B10" s="97">
        <v>66150000</v>
      </c>
      <c r="C10" s="97">
        <v>66150000</v>
      </c>
      <c r="D10" s="97" t="s">
        <v>498</v>
      </c>
      <c r="E10" s="97">
        <v>88493000</v>
      </c>
      <c r="F10" s="97">
        <v>88570969</v>
      </c>
      <c r="G10" s="98"/>
    </row>
    <row r="11" spans="1:7" ht="12.75">
      <c r="A11" s="97" t="s">
        <v>448</v>
      </c>
      <c r="B11" s="97">
        <v>14914000</v>
      </c>
      <c r="C11" s="97">
        <v>21090984</v>
      </c>
      <c r="D11" s="97" t="s">
        <v>499</v>
      </c>
      <c r="E11" s="97">
        <v>29333000</v>
      </c>
      <c r="F11" s="97">
        <v>27042564</v>
      </c>
      <c r="G11" s="98"/>
    </row>
    <row r="12" spans="1:7" ht="12.75">
      <c r="A12" s="97" t="s">
        <v>500</v>
      </c>
      <c r="B12" s="97"/>
      <c r="C12" s="97"/>
      <c r="D12" s="97" t="s">
        <v>501</v>
      </c>
      <c r="E12" s="97">
        <v>14000000</v>
      </c>
      <c r="F12" s="97">
        <v>11700204</v>
      </c>
      <c r="G12" s="98"/>
    </row>
    <row r="13" spans="1:7" ht="12.75">
      <c r="A13" s="97"/>
      <c r="B13" s="97"/>
      <c r="C13" s="97"/>
      <c r="D13" s="105" t="s">
        <v>502</v>
      </c>
      <c r="E13" s="97">
        <v>5563000</v>
      </c>
      <c r="F13" s="97">
        <v>5563000</v>
      </c>
      <c r="G13" s="98"/>
    </row>
    <row r="14" spans="1:7" ht="12.75">
      <c r="A14" s="99"/>
      <c r="B14" s="99"/>
      <c r="C14" s="99"/>
      <c r="D14" s="106" t="s">
        <v>503</v>
      </c>
      <c r="E14" s="99">
        <v>9770000</v>
      </c>
      <c r="F14" s="99">
        <v>9770000</v>
      </c>
      <c r="G14" s="98"/>
    </row>
    <row r="15" spans="1:7" ht="13.5" thickBot="1">
      <c r="A15" s="98"/>
      <c r="B15" s="98"/>
      <c r="C15" s="98"/>
      <c r="D15" s="130" t="s">
        <v>509</v>
      </c>
      <c r="E15" s="145">
        <v>1355000</v>
      </c>
      <c r="F15" s="145">
        <v>1355000</v>
      </c>
      <c r="G15" s="232"/>
    </row>
    <row r="16" spans="1:7" s="1" customFormat="1" ht="13.5" thickBot="1">
      <c r="A16" s="103" t="s">
        <v>504</v>
      </c>
      <c r="B16" s="103">
        <f>SUM(B8:B12)</f>
        <v>184094000</v>
      </c>
      <c r="C16" s="103">
        <f>SUM(C8:C12)</f>
        <v>192580768</v>
      </c>
      <c r="D16" s="103" t="s">
        <v>505</v>
      </c>
      <c r="E16" s="103">
        <f>SUM(E8:E11,E15)</f>
        <v>219677000</v>
      </c>
      <c r="F16" s="103">
        <v>219661227</v>
      </c>
      <c r="G16" s="100"/>
    </row>
    <row r="17" spans="1:7" s="1" customFormat="1" ht="13.5" thickBot="1">
      <c r="A17" s="103" t="s">
        <v>506</v>
      </c>
      <c r="B17" s="103">
        <f>B16-F16</f>
        <v>-35567227</v>
      </c>
      <c r="C17" s="103">
        <v>-25725459</v>
      </c>
      <c r="D17" s="103"/>
      <c r="E17" s="103"/>
      <c r="F17" s="103"/>
      <c r="G17" s="100"/>
    </row>
    <row r="18" spans="1:7" ht="13.5" thickBot="1">
      <c r="A18" s="107"/>
      <c r="B18" s="107"/>
      <c r="C18" s="107"/>
      <c r="D18" s="107"/>
      <c r="E18" s="146"/>
      <c r="F18" s="146"/>
      <c r="G18" s="98"/>
    </row>
    <row r="19" spans="1:7" s="1" customFormat="1" ht="13.5" thickBot="1">
      <c r="A19" s="103" t="s">
        <v>450</v>
      </c>
      <c r="B19" s="103">
        <v>272645000</v>
      </c>
      <c r="C19" s="103">
        <v>268484018</v>
      </c>
      <c r="D19" s="103" t="s">
        <v>454</v>
      </c>
      <c r="E19" s="103">
        <v>109473000</v>
      </c>
      <c r="F19" s="103">
        <v>113814559</v>
      </c>
      <c r="G19" s="100"/>
    </row>
    <row r="20" spans="1:7" s="1" customFormat="1" ht="13.5" thickBot="1">
      <c r="A20" s="103" t="s">
        <v>507</v>
      </c>
      <c r="B20" s="103">
        <f>SUM(B16,B19)</f>
        <v>456739000</v>
      </c>
      <c r="C20" s="103">
        <f>SUM(C16,C19)</f>
        <v>461064786</v>
      </c>
      <c r="D20" s="103" t="s">
        <v>508</v>
      </c>
      <c r="E20" s="103">
        <f>SUM(E16,E19)</f>
        <v>329150000</v>
      </c>
      <c r="F20" s="103">
        <f>SUM(F16,F19)</f>
        <v>333475786</v>
      </c>
      <c r="G20" s="100"/>
    </row>
  </sheetData>
  <sheetProtection/>
  <mergeCells count="4">
    <mergeCell ref="A1:F1"/>
    <mergeCell ref="B3:F3"/>
    <mergeCell ref="E6:F6"/>
    <mergeCell ref="B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1">
      <selection activeCell="H1" sqref="H1:H15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5.140625" style="11" customWidth="1"/>
    <col min="4" max="4" width="14.00390625" style="8" customWidth="1"/>
    <col min="5" max="5" width="47.28125" style="8" customWidth="1"/>
    <col min="6" max="6" width="18.421875" style="8" customWidth="1"/>
    <col min="7" max="7" width="14.00390625" style="8" customWidth="1"/>
    <col min="8" max="8" width="4.140625" style="8" customWidth="1"/>
    <col min="9" max="16384" width="8.00390625" style="8" customWidth="1"/>
  </cols>
  <sheetData>
    <row r="1" spans="2:8" ht="30.75">
      <c r="B1" s="9" t="s">
        <v>409</v>
      </c>
      <c r="C1" s="9"/>
      <c r="D1" s="10"/>
      <c r="E1" s="10"/>
      <c r="F1" s="10"/>
      <c r="G1" s="10"/>
      <c r="H1" s="335" t="s">
        <v>622</v>
      </c>
    </row>
    <row r="2" spans="7:8" ht="14.25" thickBot="1">
      <c r="G2" s="12" t="s">
        <v>619</v>
      </c>
      <c r="H2" s="335"/>
    </row>
    <row r="3" spans="1:8" ht="13.5" thickBot="1">
      <c r="A3" s="333" t="s">
        <v>369</v>
      </c>
      <c r="B3" s="13" t="s">
        <v>370</v>
      </c>
      <c r="C3" s="233"/>
      <c r="D3" s="14"/>
      <c r="E3" s="13" t="s">
        <v>371</v>
      </c>
      <c r="F3" s="138"/>
      <c r="G3" s="138"/>
      <c r="H3" s="335"/>
    </row>
    <row r="4" spans="1:8" s="18" customFormat="1" ht="38.25" customHeight="1" thickBot="1">
      <c r="A4" s="334"/>
      <c r="B4" s="15" t="s">
        <v>372</v>
      </c>
      <c r="C4" s="142" t="s">
        <v>606</v>
      </c>
      <c r="D4" s="142" t="s">
        <v>603</v>
      </c>
      <c r="E4" s="15" t="s">
        <v>372</v>
      </c>
      <c r="F4" s="147" t="s">
        <v>606</v>
      </c>
      <c r="G4" s="147" t="s">
        <v>603</v>
      </c>
      <c r="H4" s="335"/>
    </row>
    <row r="5" spans="1:8" s="18" customFormat="1" ht="13.5" thickBot="1">
      <c r="A5" s="19">
        <v>1</v>
      </c>
      <c r="B5" s="20">
        <v>2</v>
      </c>
      <c r="C5" s="21"/>
      <c r="D5" s="21"/>
      <c r="E5" s="20">
        <v>4</v>
      </c>
      <c r="F5" s="139"/>
      <c r="G5" s="139"/>
      <c r="H5" s="335"/>
    </row>
    <row r="6" spans="1:8" ht="12.75" customHeight="1">
      <c r="A6" s="22" t="s">
        <v>376</v>
      </c>
      <c r="B6" s="23" t="s">
        <v>457</v>
      </c>
      <c r="C6" s="24"/>
      <c r="D6" s="24"/>
      <c r="E6" s="23" t="s">
        <v>410</v>
      </c>
      <c r="F6" s="27">
        <v>13820000</v>
      </c>
      <c r="G6" s="27">
        <v>13820000</v>
      </c>
      <c r="H6" s="335"/>
    </row>
    <row r="7" spans="1:8" ht="22.5" customHeight="1">
      <c r="A7" s="25" t="s">
        <v>379</v>
      </c>
      <c r="B7" s="26" t="s">
        <v>458</v>
      </c>
      <c r="C7" s="27"/>
      <c r="D7" s="27"/>
      <c r="E7" s="26" t="s">
        <v>411</v>
      </c>
      <c r="F7" s="27">
        <v>113422000</v>
      </c>
      <c r="G7" s="27">
        <v>113422000</v>
      </c>
      <c r="H7" s="335"/>
    </row>
    <row r="8" spans="1:8" ht="12.75" customHeight="1" thickBot="1">
      <c r="A8" s="25" t="s">
        <v>373</v>
      </c>
      <c r="B8" s="26"/>
      <c r="C8" s="27"/>
      <c r="D8" s="27"/>
      <c r="E8" s="26" t="s">
        <v>459</v>
      </c>
      <c r="F8" s="27">
        <v>347000</v>
      </c>
      <c r="G8" s="27">
        <v>347000</v>
      </c>
      <c r="H8" s="335"/>
    </row>
    <row r="9" spans="1:8" ht="15.75" customHeight="1" thickBot="1">
      <c r="A9" s="29" t="s">
        <v>374</v>
      </c>
      <c r="B9" s="30" t="s">
        <v>460</v>
      </c>
      <c r="C9" s="31">
        <f>SUM(C6:C8)</f>
        <v>0</v>
      </c>
      <c r="D9" s="31"/>
      <c r="E9" s="30" t="s">
        <v>461</v>
      </c>
      <c r="F9" s="140">
        <f>SUM(F6:F8)</f>
        <v>127589000</v>
      </c>
      <c r="G9" s="140">
        <f>SUM(G6:G8)</f>
        <v>127589000</v>
      </c>
      <c r="H9" s="335"/>
    </row>
    <row r="10" spans="1:8" ht="12.75" customHeight="1" thickBot="1">
      <c r="A10" s="40" t="s">
        <v>375</v>
      </c>
      <c r="B10" s="41" t="s">
        <v>462</v>
      </c>
      <c r="C10" s="42"/>
      <c r="D10" s="42"/>
      <c r="E10" s="35" t="s">
        <v>463</v>
      </c>
      <c r="F10" s="141"/>
      <c r="G10" s="141"/>
      <c r="H10" s="335"/>
    </row>
    <row r="11" spans="1:8" ht="21.75" customHeight="1" thickBot="1">
      <c r="A11" s="29" t="s">
        <v>383</v>
      </c>
      <c r="B11" s="30" t="s">
        <v>464</v>
      </c>
      <c r="C11" s="31">
        <f>SUM(C10)</f>
        <v>0</v>
      </c>
      <c r="D11" s="31"/>
      <c r="E11" s="30" t="s">
        <v>465</v>
      </c>
      <c r="F11" s="140">
        <f>SUM(F10)</f>
        <v>0</v>
      </c>
      <c r="G11" s="140"/>
      <c r="H11" s="335"/>
    </row>
    <row r="12" spans="1:8" ht="18" customHeight="1" thickBot="1">
      <c r="A12" s="29" t="s">
        <v>384</v>
      </c>
      <c r="B12" s="37" t="s">
        <v>452</v>
      </c>
      <c r="C12" s="31">
        <f>SUM(C9,C11)</f>
        <v>0</v>
      </c>
      <c r="D12" s="31"/>
      <c r="E12" s="37" t="s">
        <v>455</v>
      </c>
      <c r="F12" s="140">
        <f>SUM(F9,F11)</f>
        <v>127589000</v>
      </c>
      <c r="G12" s="140">
        <f>SUM(G9,G11)</f>
        <v>127589000</v>
      </c>
      <c r="H12" s="335"/>
    </row>
    <row r="13" spans="1:8" ht="13.5" thickBot="1">
      <c r="A13" s="29" t="s">
        <v>385</v>
      </c>
      <c r="B13" s="38" t="s">
        <v>453</v>
      </c>
      <c r="C13" s="39">
        <f>SUM(C12)</f>
        <v>0</v>
      </c>
      <c r="D13" s="39"/>
      <c r="E13" s="38" t="s">
        <v>456</v>
      </c>
      <c r="F13" s="93">
        <f>SUM(F12)</f>
        <v>127589000</v>
      </c>
      <c r="G13" s="93">
        <f>SUM(G12)</f>
        <v>127589000</v>
      </c>
      <c r="H13" s="335"/>
    </row>
    <row r="14" spans="1:8" ht="13.5" thickBot="1">
      <c r="A14" s="29" t="s">
        <v>386</v>
      </c>
      <c r="B14" s="38" t="s">
        <v>404</v>
      </c>
      <c r="C14" s="39">
        <f>IF(C9-F9&lt;0,F9-C9,"-")</f>
        <v>127589000</v>
      </c>
      <c r="D14" s="39">
        <v>127589000</v>
      </c>
      <c r="E14" s="38" t="s">
        <v>405</v>
      </c>
      <c r="F14" s="93" t="str">
        <f>IF(C9-F9&gt;0,C9-F9,"-")</f>
        <v>-</v>
      </c>
      <c r="G14" s="93" t="str">
        <f>IF(D9-G9&gt;0,D9-G9,"-")</f>
        <v>-</v>
      </c>
      <c r="H14" s="335"/>
    </row>
    <row r="15" spans="1:8" ht="13.5" thickBot="1">
      <c r="A15" s="29" t="s">
        <v>387</v>
      </c>
      <c r="B15" s="38" t="s">
        <v>407</v>
      </c>
      <c r="C15" s="39">
        <f>IF(C9+C10-F12&lt;0,F12-(C9+C10),"-")</f>
        <v>127589000</v>
      </c>
      <c r="D15" s="39">
        <v>127589000</v>
      </c>
      <c r="E15" s="38" t="s">
        <v>408</v>
      </c>
      <c r="F15" s="93" t="str">
        <f>IF(C9+C10-F12&gt;0,C9+C10-F12,"-")</f>
        <v>-</v>
      </c>
      <c r="G15" s="93" t="str">
        <f>IF(D9+D10-G12&gt;0,D9+D10-G12,"-")</f>
        <v>-</v>
      </c>
      <c r="H15" s="335"/>
    </row>
  </sheetData>
  <sheetProtection/>
  <mergeCells count="2">
    <mergeCell ref="A3:A4"/>
    <mergeCell ref="H1:H1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219" bestFit="1" customWidth="1"/>
    <col min="2" max="2" width="13.421875" style="207" customWidth="1"/>
    <col min="3" max="3" width="14.00390625" style="207" customWidth="1"/>
    <col min="4" max="4" width="15.421875" style="207" customWidth="1"/>
    <col min="5" max="6" width="14.28125" style="207" customWidth="1"/>
    <col min="7" max="7" width="16.140625" style="208" customWidth="1"/>
    <col min="8" max="9" width="11.00390625" style="207" customWidth="1"/>
    <col min="10" max="10" width="11.8515625" style="207" customWidth="1"/>
    <col min="11" max="16384" width="8.00390625" style="207" customWidth="1"/>
  </cols>
  <sheetData>
    <row r="1" spans="1:7" ht="25.5" customHeight="1">
      <c r="A1" s="336" t="s">
        <v>466</v>
      </c>
      <c r="B1" s="336"/>
      <c r="C1" s="336"/>
      <c r="D1" s="336"/>
      <c r="E1" s="336"/>
      <c r="F1" s="336"/>
      <c r="G1" s="336"/>
    </row>
    <row r="2" spans="1:7" ht="22.5" customHeight="1">
      <c r="A2" s="337" t="s">
        <v>623</v>
      </c>
      <c r="B2" s="337"/>
      <c r="C2" s="208"/>
      <c r="D2" s="208"/>
      <c r="E2" s="208"/>
      <c r="F2" s="208"/>
      <c r="G2" s="209" t="s">
        <v>619</v>
      </c>
    </row>
    <row r="3" spans="1:7" s="210" customFormat="1" ht="44.25" customHeight="1">
      <c r="A3" s="147" t="s">
        <v>416</v>
      </c>
      <c r="B3" s="147" t="s">
        <v>417</v>
      </c>
      <c r="C3" s="147" t="s">
        <v>418</v>
      </c>
      <c r="D3" s="147" t="s">
        <v>589</v>
      </c>
      <c r="E3" s="147" t="s">
        <v>602</v>
      </c>
      <c r="F3" s="147" t="s">
        <v>603</v>
      </c>
      <c r="G3" s="147" t="s">
        <v>588</v>
      </c>
    </row>
    <row r="4" spans="1:7" s="208" customFormat="1" ht="12" customHeight="1">
      <c r="A4" s="211">
        <v>1</v>
      </c>
      <c r="B4" s="211">
        <v>2</v>
      </c>
      <c r="C4" s="211">
        <v>3</v>
      </c>
      <c r="D4" s="211">
        <v>4</v>
      </c>
      <c r="E4" s="211">
        <v>5</v>
      </c>
      <c r="F4" s="211">
        <v>6</v>
      </c>
      <c r="G4" s="211" t="s">
        <v>604</v>
      </c>
    </row>
    <row r="5" spans="1:7" ht="15.75" customHeight="1">
      <c r="A5" s="212" t="s">
        <v>526</v>
      </c>
      <c r="B5" s="109"/>
      <c r="C5" s="110"/>
      <c r="D5" s="109"/>
      <c r="E5" s="109"/>
      <c r="F5" s="109"/>
      <c r="G5" s="213">
        <f aca="true" t="shared" si="0" ref="G5:G31">B5-D5-E5</f>
        <v>0</v>
      </c>
    </row>
    <row r="6" spans="1:7" ht="15.75" customHeight="1">
      <c r="A6" s="109" t="s">
        <v>598</v>
      </c>
      <c r="B6" s="109">
        <v>500000</v>
      </c>
      <c r="C6" s="110">
        <v>2016</v>
      </c>
      <c r="D6" s="109"/>
      <c r="E6" s="109"/>
      <c r="F6" s="109">
        <v>500000</v>
      </c>
      <c r="G6" s="213">
        <f t="shared" si="0"/>
        <v>500000</v>
      </c>
    </row>
    <row r="7" spans="1:7" ht="15.75" customHeight="1">
      <c r="A7" s="109" t="s">
        <v>570</v>
      </c>
      <c r="B7" s="109">
        <v>300000</v>
      </c>
      <c r="C7" s="110">
        <v>2016</v>
      </c>
      <c r="D7" s="109"/>
      <c r="E7" s="109"/>
      <c r="F7" s="109">
        <v>300000</v>
      </c>
      <c r="G7" s="213">
        <f t="shared" si="0"/>
        <v>300000</v>
      </c>
    </row>
    <row r="8" spans="1:7" ht="15.75" customHeight="1">
      <c r="A8" s="109" t="s">
        <v>599</v>
      </c>
      <c r="B8" s="109">
        <v>100000</v>
      </c>
      <c r="C8" s="110">
        <v>2016</v>
      </c>
      <c r="D8" s="109"/>
      <c r="E8" s="109"/>
      <c r="F8" s="109">
        <v>100000</v>
      </c>
      <c r="G8" s="213">
        <f t="shared" si="0"/>
        <v>100000</v>
      </c>
    </row>
    <row r="9" spans="1:7" ht="15.75" customHeight="1">
      <c r="A9" s="109" t="s">
        <v>563</v>
      </c>
      <c r="B9" s="109">
        <v>804000</v>
      </c>
      <c r="C9" s="110">
        <v>2016</v>
      </c>
      <c r="D9" s="109"/>
      <c r="E9" s="109"/>
      <c r="F9" s="109">
        <v>804000</v>
      </c>
      <c r="G9" s="213">
        <f t="shared" si="0"/>
        <v>804000</v>
      </c>
    </row>
    <row r="10" spans="1:7" ht="15.75" customHeight="1">
      <c r="A10" s="109" t="s">
        <v>564</v>
      </c>
      <c r="B10" s="109">
        <v>2000000</v>
      </c>
      <c r="C10" s="110">
        <v>2016</v>
      </c>
      <c r="D10" s="109"/>
      <c r="E10" s="109"/>
      <c r="F10" s="109">
        <v>2000000</v>
      </c>
      <c r="G10" s="213">
        <f t="shared" si="0"/>
        <v>2000000</v>
      </c>
    </row>
    <row r="11" spans="1:7" ht="15.75" customHeight="1">
      <c r="A11" s="109" t="s">
        <v>565</v>
      </c>
      <c r="B11" s="109">
        <v>236000</v>
      </c>
      <c r="C11" s="110">
        <v>2016</v>
      </c>
      <c r="D11" s="109"/>
      <c r="E11" s="109"/>
      <c r="F11" s="109">
        <v>236000</v>
      </c>
      <c r="G11" s="213">
        <f t="shared" si="0"/>
        <v>236000</v>
      </c>
    </row>
    <row r="12" spans="1:7" ht="15.75" customHeight="1">
      <c r="A12" s="109" t="s">
        <v>566</v>
      </c>
      <c r="B12" s="109">
        <v>1000000</v>
      </c>
      <c r="C12" s="110">
        <v>2016</v>
      </c>
      <c r="D12" s="109"/>
      <c r="E12" s="109"/>
      <c r="F12" s="109">
        <v>1000000</v>
      </c>
      <c r="G12" s="213">
        <f t="shared" si="0"/>
        <v>1000000</v>
      </c>
    </row>
    <row r="13" spans="1:7" ht="15.75" customHeight="1">
      <c r="A13" s="109" t="s">
        <v>567</v>
      </c>
      <c r="B13" s="109">
        <v>300000</v>
      </c>
      <c r="C13" s="110">
        <v>2016</v>
      </c>
      <c r="D13" s="109"/>
      <c r="E13" s="109"/>
      <c r="F13" s="109">
        <v>300000</v>
      </c>
      <c r="G13" s="213">
        <f t="shared" si="0"/>
        <v>300000</v>
      </c>
    </row>
    <row r="14" spans="1:7" ht="15.75" customHeight="1">
      <c r="A14" s="109" t="s">
        <v>568</v>
      </c>
      <c r="B14" s="109">
        <v>472000</v>
      </c>
      <c r="C14" s="110">
        <v>2016</v>
      </c>
      <c r="D14" s="109"/>
      <c r="E14" s="109"/>
      <c r="F14" s="109">
        <v>472000</v>
      </c>
      <c r="G14" s="213">
        <f t="shared" si="0"/>
        <v>472000</v>
      </c>
    </row>
    <row r="15" spans="1:7" ht="15.75" customHeight="1">
      <c r="A15" s="109" t="s">
        <v>569</v>
      </c>
      <c r="B15" s="109">
        <v>1969000</v>
      </c>
      <c r="C15" s="110">
        <v>2016</v>
      </c>
      <c r="D15" s="109"/>
      <c r="E15" s="109"/>
      <c r="F15" s="109">
        <v>1969000</v>
      </c>
      <c r="G15" s="213">
        <f t="shared" si="0"/>
        <v>1969000</v>
      </c>
    </row>
    <row r="16" spans="1:7" ht="15.75" customHeight="1">
      <c r="A16" s="214" t="s">
        <v>571</v>
      </c>
      <c r="B16" s="109">
        <v>30000</v>
      </c>
      <c r="C16" s="110">
        <v>2016</v>
      </c>
      <c r="D16" s="109"/>
      <c r="E16" s="109"/>
      <c r="F16" s="109">
        <v>30000</v>
      </c>
      <c r="G16" s="213">
        <f t="shared" si="0"/>
        <v>30000</v>
      </c>
    </row>
    <row r="17" spans="1:7" ht="15.75" customHeight="1">
      <c r="A17" s="212" t="s">
        <v>575</v>
      </c>
      <c r="B17" s="206">
        <f>SUM(B6:B16)</f>
        <v>7711000</v>
      </c>
      <c r="C17" s="109"/>
      <c r="D17" s="109">
        <f>SUM(D6:D16)</f>
        <v>0</v>
      </c>
      <c r="E17" s="109">
        <f>SUM(E6:E16)</f>
        <v>0</v>
      </c>
      <c r="F17" s="206">
        <f>SUM(F6:F16)</f>
        <v>7711000</v>
      </c>
      <c r="G17" s="206">
        <f>SUM(G6:G16)</f>
        <v>7711000</v>
      </c>
    </row>
    <row r="18" spans="1:7" ht="15.75" customHeight="1">
      <c r="A18" s="212" t="s">
        <v>572</v>
      </c>
      <c r="B18" s="109"/>
      <c r="C18" s="110"/>
      <c r="D18" s="109"/>
      <c r="E18" s="109"/>
      <c r="F18" s="109"/>
      <c r="G18" s="213">
        <f t="shared" si="0"/>
        <v>0</v>
      </c>
    </row>
    <row r="19" spans="1:7" ht="15.75" customHeight="1">
      <c r="A19" s="214" t="s">
        <v>562</v>
      </c>
      <c r="B19" s="109">
        <v>50000</v>
      </c>
      <c r="C19" s="110">
        <v>2016</v>
      </c>
      <c r="D19" s="109"/>
      <c r="E19" s="109"/>
      <c r="F19" s="109">
        <v>50000</v>
      </c>
      <c r="G19" s="213">
        <f t="shared" si="0"/>
        <v>50000</v>
      </c>
    </row>
    <row r="20" spans="1:7" ht="15.75" customHeight="1">
      <c r="A20" s="214" t="s">
        <v>573</v>
      </c>
      <c r="B20" s="109">
        <v>94000</v>
      </c>
      <c r="C20" s="110">
        <v>2016</v>
      </c>
      <c r="D20" s="109"/>
      <c r="E20" s="109"/>
      <c r="F20" s="109">
        <v>94000</v>
      </c>
      <c r="G20" s="213">
        <f t="shared" si="0"/>
        <v>94000</v>
      </c>
    </row>
    <row r="21" spans="1:7" ht="15.75" customHeight="1">
      <c r="A21" s="214" t="s">
        <v>574</v>
      </c>
      <c r="B21" s="109">
        <v>740000</v>
      </c>
      <c r="C21" s="110">
        <v>2016</v>
      </c>
      <c r="D21" s="109"/>
      <c r="E21" s="109"/>
      <c r="F21" s="109">
        <v>740000</v>
      </c>
      <c r="G21" s="213">
        <f t="shared" si="0"/>
        <v>740000</v>
      </c>
    </row>
    <row r="22" spans="1:7" ht="15.75" customHeight="1">
      <c r="A22" s="212" t="s">
        <v>575</v>
      </c>
      <c r="B22" s="206">
        <f>SUM(B19:B21)</f>
        <v>884000</v>
      </c>
      <c r="C22" s="206"/>
      <c r="D22" s="206">
        <f>SUM(D19:D21)</f>
        <v>0</v>
      </c>
      <c r="E22" s="206">
        <f>SUM(E19:E21)</f>
        <v>0</v>
      </c>
      <c r="F22" s="206">
        <f>SUM(F19:F21)</f>
        <v>884000</v>
      </c>
      <c r="G22" s="213">
        <f t="shared" si="0"/>
        <v>884000</v>
      </c>
    </row>
    <row r="23" spans="1:7" ht="15.75" customHeight="1">
      <c r="A23" s="212" t="s">
        <v>576</v>
      </c>
      <c r="B23" s="109">
        <v>130000</v>
      </c>
      <c r="C23" s="110">
        <v>2016</v>
      </c>
      <c r="D23" s="109"/>
      <c r="E23" s="109"/>
      <c r="F23" s="109">
        <v>130000</v>
      </c>
      <c r="G23" s="213">
        <f t="shared" si="0"/>
        <v>130000</v>
      </c>
    </row>
    <row r="24" spans="1:7" s="215" customFormat="1" ht="15.75" customHeight="1">
      <c r="A24" s="212" t="s">
        <v>575</v>
      </c>
      <c r="B24" s="206">
        <f>SUM(B23)</f>
        <v>130000</v>
      </c>
      <c r="C24" s="206">
        <f>SUM(C23)</f>
        <v>2016</v>
      </c>
      <c r="D24" s="206">
        <f>SUM(D23)</f>
        <v>0</v>
      </c>
      <c r="E24" s="206">
        <f>SUM(E23)</f>
        <v>0</v>
      </c>
      <c r="F24" s="206">
        <f>SUM(F23)</f>
        <v>130000</v>
      </c>
      <c r="G24" s="158">
        <f t="shared" si="0"/>
        <v>130000</v>
      </c>
    </row>
    <row r="25" spans="1:7" ht="15.75" customHeight="1">
      <c r="A25" s="212" t="s">
        <v>577</v>
      </c>
      <c r="B25" s="109"/>
      <c r="C25" s="110"/>
      <c r="D25" s="109"/>
      <c r="E25" s="109"/>
      <c r="F25" s="109"/>
      <c r="G25" s="158">
        <f t="shared" si="0"/>
        <v>0</v>
      </c>
    </row>
    <row r="26" spans="1:7" ht="15.75" customHeight="1">
      <c r="A26" s="214" t="s">
        <v>578</v>
      </c>
      <c r="B26" s="109">
        <v>1500000</v>
      </c>
      <c r="C26" s="110">
        <v>2016</v>
      </c>
      <c r="D26" s="109"/>
      <c r="E26" s="109"/>
      <c r="F26" s="109">
        <v>1500000</v>
      </c>
      <c r="G26" s="158">
        <f t="shared" si="0"/>
        <v>1500000</v>
      </c>
    </row>
    <row r="27" spans="1:7" ht="15.75" customHeight="1">
      <c r="A27" s="214" t="s">
        <v>579</v>
      </c>
      <c r="B27" s="109">
        <v>158000</v>
      </c>
      <c r="C27" s="110">
        <v>2016</v>
      </c>
      <c r="D27" s="109"/>
      <c r="E27" s="109"/>
      <c r="F27" s="109">
        <v>158000</v>
      </c>
      <c r="G27" s="158">
        <f t="shared" si="0"/>
        <v>158000</v>
      </c>
    </row>
    <row r="28" spans="1:7" ht="15.75" customHeight="1">
      <c r="A28" s="214" t="s">
        <v>600</v>
      </c>
      <c r="B28" s="109">
        <v>500000</v>
      </c>
      <c r="C28" s="110">
        <v>2016</v>
      </c>
      <c r="D28" s="109"/>
      <c r="E28" s="109"/>
      <c r="F28" s="109">
        <v>500000</v>
      </c>
      <c r="G28" s="158">
        <f t="shared" si="0"/>
        <v>500000</v>
      </c>
    </row>
    <row r="29" spans="1:7" s="215" customFormat="1" ht="15.75" customHeight="1">
      <c r="A29" s="212" t="s">
        <v>575</v>
      </c>
      <c r="B29" s="206">
        <f>SUM(B26:B28)</f>
        <v>2158000</v>
      </c>
      <c r="C29" s="206"/>
      <c r="D29" s="206">
        <f>SUM(D26:D28)</f>
        <v>0</v>
      </c>
      <c r="E29" s="206">
        <f>SUM(E26:E28)</f>
        <v>0</v>
      </c>
      <c r="F29" s="206">
        <f>SUM(F26:F28)</f>
        <v>2158000</v>
      </c>
      <c r="G29" s="158">
        <f t="shared" si="0"/>
        <v>2158000</v>
      </c>
    </row>
    <row r="30" spans="1:7" s="215" customFormat="1" ht="15.75" customHeight="1">
      <c r="A30" s="212" t="s">
        <v>580</v>
      </c>
      <c r="B30" s="206">
        <v>2937000</v>
      </c>
      <c r="C30" s="206">
        <v>2016</v>
      </c>
      <c r="D30" s="206"/>
      <c r="E30" s="206"/>
      <c r="F30" s="206">
        <v>2937000</v>
      </c>
      <c r="G30" s="158">
        <f t="shared" si="0"/>
        <v>2937000</v>
      </c>
    </row>
    <row r="31" spans="1:7" s="218" customFormat="1" ht="18" customHeight="1">
      <c r="A31" s="216" t="s">
        <v>419</v>
      </c>
      <c r="B31" s="217">
        <f>SUM(B17,B22,B24,B29,B30)</f>
        <v>13820000</v>
      </c>
      <c r="C31" s="217">
        <v>2016</v>
      </c>
      <c r="D31" s="217">
        <f>SUM(D17,D22,D24,D29,D30)</f>
        <v>0</v>
      </c>
      <c r="E31" s="217">
        <f>SUM(E17,E22,E24,E29,E30)</f>
        <v>0</v>
      </c>
      <c r="F31" s="217">
        <f>SUM(F17,F22,F24,F29,F30)</f>
        <v>13820000</v>
      </c>
      <c r="G31" s="158">
        <f t="shared" si="0"/>
        <v>13820000</v>
      </c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43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4.75" customHeight="1">
      <c r="A1" s="338" t="s">
        <v>420</v>
      </c>
      <c r="B1" s="338"/>
      <c r="C1" s="338"/>
      <c r="D1" s="338"/>
      <c r="E1" s="338"/>
      <c r="F1" s="338"/>
      <c r="G1" s="338"/>
    </row>
    <row r="2" spans="1:7" ht="23.25" customHeight="1" thickBot="1">
      <c r="A2" s="339" t="s">
        <v>624</v>
      </c>
      <c r="B2" s="339"/>
      <c r="C2" s="8"/>
      <c r="D2" s="8"/>
      <c r="E2" s="8"/>
      <c r="F2" s="8"/>
      <c r="G2" s="44" t="s">
        <v>619</v>
      </c>
    </row>
    <row r="3" spans="1:7" s="45" customFormat="1" ht="48.75" customHeight="1" thickBot="1">
      <c r="A3" s="15" t="s">
        <v>421</v>
      </c>
      <c r="B3" s="16" t="s">
        <v>417</v>
      </c>
      <c r="C3" s="16" t="s">
        <v>418</v>
      </c>
      <c r="D3" s="16" t="s">
        <v>587</v>
      </c>
      <c r="E3" s="16" t="s">
        <v>602</v>
      </c>
      <c r="F3" s="142" t="s">
        <v>605</v>
      </c>
      <c r="G3" s="17" t="s">
        <v>585</v>
      </c>
    </row>
    <row r="4" spans="1:7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238">
        <v>6</v>
      </c>
      <c r="G4" s="48">
        <v>7</v>
      </c>
    </row>
    <row r="5" spans="1:7" ht="15.75" customHeight="1">
      <c r="A5" s="205" t="s">
        <v>527</v>
      </c>
      <c r="B5" s="109"/>
      <c r="C5" s="110"/>
      <c r="D5" s="109"/>
      <c r="E5" s="109"/>
      <c r="F5" s="239"/>
      <c r="G5" s="111">
        <f aca="true" t="shared" si="0" ref="G5:G23">B5-D5-E5</f>
        <v>0</v>
      </c>
    </row>
    <row r="6" spans="1:7" ht="15.75" customHeight="1">
      <c r="A6" s="108" t="s">
        <v>581</v>
      </c>
      <c r="B6" s="109">
        <v>50159000</v>
      </c>
      <c r="C6" s="110"/>
      <c r="D6" s="109"/>
      <c r="E6" s="109"/>
      <c r="F6" s="109">
        <v>50159000</v>
      </c>
      <c r="G6" s="111">
        <f t="shared" si="0"/>
        <v>50159000</v>
      </c>
    </row>
    <row r="7" spans="1:7" ht="15.75" customHeight="1">
      <c r="A7" s="108" t="s">
        <v>582</v>
      </c>
      <c r="B7" s="109">
        <v>1969000</v>
      </c>
      <c r="C7" s="110"/>
      <c r="D7" s="109"/>
      <c r="E7" s="109"/>
      <c r="F7" s="109">
        <v>1969000</v>
      </c>
      <c r="G7" s="111">
        <f t="shared" si="0"/>
        <v>1969000</v>
      </c>
    </row>
    <row r="8" spans="1:7" ht="15.75" customHeight="1">
      <c r="A8" s="108" t="s">
        <v>583</v>
      </c>
      <c r="B8" s="109">
        <v>300000</v>
      </c>
      <c r="C8" s="110"/>
      <c r="D8" s="109"/>
      <c r="E8" s="109"/>
      <c r="F8" s="109">
        <v>300000</v>
      </c>
      <c r="G8" s="111">
        <f t="shared" si="0"/>
        <v>300000</v>
      </c>
    </row>
    <row r="9" spans="1:7" ht="15.75" customHeight="1">
      <c r="A9" s="108" t="s">
        <v>584</v>
      </c>
      <c r="B9" s="109">
        <v>36880000</v>
      </c>
      <c r="C9" s="110"/>
      <c r="D9" s="109"/>
      <c r="E9" s="109"/>
      <c r="F9" s="109">
        <v>36880000</v>
      </c>
      <c r="G9" s="111">
        <f t="shared" si="0"/>
        <v>36880000</v>
      </c>
    </row>
    <row r="10" spans="1:7" ht="15.75" customHeight="1">
      <c r="A10" s="205" t="s">
        <v>586</v>
      </c>
      <c r="B10" s="109">
        <v>24114000</v>
      </c>
      <c r="C10" s="110"/>
      <c r="D10" s="109"/>
      <c r="E10" s="109"/>
      <c r="F10" s="109">
        <v>24114000</v>
      </c>
      <c r="G10" s="111">
        <f t="shared" si="0"/>
        <v>24114000</v>
      </c>
    </row>
    <row r="11" spans="1:7" ht="15.75" customHeight="1">
      <c r="A11" s="108"/>
      <c r="B11" s="109"/>
      <c r="C11" s="110"/>
      <c r="D11" s="109"/>
      <c r="E11" s="109"/>
      <c r="F11" s="239"/>
      <c r="G11" s="111">
        <f t="shared" si="0"/>
        <v>0</v>
      </c>
    </row>
    <row r="12" spans="1:7" ht="15.75" customHeight="1">
      <c r="A12" s="108"/>
      <c r="B12" s="109"/>
      <c r="C12" s="110"/>
      <c r="D12" s="109"/>
      <c r="E12" s="109"/>
      <c r="F12" s="239"/>
      <c r="G12" s="111">
        <f t="shared" si="0"/>
        <v>0</v>
      </c>
    </row>
    <row r="13" spans="1:7" ht="15.75" customHeight="1">
      <c r="A13" s="108"/>
      <c r="B13" s="109"/>
      <c r="C13" s="110"/>
      <c r="D13" s="109"/>
      <c r="E13" s="109"/>
      <c r="F13" s="239"/>
      <c r="G13" s="111">
        <f t="shared" si="0"/>
        <v>0</v>
      </c>
    </row>
    <row r="14" spans="1:7" ht="15.75" customHeight="1">
      <c r="A14" s="108"/>
      <c r="B14" s="109"/>
      <c r="C14" s="110"/>
      <c r="D14" s="109"/>
      <c r="E14" s="109"/>
      <c r="F14" s="239"/>
      <c r="G14" s="111">
        <f t="shared" si="0"/>
        <v>0</v>
      </c>
    </row>
    <row r="15" spans="1:7" ht="15.75" customHeight="1">
      <c r="A15" s="108"/>
      <c r="B15" s="109"/>
      <c r="C15" s="110"/>
      <c r="D15" s="109"/>
      <c r="E15" s="109"/>
      <c r="F15" s="239"/>
      <c r="G15" s="111">
        <f t="shared" si="0"/>
        <v>0</v>
      </c>
    </row>
    <row r="16" spans="1:7" ht="15.75" customHeight="1">
      <c r="A16" s="108"/>
      <c r="B16" s="109"/>
      <c r="C16" s="110"/>
      <c r="D16" s="109"/>
      <c r="E16" s="109"/>
      <c r="F16" s="239"/>
      <c r="G16" s="111">
        <f t="shared" si="0"/>
        <v>0</v>
      </c>
    </row>
    <row r="17" spans="1:7" ht="15.75" customHeight="1">
      <c r="A17" s="108"/>
      <c r="B17" s="109"/>
      <c r="C17" s="110"/>
      <c r="D17" s="109"/>
      <c r="E17" s="109"/>
      <c r="F17" s="239"/>
      <c r="G17" s="111">
        <f t="shared" si="0"/>
        <v>0</v>
      </c>
    </row>
    <row r="18" spans="1:7" ht="15.75" customHeight="1">
      <c r="A18" s="108"/>
      <c r="B18" s="109"/>
      <c r="C18" s="110"/>
      <c r="D18" s="109"/>
      <c r="E18" s="109"/>
      <c r="F18" s="239"/>
      <c r="G18" s="111">
        <f t="shared" si="0"/>
        <v>0</v>
      </c>
    </row>
    <row r="19" spans="1:7" ht="15.75" customHeight="1">
      <c r="A19" s="108"/>
      <c r="B19" s="109"/>
      <c r="C19" s="110"/>
      <c r="D19" s="109"/>
      <c r="E19" s="109"/>
      <c r="F19" s="239"/>
      <c r="G19" s="111">
        <f t="shared" si="0"/>
        <v>0</v>
      </c>
    </row>
    <row r="20" spans="1:7" ht="15.75" customHeight="1">
      <c r="A20" s="108"/>
      <c r="B20" s="109"/>
      <c r="C20" s="110"/>
      <c r="D20" s="109"/>
      <c r="E20" s="109"/>
      <c r="F20" s="239"/>
      <c r="G20" s="111">
        <f t="shared" si="0"/>
        <v>0</v>
      </c>
    </row>
    <row r="21" spans="1:7" ht="15.75" customHeight="1">
      <c r="A21" s="108"/>
      <c r="B21" s="109"/>
      <c r="C21" s="110"/>
      <c r="D21" s="109"/>
      <c r="E21" s="109"/>
      <c r="F21" s="239"/>
      <c r="G21" s="111">
        <f t="shared" si="0"/>
        <v>0</v>
      </c>
    </row>
    <row r="22" spans="1:7" ht="15.75" customHeight="1">
      <c r="A22" s="108"/>
      <c r="B22" s="109"/>
      <c r="C22" s="110"/>
      <c r="D22" s="109"/>
      <c r="E22" s="109"/>
      <c r="F22" s="239"/>
      <c r="G22" s="111">
        <f t="shared" si="0"/>
        <v>0</v>
      </c>
    </row>
    <row r="23" spans="1:7" ht="15.75" customHeight="1" thickBot="1">
      <c r="A23" s="112"/>
      <c r="B23" s="113"/>
      <c r="C23" s="113"/>
      <c r="D23" s="113"/>
      <c r="E23" s="113"/>
      <c r="F23" s="240"/>
      <c r="G23" s="114">
        <f t="shared" si="0"/>
        <v>0</v>
      </c>
    </row>
    <row r="24" spans="1:7" s="49" customFormat="1" ht="18" customHeight="1" thickBot="1">
      <c r="A24" s="115" t="s">
        <v>419</v>
      </c>
      <c r="B24" s="116">
        <f>SUM(B5:B23)</f>
        <v>113422000</v>
      </c>
      <c r="C24" s="117"/>
      <c r="D24" s="116">
        <f>SUM(D5:D23)</f>
        <v>0</v>
      </c>
      <c r="E24" s="116">
        <f>SUM(E5:E23)</f>
        <v>0</v>
      </c>
      <c r="F24" s="251" t="s">
        <v>618</v>
      </c>
      <c r="G24" s="118">
        <f>SUM(G5:G23)</f>
        <v>113422000</v>
      </c>
    </row>
  </sheetData>
  <sheetProtection/>
  <mergeCells count="2">
    <mergeCell ref="A1:G1"/>
    <mergeCell ref="A2:B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52" customWidth="1"/>
    <col min="2" max="2" width="27.421875" style="51" bestFit="1" customWidth="1"/>
    <col min="3" max="4" width="8.8515625" style="51" customWidth="1"/>
    <col min="5" max="5" width="9.57421875" style="51" customWidth="1"/>
    <col min="6" max="6" width="9.140625" style="51" customWidth="1"/>
    <col min="7" max="7" width="8.8515625" style="51" customWidth="1"/>
    <col min="8" max="8" width="9.140625" style="51" customWidth="1"/>
    <col min="9" max="9" width="9.421875" style="51" customWidth="1"/>
    <col min="10" max="10" width="8.57421875" style="51" customWidth="1"/>
    <col min="11" max="11" width="9.8515625" style="51" customWidth="1"/>
    <col min="12" max="12" width="8.8515625" style="51" customWidth="1"/>
    <col min="13" max="13" width="8.7109375" style="51" customWidth="1"/>
    <col min="14" max="14" width="9.140625" style="51" customWidth="1"/>
    <col min="15" max="15" width="10.8515625" style="52" customWidth="1"/>
    <col min="16" max="16384" width="8.00390625" style="51" customWidth="1"/>
  </cols>
  <sheetData>
    <row r="1" spans="1:15" ht="31.5" customHeight="1">
      <c r="A1" s="343" t="s">
        <v>597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2:15" ht="15.75" thickBot="1">
      <c r="B2" s="82" t="s">
        <v>625</v>
      </c>
      <c r="O2" s="53" t="s">
        <v>619</v>
      </c>
    </row>
    <row r="3" spans="1:15" s="52" customFormat="1" ht="25.5" customHeight="1" thickBot="1">
      <c r="A3" s="54" t="s">
        <v>424</v>
      </c>
      <c r="B3" s="55" t="s">
        <v>372</v>
      </c>
      <c r="C3" s="55" t="s">
        <v>425</v>
      </c>
      <c r="D3" s="55" t="s">
        <v>426</v>
      </c>
      <c r="E3" s="55" t="s">
        <v>427</v>
      </c>
      <c r="F3" s="55" t="s">
        <v>428</v>
      </c>
      <c r="G3" s="55" t="s">
        <v>429</v>
      </c>
      <c r="H3" s="55" t="s">
        <v>430</v>
      </c>
      <c r="I3" s="55" t="s">
        <v>431</v>
      </c>
      <c r="J3" s="55" t="s">
        <v>432</v>
      </c>
      <c r="K3" s="55" t="s">
        <v>433</v>
      </c>
      <c r="L3" s="55" t="s">
        <v>434</v>
      </c>
      <c r="M3" s="55" t="s">
        <v>435</v>
      </c>
      <c r="N3" s="55" t="s">
        <v>436</v>
      </c>
      <c r="O3" s="56" t="s">
        <v>423</v>
      </c>
    </row>
    <row r="4" spans="1:15" s="58" customFormat="1" ht="15" customHeight="1" thickBot="1">
      <c r="A4" s="57" t="s">
        <v>376</v>
      </c>
      <c r="B4" s="340" t="s">
        <v>370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15" s="58" customFormat="1" ht="15" customHeight="1">
      <c r="A5" s="59" t="s">
        <v>379</v>
      </c>
      <c r="B5" s="60" t="s">
        <v>467</v>
      </c>
      <c r="C5" s="61">
        <v>8258381</v>
      </c>
      <c r="D5" s="61">
        <v>8259381</v>
      </c>
      <c r="E5" s="61">
        <v>8259381</v>
      </c>
      <c r="F5" s="61">
        <v>8259381</v>
      </c>
      <c r="G5" s="61">
        <v>8259382</v>
      </c>
      <c r="H5" s="61">
        <v>8259382</v>
      </c>
      <c r="I5" s="252">
        <v>8056535</v>
      </c>
      <c r="J5" s="252">
        <v>8056535</v>
      </c>
      <c r="K5" s="252">
        <v>8056534</v>
      </c>
      <c r="L5" s="252">
        <v>8001000</v>
      </c>
      <c r="M5" s="252">
        <v>8001000</v>
      </c>
      <c r="N5" s="252">
        <v>8001000</v>
      </c>
      <c r="O5" s="65">
        <f aca="true" t="shared" si="0" ref="O5:O13">SUM(C5:N5)</f>
        <v>97727892</v>
      </c>
    </row>
    <row r="6" spans="1:15" s="66" customFormat="1" ht="13.5" customHeight="1">
      <c r="A6" s="62" t="s">
        <v>373</v>
      </c>
      <c r="B6" s="63" t="s">
        <v>468</v>
      </c>
      <c r="C6" s="64">
        <v>585000</v>
      </c>
      <c r="D6" s="64">
        <v>585000</v>
      </c>
      <c r="E6" s="64">
        <v>585000</v>
      </c>
      <c r="F6" s="64">
        <v>585000</v>
      </c>
      <c r="G6" s="64">
        <v>585000</v>
      </c>
      <c r="H6" s="64">
        <v>585000</v>
      </c>
      <c r="I6" s="253">
        <v>585000</v>
      </c>
      <c r="J6" s="253">
        <v>585000</v>
      </c>
      <c r="K6" s="253">
        <v>1177892</v>
      </c>
      <c r="L6" s="253">
        <v>585000</v>
      </c>
      <c r="M6" s="253">
        <v>585000</v>
      </c>
      <c r="N6" s="253">
        <v>584000</v>
      </c>
      <c r="O6" s="65">
        <f t="shared" si="0"/>
        <v>7611892</v>
      </c>
    </row>
    <row r="7" spans="1:15" s="66" customFormat="1" ht="15">
      <c r="A7" s="62" t="s">
        <v>374</v>
      </c>
      <c r="B7" s="67" t="s">
        <v>377</v>
      </c>
      <c r="C7" s="68"/>
      <c r="D7" s="68"/>
      <c r="E7" s="68">
        <v>33075000</v>
      </c>
      <c r="F7" s="68"/>
      <c r="G7" s="68"/>
      <c r="H7" s="68"/>
      <c r="I7" s="254"/>
      <c r="J7" s="254"/>
      <c r="K7" s="254">
        <v>33075000</v>
      </c>
      <c r="L7" s="254"/>
      <c r="M7" s="254"/>
      <c r="N7" s="254"/>
      <c r="O7" s="65">
        <f t="shared" si="0"/>
        <v>66150000</v>
      </c>
    </row>
    <row r="8" spans="1:15" s="66" customFormat="1" ht="13.5" customHeight="1">
      <c r="A8" s="62" t="s">
        <v>375</v>
      </c>
      <c r="B8" s="63" t="s">
        <v>448</v>
      </c>
      <c r="C8" s="64">
        <v>7069000</v>
      </c>
      <c r="D8" s="64">
        <v>1243000</v>
      </c>
      <c r="E8" s="64">
        <v>1243000</v>
      </c>
      <c r="F8" s="64">
        <v>1243000</v>
      </c>
      <c r="G8" s="64">
        <v>1243000</v>
      </c>
      <c r="H8" s="64">
        <v>1243000</v>
      </c>
      <c r="I8" s="253">
        <v>1359995</v>
      </c>
      <c r="J8" s="253">
        <v>1359995</v>
      </c>
      <c r="K8" s="253">
        <v>1359994</v>
      </c>
      <c r="L8" s="253">
        <v>1243000</v>
      </c>
      <c r="M8" s="253">
        <v>1242000</v>
      </c>
      <c r="N8" s="253">
        <v>1242000</v>
      </c>
      <c r="O8" s="65">
        <f t="shared" si="0"/>
        <v>21090984</v>
      </c>
    </row>
    <row r="9" spans="1:15" s="66" customFormat="1" ht="13.5" customHeight="1">
      <c r="A9" s="62" t="s">
        <v>383</v>
      </c>
      <c r="B9" s="63" t="s">
        <v>469</v>
      </c>
      <c r="C9" s="64"/>
      <c r="D9" s="64"/>
      <c r="E9" s="64"/>
      <c r="F9" s="64"/>
      <c r="G9" s="64"/>
      <c r="H9" s="64"/>
      <c r="I9" s="253"/>
      <c r="J9" s="253"/>
      <c r="K9" s="253"/>
      <c r="L9" s="253"/>
      <c r="M9" s="253"/>
      <c r="N9" s="253"/>
      <c r="O9" s="65">
        <f t="shared" si="0"/>
        <v>0</v>
      </c>
    </row>
    <row r="10" spans="1:15" s="66" customFormat="1" ht="13.5" customHeight="1">
      <c r="A10" s="62" t="s">
        <v>384</v>
      </c>
      <c r="B10" s="63" t="s">
        <v>450</v>
      </c>
      <c r="C10" s="64">
        <v>21949147</v>
      </c>
      <c r="D10" s="64">
        <v>21949147</v>
      </c>
      <c r="E10" s="64">
        <v>21949147</v>
      </c>
      <c r="F10" s="64">
        <v>21949146</v>
      </c>
      <c r="G10" s="64">
        <v>21949146</v>
      </c>
      <c r="H10" s="64">
        <v>21949146</v>
      </c>
      <c r="I10" s="253">
        <v>22874713</v>
      </c>
      <c r="J10" s="253">
        <v>22875713</v>
      </c>
      <c r="K10" s="253">
        <v>22875713</v>
      </c>
      <c r="L10" s="253">
        <v>22721000</v>
      </c>
      <c r="M10" s="253">
        <v>22721000</v>
      </c>
      <c r="N10" s="253">
        <v>22721000</v>
      </c>
      <c r="O10" s="65">
        <f t="shared" si="0"/>
        <v>268484018</v>
      </c>
    </row>
    <row r="11" spans="1:15" s="66" customFormat="1" ht="13.5" customHeight="1">
      <c r="A11" s="59" t="s">
        <v>385</v>
      </c>
      <c r="B11" s="60" t="s">
        <v>470</v>
      </c>
      <c r="C11" s="61"/>
      <c r="D11" s="61"/>
      <c r="E11" s="61"/>
      <c r="F11" s="61"/>
      <c r="G11" s="61"/>
      <c r="H11" s="61"/>
      <c r="I11" s="252"/>
      <c r="J11" s="252"/>
      <c r="K11" s="252"/>
      <c r="L11" s="252"/>
      <c r="M11" s="252"/>
      <c r="N11" s="252"/>
      <c r="O11" s="65">
        <f t="shared" si="0"/>
        <v>0</v>
      </c>
    </row>
    <row r="12" spans="1:15" s="66" customFormat="1" ht="13.5" customHeight="1" thickBot="1">
      <c r="A12" s="59" t="s">
        <v>386</v>
      </c>
      <c r="B12" s="60" t="s">
        <v>471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65">
        <f t="shared" si="0"/>
        <v>0</v>
      </c>
    </row>
    <row r="13" spans="1:15" s="58" customFormat="1" ht="15.75" customHeight="1" thickBot="1">
      <c r="A13" s="57" t="s">
        <v>388</v>
      </c>
      <c r="B13" s="71" t="s">
        <v>437</v>
      </c>
      <c r="C13" s="72">
        <f>SUM(C5:C12)</f>
        <v>37861528</v>
      </c>
      <c r="D13" s="72">
        <f aca="true" t="shared" si="1" ref="D13:N13">SUM(D5:D12)</f>
        <v>32036528</v>
      </c>
      <c r="E13" s="72">
        <f t="shared" si="1"/>
        <v>65111528</v>
      </c>
      <c r="F13" s="72">
        <f t="shared" si="1"/>
        <v>32036527</v>
      </c>
      <c r="G13" s="72">
        <f t="shared" si="1"/>
        <v>32036528</v>
      </c>
      <c r="H13" s="72">
        <f t="shared" si="1"/>
        <v>32036528</v>
      </c>
      <c r="I13" s="255">
        <f t="shared" si="1"/>
        <v>32876243</v>
      </c>
      <c r="J13" s="255">
        <f t="shared" si="1"/>
        <v>32877243</v>
      </c>
      <c r="K13" s="255">
        <f t="shared" si="1"/>
        <v>66545133</v>
      </c>
      <c r="L13" s="255">
        <f t="shared" si="1"/>
        <v>32550000</v>
      </c>
      <c r="M13" s="255">
        <f t="shared" si="1"/>
        <v>32549000</v>
      </c>
      <c r="N13" s="255">
        <f t="shared" si="1"/>
        <v>32548000</v>
      </c>
      <c r="O13" s="65">
        <f t="shared" si="0"/>
        <v>461064786</v>
      </c>
    </row>
    <row r="14" spans="1:15" s="58" customFormat="1" ht="15" customHeight="1" thickBot="1">
      <c r="A14" s="57" t="s">
        <v>389</v>
      </c>
      <c r="B14" s="340" t="s">
        <v>371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2"/>
    </row>
    <row r="15" spans="1:15" s="66" customFormat="1" ht="13.5" customHeight="1">
      <c r="A15" s="74" t="s">
        <v>390</v>
      </c>
      <c r="B15" s="75" t="s">
        <v>378</v>
      </c>
      <c r="C15" s="68">
        <v>6744782</v>
      </c>
      <c r="D15" s="68">
        <v>6744782</v>
      </c>
      <c r="E15" s="68">
        <v>6744782</v>
      </c>
      <c r="F15" s="68">
        <v>6744782</v>
      </c>
      <c r="G15" s="68">
        <v>6744783</v>
      </c>
      <c r="H15" s="68">
        <v>6744783</v>
      </c>
      <c r="I15" s="254">
        <v>6823243</v>
      </c>
      <c r="J15" s="254">
        <v>6823243</v>
      </c>
      <c r="K15" s="254">
        <v>6822242</v>
      </c>
      <c r="L15" s="254">
        <v>6565000</v>
      </c>
      <c r="M15" s="254">
        <v>6565000</v>
      </c>
      <c r="N15" s="254">
        <v>6565000</v>
      </c>
      <c r="O15" s="69">
        <f>SUM(C15:N15)</f>
        <v>80632422</v>
      </c>
    </row>
    <row r="16" spans="1:15" s="66" customFormat="1" ht="27" customHeight="1">
      <c r="A16" s="62" t="s">
        <v>391</v>
      </c>
      <c r="B16" s="70" t="s">
        <v>380</v>
      </c>
      <c r="C16" s="64">
        <v>1832034</v>
      </c>
      <c r="D16" s="64">
        <v>1832034</v>
      </c>
      <c r="E16" s="64">
        <v>1832034</v>
      </c>
      <c r="F16" s="64">
        <v>1832034</v>
      </c>
      <c r="G16" s="64">
        <v>1832034</v>
      </c>
      <c r="H16" s="64">
        <v>1832034</v>
      </c>
      <c r="I16" s="253">
        <v>1880356</v>
      </c>
      <c r="J16" s="253">
        <v>1880356</v>
      </c>
      <c r="K16" s="253">
        <v>1880356</v>
      </c>
      <c r="L16" s="253">
        <v>1809000</v>
      </c>
      <c r="M16" s="253">
        <v>1809000</v>
      </c>
      <c r="N16" s="253">
        <v>1809000</v>
      </c>
      <c r="O16" s="69">
        <f aca="true" t="shared" si="2" ref="O16:O23">SUM(C16:N16)</f>
        <v>22060272</v>
      </c>
    </row>
    <row r="17" spans="1:15" s="66" customFormat="1" ht="13.5" customHeight="1">
      <c r="A17" s="62" t="s">
        <v>392</v>
      </c>
      <c r="B17" s="63" t="s">
        <v>438</v>
      </c>
      <c r="C17" s="64">
        <v>7370000</v>
      </c>
      <c r="D17" s="64">
        <v>7374000</v>
      </c>
      <c r="E17" s="64">
        <v>7374000</v>
      </c>
      <c r="F17" s="64">
        <v>7374000</v>
      </c>
      <c r="G17" s="64">
        <v>7374000</v>
      </c>
      <c r="H17" s="64">
        <v>7374000</v>
      </c>
      <c r="I17" s="253">
        <v>7402989</v>
      </c>
      <c r="J17" s="253">
        <v>7402990</v>
      </c>
      <c r="K17" s="253">
        <v>7402990</v>
      </c>
      <c r="L17" s="253">
        <v>7374000</v>
      </c>
      <c r="M17" s="253">
        <v>7374000</v>
      </c>
      <c r="N17" s="253">
        <v>7374000</v>
      </c>
      <c r="O17" s="69">
        <f t="shared" si="2"/>
        <v>88570969</v>
      </c>
    </row>
    <row r="18" spans="1:15" s="66" customFormat="1" ht="13.5" customHeight="1">
      <c r="A18" s="62" t="s">
        <v>394</v>
      </c>
      <c r="B18" s="63" t="s">
        <v>439</v>
      </c>
      <c r="C18" s="64">
        <v>1998308</v>
      </c>
      <c r="D18" s="64">
        <v>1998308</v>
      </c>
      <c r="E18" s="64">
        <v>1998308</v>
      </c>
      <c r="F18" s="64">
        <v>1998308</v>
      </c>
      <c r="G18" s="64">
        <v>1998308</v>
      </c>
      <c r="H18" s="64">
        <v>1992308</v>
      </c>
      <c r="I18" s="253">
        <v>2573906</v>
      </c>
      <c r="J18" s="253">
        <v>2574905</v>
      </c>
      <c r="K18" s="253">
        <v>2574905</v>
      </c>
      <c r="L18" s="253">
        <v>2445000</v>
      </c>
      <c r="M18" s="253">
        <v>2445000</v>
      </c>
      <c r="N18" s="253">
        <v>2445000</v>
      </c>
      <c r="O18" s="69">
        <f t="shared" si="2"/>
        <v>27042564</v>
      </c>
    </row>
    <row r="19" spans="1:15" s="66" customFormat="1" ht="13.5" customHeight="1">
      <c r="A19" s="62" t="s">
        <v>395</v>
      </c>
      <c r="B19" s="63" t="s">
        <v>410</v>
      </c>
      <c r="C19" s="64"/>
      <c r="D19" s="64"/>
      <c r="E19" s="64"/>
      <c r="F19" s="64">
        <v>3455000</v>
      </c>
      <c r="G19" s="64">
        <v>3455000</v>
      </c>
      <c r="H19" s="64">
        <v>3455000</v>
      </c>
      <c r="I19" s="253">
        <v>3455000</v>
      </c>
      <c r="J19" s="253"/>
      <c r="K19" s="253"/>
      <c r="L19" s="253"/>
      <c r="M19" s="253"/>
      <c r="N19" s="253"/>
      <c r="O19" s="69">
        <f t="shared" si="2"/>
        <v>13820000</v>
      </c>
    </row>
    <row r="20" spans="1:15" s="66" customFormat="1" ht="15">
      <c r="A20" s="62" t="s">
        <v>396</v>
      </c>
      <c r="B20" s="70" t="s">
        <v>411</v>
      </c>
      <c r="C20" s="64"/>
      <c r="D20" s="64"/>
      <c r="E20" s="64"/>
      <c r="F20" s="64"/>
      <c r="G20" s="64"/>
      <c r="H20" s="64">
        <v>56711000</v>
      </c>
      <c r="I20" s="253">
        <v>56711000</v>
      </c>
      <c r="J20" s="253"/>
      <c r="K20" s="253"/>
      <c r="L20" s="253"/>
      <c r="M20" s="253"/>
      <c r="N20" s="253"/>
      <c r="O20" s="69">
        <f t="shared" si="2"/>
        <v>113422000</v>
      </c>
    </row>
    <row r="21" spans="1:15" s="66" customFormat="1" ht="13.5" customHeight="1">
      <c r="A21" s="62" t="s">
        <v>397</v>
      </c>
      <c r="B21" s="63" t="s">
        <v>459</v>
      </c>
      <c r="C21" s="64">
        <v>87000</v>
      </c>
      <c r="D21" s="64"/>
      <c r="E21" s="64"/>
      <c r="F21" s="64">
        <v>87000</v>
      </c>
      <c r="G21" s="64"/>
      <c r="H21" s="64"/>
      <c r="I21" s="253">
        <v>87000</v>
      </c>
      <c r="J21" s="253"/>
      <c r="K21" s="253"/>
      <c r="L21" s="253">
        <v>86000</v>
      </c>
      <c r="M21" s="253"/>
      <c r="N21" s="253"/>
      <c r="O21" s="69">
        <f t="shared" si="2"/>
        <v>347000</v>
      </c>
    </row>
    <row r="22" spans="1:15" s="66" customFormat="1" ht="13.5" customHeight="1">
      <c r="A22" s="62" t="s">
        <v>400</v>
      </c>
      <c r="B22" s="63" t="s">
        <v>454</v>
      </c>
      <c r="C22" s="64">
        <v>9827903</v>
      </c>
      <c r="D22" s="64">
        <v>9827903</v>
      </c>
      <c r="E22" s="64">
        <v>9827903</v>
      </c>
      <c r="F22" s="64">
        <v>9827903</v>
      </c>
      <c r="G22" s="64">
        <v>9827903</v>
      </c>
      <c r="H22" s="64">
        <v>9824906</v>
      </c>
      <c r="I22" s="253">
        <v>9160379</v>
      </c>
      <c r="J22" s="253">
        <v>9160379</v>
      </c>
      <c r="K22" s="253">
        <v>9160380</v>
      </c>
      <c r="L22" s="253">
        <v>9123000</v>
      </c>
      <c r="M22" s="253">
        <v>9123000</v>
      </c>
      <c r="N22" s="253">
        <v>9123000</v>
      </c>
      <c r="O22" s="69">
        <f t="shared" si="2"/>
        <v>113814559</v>
      </c>
    </row>
    <row r="23" spans="1:15" s="66" customFormat="1" ht="13.5" customHeight="1" thickBot="1">
      <c r="A23" s="59" t="s">
        <v>401</v>
      </c>
      <c r="B23" s="60" t="s">
        <v>509</v>
      </c>
      <c r="C23" s="61">
        <v>113000</v>
      </c>
      <c r="D23" s="61">
        <v>113000</v>
      </c>
      <c r="E23" s="61">
        <v>113000</v>
      </c>
      <c r="F23" s="61">
        <v>113000</v>
      </c>
      <c r="G23" s="61">
        <v>113000</v>
      </c>
      <c r="H23" s="61">
        <v>113000</v>
      </c>
      <c r="I23" s="252">
        <v>113000</v>
      </c>
      <c r="J23" s="252">
        <v>113000</v>
      </c>
      <c r="K23" s="252">
        <v>113000</v>
      </c>
      <c r="L23" s="252">
        <v>113000</v>
      </c>
      <c r="M23" s="252">
        <v>113000</v>
      </c>
      <c r="N23" s="252">
        <v>112000</v>
      </c>
      <c r="O23" s="69">
        <f t="shared" si="2"/>
        <v>1355000</v>
      </c>
    </row>
    <row r="24" spans="1:15" s="58" customFormat="1" ht="15.75" customHeight="1" thickBot="1">
      <c r="A24" s="76" t="s">
        <v>402</v>
      </c>
      <c r="B24" s="71" t="s">
        <v>440</v>
      </c>
      <c r="C24" s="72">
        <f aca="true" t="shared" si="3" ref="C24:N24">SUM(C15:C23)</f>
        <v>27973027</v>
      </c>
      <c r="D24" s="72">
        <f t="shared" si="3"/>
        <v>27890027</v>
      </c>
      <c r="E24" s="72">
        <f t="shared" si="3"/>
        <v>27890027</v>
      </c>
      <c r="F24" s="72">
        <f t="shared" si="3"/>
        <v>31432027</v>
      </c>
      <c r="G24" s="72">
        <f t="shared" si="3"/>
        <v>31345028</v>
      </c>
      <c r="H24" s="72">
        <f t="shared" si="3"/>
        <v>88047031</v>
      </c>
      <c r="I24" s="255">
        <f t="shared" si="3"/>
        <v>88206873</v>
      </c>
      <c r="J24" s="255">
        <f t="shared" si="3"/>
        <v>27954873</v>
      </c>
      <c r="K24" s="255">
        <f t="shared" si="3"/>
        <v>27953873</v>
      </c>
      <c r="L24" s="255">
        <f t="shared" si="3"/>
        <v>27515000</v>
      </c>
      <c r="M24" s="255">
        <f t="shared" si="3"/>
        <v>27429000</v>
      </c>
      <c r="N24" s="255">
        <f t="shared" si="3"/>
        <v>27428000</v>
      </c>
      <c r="O24" s="73">
        <f>SUM(O15:O23)</f>
        <v>461064786</v>
      </c>
    </row>
    <row r="25" spans="1:15" ht="15.75" thickBot="1">
      <c r="A25" s="76" t="s">
        <v>403</v>
      </c>
      <c r="B25" s="77" t="s">
        <v>441</v>
      </c>
      <c r="C25" s="78">
        <f aca="true" t="shared" si="4" ref="C25:O25">C13-C24</f>
        <v>9888501</v>
      </c>
      <c r="D25" s="78">
        <f t="shared" si="4"/>
        <v>4146501</v>
      </c>
      <c r="E25" s="78">
        <f t="shared" si="4"/>
        <v>37221501</v>
      </c>
      <c r="F25" s="78">
        <f t="shared" si="4"/>
        <v>604500</v>
      </c>
      <c r="G25" s="78">
        <f t="shared" si="4"/>
        <v>691500</v>
      </c>
      <c r="H25" s="78">
        <f t="shared" si="4"/>
        <v>-56010503</v>
      </c>
      <c r="I25" s="256">
        <f t="shared" si="4"/>
        <v>-55330630</v>
      </c>
      <c r="J25" s="256">
        <f t="shared" si="4"/>
        <v>4922370</v>
      </c>
      <c r="K25" s="256">
        <f t="shared" si="4"/>
        <v>38591260</v>
      </c>
      <c r="L25" s="256">
        <f t="shared" si="4"/>
        <v>5035000</v>
      </c>
      <c r="M25" s="256">
        <f t="shared" si="4"/>
        <v>5120000</v>
      </c>
      <c r="N25" s="256">
        <f t="shared" si="4"/>
        <v>5120000</v>
      </c>
      <c r="O25" s="79">
        <f t="shared" si="4"/>
        <v>0</v>
      </c>
    </row>
    <row r="26" ht="15">
      <c r="A26" s="80"/>
    </row>
    <row r="27" spans="2:15" ht="15">
      <c r="B27" s="81"/>
      <c r="C27" s="82"/>
      <c r="D27" s="82"/>
      <c r="O27" s="51"/>
    </row>
    <row r="28" ht="15">
      <c r="O28" s="51"/>
    </row>
    <row r="29" ht="15">
      <c r="O29" s="51"/>
    </row>
    <row r="30" ht="15">
      <c r="O30" s="51"/>
    </row>
    <row r="31" ht="15">
      <c r="O31" s="51"/>
    </row>
    <row r="32" ht="15">
      <c r="O32" s="51"/>
    </row>
    <row r="33" ht="15">
      <c r="O33" s="51"/>
    </row>
    <row r="34" ht="15">
      <c r="O34" s="51"/>
    </row>
    <row r="35" ht="15">
      <c r="O35" s="51"/>
    </row>
    <row r="36" ht="15">
      <c r="O36" s="51"/>
    </row>
    <row r="37" ht="15">
      <c r="O37" s="51"/>
    </row>
    <row r="38" ht="15">
      <c r="O38" s="51"/>
    </row>
    <row r="39" ht="15">
      <c r="O39" s="51"/>
    </row>
    <row r="40" ht="15">
      <c r="O40" s="51"/>
    </row>
    <row r="41" ht="15">
      <c r="O41" s="51"/>
    </row>
    <row r="42" ht="15">
      <c r="O42" s="51"/>
    </row>
    <row r="43" ht="15">
      <c r="O43" s="51"/>
    </row>
    <row r="44" ht="15">
      <c r="O44" s="51"/>
    </row>
    <row r="45" ht="15">
      <c r="O45" s="51"/>
    </row>
    <row r="46" ht="15">
      <c r="O46" s="51"/>
    </row>
    <row r="47" ht="15">
      <c r="O47" s="51"/>
    </row>
    <row r="48" ht="15">
      <c r="O48" s="51"/>
    </row>
    <row r="49" ht="15">
      <c r="O49" s="51"/>
    </row>
    <row r="50" ht="15">
      <c r="O50" s="51"/>
    </row>
    <row r="51" ht="15">
      <c r="O51" s="51"/>
    </row>
    <row r="52" ht="15">
      <c r="O52" s="51"/>
    </row>
    <row r="53" ht="15">
      <c r="O53" s="51"/>
    </row>
    <row r="54" ht="15">
      <c r="O54" s="51"/>
    </row>
    <row r="55" ht="15">
      <c r="O55" s="51"/>
    </row>
    <row r="56" ht="15">
      <c r="O56" s="51"/>
    </row>
    <row r="57" ht="15">
      <c r="O57" s="51"/>
    </row>
    <row r="58" ht="15">
      <c r="O58" s="51"/>
    </row>
    <row r="59" ht="15">
      <c r="O59" s="51"/>
    </row>
    <row r="60" ht="15">
      <c r="O60" s="51"/>
    </row>
    <row r="61" ht="15">
      <c r="O61" s="51"/>
    </row>
    <row r="62" ht="15">
      <c r="O62" s="51"/>
    </row>
    <row r="63" ht="15">
      <c r="O63" s="51"/>
    </row>
    <row r="64" ht="15">
      <c r="O64" s="51"/>
    </row>
    <row r="65" ht="15">
      <c r="O65" s="51"/>
    </row>
    <row r="66" ht="15">
      <c r="O66" s="51"/>
    </row>
    <row r="67" ht="15">
      <c r="O67" s="51"/>
    </row>
    <row r="68" ht="15">
      <c r="O68" s="51"/>
    </row>
    <row r="69" ht="15">
      <c r="O69" s="51"/>
    </row>
    <row r="70" ht="15">
      <c r="O70" s="51"/>
    </row>
    <row r="71" ht="15">
      <c r="O71" s="51"/>
    </row>
    <row r="72" ht="15">
      <c r="O72" s="51"/>
    </row>
    <row r="73" ht="15">
      <c r="O73" s="51"/>
    </row>
    <row r="74" ht="15">
      <c r="O74" s="51"/>
    </row>
    <row r="75" ht="15">
      <c r="O75" s="51"/>
    </row>
    <row r="76" ht="15">
      <c r="O76" s="51"/>
    </row>
    <row r="77" ht="15">
      <c r="O77" s="51"/>
    </row>
    <row r="78" ht="15">
      <c r="O78" s="51"/>
    </row>
    <row r="79" ht="15">
      <c r="O79" s="51"/>
    </row>
    <row r="80" ht="15">
      <c r="O80" s="51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H4" sqref="H3:H4"/>
    </sheetView>
  </sheetViews>
  <sheetFormatPr defaultColWidth="8.00390625" defaultRowHeight="12.75"/>
  <cols>
    <col min="1" max="1" width="5.7109375" style="83" customWidth="1"/>
    <col min="2" max="2" width="37.140625" style="83" customWidth="1"/>
    <col min="3" max="3" width="12.7109375" style="83" customWidth="1"/>
    <col min="4" max="4" width="14.28125" style="220" customWidth="1"/>
    <col min="5" max="16384" width="8.00390625" style="83" customWidth="1"/>
  </cols>
  <sheetData>
    <row r="1" spans="1:3" ht="45" customHeight="1">
      <c r="A1" s="347" t="s">
        <v>590</v>
      </c>
      <c r="B1" s="347"/>
      <c r="C1" s="347"/>
    </row>
    <row r="2" spans="1:3" ht="17.25" customHeight="1">
      <c r="A2" s="347" t="s">
        <v>626</v>
      </c>
      <c r="B2" s="347"/>
      <c r="C2" s="347"/>
    </row>
    <row r="3" spans="1:3" ht="13.5" thickBot="1">
      <c r="A3" s="84"/>
      <c r="B3" s="84"/>
      <c r="C3" s="124" t="s">
        <v>619</v>
      </c>
    </row>
    <row r="4" spans="1:4" ht="42.75" customHeight="1" thickBot="1">
      <c r="A4" s="85" t="s">
        <v>369</v>
      </c>
      <c r="B4" s="86" t="s">
        <v>442</v>
      </c>
      <c r="C4" s="87" t="s">
        <v>523</v>
      </c>
      <c r="D4" s="87" t="s">
        <v>524</v>
      </c>
    </row>
    <row r="5" spans="1:4" ht="15.75" customHeight="1" thickBot="1">
      <c r="A5" s="119" t="s">
        <v>376</v>
      </c>
      <c r="B5" s="120" t="s">
        <v>510</v>
      </c>
      <c r="C5" s="221">
        <v>350000</v>
      </c>
      <c r="D5" s="221">
        <v>350000</v>
      </c>
    </row>
    <row r="6" spans="1:4" ht="15.75" customHeight="1" thickBot="1">
      <c r="A6" s="119" t="s">
        <v>379</v>
      </c>
      <c r="B6" s="121" t="s">
        <v>511</v>
      </c>
      <c r="C6" s="221">
        <v>300000</v>
      </c>
      <c r="D6" s="221">
        <v>300000</v>
      </c>
    </row>
    <row r="7" spans="1:4" ht="15.75" customHeight="1" thickBot="1">
      <c r="A7" s="119" t="s">
        <v>373</v>
      </c>
      <c r="B7" s="121" t="s">
        <v>512</v>
      </c>
      <c r="C7" s="221">
        <v>220000</v>
      </c>
      <c r="D7" s="221">
        <v>220000</v>
      </c>
    </row>
    <row r="8" spans="1:4" ht="15.75" customHeight="1" thickBot="1">
      <c r="A8" s="119" t="s">
        <v>375</v>
      </c>
      <c r="B8" s="121" t="s">
        <v>513</v>
      </c>
      <c r="C8" s="221">
        <v>50000</v>
      </c>
      <c r="D8" s="221">
        <v>50000</v>
      </c>
    </row>
    <row r="9" spans="1:4" ht="15.75" customHeight="1" thickBot="1">
      <c r="A9" s="119" t="s">
        <v>383</v>
      </c>
      <c r="B9" s="121" t="s">
        <v>514</v>
      </c>
      <c r="C9" s="221">
        <v>50000</v>
      </c>
      <c r="D9" s="221">
        <v>50000</v>
      </c>
    </row>
    <row r="10" spans="1:4" ht="15.75" customHeight="1" thickBot="1">
      <c r="A10" s="119" t="s">
        <v>384</v>
      </c>
      <c r="B10" s="121" t="s">
        <v>515</v>
      </c>
      <c r="C10" s="221">
        <v>100000</v>
      </c>
      <c r="D10" s="221">
        <v>100000</v>
      </c>
    </row>
    <row r="11" spans="1:4" ht="15.75" customHeight="1" thickBot="1">
      <c r="A11" s="119" t="s">
        <v>386</v>
      </c>
      <c r="B11" s="121" t="s">
        <v>516</v>
      </c>
      <c r="C11" s="221">
        <v>1200000</v>
      </c>
      <c r="D11" s="221">
        <v>1200000</v>
      </c>
    </row>
    <row r="12" spans="1:4" ht="15.75" customHeight="1" thickBot="1">
      <c r="A12" s="119" t="s">
        <v>387</v>
      </c>
      <c r="B12" s="121" t="s">
        <v>519</v>
      </c>
      <c r="C12" s="221">
        <v>200000</v>
      </c>
      <c r="D12" s="221">
        <v>200000</v>
      </c>
    </row>
    <row r="13" spans="1:4" ht="15.75" customHeight="1" thickBot="1">
      <c r="A13" s="119" t="s">
        <v>388</v>
      </c>
      <c r="B13" s="121" t="s">
        <v>591</v>
      </c>
      <c r="C13" s="221">
        <v>100000</v>
      </c>
      <c r="D13" s="221">
        <v>100000</v>
      </c>
    </row>
    <row r="14" spans="1:4" ht="15.75" customHeight="1" thickBot="1">
      <c r="A14" s="119" t="s">
        <v>389</v>
      </c>
      <c r="B14" s="121"/>
      <c r="C14" s="221"/>
      <c r="D14" s="221"/>
    </row>
    <row r="15" spans="1:4" ht="15.75" customHeight="1" thickBot="1">
      <c r="A15" s="119" t="s">
        <v>390</v>
      </c>
      <c r="B15" s="121"/>
      <c r="C15" s="221"/>
      <c r="D15" s="221"/>
    </row>
    <row r="16" spans="1:4" ht="15.75" customHeight="1" thickBot="1">
      <c r="A16" s="119" t="s">
        <v>391</v>
      </c>
      <c r="B16" s="121"/>
      <c r="C16" s="221"/>
      <c r="D16" s="221"/>
    </row>
    <row r="17" spans="1:4" ht="15.75" customHeight="1" thickBot="1">
      <c r="A17" s="119" t="s">
        <v>392</v>
      </c>
      <c r="B17" s="121"/>
      <c r="C17" s="221"/>
      <c r="D17" s="221"/>
    </row>
    <row r="18" spans="1:4" ht="15.75" customHeight="1" thickBot="1">
      <c r="A18" s="119" t="s">
        <v>393</v>
      </c>
      <c r="B18" s="121"/>
      <c r="C18" s="221"/>
      <c r="D18" s="221"/>
    </row>
    <row r="19" spans="1:4" ht="15.75" customHeight="1" thickBot="1">
      <c r="A19" s="119" t="s">
        <v>394</v>
      </c>
      <c r="B19" s="121"/>
      <c r="C19" s="221"/>
      <c r="D19" s="221"/>
    </row>
    <row r="20" spans="1:4" ht="15.75" customHeight="1" thickBot="1">
      <c r="A20" s="119" t="s">
        <v>395</v>
      </c>
      <c r="B20" s="121"/>
      <c r="C20" s="221"/>
      <c r="D20" s="221"/>
    </row>
    <row r="21" spans="1:4" ht="15.75" customHeight="1" thickBot="1">
      <c r="A21" s="119" t="s">
        <v>396</v>
      </c>
      <c r="B21" s="121"/>
      <c r="C21" s="221"/>
      <c r="D21" s="221"/>
    </row>
    <row r="22" spans="1:4" ht="15.75" customHeight="1" thickBot="1">
      <c r="A22" s="119" t="s">
        <v>397</v>
      </c>
      <c r="B22" s="121"/>
      <c r="C22" s="221"/>
      <c r="D22" s="221"/>
    </row>
    <row r="23" spans="1:4" ht="15.75" customHeight="1" thickBot="1">
      <c r="A23" s="119" t="s">
        <v>398</v>
      </c>
      <c r="B23" s="121"/>
      <c r="C23" s="221"/>
      <c r="D23" s="221"/>
    </row>
    <row r="24" spans="1:4" ht="15.75" customHeight="1" thickBot="1">
      <c r="A24" s="119" t="s">
        <v>399</v>
      </c>
      <c r="B24" s="121"/>
      <c r="C24" s="221"/>
      <c r="D24" s="221"/>
    </row>
    <row r="25" spans="1:4" ht="15.75" customHeight="1" thickBot="1">
      <c r="A25" s="119" t="s">
        <v>400</v>
      </c>
      <c r="B25" s="121"/>
      <c r="C25" s="221"/>
      <c r="D25" s="221"/>
    </row>
    <row r="26" spans="1:4" ht="15.75" customHeight="1" thickBot="1">
      <c r="A26" s="119" t="s">
        <v>401</v>
      </c>
      <c r="B26" s="121"/>
      <c r="C26" s="221"/>
      <c r="D26" s="221"/>
    </row>
    <row r="27" spans="1:4" ht="15.75" customHeight="1" thickBot="1">
      <c r="A27" s="119" t="s">
        <v>402</v>
      </c>
      <c r="B27" s="121"/>
      <c r="C27" s="221"/>
      <c r="D27" s="221"/>
    </row>
    <row r="28" spans="1:4" ht="15.75" customHeight="1" thickBot="1">
      <c r="A28" s="119" t="s">
        <v>403</v>
      </c>
      <c r="B28" s="121"/>
      <c r="C28" s="221"/>
      <c r="D28" s="221"/>
    </row>
    <row r="29" spans="1:4" ht="15.75" customHeight="1" thickBot="1">
      <c r="A29" s="119" t="s">
        <v>406</v>
      </c>
      <c r="B29" s="121"/>
      <c r="C29" s="221"/>
      <c r="D29" s="221"/>
    </row>
    <row r="30" spans="1:4" ht="15.75" customHeight="1" thickBot="1">
      <c r="A30" s="119" t="s">
        <v>412</v>
      </c>
      <c r="B30" s="121"/>
      <c r="C30" s="221"/>
      <c r="D30" s="221"/>
    </row>
    <row r="31" spans="1:4" ht="15.75" customHeight="1" thickBot="1">
      <c r="A31" s="119" t="s">
        <v>413</v>
      </c>
      <c r="B31" s="121"/>
      <c r="C31" s="221"/>
      <c r="D31" s="221"/>
    </row>
    <row r="32" spans="1:4" ht="15.75" customHeight="1" thickBot="1">
      <c r="A32" s="119" t="s">
        <v>414</v>
      </c>
      <c r="B32" s="121"/>
      <c r="C32" s="221"/>
      <c r="D32" s="221"/>
    </row>
    <row r="33" spans="1:4" ht="15.75" customHeight="1" thickBot="1">
      <c r="A33" s="119" t="s">
        <v>415</v>
      </c>
      <c r="B33" s="121"/>
      <c r="C33" s="221"/>
      <c r="D33" s="221"/>
    </row>
    <row r="34" spans="1:4" ht="15.75" customHeight="1" thickBot="1">
      <c r="A34" s="119" t="s">
        <v>443</v>
      </c>
      <c r="B34" s="121"/>
      <c r="C34" s="221"/>
      <c r="D34" s="221"/>
    </row>
    <row r="35" spans="1:4" ht="15.75" customHeight="1" thickBot="1">
      <c r="A35" s="122" t="s">
        <v>444</v>
      </c>
      <c r="B35" s="123"/>
      <c r="C35" s="221"/>
      <c r="D35" s="221"/>
    </row>
    <row r="36" spans="1:4" ht="15.75" customHeight="1" thickBot="1">
      <c r="A36" s="345" t="s">
        <v>423</v>
      </c>
      <c r="B36" s="346"/>
      <c r="C36" s="88">
        <f>SUM(C5:C35)</f>
        <v>2570000</v>
      </c>
      <c r="D36" s="88">
        <f>SUM(D5:D35)</f>
        <v>2570000</v>
      </c>
    </row>
    <row r="37" ht="12.75">
      <c r="A37" s="83" t="s">
        <v>445</v>
      </c>
    </row>
  </sheetData>
  <sheetProtection/>
  <mergeCells count="3">
    <mergeCell ref="A36:B36"/>
    <mergeCell ref="A1:C1"/>
    <mergeCell ref="A2:C2"/>
  </mergeCells>
  <conditionalFormatting sqref="C36:D36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M52"/>
  <sheetViews>
    <sheetView zoomScalePageLayoutView="0" workbookViewId="0" topLeftCell="E1">
      <selection activeCell="E1" sqref="E1:G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6.00390625" style="11" customWidth="1"/>
    <col min="4" max="4" width="14.00390625" style="8" customWidth="1"/>
    <col min="5" max="5" width="47.28125" style="8" customWidth="1"/>
    <col min="6" max="6" width="18.8515625" style="8" customWidth="1"/>
    <col min="7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50" t="s">
        <v>627</v>
      </c>
      <c r="F1" s="350"/>
      <c r="G1" s="350"/>
    </row>
    <row r="2" spans="2:8" ht="25.5" customHeight="1">
      <c r="B2" s="94" t="s">
        <v>593</v>
      </c>
      <c r="C2" s="94"/>
      <c r="D2" s="95"/>
      <c r="E2" s="95"/>
      <c r="F2" s="95"/>
      <c r="G2" s="95"/>
      <c r="H2" s="335"/>
    </row>
    <row r="3" spans="2:8" ht="14.25" thickBot="1">
      <c r="B3" s="339" t="s">
        <v>550</v>
      </c>
      <c r="C3" s="339"/>
      <c r="D3" s="339"/>
      <c r="E3" s="339"/>
      <c r="F3" s="246"/>
      <c r="G3" s="161" t="s">
        <v>609</v>
      </c>
      <c r="H3" s="335"/>
    </row>
    <row r="4" spans="1:8" ht="18" customHeight="1" thickBot="1">
      <c r="A4" s="348" t="s">
        <v>369</v>
      </c>
      <c r="B4" s="13" t="s">
        <v>370</v>
      </c>
      <c r="C4" s="233"/>
      <c r="D4" s="14"/>
      <c r="E4" s="13" t="s">
        <v>371</v>
      </c>
      <c r="F4" s="233"/>
      <c r="G4" s="14"/>
      <c r="H4" s="335"/>
    </row>
    <row r="5" spans="1:8" s="18" customFormat="1" ht="35.25" customHeight="1" thickBot="1">
      <c r="A5" s="349"/>
      <c r="B5" s="15" t="s">
        <v>372</v>
      </c>
      <c r="C5" s="241" t="s">
        <v>606</v>
      </c>
      <c r="D5" s="16" t="s">
        <v>603</v>
      </c>
      <c r="E5" s="15" t="s">
        <v>372</v>
      </c>
      <c r="F5" s="241" t="s">
        <v>606</v>
      </c>
      <c r="G5" s="16" t="s">
        <v>603</v>
      </c>
      <c r="H5" s="335"/>
    </row>
    <row r="6" spans="1:8" ht="12.75" customHeight="1">
      <c r="A6" s="22" t="s">
        <v>376</v>
      </c>
      <c r="B6" s="23" t="s">
        <v>446</v>
      </c>
      <c r="C6" s="234"/>
      <c r="D6" s="24">
        <v>0</v>
      </c>
      <c r="E6" s="23" t="s">
        <v>378</v>
      </c>
      <c r="F6" s="24">
        <v>2213000</v>
      </c>
      <c r="G6" s="24">
        <v>2213000</v>
      </c>
      <c r="H6" s="335"/>
    </row>
    <row r="7" spans="1:8" ht="12.75" customHeight="1">
      <c r="A7" s="25" t="s">
        <v>379</v>
      </c>
      <c r="B7" s="26" t="s">
        <v>447</v>
      </c>
      <c r="C7" s="235"/>
      <c r="D7" s="27"/>
      <c r="E7" s="26" t="s">
        <v>380</v>
      </c>
      <c r="F7" s="27">
        <v>611000</v>
      </c>
      <c r="G7" s="27">
        <v>611000</v>
      </c>
      <c r="H7" s="335"/>
    </row>
    <row r="8" spans="1:8" ht="12.75" customHeight="1">
      <c r="A8" s="25" t="s">
        <v>373</v>
      </c>
      <c r="B8" s="26" t="s">
        <v>377</v>
      </c>
      <c r="C8" s="235"/>
      <c r="D8" s="27">
        <v>0</v>
      </c>
      <c r="E8" s="26" t="s">
        <v>381</v>
      </c>
      <c r="F8" s="27">
        <v>4674000</v>
      </c>
      <c r="G8" s="27">
        <v>4674000</v>
      </c>
      <c r="H8" s="335"/>
    </row>
    <row r="9" spans="1:8" ht="12.75" customHeight="1">
      <c r="A9" s="25" t="s">
        <v>374</v>
      </c>
      <c r="B9" s="28" t="s">
        <v>448</v>
      </c>
      <c r="C9" s="242"/>
      <c r="D9" s="27"/>
      <c r="E9" s="26" t="s">
        <v>382</v>
      </c>
      <c r="F9" s="27">
        <v>2570000</v>
      </c>
      <c r="G9" s="27">
        <v>2570000</v>
      </c>
      <c r="H9" s="335"/>
    </row>
    <row r="10" spans="1:8" ht="12.75" customHeight="1">
      <c r="A10" s="25" t="s">
        <v>375</v>
      </c>
      <c r="B10" s="26" t="s">
        <v>449</v>
      </c>
      <c r="C10" s="235"/>
      <c r="D10" s="27"/>
      <c r="E10" s="26" t="s">
        <v>451</v>
      </c>
      <c r="F10" s="27"/>
      <c r="G10" s="27"/>
      <c r="H10" s="335"/>
    </row>
    <row r="11" spans="1:8" ht="12.75" customHeight="1" thickBot="1">
      <c r="A11" s="32" t="s">
        <v>383</v>
      </c>
      <c r="B11" s="33" t="s">
        <v>450</v>
      </c>
      <c r="C11" s="243"/>
      <c r="D11" s="34"/>
      <c r="E11" s="35" t="s">
        <v>454</v>
      </c>
      <c r="F11" s="151"/>
      <c r="G11" s="151"/>
      <c r="H11" s="335"/>
    </row>
    <row r="12" spans="1:8" s="156" customFormat="1" ht="13.5" thickBot="1">
      <c r="A12" s="29" t="s">
        <v>384</v>
      </c>
      <c r="B12" s="38" t="s">
        <v>472</v>
      </c>
      <c r="C12" s="237"/>
      <c r="D12" s="39">
        <f>SUM(D6:D11)</f>
        <v>0</v>
      </c>
      <c r="E12" s="38" t="s">
        <v>474</v>
      </c>
      <c r="F12" s="159">
        <f>SUM(F6:F11)</f>
        <v>10068000</v>
      </c>
      <c r="G12" s="159">
        <f>SUM(G6:G11)</f>
        <v>10068000</v>
      </c>
      <c r="H12" s="335"/>
    </row>
    <row r="13" spans="1:7" ht="12.75">
      <c r="A13" s="40" t="s">
        <v>385</v>
      </c>
      <c r="B13" s="23" t="s">
        <v>457</v>
      </c>
      <c r="C13" s="234"/>
      <c r="D13" s="24"/>
      <c r="E13" s="23" t="s">
        <v>410</v>
      </c>
      <c r="F13" s="24">
        <v>1016000</v>
      </c>
      <c r="G13" s="24">
        <v>1016000</v>
      </c>
    </row>
    <row r="14" spans="1:7" ht="12.75">
      <c r="A14" s="36" t="s">
        <v>386</v>
      </c>
      <c r="B14" s="26" t="s">
        <v>458</v>
      </c>
      <c r="C14" s="235"/>
      <c r="D14" s="27"/>
      <c r="E14" s="26" t="s">
        <v>411</v>
      </c>
      <c r="F14" s="27"/>
      <c r="G14" s="27"/>
    </row>
    <row r="15" spans="1:7" ht="12.75">
      <c r="A15" s="36" t="s">
        <v>387</v>
      </c>
      <c r="B15" s="41" t="s">
        <v>462</v>
      </c>
      <c r="C15" s="236"/>
      <c r="D15" s="27"/>
      <c r="E15" s="26" t="s">
        <v>459</v>
      </c>
      <c r="F15" s="27"/>
      <c r="G15" s="27"/>
    </row>
    <row r="16" spans="1:7" ht="13.5" thickBot="1">
      <c r="A16" s="40" t="s">
        <v>388</v>
      </c>
      <c r="B16" s="41"/>
      <c r="C16" s="236"/>
      <c r="D16" s="42"/>
      <c r="E16" s="35" t="s">
        <v>463</v>
      </c>
      <c r="F16" s="153"/>
      <c r="G16" s="153"/>
    </row>
    <row r="17" spans="1:7" s="156" customFormat="1" ht="12.75">
      <c r="A17" s="89">
        <v>12</v>
      </c>
      <c r="B17" s="91" t="s">
        <v>473</v>
      </c>
      <c r="C17" s="244"/>
      <c r="D17" s="92">
        <f>SUM(D13:D15)</f>
        <v>0</v>
      </c>
      <c r="E17" s="91" t="s">
        <v>475</v>
      </c>
      <c r="F17" s="160">
        <f>SUM(F13:F16)</f>
        <v>1016000</v>
      </c>
      <c r="G17" s="160">
        <f>SUM(G13:G16)</f>
        <v>1016000</v>
      </c>
    </row>
    <row r="18" spans="1:91" s="158" customFormat="1" ht="12.75">
      <c r="A18" s="90" t="s">
        <v>390</v>
      </c>
      <c r="B18" s="90" t="s">
        <v>160</v>
      </c>
      <c r="C18" s="90"/>
      <c r="D18" s="93">
        <f>SUM(D12,D17)</f>
        <v>0</v>
      </c>
      <c r="E18" s="90" t="s">
        <v>476</v>
      </c>
      <c r="F18" s="93">
        <f>SUM(F12,F17)</f>
        <v>11084000</v>
      </c>
      <c r="G18" s="93">
        <f>SUM(G12,G17)</f>
        <v>11084000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</row>
    <row r="19" spans="2:7" ht="14.25" thickBot="1">
      <c r="B19" s="339" t="s">
        <v>478</v>
      </c>
      <c r="C19" s="339"/>
      <c r="D19" s="339"/>
      <c r="E19" s="339"/>
      <c r="F19" s="246"/>
      <c r="G19" s="161" t="s">
        <v>609</v>
      </c>
    </row>
    <row r="20" spans="1:7" ht="18" customHeight="1" thickBot="1">
      <c r="A20" s="348" t="s">
        <v>369</v>
      </c>
      <c r="B20" s="13" t="s">
        <v>370</v>
      </c>
      <c r="C20" s="233"/>
      <c r="D20" s="14"/>
      <c r="E20" s="13" t="s">
        <v>371</v>
      </c>
      <c r="F20" s="233"/>
      <c r="G20" s="14"/>
    </row>
    <row r="21" spans="1:8" s="18" customFormat="1" ht="34.5" customHeight="1" thickBot="1">
      <c r="A21" s="349"/>
      <c r="B21" s="15" t="s">
        <v>372</v>
      </c>
      <c r="C21" s="241" t="s">
        <v>606</v>
      </c>
      <c r="D21" s="16" t="s">
        <v>603</v>
      </c>
      <c r="E21" s="15" t="s">
        <v>372</v>
      </c>
      <c r="F21" s="241" t="s">
        <v>606</v>
      </c>
      <c r="G21" s="16" t="s">
        <v>611</v>
      </c>
      <c r="H21" s="8"/>
    </row>
    <row r="22" spans="1:7" ht="12.75" customHeight="1">
      <c r="A22" s="22" t="s">
        <v>376</v>
      </c>
      <c r="B22" s="23" t="s">
        <v>446</v>
      </c>
      <c r="C22" s="125">
        <v>96011000</v>
      </c>
      <c r="D22" s="125">
        <v>97727892</v>
      </c>
      <c r="E22" s="23" t="s">
        <v>378</v>
      </c>
      <c r="F22" s="125">
        <v>5176000</v>
      </c>
      <c r="G22" s="125">
        <v>5219095</v>
      </c>
    </row>
    <row r="23" spans="1:7" ht="12.75" customHeight="1">
      <c r="A23" s="25" t="s">
        <v>379</v>
      </c>
      <c r="B23" s="26" t="s">
        <v>447</v>
      </c>
      <c r="C23" s="126">
        <v>7019000</v>
      </c>
      <c r="D23" s="126">
        <v>7019000</v>
      </c>
      <c r="E23" s="26" t="s">
        <v>380</v>
      </c>
      <c r="F23" s="126">
        <v>1443000</v>
      </c>
      <c r="G23" s="126">
        <v>1442674</v>
      </c>
    </row>
    <row r="24" spans="1:7" ht="12.75" customHeight="1">
      <c r="A24" s="25" t="s">
        <v>373</v>
      </c>
      <c r="B24" s="26" t="s">
        <v>377</v>
      </c>
      <c r="C24" s="126">
        <v>66150000</v>
      </c>
      <c r="D24" s="126">
        <v>66150000</v>
      </c>
      <c r="E24" s="26" t="s">
        <v>381</v>
      </c>
      <c r="F24" s="126">
        <v>49338000</v>
      </c>
      <c r="G24" s="126">
        <v>49313000</v>
      </c>
    </row>
    <row r="25" spans="1:7" ht="12.75" customHeight="1">
      <c r="A25" s="25" t="s">
        <v>374</v>
      </c>
      <c r="B25" s="28" t="s">
        <v>448</v>
      </c>
      <c r="C25" s="126">
        <v>4010000</v>
      </c>
      <c r="D25" s="126">
        <v>9836000</v>
      </c>
      <c r="E25" s="26" t="s">
        <v>382</v>
      </c>
      <c r="F25" s="126">
        <v>26763000</v>
      </c>
      <c r="G25" s="126">
        <v>24472564</v>
      </c>
    </row>
    <row r="26" spans="1:7" ht="12.75" customHeight="1">
      <c r="A26" s="25" t="s">
        <v>375</v>
      </c>
      <c r="B26" s="26" t="s">
        <v>449</v>
      </c>
      <c r="C26" s="126"/>
      <c r="D26" s="126"/>
      <c r="E26" s="26" t="s">
        <v>451</v>
      </c>
      <c r="F26" s="126">
        <v>14000000</v>
      </c>
      <c r="G26" s="126">
        <v>11700204</v>
      </c>
    </row>
    <row r="27" spans="1:7" ht="12.75" customHeight="1">
      <c r="A27" s="32" t="s">
        <v>383</v>
      </c>
      <c r="B27" s="33" t="s">
        <v>450</v>
      </c>
      <c r="C27" s="128">
        <v>163172000</v>
      </c>
      <c r="D27" s="128">
        <v>157698000</v>
      </c>
      <c r="E27" s="35" t="s">
        <v>454</v>
      </c>
      <c r="F27" s="162">
        <v>109473000</v>
      </c>
      <c r="G27" s="162">
        <v>113814559</v>
      </c>
    </row>
    <row r="28" spans="1:7" ht="12.75" customHeight="1">
      <c r="A28" s="32"/>
      <c r="B28" s="33"/>
      <c r="C28" s="131"/>
      <c r="D28" s="131"/>
      <c r="E28" s="33" t="s">
        <v>509</v>
      </c>
      <c r="F28" s="163">
        <v>1355000</v>
      </c>
      <c r="G28" s="163">
        <v>1355000</v>
      </c>
    </row>
    <row r="29" spans="1:7" ht="12.75" customHeight="1" thickBot="1">
      <c r="A29" s="32"/>
      <c r="B29" s="33"/>
      <c r="C29" s="131"/>
      <c r="D29" s="131"/>
      <c r="E29" s="33"/>
      <c r="F29" s="163"/>
      <c r="G29" s="163"/>
    </row>
    <row r="30" spans="1:7" s="156" customFormat="1" ht="13.5" thickBot="1">
      <c r="A30" s="29" t="s">
        <v>384</v>
      </c>
      <c r="B30" s="38" t="s">
        <v>472</v>
      </c>
      <c r="C30" s="39">
        <f>SUM(C22:C29)</f>
        <v>336362000</v>
      </c>
      <c r="D30" s="39">
        <f>SUM(D22:D29)</f>
        <v>338430892</v>
      </c>
      <c r="E30" s="38" t="s">
        <v>474</v>
      </c>
      <c r="F30" s="159">
        <f>SUM(F22:F25,F27,F28,F29)</f>
        <v>193548000</v>
      </c>
      <c r="G30" s="159">
        <f>SUM(G22:G25,G27,G28,G29)</f>
        <v>195616892</v>
      </c>
    </row>
    <row r="31" spans="1:7" ht="12.75">
      <c r="A31" s="40" t="s">
        <v>385</v>
      </c>
      <c r="B31" s="23" t="s">
        <v>457</v>
      </c>
      <c r="C31" s="125"/>
      <c r="D31" s="125"/>
      <c r="E31" s="23" t="s">
        <v>410</v>
      </c>
      <c r="F31" s="125">
        <v>8219000</v>
      </c>
      <c r="G31" s="125">
        <v>8219000</v>
      </c>
    </row>
    <row r="32" spans="1:7" ht="12.75">
      <c r="A32" s="36" t="s">
        <v>386</v>
      </c>
      <c r="B32" s="26" t="s">
        <v>458</v>
      </c>
      <c r="C32" s="126"/>
      <c r="D32" s="126"/>
      <c r="E32" s="26" t="s">
        <v>411</v>
      </c>
      <c r="F32" s="126">
        <v>113422000</v>
      </c>
      <c r="G32" s="126">
        <v>113422000</v>
      </c>
    </row>
    <row r="33" spans="1:7" ht="12.75">
      <c r="A33" s="36" t="s">
        <v>387</v>
      </c>
      <c r="B33" s="41" t="s">
        <v>462</v>
      </c>
      <c r="C33" s="126"/>
      <c r="D33" s="126"/>
      <c r="E33" s="26" t="s">
        <v>459</v>
      </c>
      <c r="F33" s="126">
        <v>347000</v>
      </c>
      <c r="G33" s="126">
        <v>347000</v>
      </c>
    </row>
    <row r="34" spans="1:7" ht="13.5" thickBot="1">
      <c r="A34" s="40" t="s">
        <v>388</v>
      </c>
      <c r="B34" s="41"/>
      <c r="C34" s="127"/>
      <c r="D34" s="127"/>
      <c r="E34" s="35" t="s">
        <v>463</v>
      </c>
      <c r="F34" s="125"/>
      <c r="G34" s="125"/>
    </row>
    <row r="35" spans="1:7" s="156" customFormat="1" ht="12.75">
      <c r="A35" s="89">
        <v>12</v>
      </c>
      <c r="B35" s="91" t="s">
        <v>473</v>
      </c>
      <c r="C35" s="92">
        <f>SUM(C31:C34)</f>
        <v>0</v>
      </c>
      <c r="D35" s="92"/>
      <c r="E35" s="91" t="s">
        <v>475</v>
      </c>
      <c r="F35" s="160">
        <f>SUM(F31:F34)</f>
        <v>121988000</v>
      </c>
      <c r="G35" s="160">
        <f>SUM(G31:G34)</f>
        <v>121988000</v>
      </c>
    </row>
    <row r="36" spans="1:91" s="158" customFormat="1" ht="12.75">
      <c r="A36" s="90" t="s">
        <v>390</v>
      </c>
      <c r="B36" s="90" t="s">
        <v>160</v>
      </c>
      <c r="C36" s="93">
        <f>SUM(C30,C35)</f>
        <v>336362000</v>
      </c>
      <c r="D36" s="93">
        <f>SUM(D30,D35)</f>
        <v>338430892</v>
      </c>
      <c r="E36" s="90" t="s">
        <v>476</v>
      </c>
      <c r="F36" s="93">
        <f>SUM(F30,F35)</f>
        <v>315536000</v>
      </c>
      <c r="G36" s="93">
        <f>SUM(G30,G35)</f>
        <v>317604892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</row>
    <row r="37" spans="2:7" ht="14.25" thickBot="1">
      <c r="B37" s="339" t="s">
        <v>551</v>
      </c>
      <c r="C37" s="339"/>
      <c r="D37" s="339"/>
      <c r="E37" s="339"/>
      <c r="F37" s="246"/>
      <c r="G37" s="161" t="s">
        <v>609</v>
      </c>
    </row>
    <row r="38" spans="1:7" ht="13.5" thickBot="1">
      <c r="A38" s="348" t="s">
        <v>369</v>
      </c>
      <c r="B38" s="13" t="s">
        <v>370</v>
      </c>
      <c r="C38" s="233"/>
      <c r="D38" s="14"/>
      <c r="E38" s="13" t="s">
        <v>371</v>
      </c>
      <c r="F38" s="233"/>
      <c r="G38" s="14"/>
    </row>
    <row r="39" spans="1:7" ht="34.5" thickBot="1">
      <c r="A39" s="349"/>
      <c r="B39" s="15" t="s">
        <v>372</v>
      </c>
      <c r="C39" s="241" t="s">
        <v>606</v>
      </c>
      <c r="D39" s="16" t="s">
        <v>603</v>
      </c>
      <c r="E39" s="15" t="s">
        <v>372</v>
      </c>
      <c r="F39" s="241" t="s">
        <v>606</v>
      </c>
      <c r="G39" s="16" t="s">
        <v>611</v>
      </c>
    </row>
    <row r="40" spans="1:7" ht="12.75">
      <c r="A40" s="22" t="s">
        <v>376</v>
      </c>
      <c r="B40" s="23" t="s">
        <v>446</v>
      </c>
      <c r="C40" s="234"/>
      <c r="D40" s="24"/>
      <c r="E40" s="23" t="s">
        <v>378</v>
      </c>
      <c r="F40" s="24">
        <v>7782000</v>
      </c>
      <c r="G40" s="24">
        <v>7782000</v>
      </c>
    </row>
    <row r="41" spans="1:7" ht="12.75">
      <c r="A41" s="25" t="s">
        <v>379</v>
      </c>
      <c r="B41" s="26" t="s">
        <v>447</v>
      </c>
      <c r="C41" s="235"/>
      <c r="D41" s="27"/>
      <c r="E41" s="26" t="s">
        <v>380</v>
      </c>
      <c r="F41" s="27">
        <v>1960000</v>
      </c>
      <c r="G41" s="27">
        <v>1960000</v>
      </c>
    </row>
    <row r="42" spans="1:7" ht="12.75">
      <c r="A42" s="25" t="s">
        <v>373</v>
      </c>
      <c r="B42" s="26" t="s">
        <v>377</v>
      </c>
      <c r="C42" s="235"/>
      <c r="D42" s="27"/>
      <c r="E42" s="26" t="s">
        <v>381</v>
      </c>
      <c r="F42" s="27"/>
      <c r="G42" s="27"/>
    </row>
    <row r="43" spans="1:7" ht="12.75">
      <c r="A43" s="25" t="s">
        <v>374</v>
      </c>
      <c r="B43" s="28" t="s">
        <v>448</v>
      </c>
      <c r="C43" s="242"/>
      <c r="D43" s="27"/>
      <c r="E43" s="26" t="s">
        <v>382</v>
      </c>
      <c r="F43" s="27"/>
      <c r="G43" s="27"/>
    </row>
    <row r="44" spans="1:7" ht="12.75">
      <c r="A44" s="25" t="s">
        <v>375</v>
      </c>
      <c r="B44" s="26" t="s">
        <v>449</v>
      </c>
      <c r="C44" s="235"/>
      <c r="D44" s="27"/>
      <c r="E44" s="26" t="s">
        <v>451</v>
      </c>
      <c r="F44" s="27"/>
      <c r="G44" s="27"/>
    </row>
    <row r="45" spans="1:7" ht="13.5" thickBot="1">
      <c r="A45" s="32" t="s">
        <v>383</v>
      </c>
      <c r="B45" s="33" t="s">
        <v>450</v>
      </c>
      <c r="C45" s="243"/>
      <c r="D45" s="34"/>
      <c r="E45" s="35" t="s">
        <v>454</v>
      </c>
      <c r="F45" s="151"/>
      <c r="G45" s="151"/>
    </row>
    <row r="46" spans="1:7" s="156" customFormat="1" ht="13.5" thickBot="1">
      <c r="A46" s="29" t="s">
        <v>384</v>
      </c>
      <c r="B46" s="38" t="s">
        <v>472</v>
      </c>
      <c r="C46" s="237"/>
      <c r="D46" s="39">
        <f>SUM(D40:D45)</f>
        <v>0</v>
      </c>
      <c r="E46" s="38" t="s">
        <v>474</v>
      </c>
      <c r="F46" s="159">
        <f>SUM(F40:F45)</f>
        <v>9742000</v>
      </c>
      <c r="G46" s="159">
        <f>SUM(G40:G45)</f>
        <v>9742000</v>
      </c>
    </row>
    <row r="47" spans="1:7" ht="12.75">
      <c r="A47" s="40" t="s">
        <v>385</v>
      </c>
      <c r="B47" s="23" t="s">
        <v>457</v>
      </c>
      <c r="C47" s="234"/>
      <c r="D47" s="24"/>
      <c r="E47" s="23" t="s">
        <v>410</v>
      </c>
      <c r="F47" s="24"/>
      <c r="G47" s="24"/>
    </row>
    <row r="48" spans="1:7" ht="12.75">
      <c r="A48" s="36" t="s">
        <v>386</v>
      </c>
      <c r="B48" s="26" t="s">
        <v>458</v>
      </c>
      <c r="C48" s="235"/>
      <c r="D48" s="27"/>
      <c r="E48" s="26" t="s">
        <v>411</v>
      </c>
      <c r="F48" s="27"/>
      <c r="G48" s="27"/>
    </row>
    <row r="49" spans="1:7" ht="12.75">
      <c r="A49" s="36" t="s">
        <v>387</v>
      </c>
      <c r="B49" s="41" t="s">
        <v>462</v>
      </c>
      <c r="C49" s="236"/>
      <c r="D49" s="27"/>
      <c r="E49" s="26" t="s">
        <v>459</v>
      </c>
      <c r="F49" s="27"/>
      <c r="G49" s="27"/>
    </row>
    <row r="50" spans="1:7" ht="13.5" thickBot="1">
      <c r="A50" s="40" t="s">
        <v>388</v>
      </c>
      <c r="B50" s="41"/>
      <c r="C50" s="236"/>
      <c r="D50" s="42"/>
      <c r="E50" s="35" t="s">
        <v>463</v>
      </c>
      <c r="F50" s="153"/>
      <c r="G50" s="153"/>
    </row>
    <row r="51" spans="1:7" s="156" customFormat="1" ht="12.75">
      <c r="A51" s="89">
        <v>12</v>
      </c>
      <c r="B51" s="91" t="s">
        <v>473</v>
      </c>
      <c r="C51" s="244"/>
      <c r="D51" s="92">
        <f>SUM(D47:D50)</f>
        <v>0</v>
      </c>
      <c r="E51" s="91" t="s">
        <v>475</v>
      </c>
      <c r="F51" s="160">
        <f>SUM(F47:F50)</f>
        <v>0</v>
      </c>
      <c r="G51" s="160"/>
    </row>
    <row r="52" spans="1:7" s="156" customFormat="1" ht="12.75">
      <c r="A52" s="90" t="s">
        <v>390</v>
      </c>
      <c r="B52" s="90" t="s">
        <v>160</v>
      </c>
      <c r="C52" s="90"/>
      <c r="D52" s="93">
        <f>SUM(D46,D51)</f>
        <v>0</v>
      </c>
      <c r="E52" s="90" t="s">
        <v>476</v>
      </c>
      <c r="F52" s="93">
        <f>SUM(F46,F51)</f>
        <v>9742000</v>
      </c>
      <c r="G52" s="93">
        <f>SUM(G46,G51)</f>
        <v>9742000</v>
      </c>
    </row>
  </sheetData>
  <sheetProtection/>
  <mergeCells count="8">
    <mergeCell ref="A38:A39"/>
    <mergeCell ref="A4:A5"/>
    <mergeCell ref="E1:G1"/>
    <mergeCell ref="H2:H12"/>
    <mergeCell ref="B3:E3"/>
    <mergeCell ref="B19:E19"/>
    <mergeCell ref="B37:E37"/>
    <mergeCell ref="A20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2016-11-21T14:34:37Z</cp:lastPrinted>
  <dcterms:created xsi:type="dcterms:W3CDTF">2014-01-23T09:02:17Z</dcterms:created>
  <dcterms:modified xsi:type="dcterms:W3CDTF">2016-12-01T10:02:29Z</dcterms:modified>
  <cp:category/>
  <cp:version/>
  <cp:contentType/>
  <cp:contentStatus/>
</cp:coreProperties>
</file>