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3. melléklet" sheetId="1" state="visible" r:id="rId2"/>
  </sheets>
  <definedNames>
    <definedName function="false" hidden="false" name="__shared_1_0_0" vbProcedure="false">SUM(#HIV!)</definedName>
    <definedName function="false" hidden="false" name="__shared_1_0_1" vbProcedure="false">#HIV!-#HIV!</definedName>
    <definedName function="false" hidden="false" name="__shared_1_0_2" vbProcedure="false">SUM(#HIV!)</definedName>
    <definedName function="false" hidden="false" name="__shared_1_0_3" vbProcedure="false">#HIV!-#HIV!-#HIV!</definedName>
    <definedName function="false" hidden="false" name="__shared_1_0_4" vbProcedure="false">SUM(#HIV!)</definedName>
    <definedName function="false" hidden="false" name="__shared_1_0_5" vbProcedure="false">SUM(#HIV!)</definedName>
    <definedName function="false" hidden="false" name="__shared_1_0_6" vbProcedure="false">SUM(#HIV!)</definedName>
    <definedName function="false" hidden="false" name="__shared_1_0_7" vbProcedure="false">+A2+A3</definedName>
    <definedName function="false" hidden="false" name="__shared_1_0_8" vbProcedure="false">+A2+A3</definedName>
    <definedName function="false" hidden="false" name="__shared_1_0_9" vbProcedure="false">+A2+A3</definedName>
    <definedName function="false" hidden="false" name="__shared_1_0_10" vbProcedure="false">SUM(#HIV!)</definedName>
    <definedName function="false" hidden="false" name="__shared_1_0_11" vbProcedure="false">SUM(#HIV!)</definedName>
    <definedName function="false" hidden="false" name="__shared_1_0_12" vbProcedure="false">#HIV!-#HIV!-#HIV!</definedName>
    <definedName function="false" hidden="false" name="__shared_1_0_13" vbProcedure="false">+#HIV!+#HIV!</definedName>
    <definedName function="false" hidden="false" name="__shared_1_0_14" vbProcedure="false">+#HIV!+#HIV!</definedName>
    <definedName function="false" hidden="false" name="__shared_1_0_15" vbProcedure="false">+#HIV!+#HIV!</definedName>
    <definedName function="false" hidden="false" name="__shared_1_0_16" vbProcedure="false">+#HIV!+#HIV!</definedName>
    <definedName function="false" hidden="false" name="__shared_1_0_17" vbProcedure="false">+#HIV!+#HIV!</definedName>
    <definedName function="false" hidden="false" name="__shared_1_0_18" vbProcedure="false">+#HIV!+#HIV!</definedName>
    <definedName function="false" hidden="false" name="__shared_1_0_19" vbProcedure="false">SUM(#HIV!)</definedName>
    <definedName function="false" hidden="false" name="__shared_1_0_20" vbProcedure="false">SUM(#HIV!)</definedName>
    <definedName function="false" hidden="false" name="__shared_1_0_21" vbProcedure="false">SUM(#HIV!)</definedName>
    <definedName function="false" hidden="false" name="__shared_1_0_22" vbProcedure="false">+#HIV!+#HIV!+#HIV!+#HIV!+#HIV!+#HIV!+#HIV!</definedName>
    <definedName function="false" hidden="false" name="__shared_1_0_23" vbProcedure="false">+#HIV!+#HIV!+#HIV!+#HIV!+#HIV!+#HIV!+#HIV!</definedName>
    <definedName function="false" hidden="false" name="__shared_1_0_24" vbProcedure="false">+#HIV!+#HIV!+#HIV!+#HIV!+#HIV!+#HIV!+#HIV!</definedName>
    <definedName function="false" hidden="false" name="__shared_1_0_25" vbProcedure="false">SUM(#HIV!)</definedName>
    <definedName function="false" hidden="false" name="__shared_1_0_26" vbProcedure="false">SUM(#HIV!)</definedName>
    <definedName function="false" hidden="false" name="__shared_1_0_27" vbProcedure="false">#HIV!-#HIV!-#HIV!</definedName>
    <definedName function="false" hidden="false" name="__shared_1_0_28" vbProcedure="false">+#HIV!+#HIV!</definedName>
    <definedName function="false" hidden="false" name="__shared_1_0_29" vbProcedure="false">+#HIV!+#HIV!</definedName>
    <definedName function="false" hidden="false" name="__shared_1_0_30" vbProcedure="false">+#HIV!+#HIV!</definedName>
    <definedName function="false" hidden="false" name="__shared_1_0_31" vbProcedure="false">#HIV!-A3</definedName>
    <definedName function="false" hidden="false" name="__shared_1_0_32" vbProcedure="false">#HIV!-A3</definedName>
    <definedName function="false" hidden="false" name="__shared_1_0_33" vbProcedure="false">#HIV!-#HIV!</definedName>
    <definedName function="false" hidden="false" name="__shared_1_0_34" vbProcedure="false">#HIV!-#HIV!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<sst xmlns="http://schemas.openxmlformats.org/spreadsheetml/2006/main" count="151" uniqueCount="145">
  <si>
    <t>12. melléklet a 34/2016. (IX. 15. ) önkormányzati rendelethez</t>
  </si>
  <si>
    <t>(3. melléklet a 6/2016. (II. 25.) önkormányzati rendelethez)</t>
  </si>
  <si>
    <t>Költségvetési szervek költségvetési bevételei és kiadásai, valamint finanszírozási bevételei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</si>
  <si>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</si>
  <si>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</si>
  <si>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</si>
  <si>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</si>
  <si>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</si>
  <si>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</si>
  <si>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</si>
  <si>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</si>
  <si>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</si>
  <si>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</si>
  <si>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</si>
  <si>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</si>
  <si>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</si>
  <si>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</si>
  <si>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</si>
  <si>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</si>
  <si>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</si>
  <si>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</si>
  <si>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</si>
  <si>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Cím</t>
  </si>
  <si>
    <t>Alcím</t>
  </si>
  <si>
    <t>Költségvetési szerv megnevezése</t>
  </si>
  <si>
    <t>Eredeti előirányzat</t>
  </si>
  <si>
    <t>Módosított előirányzat</t>
  </si>
  <si>
    <t>Költségvetési kiadások összesen</t>
  </si>
  <si>
    <t>Közhatalmi bevételek 
(B3)</t>
  </si>
  <si>
    <t>Működési bevételek
(B4)</t>
  </si>
  <si>
    <t>Felhalmozási bevételek
(B5)</t>
  </si>
  <si>
    <t>Költségvetési bevételek összesen</t>
  </si>
  <si>
    <t>Finanszírozási bevételek*
(B8)</t>
  </si>
  <si>
    <t>Egyéb bevétel</t>
  </si>
  <si>
    <r>
      <t xml:space="preserve">Intézményeknél képződött maradvány 
</t>
    </r>
    <r>
      <rPr>
        <rFont val="Arial"/>
        <charset val="238"/>
        <family val="2"/>
        <b val="true"/>
        <sz val="8"/>
      </rPr>
      <t xml:space="preserve">(B8131)</t>
    </r>
  </si>
  <si>
    <r>
      <t xml:space="preserve">B1+B2+B6+B7
</t>
    </r>
    <r>
      <rPr>
        <rFont val="Arial"/>
        <charset val="238"/>
        <family val="2"/>
        <b val="true"/>
        <sz val="8"/>
      </rPr>
      <t xml:space="preserve">(B16 nélkül)</t>
    </r>
  </si>
  <si>
    <r>
      <t xml:space="preserve">Intézményeknek kiutalandó maradvány 
</t>
    </r>
    <r>
      <rPr>
        <rFont val="Arial"/>
        <charset val="238"/>
        <family val="2"/>
        <b val="true"/>
        <sz val="8"/>
      </rPr>
      <t xml:space="preserve">(B16)</t>
    </r>
  </si>
  <si>
    <t>1.</t>
  </si>
  <si>
    <t>Ifjúság Utcai Óvoda</t>
  </si>
  <si>
    <t>2.</t>
  </si>
  <si>
    <t>Boldogfalva Óvoda</t>
  </si>
  <si>
    <t>3.</t>
  </si>
  <si>
    <t>Liget Óvoda</t>
  </si>
  <si>
    <t>4.</t>
  </si>
  <si>
    <t>Görgey Utcai Óvoda</t>
  </si>
  <si>
    <t>5.</t>
  </si>
  <si>
    <t>Lehel Utcai Óvoda</t>
  </si>
  <si>
    <t>6.</t>
  </si>
  <si>
    <t>Mosolykert Óvoda</t>
  </si>
  <si>
    <t>7.</t>
  </si>
  <si>
    <t>Sinay Miklós Utcai Óvoda</t>
  </si>
  <si>
    <t>8.</t>
  </si>
  <si>
    <t>Ispotály Utcai Óvoda</t>
  </si>
  <si>
    <t>9.</t>
  </si>
  <si>
    <t>Áchim András Utcai Óvoda</t>
  </si>
  <si>
    <t>10.</t>
  </si>
  <si>
    <t>Levendula Óvoda</t>
  </si>
  <si>
    <t>11.</t>
  </si>
  <si>
    <t>Közép Utcai Óvoda</t>
  </si>
  <si>
    <t>12.</t>
  </si>
  <si>
    <t>Szivárvány Óvoda</t>
  </si>
  <si>
    <t>13.</t>
  </si>
  <si>
    <t>Százszorszép Óvoda</t>
  </si>
  <si>
    <t>14.</t>
  </si>
  <si>
    <t>Angyalkert Óvoda</t>
  </si>
  <si>
    <t>15.</t>
  </si>
  <si>
    <t>Karácsony György Utcai Óvoda</t>
  </si>
  <si>
    <t>16.</t>
  </si>
  <si>
    <t>Mesekert Óvoda</t>
  </si>
  <si>
    <t>17.</t>
  </si>
  <si>
    <t>Szabadságtelepi Óvoda</t>
  </si>
  <si>
    <t>18.</t>
  </si>
  <si>
    <t>Faragó Utcai Óvoda</t>
  </si>
  <si>
    <t>19.</t>
  </si>
  <si>
    <t>Kemény Zsigmond Utcai Óvoda</t>
  </si>
  <si>
    <t>20.</t>
  </si>
  <si>
    <t>Táncsics Mihály Utcai Óvoda</t>
  </si>
  <si>
    <t>21.</t>
  </si>
  <si>
    <t>Sípos Utcai Óvoda</t>
  </si>
  <si>
    <t>22.</t>
  </si>
  <si>
    <t>Thaly Kálmán Utcai Óvoda</t>
  </si>
  <si>
    <t>23.</t>
  </si>
  <si>
    <t>Simonyi Úti Óvoda</t>
  </si>
  <si>
    <t>24.</t>
  </si>
  <si>
    <t>Pósa Utcai Óvoda</t>
  </si>
  <si>
    <t>25.</t>
  </si>
  <si>
    <t>Hajó Utcai Óvoda</t>
  </si>
  <si>
    <t>26.</t>
  </si>
  <si>
    <t>Nagyerdei Óvoda</t>
  </si>
  <si>
    <t>27.</t>
  </si>
  <si>
    <t>Gönczy Pál Utcai Óvoda</t>
  </si>
  <si>
    <t>28.</t>
  </si>
  <si>
    <t>Alsójózsai Kerekerdő Óvoda</t>
  </si>
  <si>
    <t>29.</t>
  </si>
  <si>
    <t>Margit Téri Óvoda</t>
  </si>
  <si>
    <t>30.</t>
  </si>
  <si>
    <t>Tócóskerti Óvoda</t>
  </si>
  <si>
    <t>31.</t>
  </si>
  <si>
    <t>Kuruc Utcai Óvoda</t>
  </si>
  <si>
    <t>32.</t>
  </si>
  <si>
    <t>Homokkerti Pitypang Óvoda</t>
  </si>
  <si>
    <t>33.</t>
  </si>
  <si>
    <t>Újkerti Manófalva Óvoda</t>
  </si>
  <si>
    <t>Ifjúság utcai Óvoda összesen</t>
  </si>
  <si>
    <t>34.</t>
  </si>
  <si>
    <t>Kodály Filharmónia Debrecen összesen</t>
  </si>
  <si>
    <t>34.1.</t>
  </si>
  <si>
    <t>ebből:
Kodály Filharmonikusok Debrecen</t>
  </si>
  <si>
    <t>34.2.</t>
  </si>
  <si>
    <t>Kodály Kórus Debrecen</t>
  </si>
  <si>
    <t>35.</t>
  </si>
  <si>
    <t>Méliusz Juhász Péter Könyvtár</t>
  </si>
  <si>
    <t>36.</t>
  </si>
  <si>
    <t>Debreceni Művelődési Központ</t>
  </si>
  <si>
    <t>Méliusz Juhász Péter Könyvtár összesen</t>
  </si>
  <si>
    <t>37.</t>
  </si>
  <si>
    <t>Csokonai Színház</t>
  </si>
  <si>
    <t>38.</t>
  </si>
  <si>
    <t>Vojtina Bábszínház</t>
  </si>
  <si>
    <t>Csokonai Színház összesen</t>
  </si>
  <si>
    <t>39.</t>
  </si>
  <si>
    <t>Déri Múzeum</t>
  </si>
  <si>
    <t>40.</t>
  </si>
  <si>
    <t>Debreceni Közterület Felügyelet </t>
  </si>
  <si>
    <t>41.</t>
  </si>
  <si>
    <t>Debreceni Intézményműködtető Központ</t>
  </si>
  <si>
    <t>42.</t>
  </si>
  <si>
    <t>DMJV Idősek Háza</t>
  </si>
  <si>
    <t>43.</t>
  </si>
  <si>
    <t>DMJV Városi Szociális Szolgálat</t>
  </si>
  <si>
    <t>44.</t>
  </si>
  <si>
    <t>DMJV Egyesített Bölcsődei Intézménye</t>
  </si>
  <si>
    <t>45.</t>
  </si>
  <si>
    <t>DMJV Gyermekvédelmi Intézménye</t>
  </si>
  <si>
    <t>46.</t>
  </si>
  <si>
    <t>DMJV Család- és Gyermekjóléti Központja</t>
  </si>
  <si>
    <t>Debreceni Intézményműködtető Központ összesen</t>
  </si>
  <si>
    <t>ÖSSZESEN</t>
  </si>
  <si>
    <t>47.</t>
  </si>
  <si>
    <t>DMJV Polgármesteri Hivatala</t>
  </si>
  <si>
    <t>MINDÖSSZESEN</t>
  </si>
  <si>
    <t>ebből: - kötelező feladat</t>
  </si>
  <si>
    <t>           - önként vállalt feladat</t>
  </si>
  <si>
    <t>           - állami (államigazgatási) feladat</t>
  </si>
  <si>
    <t>*Megjegyzés: Költségvetési szervek esetében finanszírozási bevételeken belül a "Központi, irányító szervi támogatás (B816)" került megtervezésre.</t>
  </si>
</sst>
</file>

<file path=xl/styles.xml><?xml version="1.0" encoding="utf-8"?>
<styleSheet xmlns="http://schemas.openxmlformats.org/spreadsheetml/2006/main">
  <numFmts count="5">
    <numFmt formatCode="GENERAL" numFmtId="164"/>
    <numFmt formatCode="_-* #,##0.00\ _F_t_-;\-* #,##0.00\ _F_t_-;_-* \-??\ _F_t_-;_-@_-" numFmtId="165"/>
    <numFmt formatCode="#,##0" numFmtId="166"/>
    <numFmt formatCode="#,##0_ ;\-#,##0\ " numFmtId="167"/>
    <numFmt formatCode="@" numFmtId="168"/>
  </numFmts>
  <fonts count="17">
    <font>
      <name val="SimSun"/>
      <charset val="238"/>
      <family val="2"/>
      <color rgb="00000000"/>
      <sz val="11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Calibri"/>
      <charset val="238"/>
      <family val="2"/>
      <color rgb="00000000"/>
      <sz val="11"/>
    </font>
    <font>
      <name val="Arial"/>
      <charset val="238"/>
      <family val="2"/>
      <sz val="10"/>
    </font>
    <font>
      <name val="Times New Roman"/>
      <charset val="238"/>
      <family val="1"/>
      <sz val="10"/>
    </font>
    <font>
      <name val="Times New Roman"/>
      <charset val="238"/>
      <family val="1"/>
      <sz val="12"/>
    </font>
    <font>
      <name val="Calibri"/>
      <charset val="238"/>
      <family val="2"/>
      <sz val="12"/>
    </font>
    <font>
      <name val="Arial"/>
      <charset val="238"/>
      <family val="2"/>
      <b val="true"/>
      <sz val="14"/>
      <u val="single"/>
    </font>
    <font>
      <name val="Calibri"/>
      <charset val="238"/>
      <family val="2"/>
      <color rgb="00000000"/>
      <sz val="12"/>
    </font>
    <font>
      <name val="Calibri"/>
      <charset val="238"/>
      <family val="2"/>
      <b val="true"/>
      <color rgb="00000000"/>
      <sz val="11"/>
    </font>
    <font>
      <name val="Arial"/>
      <charset val="238"/>
      <family val="2"/>
      <b val="true"/>
      <sz val="10"/>
    </font>
    <font>
      <name val="Arial"/>
      <charset val="238"/>
      <family val="2"/>
      <b val="true"/>
      <color rgb="00000000"/>
      <sz val="10"/>
    </font>
    <font>
      <name val="Arial"/>
      <charset val="238"/>
      <family val="2"/>
      <b val="true"/>
      <sz val="8"/>
    </font>
    <font>
      <name val="Arial"/>
      <charset val="238"/>
      <family val="2"/>
      <b val="true"/>
      <i val="true"/>
      <sz val="10"/>
    </font>
    <font>
      <name val="Calibri"/>
      <charset val="238"/>
      <family val="2"/>
      <i val="true"/>
      <color rgb="00000000"/>
      <sz val="11"/>
    </font>
  </fonts>
  <fills count="2">
    <fill>
      <patternFill patternType="none"/>
    </fill>
    <fill>
      <patternFill patternType="gray125"/>
    </fill>
  </fills>
  <borders count="5">
    <border diagonalDown="false" diagonalUp="false">
      <left/>
      <right/>
      <top/>
      <bottom/>
      <diagonal/>
    </border>
    <border diagonalDown="false" diagonalUp="false">
      <left/>
      <right/>
      <top/>
      <bottom style="thin"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thin"/>
      <right/>
      <top style="thin"/>
      <bottom style="thin"/>
      <diagonal/>
    </border>
  </borders>
  <cellStyleXfs count="3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true" applyBorder="true" applyFont="true" applyProtection="true" borderId="0" fillId="0" fontId="0" numFmtId="165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5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7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8" numFmtId="164">
      <alignment horizontal="general" indent="0" shrinkToFit="false" textRotation="0" vertical="bottom" wrapText="false"/>
      <protection hidden="false" locked="true"/>
    </xf>
  </cellStyleXfs>
  <cellXfs count="38">
    <xf applyAlignment="false" applyBorder="false" applyFont="false" applyProtection="false" borderId="0" fillId="0" fontId="4" numFmtId="164" xfId="0"/>
    <xf applyAlignment="false" applyBorder="false" applyFont="false" applyProtection="false" borderId="0" fillId="0" fontId="4" numFmtId="164" xfId="0"/>
    <xf applyAlignment="true" applyBorder="false" applyFont="false" applyProtection="false" borderId="0" fillId="0" fontId="4" numFmtId="164" xfId="0">
      <alignment horizontal="right" indent="0" shrinkToFit="false" textRotation="0" vertical="bottom" wrapText="false"/>
    </xf>
    <xf applyAlignment="true" applyBorder="false" applyFont="true" applyProtection="false" borderId="0" fillId="0" fontId="9" numFmtId="164" xfId="24">
      <alignment horizontal="right" indent="0" shrinkToFit="false" textRotation="0" vertical="bottom" wrapText="false"/>
    </xf>
    <xf applyAlignment="true" applyBorder="false" applyFont="true" applyProtection="false" borderId="0" fillId="0" fontId="10" numFmtId="164" xfId="0">
      <alignment horizontal="right" indent="0" shrinkToFit="false" textRotation="0" vertical="bottom" wrapText="false"/>
    </xf>
    <xf applyAlignment="true" applyBorder="false" applyFont="true" applyProtection="false" borderId="0" fillId="0" fontId="9" numFmtId="164" xfId="0">
      <alignment horizontal="center" indent="0" shrinkToFit="false" textRotation="0" vertical="bottom" wrapText="false"/>
    </xf>
    <xf applyAlignment="true" applyBorder="true" applyFont="true" applyProtection="false" borderId="1" fillId="0" fontId="11" numFmtId="164" xfId="0">
      <alignment horizontal="right" indent="0" shrinkToFit="false" textRotation="0" vertical="bottom" wrapText="false"/>
    </xf>
    <xf applyAlignment="true" applyBorder="true" applyFont="true" applyProtection="false" borderId="2" fillId="0" fontId="4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4" numFmtId="164" xfId="0">
      <alignment horizontal="center" indent="0" shrinkToFit="false" textRotation="0" vertical="bottom" wrapText="false"/>
    </xf>
    <xf applyAlignment="true" applyBorder="true" applyFont="true" applyProtection="true" borderId="3" fillId="0" fontId="12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0" fontId="13" numFmtId="164" xfId="0">
      <alignment horizontal="center" indent="0" shrinkToFit="false" textRotation="0" vertical="bottom" wrapText="false"/>
    </xf>
    <xf applyAlignment="true" applyBorder="true" applyFont="true" applyProtection="false" borderId="3" fillId="0" fontId="12" numFmtId="166" xfId="0">
      <alignment horizontal="center" indent="0" shrinkToFit="false" textRotation="0" vertical="center" wrapText="true"/>
    </xf>
    <xf applyAlignment="true" applyBorder="true" applyFont="true" applyProtection="false" borderId="2" fillId="0" fontId="12" numFmtId="166" xfId="0">
      <alignment horizontal="center" indent="0" shrinkToFit="false" textRotation="0" vertical="center" wrapText="true"/>
    </xf>
    <xf applyAlignment="true" applyBorder="true" applyFont="true" applyProtection="false" borderId="2" fillId="0" fontId="6" numFmtId="164" xfId="25">
      <alignment horizontal="center" indent="0" shrinkToFit="false" textRotation="0" vertical="center" wrapText="false"/>
    </xf>
    <xf applyAlignment="true" applyBorder="true" applyFont="true" applyProtection="false" borderId="2" fillId="0" fontId="6" numFmtId="166" xfId="28">
      <alignment horizontal="left" indent="0" shrinkToFit="false" textRotation="0" vertical="center" wrapText="true"/>
    </xf>
    <xf applyAlignment="true" applyBorder="true" applyFont="true" applyProtection="true" borderId="2" fillId="0" fontId="5" numFmtId="167" xfId="15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2" fillId="0" fontId="12" numFmtId="164" xfId="0">
      <alignment horizontal="center" indent="0" shrinkToFit="false" textRotation="0" vertical="center" wrapText="false"/>
    </xf>
    <xf applyAlignment="true" applyBorder="true" applyFont="true" applyProtection="true" borderId="2" fillId="0" fontId="12" numFmtId="167" xfId="15">
      <alignment horizontal="right" indent="0" shrinkToFit="false" textRotation="0" vertical="bottom" wrapText="false"/>
      <protection hidden="false" locked="true"/>
    </xf>
    <xf applyAlignment="false" applyBorder="false" applyFont="true" applyProtection="false" borderId="0" fillId="0" fontId="11" numFmtId="164" xfId="0"/>
    <xf applyAlignment="true" applyBorder="true" applyFont="true" applyProtection="false" borderId="2" fillId="0" fontId="5" numFmtId="164" xfId="0">
      <alignment horizontal="center" indent="0" shrinkToFit="false" textRotation="0" vertical="center" wrapText="false"/>
    </xf>
    <xf applyAlignment="true" applyBorder="true" applyFont="true" applyProtection="false" borderId="2" fillId="0" fontId="12" numFmtId="164" xfId="27">
      <alignment horizontal="left" indent="0" shrinkToFit="false" textRotation="0" vertical="center" wrapText="true"/>
    </xf>
    <xf applyAlignment="true" applyBorder="true" applyFont="true" applyProtection="false" borderId="2" fillId="0" fontId="5" numFmtId="164" xfId="0">
      <alignment horizontal="general" indent="0" shrinkToFit="false" textRotation="0" vertical="center" wrapText="false"/>
    </xf>
    <xf applyAlignment="true" applyBorder="true" applyFont="true" applyProtection="false" borderId="2" fillId="0" fontId="5" numFmtId="168" xfId="0">
      <alignment horizontal="center" indent="0" shrinkToFit="false" textRotation="0" vertical="center" wrapText="false"/>
    </xf>
    <xf applyAlignment="true" applyBorder="true" applyFont="true" applyProtection="false" borderId="2" fillId="0" fontId="15" numFmtId="166" xfId="27">
      <alignment horizontal="left" indent="0" shrinkToFit="false" textRotation="0" vertical="center" wrapText="true"/>
    </xf>
    <xf applyAlignment="true" applyBorder="true" applyFont="true" applyProtection="false" borderId="2" fillId="0" fontId="5" numFmtId="166" xfId="27">
      <alignment horizontal="left" indent="0" shrinkToFit="false" textRotation="0" vertical="center" wrapText="true"/>
    </xf>
    <xf applyAlignment="true" applyBorder="true" applyFont="true" applyProtection="false" borderId="2" fillId="0" fontId="12" numFmtId="164" xfId="0">
      <alignment horizontal="center" indent="0" shrinkToFit="false" textRotation="0" vertical="center" wrapText="true"/>
    </xf>
    <xf applyAlignment="true" applyBorder="true" applyFont="true" applyProtection="false" borderId="2" fillId="0" fontId="5" numFmtId="164" xfId="0">
      <alignment horizontal="general" indent="0" shrinkToFit="false" textRotation="0" vertical="center" wrapText="true"/>
    </xf>
    <xf applyAlignment="true" applyBorder="true" applyFont="true" applyProtection="false" borderId="2" fillId="0" fontId="12" numFmtId="164" xfId="0">
      <alignment horizontal="left" indent="0" shrinkToFit="false" textRotation="0" vertical="center" wrapText="false"/>
    </xf>
    <xf applyAlignment="true" applyBorder="true" applyFont="true" applyProtection="false" borderId="2" fillId="0" fontId="12" numFmtId="164" xfId="0">
      <alignment horizontal="left" indent="0" shrinkToFit="false" textRotation="0" vertical="center" wrapText="true"/>
    </xf>
    <xf applyAlignment="true" applyBorder="true" applyFont="true" applyProtection="false" borderId="2" fillId="0" fontId="5" numFmtId="164" xfId="0">
      <alignment horizontal="left" indent="0" shrinkToFit="false" textRotation="0" vertical="center" wrapText="true"/>
    </xf>
    <xf applyAlignment="true" applyBorder="true" applyFont="true" applyProtection="false" borderId="2" fillId="0" fontId="5" numFmtId="164" xfId="0">
      <alignment horizontal="general" indent="0" shrinkToFit="false" textRotation="0" vertical="bottom" wrapText="false"/>
    </xf>
    <xf applyAlignment="true" applyBorder="true" applyFont="true" applyProtection="false" borderId="2" fillId="0" fontId="5" numFmtId="166" xfId="0">
      <alignment horizontal="general" indent="0" shrinkToFit="false" textRotation="0" vertical="center" wrapText="true"/>
    </xf>
    <xf applyAlignment="true" applyBorder="true" applyFont="true" applyProtection="false" borderId="2" fillId="0" fontId="5" numFmtId="166" xfId="0">
      <alignment horizontal="left" indent="0" shrinkToFit="false" textRotation="0" vertical="center" wrapText="true"/>
    </xf>
    <xf applyAlignment="false" applyBorder="true" applyFont="true" applyProtection="false" borderId="2" fillId="0" fontId="5" numFmtId="164" xfId="0"/>
    <xf applyAlignment="false" applyBorder="false" applyFont="true" applyProtection="false" borderId="0" fillId="0" fontId="4" numFmtId="164" xfId="0"/>
    <xf applyAlignment="true" applyBorder="true" applyFont="true" applyProtection="false" borderId="2" fillId="0" fontId="5" numFmtId="164" xfId="0">
      <alignment horizontal="general" indent="0" shrinkToFit="false" textRotation="0" vertical="bottom" wrapText="true"/>
    </xf>
    <xf applyAlignment="false" applyBorder="false" applyFont="true" applyProtection="false" borderId="0" fillId="0" fontId="16" numFmtId="164" xfId="0"/>
    <xf applyAlignment="true" applyBorder="false" applyFont="false" applyProtection="false" borderId="0" fillId="0" fontId="4" numFmtId="167" xfId="0">
      <alignment horizontal="right" indent="0" shrinkToFit="false" textRotation="0" vertical="bottom" wrapText="false"/>
    </xf>
  </cellXfs>
  <cellStyles count="1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zres 2" xfId="20"/>
    <cellStyle builtinId="54" customBuiltin="true" name="Ezres 2 2" xfId="21"/>
    <cellStyle builtinId="54" customBuiltin="true" name="Normál 2" xfId="22"/>
    <cellStyle builtinId="54" customBuiltin="true" name="Normál 2 2" xfId="23"/>
    <cellStyle builtinId="54" customBuiltin="true" name="Normál 3" xfId="24"/>
    <cellStyle builtinId="54" customBuiltin="true" name="Normál 4" xfId="25"/>
    <cellStyle builtinId="54" customBuiltin="true" name="Normál 4 2" xfId="26"/>
    <cellStyle builtinId="54" customBuiltin="true" name="Normál_létszámkeret" xfId="27"/>
    <cellStyle builtinId="54" customBuiltin="true" name="Normál_Munka1" xfId="28"/>
    <cellStyle builtinId="54" customBuiltin="true" name="TableStyleLight1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R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5.3843137254902"/>
    <col collapsed="false" hidden="false" max="2" min="2" style="1" width="6.55294117647059"/>
    <col collapsed="false" hidden="false" max="3" min="3" style="1" width="34.3607843137255"/>
    <col collapsed="false" hidden="false" max="6" min="4" style="2" width="18.4901960784314"/>
    <col collapsed="false" hidden="false" max="8" min="7" style="2" width="21.1098039215686"/>
    <col collapsed="false" hidden="false" max="9" min="9" style="2" width="21.2666666666667"/>
    <col collapsed="false" hidden="false" max="12" min="10" style="2" width="18.4901960784314"/>
    <col collapsed="false" hidden="false" max="17" min="13" style="2" width="21.1098039215686"/>
    <col collapsed="false" hidden="false" max="18" min="18" style="2" width="21.2666666666667"/>
    <col collapsed="false" hidden="false" max="214" min="19" style="1" width="9.31764705882353"/>
    <col collapsed="false" hidden="false" max="215" min="215" style="1" width="5.3843137254902"/>
    <col collapsed="false" hidden="false" max="216" min="216" style="1" width="30.4352941176471"/>
    <col collapsed="false" hidden="false" max="219" min="217" style="1" width="18.4901960784314"/>
    <col collapsed="false" hidden="false" max="221" min="220" style="1" width="21.1098039215686"/>
    <col collapsed="false" hidden="false" max="222" min="222" style="1" width="16.0156862745098"/>
    <col collapsed="false" hidden="false" max="470" min="223" style="1" width="9.31764705882353"/>
    <col collapsed="false" hidden="false" max="471" min="471" style="1" width="5.3843137254902"/>
    <col collapsed="false" hidden="false" max="472" min="472" style="1" width="30.4352941176471"/>
    <col collapsed="false" hidden="false" max="475" min="473" style="1" width="18.4901960784314"/>
    <col collapsed="false" hidden="false" max="477" min="476" style="1" width="21.1098039215686"/>
    <col collapsed="false" hidden="false" max="478" min="478" style="1" width="16.0156862745098"/>
    <col collapsed="false" hidden="false" max="726" min="479" style="1" width="9.31764705882353"/>
    <col collapsed="false" hidden="false" max="727" min="727" style="1" width="5.3843137254902"/>
    <col collapsed="false" hidden="false" max="728" min="728" style="1" width="30.4352941176471"/>
    <col collapsed="false" hidden="false" max="731" min="729" style="1" width="18.4901960784314"/>
    <col collapsed="false" hidden="false" max="733" min="732" style="1" width="21.1098039215686"/>
    <col collapsed="false" hidden="false" max="734" min="734" style="1" width="16.0156862745098"/>
    <col collapsed="false" hidden="false" max="982" min="735" style="1" width="9.31764705882353"/>
    <col collapsed="false" hidden="false" max="983" min="983" style="1" width="5.3843137254902"/>
    <col collapsed="false" hidden="false" max="984" min="984" style="1" width="30.4352941176471"/>
    <col collapsed="false" hidden="false" max="987" min="985" style="1" width="18.4901960784314"/>
    <col collapsed="false" hidden="false" max="989" min="988" style="1" width="21.1098039215686"/>
    <col collapsed="false" hidden="false" max="990" min="990" style="1" width="16.0156862745098"/>
    <col collapsed="false" hidden="false" max="1025" min="991" style="1" width="9.31764705882353"/>
  </cols>
  <sheetData>
    <row collapsed="false" customFormat="false" customHeight="false" hidden="false" ht="18.35" outlineLevel="0" r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collapsed="false" customFormat="false" customHeight="false" hidden="false" ht="15.95" outlineLevel="0" r="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collapsed="false" customFormat="false" customHeight="false" hidden="false" ht="14.75" outlineLevel="0" r="3">
      <c r="A3" s="2"/>
      <c r="B3" s="2"/>
      <c r="C3" s="2"/>
    </row>
    <row collapsed="false" customFormat="false" customHeight="true" hidden="false" ht="23.25" outlineLevel="0" r="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collapsed="false" customFormat="false" customHeight="false" hidden="false" ht="14.75" outlineLevel="0" r="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collapsed="false" customFormat="true" customHeight="true" hidden="false" ht="14.45" outlineLevel="0" r="6" s="8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7" t="s">
        <v>16</v>
      </c>
      <c r="N6" s="7" t="s">
        <v>17</v>
      </c>
      <c r="O6" s="7" t="s">
        <v>18</v>
      </c>
      <c r="P6" s="7" t="s">
        <v>19</v>
      </c>
      <c r="Q6" s="7" t="s">
        <v>20</v>
      </c>
      <c r="R6" s="7" t="s">
        <v>21</v>
      </c>
    </row>
    <row collapsed="false" customFormat="true" customHeight="true" hidden="false" ht="14.45" outlineLevel="0" r="7" s="8">
      <c r="A7" s="9" t="s">
        <v>22</v>
      </c>
      <c r="B7" s="9" t="s">
        <v>23</v>
      </c>
      <c r="C7" s="9" t="s">
        <v>24</v>
      </c>
      <c r="D7" s="10" t="s">
        <v>25</v>
      </c>
      <c r="E7" s="10"/>
      <c r="F7" s="10"/>
      <c r="G7" s="10"/>
      <c r="H7" s="10"/>
      <c r="I7" s="10"/>
      <c r="J7" s="10" t="s">
        <v>26</v>
      </c>
      <c r="K7" s="10"/>
      <c r="L7" s="10"/>
      <c r="M7" s="10"/>
      <c r="N7" s="10"/>
      <c r="O7" s="10"/>
      <c r="P7" s="10"/>
      <c r="Q7" s="10"/>
      <c r="R7" s="10"/>
    </row>
    <row collapsed="false" customFormat="true" customHeight="true" hidden="false" ht="19.5" outlineLevel="0" r="8" s="8">
      <c r="A8" s="9"/>
      <c r="B8" s="9"/>
      <c r="C8" s="9"/>
      <c r="D8" s="11" t="s">
        <v>27</v>
      </c>
      <c r="E8" s="11" t="s">
        <v>28</v>
      </c>
      <c r="F8" s="11" t="s">
        <v>29</v>
      </c>
      <c r="G8" s="11" t="s">
        <v>30</v>
      </c>
      <c r="H8" s="11" t="s">
        <v>31</v>
      </c>
      <c r="I8" s="11" t="s">
        <v>32</v>
      </c>
      <c r="J8" s="11" t="s">
        <v>27</v>
      </c>
      <c r="K8" s="11" t="s">
        <v>28</v>
      </c>
      <c r="L8" s="11" t="s">
        <v>29</v>
      </c>
      <c r="M8" s="11" t="s">
        <v>30</v>
      </c>
      <c r="N8" s="12" t="s">
        <v>33</v>
      </c>
      <c r="O8" s="12"/>
      <c r="P8" s="11" t="s">
        <v>31</v>
      </c>
      <c r="Q8" s="11" t="s">
        <v>34</v>
      </c>
      <c r="R8" s="11" t="s">
        <v>32</v>
      </c>
    </row>
    <row collapsed="false" customFormat="false" customHeight="true" hidden="false" ht="58.5" outlineLevel="0" r="9">
      <c r="A9" s="9"/>
      <c r="B9" s="9"/>
      <c r="C9" s="9"/>
      <c r="D9" s="11"/>
      <c r="E9" s="11"/>
      <c r="F9" s="11"/>
      <c r="G9" s="11"/>
      <c r="H9" s="11"/>
      <c r="I9" s="11"/>
      <c r="J9" s="11"/>
      <c r="K9" s="11"/>
      <c r="L9" s="11"/>
      <c r="M9" s="11"/>
      <c r="N9" s="12" t="s">
        <v>35</v>
      </c>
      <c r="O9" s="12" t="s">
        <v>36</v>
      </c>
      <c r="P9" s="11"/>
      <c r="Q9" s="11"/>
      <c r="R9" s="11"/>
    </row>
    <row collapsed="false" customFormat="false" customHeight="true" hidden="false" ht="21.6" outlineLevel="0" r="10">
      <c r="A10" s="13" t="s">
        <v>37</v>
      </c>
      <c r="B10" s="13"/>
      <c r="C10" s="14" t="s">
        <v>38</v>
      </c>
      <c r="D10" s="15" t="n">
        <v>541490000</v>
      </c>
      <c r="E10" s="15" t="n">
        <v>0</v>
      </c>
      <c r="F10" s="15" t="n">
        <v>14399000</v>
      </c>
      <c r="G10" s="15" t="n">
        <v>0</v>
      </c>
      <c r="H10" s="15" t="n">
        <f aca="false">SUM(E10:G10)</f>
        <v>14399000</v>
      </c>
      <c r="I10" s="15" t="n">
        <f aca="false">D10-H10</f>
        <v>527091000</v>
      </c>
      <c r="J10" s="15" t="n">
        <v>551899673</v>
      </c>
      <c r="K10" s="15" t="n">
        <v>0</v>
      </c>
      <c r="L10" s="15" t="n">
        <v>14399000</v>
      </c>
      <c r="M10" s="15" t="n">
        <v>0</v>
      </c>
      <c r="N10" s="15" t="n">
        <v>321677</v>
      </c>
      <c r="O10" s="15" t="n">
        <v>0</v>
      </c>
      <c r="P10" s="15" t="n">
        <f aca="false">SUM(K10:O10)</f>
        <v>14720677</v>
      </c>
      <c r="Q10" s="15" t="n">
        <v>8215000</v>
      </c>
      <c r="R10" s="15" t="n">
        <f aca="false">J10-P10-Q10</f>
        <v>528963996</v>
      </c>
    </row>
    <row collapsed="false" customFormat="false" customHeight="false" hidden="false" ht="14.75" outlineLevel="0" r="11">
      <c r="A11" s="13" t="s">
        <v>39</v>
      </c>
      <c r="B11" s="13"/>
      <c r="C11" s="14" t="s">
        <v>40</v>
      </c>
      <c r="D11" s="15" t="n">
        <v>156891000</v>
      </c>
      <c r="E11" s="15" t="n">
        <v>0</v>
      </c>
      <c r="F11" s="15" t="n">
        <v>11183000</v>
      </c>
      <c r="G11" s="15" t="n">
        <v>0</v>
      </c>
      <c r="H11" s="15" t="n">
        <f aca="false">SUM(E11:G11)</f>
        <v>11183000</v>
      </c>
      <c r="I11" s="15" t="n">
        <f aca="false">D11-H11</f>
        <v>145708000</v>
      </c>
      <c r="J11" s="15" t="n">
        <v>163335309</v>
      </c>
      <c r="K11" s="15" t="n">
        <v>0</v>
      </c>
      <c r="L11" s="15" t="n">
        <v>11257309</v>
      </c>
      <c r="M11" s="15" t="n">
        <v>0</v>
      </c>
      <c r="N11" s="15" t="n">
        <v>0</v>
      </c>
      <c r="O11" s="15" t="n">
        <v>3657000</v>
      </c>
      <c r="P11" s="15" t="n">
        <f aca="false">SUM(K11:O11)</f>
        <v>14914309</v>
      </c>
      <c r="Q11" s="15" t="n">
        <v>2713000</v>
      </c>
      <c r="R11" s="15" t="n">
        <f aca="false">J11-P11-Q11</f>
        <v>145708000</v>
      </c>
    </row>
    <row collapsed="false" customFormat="false" customHeight="false" hidden="false" ht="14.75" outlineLevel="0" r="12">
      <c r="A12" s="13" t="s">
        <v>41</v>
      </c>
      <c r="B12" s="13"/>
      <c r="C12" s="14" t="s">
        <v>42</v>
      </c>
      <c r="D12" s="15" t="n">
        <v>175185000</v>
      </c>
      <c r="E12" s="15" t="n">
        <v>0</v>
      </c>
      <c r="F12" s="15" t="n">
        <v>10755000</v>
      </c>
      <c r="G12" s="15" t="n">
        <v>0</v>
      </c>
      <c r="H12" s="15" t="n">
        <f aca="false">SUM(E12:G12)</f>
        <v>10755000</v>
      </c>
      <c r="I12" s="15" t="n">
        <f aca="false">D12-H12</f>
        <v>164430000</v>
      </c>
      <c r="J12" s="15" t="n">
        <v>179920544</v>
      </c>
      <c r="K12" s="15" t="n">
        <v>0</v>
      </c>
      <c r="L12" s="15" t="n">
        <v>10755000</v>
      </c>
      <c r="M12" s="15" t="n">
        <v>0</v>
      </c>
      <c r="N12" s="15" t="n">
        <v>0</v>
      </c>
      <c r="O12" s="15" t="n">
        <v>0</v>
      </c>
      <c r="P12" s="15" t="n">
        <f aca="false">SUM(K12:O12)</f>
        <v>10755000</v>
      </c>
      <c r="Q12" s="15" t="n">
        <v>4193000</v>
      </c>
      <c r="R12" s="15" t="n">
        <f aca="false">J12-P12-Q12</f>
        <v>164972544</v>
      </c>
    </row>
    <row collapsed="false" customFormat="false" customHeight="false" hidden="false" ht="14.75" outlineLevel="0" r="13">
      <c r="A13" s="13" t="s">
        <v>43</v>
      </c>
      <c r="B13" s="13"/>
      <c r="C13" s="14" t="s">
        <v>44</v>
      </c>
      <c r="D13" s="15" t="n">
        <v>148791000</v>
      </c>
      <c r="E13" s="15" t="n">
        <v>0</v>
      </c>
      <c r="F13" s="15" t="n">
        <v>8146000</v>
      </c>
      <c r="G13" s="15" t="n">
        <v>0</v>
      </c>
      <c r="H13" s="15" t="n">
        <f aca="false">SUM(E13:G13)</f>
        <v>8146000</v>
      </c>
      <c r="I13" s="15" t="n">
        <f aca="false">D13-H13</f>
        <v>140645000</v>
      </c>
      <c r="J13" s="15" t="n">
        <v>153669598</v>
      </c>
      <c r="K13" s="15" t="n">
        <v>0</v>
      </c>
      <c r="L13" s="15" t="n">
        <v>8146000</v>
      </c>
      <c r="M13" s="15" t="n">
        <v>0</v>
      </c>
      <c r="N13" s="15" t="n">
        <v>1127896</v>
      </c>
      <c r="O13" s="15" t="n">
        <v>0</v>
      </c>
      <c r="P13" s="15" t="n">
        <f aca="false">SUM(K13:O13)</f>
        <v>9273896</v>
      </c>
      <c r="Q13" s="15" t="n">
        <v>3341000</v>
      </c>
      <c r="R13" s="15" t="n">
        <f aca="false">J13-P13-Q13</f>
        <v>141054702</v>
      </c>
    </row>
    <row collapsed="false" customFormat="false" customHeight="false" hidden="false" ht="14.75" outlineLevel="0" r="14">
      <c r="A14" s="13" t="s">
        <v>45</v>
      </c>
      <c r="B14" s="13"/>
      <c r="C14" s="14" t="s">
        <v>46</v>
      </c>
      <c r="D14" s="15" t="n">
        <v>148067000</v>
      </c>
      <c r="E14" s="15" t="n">
        <v>0</v>
      </c>
      <c r="F14" s="15" t="n">
        <v>6043000</v>
      </c>
      <c r="G14" s="15" t="n">
        <v>0</v>
      </c>
      <c r="H14" s="15" t="n">
        <f aca="false">SUM(E14:G14)</f>
        <v>6043000</v>
      </c>
      <c r="I14" s="15" t="n">
        <f aca="false">D14-H14</f>
        <v>142024000</v>
      </c>
      <c r="J14" s="15" t="n">
        <v>151025644</v>
      </c>
      <c r="K14" s="15" t="n">
        <v>0</v>
      </c>
      <c r="L14" s="15" t="n">
        <v>6043000</v>
      </c>
      <c r="M14" s="15" t="n">
        <v>0</v>
      </c>
      <c r="N14" s="15" t="n">
        <v>0</v>
      </c>
      <c r="O14" s="15" t="n">
        <v>1048000</v>
      </c>
      <c r="P14" s="15" t="n">
        <f aca="false">SUM(K14:O14)</f>
        <v>7091000</v>
      </c>
      <c r="Q14" s="15" t="n">
        <v>1711000</v>
      </c>
      <c r="R14" s="15" t="n">
        <f aca="false">J14-P14-Q14</f>
        <v>142223644</v>
      </c>
    </row>
    <row collapsed="false" customFormat="false" customHeight="false" hidden="false" ht="14.75" outlineLevel="0" r="15">
      <c r="A15" s="13" t="s">
        <v>47</v>
      </c>
      <c r="B15" s="13"/>
      <c r="C15" s="14" t="s">
        <v>48</v>
      </c>
      <c r="D15" s="15" t="n">
        <v>147663000</v>
      </c>
      <c r="E15" s="15" t="n">
        <v>0</v>
      </c>
      <c r="F15" s="15" t="n">
        <v>4938000</v>
      </c>
      <c r="G15" s="15" t="n">
        <v>0</v>
      </c>
      <c r="H15" s="15" t="n">
        <f aca="false">SUM(E15:G15)</f>
        <v>4938000</v>
      </c>
      <c r="I15" s="15" t="n">
        <f aca="false">D15-H15</f>
        <v>142725000</v>
      </c>
      <c r="J15" s="15" t="n">
        <v>149763280</v>
      </c>
      <c r="K15" s="15" t="n">
        <v>0</v>
      </c>
      <c r="L15" s="15" t="n">
        <v>4938000</v>
      </c>
      <c r="M15" s="15" t="n">
        <v>0</v>
      </c>
      <c r="N15" s="15" t="n">
        <v>0</v>
      </c>
      <c r="O15" s="15" t="n">
        <v>815000</v>
      </c>
      <c r="P15" s="15" t="n">
        <f aca="false">SUM(K15:O15)</f>
        <v>5753000</v>
      </c>
      <c r="Q15" s="15" t="n">
        <v>950000</v>
      </c>
      <c r="R15" s="15" t="n">
        <f aca="false">J15-P15-Q15</f>
        <v>143060280</v>
      </c>
    </row>
    <row collapsed="false" customFormat="false" customHeight="false" hidden="false" ht="14.75" outlineLevel="0" r="16">
      <c r="A16" s="13" t="s">
        <v>49</v>
      </c>
      <c r="B16" s="13"/>
      <c r="C16" s="14" t="s">
        <v>50</v>
      </c>
      <c r="D16" s="15" t="n">
        <v>232262000</v>
      </c>
      <c r="E16" s="15" t="n">
        <v>0</v>
      </c>
      <c r="F16" s="15" t="n">
        <v>9624000</v>
      </c>
      <c r="G16" s="15" t="n">
        <v>0</v>
      </c>
      <c r="H16" s="15" t="n">
        <f aca="false">SUM(E16:G16)</f>
        <v>9624000</v>
      </c>
      <c r="I16" s="15" t="n">
        <f aca="false">D16-H16</f>
        <v>222638000</v>
      </c>
      <c r="J16" s="15" t="n">
        <v>237175637</v>
      </c>
      <c r="K16" s="15" t="n">
        <v>0</v>
      </c>
      <c r="L16" s="15" t="n">
        <v>9624000</v>
      </c>
      <c r="M16" s="15" t="n">
        <v>0</v>
      </c>
      <c r="N16" s="15" t="n">
        <v>569305</v>
      </c>
      <c r="O16" s="15" t="n">
        <v>2148000</v>
      </c>
      <c r="P16" s="15" t="n">
        <f aca="false">SUM(K16:O16)</f>
        <v>12341305</v>
      </c>
      <c r="Q16" s="15" t="n">
        <v>1699000</v>
      </c>
      <c r="R16" s="15" t="n">
        <f aca="false">J16-P16-Q16</f>
        <v>223135332</v>
      </c>
    </row>
    <row collapsed="false" customFormat="false" customHeight="false" hidden="false" ht="14.75" outlineLevel="0" r="17">
      <c r="A17" s="13" t="s">
        <v>51</v>
      </c>
      <c r="B17" s="13"/>
      <c r="C17" s="14" t="s">
        <v>52</v>
      </c>
      <c r="D17" s="15" t="n">
        <v>137618000</v>
      </c>
      <c r="E17" s="15" t="n">
        <v>0</v>
      </c>
      <c r="F17" s="15" t="n">
        <v>3102000</v>
      </c>
      <c r="G17" s="15" t="n">
        <v>0</v>
      </c>
      <c r="H17" s="15" t="n">
        <f aca="false">SUM(E17:G17)</f>
        <v>3102000</v>
      </c>
      <c r="I17" s="15" t="n">
        <f aca="false">D17-H17</f>
        <v>134516000</v>
      </c>
      <c r="J17" s="15" t="n">
        <v>140142300</v>
      </c>
      <c r="K17" s="15" t="n">
        <v>0</v>
      </c>
      <c r="L17" s="15" t="n">
        <v>3102000</v>
      </c>
      <c r="M17" s="15" t="n">
        <v>0</v>
      </c>
      <c r="N17" s="15" t="n">
        <v>0</v>
      </c>
      <c r="O17" s="15" t="n">
        <v>0</v>
      </c>
      <c r="P17" s="15" t="n">
        <f aca="false">SUM(K17:O17)</f>
        <v>3102000</v>
      </c>
      <c r="Q17" s="15" t="n">
        <v>2283000</v>
      </c>
      <c r="R17" s="15" t="n">
        <f aca="false">J17-P17-Q17</f>
        <v>134757300</v>
      </c>
    </row>
    <row collapsed="false" customFormat="false" customHeight="false" hidden="false" ht="14.75" outlineLevel="0" r="18">
      <c r="A18" s="13" t="s">
        <v>53</v>
      </c>
      <c r="B18" s="13"/>
      <c r="C18" s="14" t="s">
        <v>54</v>
      </c>
      <c r="D18" s="15" t="n">
        <v>209956000</v>
      </c>
      <c r="E18" s="15" t="n">
        <v>0</v>
      </c>
      <c r="F18" s="15" t="n">
        <v>8154000</v>
      </c>
      <c r="G18" s="15" t="n">
        <v>0</v>
      </c>
      <c r="H18" s="15" t="n">
        <f aca="false">SUM(E18:G18)</f>
        <v>8154000</v>
      </c>
      <c r="I18" s="15" t="n">
        <f aca="false">D18-H18</f>
        <v>201802000</v>
      </c>
      <c r="J18" s="15" t="n">
        <v>213830880</v>
      </c>
      <c r="K18" s="15" t="n">
        <v>0</v>
      </c>
      <c r="L18" s="15" t="n">
        <v>8154000</v>
      </c>
      <c r="M18" s="15" t="n">
        <v>0</v>
      </c>
      <c r="N18" s="15" t="n">
        <v>0</v>
      </c>
      <c r="O18" s="15" t="n">
        <v>1064000</v>
      </c>
      <c r="P18" s="15" t="n">
        <f aca="false">SUM(K18:O18)</f>
        <v>9218000</v>
      </c>
      <c r="Q18" s="15" t="n">
        <v>2247000</v>
      </c>
      <c r="R18" s="15" t="n">
        <f aca="false">J18-P18-Q18</f>
        <v>202365880</v>
      </c>
    </row>
    <row collapsed="false" customFormat="false" customHeight="false" hidden="false" ht="14.75" outlineLevel="0" r="19">
      <c r="A19" s="13" t="s">
        <v>55</v>
      </c>
      <c r="B19" s="13"/>
      <c r="C19" s="14" t="s">
        <v>56</v>
      </c>
      <c r="D19" s="15" t="n">
        <v>107017000</v>
      </c>
      <c r="E19" s="15" t="n">
        <v>0</v>
      </c>
      <c r="F19" s="15" t="n">
        <v>3560000</v>
      </c>
      <c r="G19" s="15" t="n">
        <v>0</v>
      </c>
      <c r="H19" s="15" t="n">
        <f aca="false">SUM(E19:G19)</f>
        <v>3560000</v>
      </c>
      <c r="I19" s="15" t="n">
        <f aca="false">D19-H19</f>
        <v>103457000</v>
      </c>
      <c r="J19" s="15" t="n">
        <v>109628710</v>
      </c>
      <c r="K19" s="15" t="n">
        <v>0</v>
      </c>
      <c r="L19" s="15" t="n">
        <v>3560000</v>
      </c>
      <c r="M19" s="15" t="n">
        <v>0</v>
      </c>
      <c r="N19" s="15" t="n">
        <v>287950</v>
      </c>
      <c r="O19" s="15" t="n">
        <v>0</v>
      </c>
      <c r="P19" s="15" t="n">
        <f aca="false">SUM(K19:O19)</f>
        <v>3847950</v>
      </c>
      <c r="Q19" s="15" t="n">
        <v>2085000</v>
      </c>
      <c r="R19" s="15" t="n">
        <f aca="false">J19-P19-Q19</f>
        <v>103695760</v>
      </c>
    </row>
    <row collapsed="false" customFormat="false" customHeight="false" hidden="false" ht="14.75" outlineLevel="0" r="20">
      <c r="A20" s="13" t="s">
        <v>57</v>
      </c>
      <c r="B20" s="13"/>
      <c r="C20" s="14" t="s">
        <v>58</v>
      </c>
      <c r="D20" s="15" t="n">
        <v>149909000</v>
      </c>
      <c r="E20" s="15" t="n">
        <v>0</v>
      </c>
      <c r="F20" s="15" t="n">
        <v>6384000</v>
      </c>
      <c r="G20" s="15" t="n">
        <v>0</v>
      </c>
      <c r="H20" s="15" t="n">
        <f aca="false">SUM(E20:G20)</f>
        <v>6384000</v>
      </c>
      <c r="I20" s="15" t="n">
        <f aca="false">D20-H20</f>
        <v>143525000</v>
      </c>
      <c r="J20" s="15" t="n">
        <v>154953393</v>
      </c>
      <c r="K20" s="15" t="n">
        <v>0</v>
      </c>
      <c r="L20" s="15" t="n">
        <v>6384000</v>
      </c>
      <c r="M20" s="15" t="n">
        <v>0</v>
      </c>
      <c r="N20" s="15" t="n">
        <v>1604342</v>
      </c>
      <c r="O20" s="15" t="n">
        <v>533000</v>
      </c>
      <c r="P20" s="15" t="n">
        <f aca="false">SUM(K20:O20)</f>
        <v>8521342</v>
      </c>
      <c r="Q20" s="15" t="n">
        <v>2626000</v>
      </c>
      <c r="R20" s="15" t="n">
        <f aca="false">J20-P20-Q20</f>
        <v>143806051</v>
      </c>
    </row>
    <row collapsed="false" customFormat="false" customHeight="false" hidden="false" ht="14.75" outlineLevel="0" r="21">
      <c r="A21" s="13" t="s">
        <v>59</v>
      </c>
      <c r="B21" s="13"/>
      <c r="C21" s="14" t="s">
        <v>60</v>
      </c>
      <c r="D21" s="15" t="n">
        <v>143685000</v>
      </c>
      <c r="E21" s="15" t="n">
        <v>0</v>
      </c>
      <c r="F21" s="15" t="n">
        <v>2773000</v>
      </c>
      <c r="G21" s="15" t="n">
        <v>0</v>
      </c>
      <c r="H21" s="15" t="n">
        <f aca="false">SUM(E21:G21)</f>
        <v>2773000</v>
      </c>
      <c r="I21" s="15" t="n">
        <f aca="false">D21-H21</f>
        <v>140912000</v>
      </c>
      <c r="J21" s="15" t="n">
        <v>147127645</v>
      </c>
      <c r="K21" s="15" t="n">
        <v>0</v>
      </c>
      <c r="L21" s="15" t="n">
        <v>2773000</v>
      </c>
      <c r="M21" s="15" t="n">
        <v>0</v>
      </c>
      <c r="N21" s="15" t="n">
        <v>0</v>
      </c>
      <c r="O21" s="15" t="n">
        <v>918000</v>
      </c>
      <c r="P21" s="15" t="n">
        <f aca="false">SUM(K21:O21)</f>
        <v>3691000</v>
      </c>
      <c r="Q21" s="15" t="n">
        <v>1690000</v>
      </c>
      <c r="R21" s="15" t="n">
        <f aca="false">J21-P21-Q21</f>
        <v>141746645</v>
      </c>
    </row>
    <row collapsed="false" customFormat="false" customHeight="false" hidden="false" ht="14.75" outlineLevel="0" r="22">
      <c r="A22" s="13" t="s">
        <v>61</v>
      </c>
      <c r="B22" s="13"/>
      <c r="C22" s="14" t="s">
        <v>62</v>
      </c>
      <c r="D22" s="15" t="n">
        <v>167838000</v>
      </c>
      <c r="E22" s="15" t="n">
        <v>0</v>
      </c>
      <c r="F22" s="15" t="n">
        <v>10191000</v>
      </c>
      <c r="G22" s="15" t="n">
        <v>0</v>
      </c>
      <c r="H22" s="15" t="n">
        <f aca="false">SUM(E22:G22)</f>
        <v>10191000</v>
      </c>
      <c r="I22" s="15" t="n">
        <f aca="false">D22-H22</f>
        <v>157647000</v>
      </c>
      <c r="J22" s="15" t="n">
        <v>172047090</v>
      </c>
      <c r="K22" s="15" t="n">
        <v>0</v>
      </c>
      <c r="L22" s="15" t="n">
        <v>10191000</v>
      </c>
      <c r="M22" s="15" t="n">
        <v>0</v>
      </c>
      <c r="N22" s="15" t="n">
        <v>0</v>
      </c>
      <c r="O22" s="15" t="n">
        <v>743000</v>
      </c>
      <c r="P22" s="15" t="n">
        <f aca="false">SUM(K22:O22)</f>
        <v>10934000</v>
      </c>
      <c r="Q22" s="15" t="n">
        <v>3000000</v>
      </c>
      <c r="R22" s="15" t="n">
        <f aca="false">J22-P22-Q22</f>
        <v>158113090</v>
      </c>
    </row>
    <row collapsed="false" customFormat="false" customHeight="false" hidden="false" ht="14.75" outlineLevel="0" r="23">
      <c r="A23" s="13" t="s">
        <v>63</v>
      </c>
      <c r="B23" s="13"/>
      <c r="C23" s="14" t="s">
        <v>64</v>
      </c>
      <c r="D23" s="15" t="n">
        <v>165707000</v>
      </c>
      <c r="E23" s="15" t="n">
        <v>0</v>
      </c>
      <c r="F23" s="15" t="n">
        <v>7542000</v>
      </c>
      <c r="G23" s="15" t="n">
        <v>0</v>
      </c>
      <c r="H23" s="15" t="n">
        <f aca="false">SUM(E23:G23)</f>
        <v>7542000</v>
      </c>
      <c r="I23" s="15" t="n">
        <f aca="false">D23-H23</f>
        <v>158165000</v>
      </c>
      <c r="J23" s="15" t="n">
        <v>169161475</v>
      </c>
      <c r="K23" s="15" t="n">
        <v>0</v>
      </c>
      <c r="L23" s="15" t="n">
        <v>7542000</v>
      </c>
      <c r="M23" s="15" t="n">
        <v>0</v>
      </c>
      <c r="N23" s="15" t="n">
        <v>0</v>
      </c>
      <c r="O23" s="15" t="n">
        <v>1257000</v>
      </c>
      <c r="P23" s="15" t="n">
        <f aca="false">SUM(K23:O23)</f>
        <v>8799000</v>
      </c>
      <c r="Q23" s="15" t="n">
        <v>1953000</v>
      </c>
      <c r="R23" s="15" t="n">
        <f aca="false">J23-P23-Q23</f>
        <v>158409475</v>
      </c>
    </row>
    <row collapsed="false" customFormat="false" customHeight="false" hidden="false" ht="14.75" outlineLevel="0" r="24">
      <c r="A24" s="13" t="s">
        <v>65</v>
      </c>
      <c r="B24" s="13"/>
      <c r="C24" s="14" t="s">
        <v>66</v>
      </c>
      <c r="D24" s="15" t="n">
        <v>111309000</v>
      </c>
      <c r="E24" s="15" t="n">
        <v>0</v>
      </c>
      <c r="F24" s="15" t="n">
        <v>2174000</v>
      </c>
      <c r="G24" s="15" t="n">
        <v>0</v>
      </c>
      <c r="H24" s="15" t="n">
        <f aca="false">SUM(E24:G24)</f>
        <v>2174000</v>
      </c>
      <c r="I24" s="15" t="n">
        <f aca="false">D24-H24</f>
        <v>109135000</v>
      </c>
      <c r="J24" s="15" t="n">
        <v>113744159</v>
      </c>
      <c r="K24" s="15" t="n">
        <v>0</v>
      </c>
      <c r="L24" s="15" t="n">
        <v>2174000</v>
      </c>
      <c r="M24" s="15" t="n">
        <v>0</v>
      </c>
      <c r="N24" s="15" t="n">
        <v>690198</v>
      </c>
      <c r="O24" s="15" t="n">
        <v>824000</v>
      </c>
      <c r="P24" s="15" t="n">
        <f aca="false">SUM(K24:O24)</f>
        <v>3688198</v>
      </c>
      <c r="Q24" s="15" t="n">
        <v>852000</v>
      </c>
      <c r="R24" s="15" t="n">
        <f aca="false">J24-P24-Q24</f>
        <v>109203961</v>
      </c>
    </row>
    <row collapsed="false" customFormat="false" customHeight="false" hidden="false" ht="14.75" outlineLevel="0" r="25">
      <c r="A25" s="13" t="s">
        <v>67</v>
      </c>
      <c r="B25" s="13"/>
      <c r="C25" s="14" t="s">
        <v>68</v>
      </c>
      <c r="D25" s="15" t="n">
        <v>163689000</v>
      </c>
      <c r="E25" s="15" t="n">
        <v>0</v>
      </c>
      <c r="F25" s="15" t="n">
        <v>7221000</v>
      </c>
      <c r="G25" s="15" t="n">
        <v>0</v>
      </c>
      <c r="H25" s="15" t="n">
        <f aca="false">SUM(E25:G25)</f>
        <v>7221000</v>
      </c>
      <c r="I25" s="15" t="n">
        <f aca="false">D25-H25</f>
        <v>156468000</v>
      </c>
      <c r="J25" s="15" t="n">
        <v>166930235</v>
      </c>
      <c r="K25" s="15" t="n">
        <v>0</v>
      </c>
      <c r="L25" s="15" t="n">
        <v>7221000</v>
      </c>
      <c r="M25" s="15" t="n">
        <v>0</v>
      </c>
      <c r="N25" s="15" t="n">
        <v>0</v>
      </c>
      <c r="O25" s="15" t="n">
        <v>0</v>
      </c>
      <c r="P25" s="15" t="n">
        <f aca="false">SUM(K25:O25)</f>
        <v>7221000</v>
      </c>
      <c r="Q25" s="15" t="n">
        <v>2385000</v>
      </c>
      <c r="R25" s="15" t="n">
        <f aca="false">J25-P25-Q25</f>
        <v>157324235</v>
      </c>
    </row>
    <row collapsed="false" customFormat="false" customHeight="false" hidden="false" ht="14.75" outlineLevel="0" r="26">
      <c r="A26" s="13" t="s">
        <v>69</v>
      </c>
      <c r="B26" s="13"/>
      <c r="C26" s="14" t="s">
        <v>70</v>
      </c>
      <c r="D26" s="15" t="n">
        <v>165488000</v>
      </c>
      <c r="E26" s="15" t="n">
        <v>0</v>
      </c>
      <c r="F26" s="15" t="n">
        <v>4920000</v>
      </c>
      <c r="G26" s="15" t="n">
        <v>0</v>
      </c>
      <c r="H26" s="15" t="n">
        <f aca="false">SUM(E26:G26)</f>
        <v>4920000</v>
      </c>
      <c r="I26" s="15" t="n">
        <f aca="false">D26-H26</f>
        <v>160568000</v>
      </c>
      <c r="J26" s="15" t="n">
        <v>169538791</v>
      </c>
      <c r="K26" s="15" t="n">
        <v>0</v>
      </c>
      <c r="L26" s="15" t="n">
        <v>5045650</v>
      </c>
      <c r="M26" s="15" t="n">
        <v>0</v>
      </c>
      <c r="N26" s="15" t="n">
        <f aca="false">1729656-1247000</f>
        <v>482656</v>
      </c>
      <c r="O26" s="15" t="n">
        <v>1247000</v>
      </c>
      <c r="P26" s="15" t="n">
        <f aca="false">SUM(K26:O26)</f>
        <v>6775306</v>
      </c>
      <c r="Q26" s="15" t="n">
        <v>1998000</v>
      </c>
      <c r="R26" s="15" t="n">
        <f aca="false">J26-P26-Q26</f>
        <v>160765485</v>
      </c>
    </row>
    <row collapsed="false" customFormat="false" customHeight="false" hidden="false" ht="14.75" outlineLevel="0" r="27">
      <c r="A27" s="13" t="s">
        <v>71</v>
      </c>
      <c r="B27" s="13"/>
      <c r="C27" s="14" t="s">
        <v>72</v>
      </c>
      <c r="D27" s="15" t="n">
        <v>154835000</v>
      </c>
      <c r="E27" s="15" t="n">
        <v>0</v>
      </c>
      <c r="F27" s="15" t="n">
        <v>7267000</v>
      </c>
      <c r="G27" s="15" t="n">
        <v>0</v>
      </c>
      <c r="H27" s="15" t="n">
        <f aca="false">SUM(E27:G27)</f>
        <v>7267000</v>
      </c>
      <c r="I27" s="15" t="n">
        <f aca="false">D27-H27</f>
        <v>147568000</v>
      </c>
      <c r="J27" s="15" t="n">
        <v>158240821</v>
      </c>
      <c r="K27" s="15" t="n">
        <v>0</v>
      </c>
      <c r="L27" s="15" t="n">
        <v>7267000</v>
      </c>
      <c r="M27" s="15" t="n">
        <v>0</v>
      </c>
      <c r="N27" s="15" t="n">
        <v>0</v>
      </c>
      <c r="O27" s="15" t="n">
        <v>1075000</v>
      </c>
      <c r="P27" s="15" t="n">
        <f aca="false">SUM(K27:O27)</f>
        <v>8342000</v>
      </c>
      <c r="Q27" s="15" t="n">
        <v>1858000</v>
      </c>
      <c r="R27" s="15" t="n">
        <f aca="false">J27-P27-Q27</f>
        <v>148040821</v>
      </c>
    </row>
    <row collapsed="false" customFormat="false" customHeight="false" hidden="false" ht="14.75" outlineLevel="0" r="28">
      <c r="A28" s="13" t="s">
        <v>73</v>
      </c>
      <c r="B28" s="13"/>
      <c r="C28" s="14" t="s">
        <v>74</v>
      </c>
      <c r="D28" s="15" t="n">
        <v>153490000</v>
      </c>
      <c r="E28" s="15" t="n">
        <v>0</v>
      </c>
      <c r="F28" s="15" t="n">
        <v>5878000</v>
      </c>
      <c r="G28" s="15" t="n">
        <v>0</v>
      </c>
      <c r="H28" s="15" t="n">
        <f aca="false">SUM(E28:G28)</f>
        <v>5878000</v>
      </c>
      <c r="I28" s="15" t="n">
        <f aca="false">D28-H28</f>
        <v>147612000</v>
      </c>
      <c r="J28" s="15" t="n">
        <v>156684278</v>
      </c>
      <c r="K28" s="15" t="n">
        <v>0</v>
      </c>
      <c r="L28" s="15" t="n">
        <v>5878000</v>
      </c>
      <c r="M28" s="15" t="n">
        <v>0</v>
      </c>
      <c r="N28" s="15" t="n">
        <f aca="false">2248794-941000</f>
        <v>1307794</v>
      </c>
      <c r="O28" s="15" t="n">
        <v>941000</v>
      </c>
      <c r="P28" s="15" t="n">
        <f aca="false">SUM(K28:O28)</f>
        <v>8126794</v>
      </c>
      <c r="Q28" s="15" t="n">
        <v>629000</v>
      </c>
      <c r="R28" s="15" t="n">
        <f aca="false">J28-P28-Q28</f>
        <v>147928484</v>
      </c>
    </row>
    <row collapsed="false" customFormat="false" customHeight="false" hidden="false" ht="14.75" outlineLevel="0" r="29">
      <c r="A29" s="13" t="s">
        <v>75</v>
      </c>
      <c r="B29" s="13"/>
      <c r="C29" s="14" t="s">
        <v>76</v>
      </c>
      <c r="D29" s="15" t="n">
        <v>159573000</v>
      </c>
      <c r="E29" s="15" t="n">
        <v>0</v>
      </c>
      <c r="F29" s="15" t="n">
        <v>5335000</v>
      </c>
      <c r="G29" s="15" t="n">
        <v>0</v>
      </c>
      <c r="H29" s="15" t="n">
        <f aca="false">SUM(E29:G29)</f>
        <v>5335000</v>
      </c>
      <c r="I29" s="15" t="n">
        <f aca="false">D29-H29</f>
        <v>154238000</v>
      </c>
      <c r="J29" s="15" t="n">
        <v>163048850</v>
      </c>
      <c r="K29" s="15" t="n">
        <v>0</v>
      </c>
      <c r="L29" s="15" t="n">
        <v>5335000</v>
      </c>
      <c r="M29" s="15" t="n">
        <v>0</v>
      </c>
      <c r="N29" s="15" t="n">
        <v>0</v>
      </c>
      <c r="O29" s="15" t="n">
        <v>442000</v>
      </c>
      <c r="P29" s="15" t="n">
        <f aca="false">SUM(K29:O29)</f>
        <v>5777000</v>
      </c>
      <c r="Q29" s="15" t="n">
        <v>2583000</v>
      </c>
      <c r="R29" s="15" t="n">
        <f aca="false">J29-P29-Q29</f>
        <v>154688850</v>
      </c>
    </row>
    <row collapsed="false" customFormat="false" customHeight="false" hidden="false" ht="14.75" outlineLevel="0" r="30">
      <c r="A30" s="13" t="s">
        <v>77</v>
      </c>
      <c r="B30" s="13"/>
      <c r="C30" s="14" t="s">
        <v>78</v>
      </c>
      <c r="D30" s="15" t="n">
        <v>185704000</v>
      </c>
      <c r="E30" s="15" t="n">
        <v>0</v>
      </c>
      <c r="F30" s="15" t="n">
        <v>5067000</v>
      </c>
      <c r="G30" s="15" t="n">
        <v>0</v>
      </c>
      <c r="H30" s="15" t="n">
        <f aca="false">SUM(E30:G30)</f>
        <v>5067000</v>
      </c>
      <c r="I30" s="15" t="n">
        <f aca="false">D30-H30</f>
        <v>180637000</v>
      </c>
      <c r="J30" s="15" t="n">
        <v>190430180</v>
      </c>
      <c r="K30" s="15" t="n">
        <v>0</v>
      </c>
      <c r="L30" s="15" t="n">
        <v>5067000</v>
      </c>
      <c r="M30" s="15" t="n">
        <v>0</v>
      </c>
      <c r="N30" s="15" t="n">
        <f aca="false">3176273-711000</f>
        <v>2465273</v>
      </c>
      <c r="O30" s="15" t="n">
        <v>711000</v>
      </c>
      <c r="P30" s="15" t="n">
        <f aca="false">SUM(K30:O30)</f>
        <v>8243273</v>
      </c>
      <c r="Q30" s="15" t="n">
        <v>1405000</v>
      </c>
      <c r="R30" s="15" t="n">
        <f aca="false">J30-P30-Q30</f>
        <v>180781907</v>
      </c>
    </row>
    <row collapsed="false" customFormat="false" customHeight="false" hidden="false" ht="14.75" outlineLevel="0" r="31">
      <c r="A31" s="13" t="s">
        <v>79</v>
      </c>
      <c r="B31" s="13"/>
      <c r="C31" s="14" t="s">
        <v>80</v>
      </c>
      <c r="D31" s="15" t="n">
        <v>144278000</v>
      </c>
      <c r="E31" s="15" t="n">
        <v>0</v>
      </c>
      <c r="F31" s="15" t="n">
        <v>6966000</v>
      </c>
      <c r="G31" s="15" t="n">
        <v>0</v>
      </c>
      <c r="H31" s="15" t="n">
        <f aca="false">SUM(E31:G31)</f>
        <v>6966000</v>
      </c>
      <c r="I31" s="15" t="n">
        <f aca="false">D31-H31</f>
        <v>137312000</v>
      </c>
      <c r="J31" s="15" t="n">
        <v>148671251</v>
      </c>
      <c r="K31" s="15" t="n">
        <v>0</v>
      </c>
      <c r="L31" s="15" t="n">
        <v>6966000</v>
      </c>
      <c r="M31" s="15" t="n">
        <v>0</v>
      </c>
      <c r="N31" s="15" t="n">
        <f aca="false">2524300-O31</f>
        <v>1673300</v>
      </c>
      <c r="O31" s="15" t="n">
        <v>851000</v>
      </c>
      <c r="P31" s="15" t="n">
        <f aca="false">SUM(K31:O31)</f>
        <v>9490300</v>
      </c>
      <c r="Q31" s="15" t="n">
        <v>1499000</v>
      </c>
      <c r="R31" s="15" t="n">
        <f aca="false">J31-P31-Q31</f>
        <v>137681951</v>
      </c>
    </row>
    <row collapsed="false" customFormat="false" customHeight="false" hidden="false" ht="14.75" outlineLevel="0" r="32">
      <c r="A32" s="13" t="s">
        <v>81</v>
      </c>
      <c r="B32" s="13"/>
      <c r="C32" s="14" t="s">
        <v>82</v>
      </c>
      <c r="D32" s="15" t="n">
        <v>135627000</v>
      </c>
      <c r="E32" s="15" t="n">
        <v>0</v>
      </c>
      <c r="F32" s="15" t="n">
        <v>8929000</v>
      </c>
      <c r="G32" s="15" t="n">
        <v>0</v>
      </c>
      <c r="H32" s="15" t="n">
        <f aca="false">SUM(E32:G32)</f>
        <v>8929000</v>
      </c>
      <c r="I32" s="15" t="n">
        <f aca="false">D32-H32</f>
        <v>126698000</v>
      </c>
      <c r="J32" s="15" t="n">
        <v>139844516</v>
      </c>
      <c r="K32" s="15" t="n">
        <v>0</v>
      </c>
      <c r="L32" s="15" t="n">
        <v>8929000</v>
      </c>
      <c r="M32" s="15" t="n">
        <v>0</v>
      </c>
      <c r="N32" s="15" t="n">
        <v>310485</v>
      </c>
      <c r="O32" s="15" t="n">
        <v>0</v>
      </c>
      <c r="P32" s="15" t="n">
        <f aca="false">SUM(K32:O32)</f>
        <v>9239485</v>
      </c>
      <c r="Q32" s="15" t="n">
        <v>3659000</v>
      </c>
      <c r="R32" s="15" t="n">
        <f aca="false">J32-P32-Q32</f>
        <v>126946031</v>
      </c>
    </row>
    <row collapsed="false" customFormat="false" customHeight="false" hidden="false" ht="14.75" outlineLevel="0" r="33">
      <c r="A33" s="13" t="s">
        <v>83</v>
      </c>
      <c r="B33" s="13"/>
      <c r="C33" s="14" t="s">
        <v>84</v>
      </c>
      <c r="D33" s="15" t="n">
        <v>128032000</v>
      </c>
      <c r="E33" s="15" t="n">
        <v>0</v>
      </c>
      <c r="F33" s="15" t="n">
        <v>3058000</v>
      </c>
      <c r="G33" s="15" t="n">
        <v>0</v>
      </c>
      <c r="H33" s="15" t="n">
        <f aca="false">SUM(E33:G33)</f>
        <v>3058000</v>
      </c>
      <c r="I33" s="15" t="n">
        <f aca="false">D33-H33</f>
        <v>124974000</v>
      </c>
      <c r="J33" s="15" t="n">
        <v>130157313</v>
      </c>
      <c r="K33" s="15" t="n">
        <v>0</v>
      </c>
      <c r="L33" s="15" t="n">
        <v>3058000</v>
      </c>
      <c r="M33" s="15" t="n">
        <v>0</v>
      </c>
      <c r="N33" s="15" t="n">
        <v>0</v>
      </c>
      <c r="O33" s="15" t="n">
        <v>456000</v>
      </c>
      <c r="P33" s="15" t="n">
        <f aca="false">SUM(K33:O33)</f>
        <v>3514000</v>
      </c>
      <c r="Q33" s="15" t="n">
        <v>1451000</v>
      </c>
      <c r="R33" s="15" t="n">
        <f aca="false">J33-P33-Q33</f>
        <v>125192313</v>
      </c>
    </row>
    <row collapsed="false" customFormat="false" customHeight="false" hidden="false" ht="14.75" outlineLevel="0" r="34">
      <c r="A34" s="13" t="s">
        <v>85</v>
      </c>
      <c r="B34" s="13"/>
      <c r="C34" s="14" t="s">
        <v>86</v>
      </c>
      <c r="D34" s="15" t="n">
        <v>157840000</v>
      </c>
      <c r="E34" s="15" t="n">
        <v>0</v>
      </c>
      <c r="F34" s="15" t="n">
        <v>4560000</v>
      </c>
      <c r="G34" s="15" t="n">
        <v>0</v>
      </c>
      <c r="H34" s="15" t="n">
        <f aca="false">SUM(E34:G34)</f>
        <v>4560000</v>
      </c>
      <c r="I34" s="15" t="n">
        <f aca="false">D34-H34</f>
        <v>153280000</v>
      </c>
      <c r="J34" s="15" t="n">
        <v>160891443</v>
      </c>
      <c r="K34" s="15" t="n">
        <v>0</v>
      </c>
      <c r="L34" s="15" t="n">
        <v>4560000</v>
      </c>
      <c r="M34" s="15" t="n">
        <v>0</v>
      </c>
      <c r="N34" s="15" t="n">
        <v>0</v>
      </c>
      <c r="O34" s="15" t="n">
        <v>540000</v>
      </c>
      <c r="P34" s="15" t="n">
        <f aca="false">SUM(K34:O34)</f>
        <v>5100000</v>
      </c>
      <c r="Q34" s="15" t="n">
        <v>2142000</v>
      </c>
      <c r="R34" s="15" t="n">
        <f aca="false">J34-P34-Q34</f>
        <v>153649443</v>
      </c>
    </row>
    <row collapsed="false" customFormat="false" customHeight="false" hidden="false" ht="14.75" outlineLevel="0" r="35">
      <c r="A35" s="13" t="s">
        <v>87</v>
      </c>
      <c r="B35" s="13"/>
      <c r="C35" s="14" t="s">
        <v>88</v>
      </c>
      <c r="D35" s="15" t="n">
        <v>165701000</v>
      </c>
      <c r="E35" s="15" t="n">
        <v>0</v>
      </c>
      <c r="F35" s="15" t="n">
        <v>13924000</v>
      </c>
      <c r="G35" s="15" t="n">
        <v>0</v>
      </c>
      <c r="H35" s="15" t="n">
        <f aca="false">SUM(E35:G35)</f>
        <v>13924000</v>
      </c>
      <c r="I35" s="15" t="n">
        <f aca="false">D35-H35</f>
        <v>151777000</v>
      </c>
      <c r="J35" s="15" t="n">
        <v>172483056</v>
      </c>
      <c r="K35" s="15" t="n">
        <v>0</v>
      </c>
      <c r="L35" s="15" t="n">
        <v>13924000</v>
      </c>
      <c r="M35" s="15" t="n">
        <v>0</v>
      </c>
      <c r="N35" s="15" t="n">
        <f aca="false">3652176-1366000</f>
        <v>2286176</v>
      </c>
      <c r="O35" s="15" t="n">
        <v>1366000</v>
      </c>
      <c r="P35" s="15" t="n">
        <f aca="false">SUM(K35:O35)</f>
        <v>17576176</v>
      </c>
      <c r="Q35" s="15" t="n">
        <v>3074000</v>
      </c>
      <c r="R35" s="15" t="n">
        <f aca="false">J35-P35-Q35</f>
        <v>151832880</v>
      </c>
    </row>
    <row collapsed="false" customFormat="false" customHeight="false" hidden="false" ht="14.75" outlineLevel="0" r="36">
      <c r="A36" s="13" t="s">
        <v>89</v>
      </c>
      <c r="B36" s="13"/>
      <c r="C36" s="14" t="s">
        <v>90</v>
      </c>
      <c r="D36" s="15" t="n">
        <v>141298000</v>
      </c>
      <c r="E36" s="15" t="n">
        <v>0</v>
      </c>
      <c r="F36" s="15" t="n">
        <v>7522000</v>
      </c>
      <c r="G36" s="15" t="n">
        <v>0</v>
      </c>
      <c r="H36" s="15" t="n">
        <f aca="false">SUM(E36:G36)</f>
        <v>7522000</v>
      </c>
      <c r="I36" s="15" t="n">
        <f aca="false">D36-H36</f>
        <v>133776000</v>
      </c>
      <c r="J36" s="15" t="n">
        <v>147412665</v>
      </c>
      <c r="K36" s="15" t="n">
        <v>0</v>
      </c>
      <c r="L36" s="15" t="n">
        <v>7522000</v>
      </c>
      <c r="M36" s="15" t="n">
        <v>0</v>
      </c>
      <c r="N36" s="15" t="n">
        <v>1585688</v>
      </c>
      <c r="O36" s="15" t="n">
        <v>0</v>
      </c>
      <c r="P36" s="15" t="n">
        <f aca="false">SUM(K36:O36)</f>
        <v>9107688</v>
      </c>
      <c r="Q36" s="15" t="n">
        <v>4205000</v>
      </c>
      <c r="R36" s="15" t="n">
        <f aca="false">J36-P36-Q36</f>
        <v>134099977</v>
      </c>
    </row>
    <row collapsed="false" customFormat="false" customHeight="false" hidden="false" ht="14.75" outlineLevel="0" r="37">
      <c r="A37" s="13" t="s">
        <v>91</v>
      </c>
      <c r="B37" s="13"/>
      <c r="C37" s="14" t="s">
        <v>92</v>
      </c>
      <c r="D37" s="15" t="n">
        <v>93647000</v>
      </c>
      <c r="E37" s="15" t="n">
        <v>0</v>
      </c>
      <c r="F37" s="15" t="n">
        <v>4364000</v>
      </c>
      <c r="G37" s="15" t="n">
        <v>0</v>
      </c>
      <c r="H37" s="15" t="n">
        <f aca="false">SUM(E37:G37)</f>
        <v>4364000</v>
      </c>
      <c r="I37" s="15" t="n">
        <f aca="false">D37-H37</f>
        <v>89283000</v>
      </c>
      <c r="J37" s="15" t="n">
        <v>97412372</v>
      </c>
      <c r="K37" s="15" t="n">
        <v>0</v>
      </c>
      <c r="L37" s="15" t="n">
        <v>4364000</v>
      </c>
      <c r="M37" s="15" t="n">
        <v>0</v>
      </c>
      <c r="N37" s="15" t="n">
        <v>50000</v>
      </c>
      <c r="O37" s="15" t="n">
        <v>305000</v>
      </c>
      <c r="P37" s="15" t="n">
        <f aca="false">SUM(K37:O37)</f>
        <v>4719000</v>
      </c>
      <c r="Q37" s="15" t="n">
        <v>1855000</v>
      </c>
      <c r="R37" s="15" t="n">
        <f aca="false">J37-P37-Q37</f>
        <v>90838372</v>
      </c>
    </row>
    <row collapsed="false" customFormat="false" customHeight="false" hidden="false" ht="14.75" outlineLevel="0" r="38">
      <c r="A38" s="13" t="s">
        <v>93</v>
      </c>
      <c r="B38" s="13"/>
      <c r="C38" s="14" t="s">
        <v>94</v>
      </c>
      <c r="D38" s="15" t="n">
        <v>141692000</v>
      </c>
      <c r="E38" s="15" t="n">
        <v>0</v>
      </c>
      <c r="F38" s="15" t="n">
        <v>6295000</v>
      </c>
      <c r="G38" s="15" t="n">
        <v>0</v>
      </c>
      <c r="H38" s="15" t="n">
        <f aca="false">SUM(E38:G38)</f>
        <v>6295000</v>
      </c>
      <c r="I38" s="15" t="n">
        <f aca="false">D38-H38</f>
        <v>135397000</v>
      </c>
      <c r="J38" s="15" t="n">
        <v>145709861</v>
      </c>
      <c r="K38" s="15" t="n">
        <v>0</v>
      </c>
      <c r="L38" s="15" t="n">
        <v>6295000</v>
      </c>
      <c r="M38" s="15" t="n">
        <v>0</v>
      </c>
      <c r="N38" s="15" t="n">
        <v>0</v>
      </c>
      <c r="O38" s="15" t="n">
        <v>1055000</v>
      </c>
      <c r="P38" s="15" t="n">
        <f aca="false">SUM(K38:O38)</f>
        <v>7350000</v>
      </c>
      <c r="Q38" s="15" t="n">
        <v>2551000</v>
      </c>
      <c r="R38" s="15" t="n">
        <f aca="false">J38-P38-Q38</f>
        <v>135808861</v>
      </c>
    </row>
    <row collapsed="false" customFormat="false" customHeight="false" hidden="false" ht="14.75" outlineLevel="0" r="39">
      <c r="A39" s="13" t="s">
        <v>95</v>
      </c>
      <c r="B39" s="13"/>
      <c r="C39" s="14" t="s">
        <v>96</v>
      </c>
      <c r="D39" s="15" t="n">
        <v>173032000</v>
      </c>
      <c r="E39" s="15" t="n">
        <v>0</v>
      </c>
      <c r="F39" s="15" t="n">
        <v>10226000</v>
      </c>
      <c r="G39" s="15" t="n">
        <v>0</v>
      </c>
      <c r="H39" s="15" t="n">
        <f aca="false">SUM(E39:G39)</f>
        <v>10226000</v>
      </c>
      <c r="I39" s="15" t="n">
        <f aca="false">D39-H39</f>
        <v>162806000</v>
      </c>
      <c r="J39" s="15" t="n">
        <v>176088503</v>
      </c>
      <c r="K39" s="15" t="n">
        <v>0</v>
      </c>
      <c r="L39" s="15" t="n">
        <v>10226000</v>
      </c>
      <c r="M39" s="15" t="n">
        <v>0</v>
      </c>
      <c r="N39" s="15" t="n">
        <v>0</v>
      </c>
      <c r="O39" s="15" t="n">
        <v>280000</v>
      </c>
      <c r="P39" s="15" t="n">
        <f aca="false">SUM(K39:O39)</f>
        <v>10506000</v>
      </c>
      <c r="Q39" s="15" t="n">
        <v>2562000</v>
      </c>
      <c r="R39" s="15" t="n">
        <f aca="false">J39-P39-Q39</f>
        <v>163020503</v>
      </c>
    </row>
    <row collapsed="false" customFormat="false" customHeight="false" hidden="false" ht="14.75" outlineLevel="0" r="40">
      <c r="A40" s="13" t="s">
        <v>97</v>
      </c>
      <c r="B40" s="13"/>
      <c r="C40" s="14" t="s">
        <v>98</v>
      </c>
      <c r="D40" s="15" t="n">
        <v>114451000</v>
      </c>
      <c r="E40" s="15" t="n">
        <v>0</v>
      </c>
      <c r="F40" s="15" t="n">
        <v>7623000</v>
      </c>
      <c r="G40" s="15" t="n">
        <v>0</v>
      </c>
      <c r="H40" s="15" t="n">
        <f aca="false">SUM(E40:G40)</f>
        <v>7623000</v>
      </c>
      <c r="I40" s="15" t="n">
        <f aca="false">D40-H40</f>
        <v>106828000</v>
      </c>
      <c r="J40" s="15" t="n">
        <v>118955605</v>
      </c>
      <c r="K40" s="15" t="n">
        <v>0</v>
      </c>
      <c r="L40" s="15" t="n">
        <v>7623000</v>
      </c>
      <c r="M40" s="15" t="n">
        <v>0</v>
      </c>
      <c r="N40" s="15" t="n">
        <v>945588</v>
      </c>
      <c r="O40" s="15" t="n">
        <v>0</v>
      </c>
      <c r="P40" s="15" t="n">
        <f aca="false">SUM(K40:O40)</f>
        <v>8568588</v>
      </c>
      <c r="Q40" s="15" t="n">
        <v>3550000</v>
      </c>
      <c r="R40" s="15" t="n">
        <f aca="false">J40-P40-Q40</f>
        <v>106837017</v>
      </c>
    </row>
    <row collapsed="false" customFormat="false" customHeight="false" hidden="false" ht="14.75" outlineLevel="0" r="41">
      <c r="A41" s="13" t="s">
        <v>99</v>
      </c>
      <c r="B41" s="13"/>
      <c r="C41" s="14" t="s">
        <v>100</v>
      </c>
      <c r="D41" s="15" t="n">
        <v>82583000</v>
      </c>
      <c r="E41" s="15" t="n">
        <v>0</v>
      </c>
      <c r="F41" s="15" t="n">
        <v>3783000</v>
      </c>
      <c r="G41" s="15" t="n">
        <v>0</v>
      </c>
      <c r="H41" s="15" t="n">
        <f aca="false">SUM(E41:G41)</f>
        <v>3783000</v>
      </c>
      <c r="I41" s="15" t="n">
        <f aca="false">D41-H41</f>
        <v>78800000</v>
      </c>
      <c r="J41" s="15" t="n">
        <v>85251932</v>
      </c>
      <c r="K41" s="15" t="n">
        <v>0</v>
      </c>
      <c r="L41" s="15" t="n">
        <v>3972160</v>
      </c>
      <c r="M41" s="15" t="n">
        <v>0</v>
      </c>
      <c r="N41" s="15" t="n">
        <v>0</v>
      </c>
      <c r="O41" s="15" t="n">
        <v>0</v>
      </c>
      <c r="P41" s="15" t="n">
        <f aca="false">SUM(K41:O41)</f>
        <v>3972160</v>
      </c>
      <c r="Q41" s="15" t="n">
        <v>2399000</v>
      </c>
      <c r="R41" s="15" t="n">
        <f aca="false">J41-P41-Q41</f>
        <v>78880772</v>
      </c>
    </row>
    <row collapsed="false" customFormat="false" customHeight="false" hidden="false" ht="14.75" outlineLevel="0" r="42">
      <c r="A42" s="13" t="s">
        <v>101</v>
      </c>
      <c r="B42" s="13"/>
      <c r="C42" s="14" t="s">
        <v>102</v>
      </c>
      <c r="D42" s="15" t="n">
        <v>135688000</v>
      </c>
      <c r="E42" s="15" t="n">
        <v>0</v>
      </c>
      <c r="F42" s="15" t="n">
        <v>5489000</v>
      </c>
      <c r="G42" s="15" t="n">
        <v>0</v>
      </c>
      <c r="H42" s="15" t="n">
        <f aca="false">SUM(E42:G42)</f>
        <v>5489000</v>
      </c>
      <c r="I42" s="15" t="n">
        <f aca="false">D42-H42</f>
        <v>130199000</v>
      </c>
      <c r="J42" s="15" t="n">
        <v>137107582</v>
      </c>
      <c r="K42" s="15" t="n">
        <v>0</v>
      </c>
      <c r="L42" s="15" t="n">
        <v>5489000</v>
      </c>
      <c r="M42" s="15" t="n">
        <v>0</v>
      </c>
      <c r="N42" s="15" t="n">
        <v>0</v>
      </c>
      <c r="O42" s="15" t="n">
        <v>11000</v>
      </c>
      <c r="P42" s="15" t="n">
        <f aca="false">SUM(K42:O42)</f>
        <v>5500000</v>
      </c>
      <c r="Q42" s="15" t="n">
        <v>1324000</v>
      </c>
      <c r="R42" s="15" t="n">
        <f aca="false">J42-P42-Q42</f>
        <v>130283582</v>
      </c>
    </row>
    <row collapsed="false" customFormat="true" customHeight="false" hidden="false" ht="14.75" outlineLevel="0" r="43" s="18">
      <c r="A43" s="16" t="s">
        <v>103</v>
      </c>
      <c r="B43" s="16"/>
      <c r="C43" s="16"/>
      <c r="D43" s="17" t="n">
        <f aca="false">SUM(D10:D42)</f>
        <v>5340036000</v>
      </c>
      <c r="E43" s="17" t="n">
        <f aca="false">SUM(E10:E42)</f>
        <v>0</v>
      </c>
      <c r="F43" s="17" t="n">
        <f aca="false">SUM(F10:F42)</f>
        <v>227395000</v>
      </c>
      <c r="G43" s="17" t="n">
        <f aca="false">SUM(G10:G42)</f>
        <v>0</v>
      </c>
      <c r="H43" s="17" t="n">
        <f aca="false">SUM(H10:H42)</f>
        <v>227395000</v>
      </c>
      <c r="I43" s="17" t="n">
        <f aca="false">SUM(I10:I42)</f>
        <v>5112641000</v>
      </c>
      <c r="J43" s="17" t="n">
        <f aca="false">SUM(J10:J42)</f>
        <v>5472284591</v>
      </c>
      <c r="K43" s="17" t="n">
        <f aca="false">SUM(K10:K42)</f>
        <v>0</v>
      </c>
      <c r="L43" s="17" t="n">
        <f aca="false">SUM(L10:L42)</f>
        <v>227784119</v>
      </c>
      <c r="M43" s="17" t="n">
        <f aca="false">SUM(M10:M42)</f>
        <v>0</v>
      </c>
      <c r="N43" s="17" t="n">
        <f aca="false">SUM(N10:N42)</f>
        <v>15708328</v>
      </c>
      <c r="O43" s="17" t="n">
        <f aca="false">SUM(O10:O42)</f>
        <v>22287000</v>
      </c>
      <c r="P43" s="17" t="n">
        <f aca="false">SUM(P10:P42)</f>
        <v>265779447</v>
      </c>
      <c r="Q43" s="17" t="n">
        <f aca="false">SUM(Q10:Q42)</f>
        <v>80687000</v>
      </c>
      <c r="R43" s="17" t="n">
        <f aca="false">SUM(R10:R42)</f>
        <v>5125818144</v>
      </c>
    </row>
    <row collapsed="false" customFormat="true" customHeight="false" hidden="false" ht="25.35" outlineLevel="0" r="44" s="18">
      <c r="A44" s="19" t="s">
        <v>104</v>
      </c>
      <c r="B44" s="19"/>
      <c r="C44" s="20" t="s">
        <v>105</v>
      </c>
      <c r="D44" s="17" t="n">
        <f aca="false">+D45+D46</f>
        <v>647631000</v>
      </c>
      <c r="E44" s="17" t="n">
        <f aca="false">+E45+E46</f>
        <v>0</v>
      </c>
      <c r="F44" s="17" t="n">
        <f aca="false">+F45+F46</f>
        <v>86606000</v>
      </c>
      <c r="G44" s="17" t="n">
        <f aca="false">+G45+G46</f>
        <v>0</v>
      </c>
      <c r="H44" s="17" t="n">
        <f aca="false">+H45+H46</f>
        <v>86606000</v>
      </c>
      <c r="I44" s="17" t="n">
        <f aca="false">+I45+I46</f>
        <v>561025000</v>
      </c>
      <c r="J44" s="17" t="n">
        <f aca="false">+J45+J46</f>
        <v>771624296</v>
      </c>
      <c r="K44" s="17" t="n">
        <f aca="false">+K45+K46</f>
        <v>0</v>
      </c>
      <c r="L44" s="17" t="n">
        <f aca="false">+L45+L46</f>
        <v>86606000</v>
      </c>
      <c r="M44" s="17" t="n">
        <f aca="false">+M45+M46</f>
        <v>0</v>
      </c>
      <c r="N44" s="17" t="n">
        <f aca="false">+N45+N46</f>
        <v>7600000</v>
      </c>
      <c r="O44" s="17" t="n">
        <f aca="false">+O45+O46</f>
        <v>0</v>
      </c>
      <c r="P44" s="17" t="n">
        <f aca="false">+P45+P46</f>
        <v>94206000</v>
      </c>
      <c r="Q44" s="17" t="n">
        <f aca="false">+Q45+Q46</f>
        <v>110399000</v>
      </c>
      <c r="R44" s="17" t="n">
        <f aca="false">+R45+R46</f>
        <v>567019296</v>
      </c>
    </row>
    <row collapsed="false" customFormat="false" customHeight="false" hidden="false" ht="25.35" outlineLevel="0" r="45">
      <c r="A45" s="21"/>
      <c r="B45" s="22" t="s">
        <v>106</v>
      </c>
      <c r="C45" s="23" t="s">
        <v>107</v>
      </c>
      <c r="D45" s="15" t="n">
        <v>433828000</v>
      </c>
      <c r="E45" s="15" t="n">
        <v>0</v>
      </c>
      <c r="F45" s="15" t="n">
        <v>57215000</v>
      </c>
      <c r="G45" s="15" t="n">
        <v>0</v>
      </c>
      <c r="H45" s="15" t="n">
        <f aca="false">SUM(E45:G45)</f>
        <v>57215000</v>
      </c>
      <c r="I45" s="15" t="n">
        <f aca="false">D45-H45</f>
        <v>376613000</v>
      </c>
      <c r="J45" s="15" t="n">
        <v>509215385</v>
      </c>
      <c r="K45" s="15" t="n">
        <v>0</v>
      </c>
      <c r="L45" s="15" t="n">
        <v>57215000</v>
      </c>
      <c r="M45" s="15" t="n">
        <v>0</v>
      </c>
      <c r="N45" s="15" t="n">
        <v>4550000</v>
      </c>
      <c r="O45" s="15" t="n">
        <v>0</v>
      </c>
      <c r="P45" s="15" t="n">
        <f aca="false">SUM(K45:O45)</f>
        <v>61765000</v>
      </c>
      <c r="Q45" s="15" t="n">
        <v>79535000</v>
      </c>
      <c r="R45" s="15" t="n">
        <f aca="false">J45-P45-Q45</f>
        <v>367915385</v>
      </c>
    </row>
    <row collapsed="false" customFormat="false" customHeight="false" hidden="false" ht="14.75" outlineLevel="0" r="46">
      <c r="A46" s="21"/>
      <c r="B46" s="22" t="s">
        <v>108</v>
      </c>
      <c r="C46" s="23" t="s">
        <v>109</v>
      </c>
      <c r="D46" s="15" t="n">
        <v>213803000</v>
      </c>
      <c r="E46" s="15" t="n">
        <v>0</v>
      </c>
      <c r="F46" s="15" t="n">
        <v>29391000</v>
      </c>
      <c r="G46" s="15" t="n">
        <v>0</v>
      </c>
      <c r="H46" s="15" t="n">
        <f aca="false">SUM(E46:G46)</f>
        <v>29391000</v>
      </c>
      <c r="I46" s="15" t="n">
        <f aca="false">D46-H46</f>
        <v>184412000</v>
      </c>
      <c r="J46" s="15" t="n">
        <v>262408911</v>
      </c>
      <c r="K46" s="15" t="n">
        <v>0</v>
      </c>
      <c r="L46" s="15" t="n">
        <v>29391000</v>
      </c>
      <c r="M46" s="15" t="n">
        <v>0</v>
      </c>
      <c r="N46" s="15" t="n">
        <v>3050000</v>
      </c>
      <c r="O46" s="15" t="n">
        <v>0</v>
      </c>
      <c r="P46" s="15" t="n">
        <f aca="false">SUM(K46:O46)</f>
        <v>32441000</v>
      </c>
      <c r="Q46" s="15" t="n">
        <v>30864000</v>
      </c>
      <c r="R46" s="15" t="n">
        <f aca="false">J46-P46-Q46</f>
        <v>199103911</v>
      </c>
    </row>
    <row collapsed="false" customFormat="false" customHeight="false" hidden="false" ht="14.75" outlineLevel="0" r="47">
      <c r="A47" s="19" t="s">
        <v>110</v>
      </c>
      <c r="B47" s="19"/>
      <c r="C47" s="24" t="s">
        <v>111</v>
      </c>
      <c r="D47" s="15" t="n">
        <v>441740000</v>
      </c>
      <c r="E47" s="15" t="n">
        <v>0</v>
      </c>
      <c r="F47" s="15" t="n">
        <v>13189000</v>
      </c>
      <c r="G47" s="15" t="n">
        <v>0</v>
      </c>
      <c r="H47" s="15" t="n">
        <f aca="false">SUM(E47:G47)</f>
        <v>13189000</v>
      </c>
      <c r="I47" s="15" t="n">
        <f aca="false">D47-H47</f>
        <v>428551000</v>
      </c>
      <c r="J47" s="15" t="n">
        <v>499823733</v>
      </c>
      <c r="K47" s="15" t="n">
        <v>0</v>
      </c>
      <c r="L47" s="15" t="n">
        <v>13189000</v>
      </c>
      <c r="M47" s="15" t="n">
        <v>0</v>
      </c>
      <c r="N47" s="15" t="n">
        <f aca="false">1105000+1386350</f>
        <v>2491350</v>
      </c>
      <c r="O47" s="15" t="n">
        <v>0</v>
      </c>
      <c r="P47" s="15" t="n">
        <f aca="false">SUM(K47:O47)</f>
        <v>15680350</v>
      </c>
      <c r="Q47" s="15" t="n">
        <v>12018000</v>
      </c>
      <c r="R47" s="15" t="n">
        <f aca="false">J47-P47-Q47</f>
        <v>472125383</v>
      </c>
    </row>
    <row collapsed="false" customFormat="false" customHeight="false" hidden="false" ht="14.75" outlineLevel="0" r="48">
      <c r="A48" s="19" t="s">
        <v>112</v>
      </c>
      <c r="B48" s="19"/>
      <c r="C48" s="24" t="s">
        <v>113</v>
      </c>
      <c r="D48" s="15" t="n">
        <v>281144000</v>
      </c>
      <c r="E48" s="15" t="n">
        <v>0</v>
      </c>
      <c r="F48" s="15" t="n">
        <v>47200000</v>
      </c>
      <c r="G48" s="15" t="n">
        <v>0</v>
      </c>
      <c r="H48" s="15" t="n">
        <f aca="false">SUM(E48:G48)</f>
        <v>47200000</v>
      </c>
      <c r="I48" s="15" t="n">
        <f aca="false">D48-H48</f>
        <v>233944000</v>
      </c>
      <c r="J48" s="15" t="n">
        <v>314118705</v>
      </c>
      <c r="K48" s="15" t="n">
        <v>0</v>
      </c>
      <c r="L48" s="15" t="n">
        <v>47200000</v>
      </c>
      <c r="M48" s="15" t="n">
        <v>0</v>
      </c>
      <c r="N48" s="15" t="n">
        <f aca="false">22434219-12000000</f>
        <v>10434219</v>
      </c>
      <c r="O48" s="15" t="n">
        <v>12000000</v>
      </c>
      <c r="P48" s="15" t="n">
        <f aca="false">SUM(K48:O48)</f>
        <v>69634219</v>
      </c>
      <c r="Q48" s="15" t="n">
        <v>9573000</v>
      </c>
      <c r="R48" s="15" t="n">
        <f aca="false">J48-P48-Q48</f>
        <v>234911486</v>
      </c>
    </row>
    <row collapsed="false" customFormat="true" customHeight="true" hidden="false" ht="27" outlineLevel="0" r="49" s="18">
      <c r="A49" s="25" t="s">
        <v>114</v>
      </c>
      <c r="B49" s="25"/>
      <c r="C49" s="25"/>
      <c r="D49" s="17" t="n">
        <f aca="false">+D48+D47</f>
        <v>722884000</v>
      </c>
      <c r="E49" s="17" t="n">
        <f aca="false">+E48+E47</f>
        <v>0</v>
      </c>
      <c r="F49" s="17" t="n">
        <f aca="false">+F48+F47</f>
        <v>60389000</v>
      </c>
      <c r="G49" s="17" t="n">
        <f aca="false">+G48+G47</f>
        <v>0</v>
      </c>
      <c r="H49" s="17" t="n">
        <f aca="false">+H48+H47</f>
        <v>60389000</v>
      </c>
      <c r="I49" s="17" t="n">
        <f aca="false">+I48+I47</f>
        <v>662495000</v>
      </c>
      <c r="J49" s="17" t="n">
        <f aca="false">+J48+J47</f>
        <v>813942438</v>
      </c>
      <c r="K49" s="17" t="n">
        <f aca="false">+K48+K47</f>
        <v>0</v>
      </c>
      <c r="L49" s="17" t="n">
        <f aca="false">+L48+L47</f>
        <v>60389000</v>
      </c>
      <c r="M49" s="17" t="n">
        <f aca="false">+M48+M47</f>
        <v>0</v>
      </c>
      <c r="N49" s="17" t="n">
        <f aca="false">+N48+N47</f>
        <v>12925569</v>
      </c>
      <c r="O49" s="17" t="n">
        <f aca="false">+O48+O47</f>
        <v>12000000</v>
      </c>
      <c r="P49" s="17" t="n">
        <f aca="false">+P48+P47</f>
        <v>85314569</v>
      </c>
      <c r="Q49" s="17" t="n">
        <f aca="false">+Q48+Q47</f>
        <v>21591000</v>
      </c>
      <c r="R49" s="17" t="n">
        <f aca="false">+R48+R47</f>
        <v>707036869</v>
      </c>
    </row>
    <row collapsed="false" customFormat="false" customHeight="false" hidden="false" ht="14.75" outlineLevel="0" r="50">
      <c r="A50" s="19" t="s">
        <v>115</v>
      </c>
      <c r="B50" s="19"/>
      <c r="C50" s="26" t="s">
        <v>116</v>
      </c>
      <c r="D50" s="15" t="n">
        <v>1124027000</v>
      </c>
      <c r="E50" s="15" t="n">
        <v>0</v>
      </c>
      <c r="F50" s="15" t="n">
        <v>170500000</v>
      </c>
      <c r="G50" s="15" t="n">
        <v>0</v>
      </c>
      <c r="H50" s="15" t="n">
        <f aca="false">SUM(E50:G50)</f>
        <v>170500000</v>
      </c>
      <c r="I50" s="15" t="n">
        <f aca="false">D50-H50</f>
        <v>953527000</v>
      </c>
      <c r="J50" s="15" t="n">
        <v>1221862908</v>
      </c>
      <c r="K50" s="15" t="n">
        <v>0</v>
      </c>
      <c r="L50" s="15" t="n">
        <v>170500000</v>
      </c>
      <c r="M50" s="15" t="n">
        <v>0</v>
      </c>
      <c r="N50" s="15" t="n">
        <f aca="false">16003475+29087579</f>
        <v>45091054</v>
      </c>
      <c r="O50" s="15" t="n">
        <v>0</v>
      </c>
      <c r="P50" s="15" t="n">
        <f aca="false">SUM(K50:O50)</f>
        <v>215591054</v>
      </c>
      <c r="Q50" s="17" t="n">
        <v>47836000</v>
      </c>
      <c r="R50" s="15" t="n">
        <f aca="false">J50-P50-Q50</f>
        <v>958435854</v>
      </c>
    </row>
    <row collapsed="false" customFormat="false" customHeight="false" hidden="false" ht="14.75" outlineLevel="0" r="51">
      <c r="A51" s="19" t="s">
        <v>117</v>
      </c>
      <c r="B51" s="19"/>
      <c r="C51" s="26" t="s">
        <v>118</v>
      </c>
      <c r="D51" s="15" t="n">
        <v>179386000</v>
      </c>
      <c r="E51" s="15" t="n">
        <v>0</v>
      </c>
      <c r="F51" s="15" t="n">
        <v>35491000</v>
      </c>
      <c r="G51" s="15" t="n">
        <v>0</v>
      </c>
      <c r="H51" s="15" t="n">
        <f aca="false">SUM(E51:G51)</f>
        <v>35491000</v>
      </c>
      <c r="I51" s="15" t="n">
        <f aca="false">D51-H51</f>
        <v>143895000</v>
      </c>
      <c r="J51" s="15" t="n">
        <v>200217000</v>
      </c>
      <c r="K51" s="15" t="n">
        <v>0</v>
      </c>
      <c r="L51" s="15" t="n">
        <v>35491000</v>
      </c>
      <c r="M51" s="15" t="n">
        <v>0</v>
      </c>
      <c r="N51" s="15" t="n">
        <v>4402479</v>
      </c>
      <c r="O51" s="15" t="n">
        <v>0</v>
      </c>
      <c r="P51" s="15" t="n">
        <f aca="false">SUM(K51:O51)</f>
        <v>39893479</v>
      </c>
      <c r="Q51" s="17" t="n">
        <v>15449000</v>
      </c>
      <c r="R51" s="15" t="n">
        <f aca="false">J51-P51-Q51</f>
        <v>144874521</v>
      </c>
    </row>
    <row collapsed="false" customFormat="true" customHeight="false" hidden="false" ht="14.75" outlineLevel="0" r="52" s="18">
      <c r="A52" s="16" t="s">
        <v>119</v>
      </c>
      <c r="B52" s="16"/>
      <c r="C52" s="16"/>
      <c r="D52" s="17" t="n">
        <f aca="false">+D51+D50</f>
        <v>1303413000</v>
      </c>
      <c r="E52" s="17" t="n">
        <f aca="false">+E51+E50</f>
        <v>0</v>
      </c>
      <c r="F52" s="17" t="n">
        <f aca="false">+F51+F50</f>
        <v>205991000</v>
      </c>
      <c r="G52" s="17" t="n">
        <f aca="false">+G51+G50</f>
        <v>0</v>
      </c>
      <c r="H52" s="17" t="n">
        <f aca="false">+H51+H50</f>
        <v>205991000</v>
      </c>
      <c r="I52" s="17" t="n">
        <f aca="false">+I51+I50</f>
        <v>1097422000</v>
      </c>
      <c r="J52" s="17" t="n">
        <f aca="false">+J51+J50</f>
        <v>1422079908</v>
      </c>
      <c r="K52" s="17" t="n">
        <f aca="false">+K51+K50</f>
        <v>0</v>
      </c>
      <c r="L52" s="17" t="n">
        <f aca="false">+L51+L50</f>
        <v>205991000</v>
      </c>
      <c r="M52" s="17" t="n">
        <f aca="false">+M51+M50</f>
        <v>0</v>
      </c>
      <c r="N52" s="17" t="n">
        <f aca="false">+N51+N50</f>
        <v>49493533</v>
      </c>
      <c r="O52" s="17" t="n">
        <f aca="false">+O51+O50</f>
        <v>0</v>
      </c>
      <c r="P52" s="17" t="n">
        <f aca="false">+P51+P50</f>
        <v>255484533</v>
      </c>
      <c r="Q52" s="17" t="n">
        <f aca="false">+Q51+Q50</f>
        <v>63285000</v>
      </c>
      <c r="R52" s="17" t="n">
        <f aca="false">+R51+R50</f>
        <v>1103310375</v>
      </c>
    </row>
    <row collapsed="false" customFormat="true" customHeight="false" hidden="false" ht="14.75" outlineLevel="0" r="53" s="18">
      <c r="A53" s="16" t="s">
        <v>120</v>
      </c>
      <c r="B53" s="16"/>
      <c r="C53" s="27" t="s">
        <v>121</v>
      </c>
      <c r="D53" s="17" t="n">
        <v>1463232000</v>
      </c>
      <c r="E53" s="15" t="n">
        <v>0</v>
      </c>
      <c r="F53" s="17" t="n">
        <v>982524000</v>
      </c>
      <c r="G53" s="15" t="n">
        <v>0</v>
      </c>
      <c r="H53" s="17" t="n">
        <f aca="false">SUM(E53:G53)</f>
        <v>982524000</v>
      </c>
      <c r="I53" s="17" t="n">
        <f aca="false">D53-H53</f>
        <v>480708000</v>
      </c>
      <c r="J53" s="17" t="n">
        <v>2167260934</v>
      </c>
      <c r="K53" s="15" t="n">
        <v>0</v>
      </c>
      <c r="L53" s="17" t="n">
        <v>982524000</v>
      </c>
      <c r="M53" s="17" t="n">
        <v>0</v>
      </c>
      <c r="N53" s="17" t="n">
        <f aca="false">11570411+500000</f>
        <v>12070411</v>
      </c>
      <c r="O53" s="17" t="n">
        <v>0</v>
      </c>
      <c r="P53" s="17" t="n">
        <f aca="false">SUM(K53:O53)</f>
        <v>994594411</v>
      </c>
      <c r="Q53" s="17" t="n">
        <v>688917000</v>
      </c>
      <c r="R53" s="17" t="n">
        <f aca="false">J53-P53-Q53</f>
        <v>483749523</v>
      </c>
    </row>
    <row collapsed="false" customFormat="true" customHeight="false" hidden="false" ht="14.75" outlineLevel="0" r="54" s="18">
      <c r="A54" s="16" t="s">
        <v>122</v>
      </c>
      <c r="B54" s="16"/>
      <c r="C54" s="28" t="s">
        <v>123</v>
      </c>
      <c r="D54" s="17" t="n">
        <v>1135423000</v>
      </c>
      <c r="E54" s="17" t="n">
        <v>0</v>
      </c>
      <c r="F54" s="17" t="n">
        <v>716309000</v>
      </c>
      <c r="G54" s="17" t="n">
        <v>0</v>
      </c>
      <c r="H54" s="17" t="n">
        <f aca="false">SUM(E54:G54)</f>
        <v>716309000</v>
      </c>
      <c r="I54" s="17" t="n">
        <f aca="false">D54-H54</f>
        <v>419114000</v>
      </c>
      <c r="J54" s="17" t="n">
        <v>1220308995</v>
      </c>
      <c r="K54" s="17" t="n">
        <v>36004000</v>
      </c>
      <c r="L54" s="17" t="n">
        <v>716309000</v>
      </c>
      <c r="M54" s="17" t="n">
        <v>0</v>
      </c>
      <c r="N54" s="17" t="n">
        <v>0</v>
      </c>
      <c r="O54" s="17" t="n">
        <v>0</v>
      </c>
      <c r="P54" s="17" t="n">
        <f aca="false">SUM(K54:O54)</f>
        <v>752313000</v>
      </c>
      <c r="Q54" s="17" t="n">
        <v>47017000</v>
      </c>
      <c r="R54" s="17" t="n">
        <f aca="false">J54-P54-Q54</f>
        <v>420978995</v>
      </c>
    </row>
    <row collapsed="false" customFormat="false" customHeight="false" hidden="false" ht="14.75" outlineLevel="0" r="55">
      <c r="A55" s="19" t="s">
        <v>124</v>
      </c>
      <c r="B55" s="19"/>
      <c r="C55" s="29" t="s">
        <v>125</v>
      </c>
      <c r="D55" s="15" t="n">
        <v>4953037000</v>
      </c>
      <c r="E55" s="15" t="n">
        <v>0</v>
      </c>
      <c r="F55" s="15" t="n">
        <v>1137853000</v>
      </c>
      <c r="G55" s="15" t="n">
        <v>0</v>
      </c>
      <c r="H55" s="15" t="n">
        <f aca="false">SUM(E55:G55)</f>
        <v>1137853000</v>
      </c>
      <c r="I55" s="15" t="n">
        <f aca="false">D55-H55</f>
        <v>3815184000</v>
      </c>
      <c r="J55" s="15" t="n">
        <v>5152688956</v>
      </c>
      <c r="K55" s="15" t="n">
        <v>0</v>
      </c>
      <c r="L55" s="15" t="n">
        <v>1137853000</v>
      </c>
      <c r="M55" s="15" t="n">
        <v>0</v>
      </c>
      <c r="N55" s="15" t="n">
        <f aca="false">162559229-O55</f>
        <v>18014229</v>
      </c>
      <c r="O55" s="15" t="n">
        <v>144545000</v>
      </c>
      <c r="P55" s="15" t="n">
        <f aca="false">SUM(K55:O55)</f>
        <v>1300412229</v>
      </c>
      <c r="Q55" s="15" t="n">
        <v>19928000</v>
      </c>
      <c r="R55" s="15" t="n">
        <f aca="false">J55-P55-Q55</f>
        <v>3832348727</v>
      </c>
    </row>
    <row collapsed="false" customFormat="false" customHeight="false" hidden="false" ht="14.75" outlineLevel="0" r="56">
      <c r="A56" s="19" t="s">
        <v>126</v>
      </c>
      <c r="B56" s="19"/>
      <c r="C56" s="30" t="s">
        <v>127</v>
      </c>
      <c r="D56" s="15" t="n">
        <v>749445000</v>
      </c>
      <c r="E56" s="15" t="n">
        <v>0</v>
      </c>
      <c r="F56" s="15" t="n">
        <v>311389000</v>
      </c>
      <c r="G56" s="15" t="n">
        <v>0</v>
      </c>
      <c r="H56" s="15" t="n">
        <f aca="false">SUM(E56:G56)</f>
        <v>311389000</v>
      </c>
      <c r="I56" s="15" t="n">
        <f aca="false">D56-H56</f>
        <v>438056000</v>
      </c>
      <c r="J56" s="15" t="n">
        <v>797079477</v>
      </c>
      <c r="K56" s="15" t="n">
        <v>0</v>
      </c>
      <c r="L56" s="15" t="n">
        <v>311389000</v>
      </c>
      <c r="M56" s="15" t="n">
        <v>0</v>
      </c>
      <c r="N56" s="15" t="n">
        <f aca="false">27830520-O56</f>
        <v>1477520</v>
      </c>
      <c r="O56" s="15" t="n">
        <v>26353000</v>
      </c>
      <c r="P56" s="15" t="n">
        <f aca="false">SUM(K56:O56)</f>
        <v>339219520</v>
      </c>
      <c r="Q56" s="15" t="n">
        <v>3647000</v>
      </c>
      <c r="R56" s="15" t="n">
        <f aca="false">J56-P56-Q56</f>
        <v>454212957</v>
      </c>
    </row>
    <row collapsed="false" customFormat="false" customHeight="false" hidden="false" ht="14.75" outlineLevel="0" r="57">
      <c r="A57" s="19" t="s">
        <v>128</v>
      </c>
      <c r="B57" s="19"/>
      <c r="C57" s="31" t="s">
        <v>129</v>
      </c>
      <c r="D57" s="15" t="n">
        <v>434103000</v>
      </c>
      <c r="E57" s="15" t="n">
        <v>0</v>
      </c>
      <c r="F57" s="15" t="n">
        <v>82380000</v>
      </c>
      <c r="G57" s="15" t="n">
        <v>0</v>
      </c>
      <c r="H57" s="15" t="n">
        <f aca="false">SUM(E57:G57)</f>
        <v>82380000</v>
      </c>
      <c r="I57" s="15" t="n">
        <f aca="false">D57-H57</f>
        <v>351723000</v>
      </c>
      <c r="J57" s="15" t="n">
        <v>464618528</v>
      </c>
      <c r="K57" s="15" t="n">
        <v>0</v>
      </c>
      <c r="L57" s="15" t="n">
        <v>82380000</v>
      </c>
      <c r="M57" s="15" t="n">
        <v>0</v>
      </c>
      <c r="N57" s="15" t="n">
        <f aca="false">12013743-2533000</f>
        <v>9480743</v>
      </c>
      <c r="O57" s="15" t="n">
        <v>2533000</v>
      </c>
      <c r="P57" s="15" t="n">
        <f aca="false">SUM(K57:O57)</f>
        <v>94393743</v>
      </c>
      <c r="Q57" s="15" t="n">
        <v>2282000</v>
      </c>
      <c r="R57" s="15" t="n">
        <f aca="false">J57-P57-Q57</f>
        <v>367942785</v>
      </c>
    </row>
    <row collapsed="false" customFormat="false" customHeight="false" hidden="false" ht="14.75" outlineLevel="0" r="58">
      <c r="A58" s="19" t="s">
        <v>130</v>
      </c>
      <c r="B58" s="19"/>
      <c r="C58" s="32" t="s">
        <v>131</v>
      </c>
      <c r="D58" s="15" t="n">
        <v>1028164000</v>
      </c>
      <c r="E58" s="15" t="n">
        <v>0</v>
      </c>
      <c r="F58" s="15" t="n">
        <v>72674000</v>
      </c>
      <c r="G58" s="15" t="n">
        <v>0</v>
      </c>
      <c r="H58" s="15" t="n">
        <f aca="false">SUM(E58:G58)</f>
        <v>72674000</v>
      </c>
      <c r="I58" s="15" t="n">
        <f aca="false">D58-H58</f>
        <v>955490000</v>
      </c>
      <c r="J58" s="15" t="n">
        <v>1077430978</v>
      </c>
      <c r="K58" s="15" t="n">
        <v>0</v>
      </c>
      <c r="L58" s="15" t="n">
        <v>72674000</v>
      </c>
      <c r="M58" s="15" t="n">
        <v>0</v>
      </c>
      <c r="N58" s="15" t="n">
        <f aca="false">12825771-8463000</f>
        <v>4362771</v>
      </c>
      <c r="O58" s="15" t="n">
        <v>8463000</v>
      </c>
      <c r="P58" s="15" t="n">
        <f aca="false">SUM(K58:O58)</f>
        <v>85499771</v>
      </c>
      <c r="Q58" s="15" t="n">
        <v>960000</v>
      </c>
      <c r="R58" s="15" t="n">
        <f aca="false">J58-P58-Q58</f>
        <v>990971207</v>
      </c>
    </row>
    <row collapsed="false" customFormat="false" customHeight="false" hidden="false" ht="14.75" outlineLevel="0" r="59">
      <c r="A59" s="19" t="s">
        <v>132</v>
      </c>
      <c r="B59" s="19"/>
      <c r="C59" s="32" t="s">
        <v>133</v>
      </c>
      <c r="D59" s="15" t="n">
        <v>82540000</v>
      </c>
      <c r="E59" s="15" t="n">
        <v>0</v>
      </c>
      <c r="F59" s="15" t="n">
        <v>2255000</v>
      </c>
      <c r="G59" s="15" t="n">
        <v>0</v>
      </c>
      <c r="H59" s="15" t="n">
        <f aca="false">SUM(E59:G59)</f>
        <v>2255000</v>
      </c>
      <c r="I59" s="15" t="n">
        <f aca="false">D59-H59</f>
        <v>80285000</v>
      </c>
      <c r="J59" s="15" t="n">
        <v>106896970</v>
      </c>
      <c r="K59" s="15" t="n">
        <v>0</v>
      </c>
      <c r="L59" s="15" t="n">
        <v>2255000</v>
      </c>
      <c r="M59" s="15" t="n">
        <v>0</v>
      </c>
      <c r="N59" s="15" t="n">
        <v>0</v>
      </c>
      <c r="O59" s="15" t="n">
        <v>4300000</v>
      </c>
      <c r="P59" s="15" t="n">
        <f aca="false">SUM(K59:O59)</f>
        <v>6555000</v>
      </c>
      <c r="Q59" s="15" t="n">
        <v>916000</v>
      </c>
      <c r="R59" s="15" t="n">
        <f aca="false">J59-P59-Q59</f>
        <v>99425970</v>
      </c>
    </row>
    <row collapsed="false" customFormat="false" customHeight="true" hidden="false" ht="31.5" outlineLevel="0" r="60">
      <c r="A60" s="19" t="s">
        <v>134</v>
      </c>
      <c r="B60" s="19"/>
      <c r="C60" s="32" t="s">
        <v>135</v>
      </c>
      <c r="D60" s="15" t="n">
        <v>340829000</v>
      </c>
      <c r="E60" s="15" t="n">
        <v>0</v>
      </c>
      <c r="F60" s="15" t="n">
        <v>0</v>
      </c>
      <c r="G60" s="15" t="n">
        <v>0</v>
      </c>
      <c r="H60" s="15" t="n">
        <f aca="false">SUM(E60:G60)</f>
        <v>0</v>
      </c>
      <c r="I60" s="15" t="n">
        <f aca="false">D60-H60</f>
        <v>340829000</v>
      </c>
      <c r="J60" s="15" t="n">
        <v>349871394</v>
      </c>
      <c r="K60" s="15" t="n">
        <v>0</v>
      </c>
      <c r="L60" s="15" t="n">
        <v>0</v>
      </c>
      <c r="M60" s="15" t="n">
        <v>0</v>
      </c>
      <c r="N60" s="15" t="n">
        <f aca="false">6334360-6104000</f>
        <v>230360</v>
      </c>
      <c r="O60" s="15" t="n">
        <v>6104000</v>
      </c>
      <c r="P60" s="15" t="n">
        <f aca="false">SUM(K60:O60)</f>
        <v>6334360</v>
      </c>
      <c r="Q60" s="15" t="n">
        <v>2212000</v>
      </c>
      <c r="R60" s="15" t="n">
        <f aca="false">J60-P60-Q60</f>
        <v>341325034</v>
      </c>
    </row>
    <row collapsed="false" customFormat="true" customHeight="true" hidden="false" ht="45.75" outlineLevel="0" r="61" s="18">
      <c r="A61" s="25" t="s">
        <v>136</v>
      </c>
      <c r="B61" s="25"/>
      <c r="C61" s="25"/>
      <c r="D61" s="17" t="n">
        <f aca="false">SUM(D55:D60)</f>
        <v>7588118000</v>
      </c>
      <c r="E61" s="17" t="n">
        <f aca="false">SUM(E55:E60)</f>
        <v>0</v>
      </c>
      <c r="F61" s="17" t="n">
        <f aca="false">SUM(F55:F60)</f>
        <v>1606551000</v>
      </c>
      <c r="G61" s="17" t="n">
        <f aca="false">SUM(G55:G60)</f>
        <v>0</v>
      </c>
      <c r="H61" s="17" t="n">
        <f aca="false">SUM(H55:H60)</f>
        <v>1606551000</v>
      </c>
      <c r="I61" s="17" t="n">
        <f aca="false">SUM(I55:I60)</f>
        <v>5981567000</v>
      </c>
      <c r="J61" s="17" t="n">
        <f aca="false">SUM(J55:J60)</f>
        <v>7948586303</v>
      </c>
      <c r="K61" s="17" t="n">
        <f aca="false">SUM(K55:K60)</f>
        <v>0</v>
      </c>
      <c r="L61" s="17" t="n">
        <f aca="false">SUM(L55:L60)</f>
        <v>1606551000</v>
      </c>
      <c r="M61" s="17" t="n">
        <f aca="false">SUM(M55:M60)</f>
        <v>0</v>
      </c>
      <c r="N61" s="17" t="n">
        <f aca="false">SUM(N55:N60)</f>
        <v>33565623</v>
      </c>
      <c r="O61" s="17" t="n">
        <f aca="false">SUM(O55:O60)</f>
        <v>192298000</v>
      </c>
      <c r="P61" s="17" t="n">
        <f aca="false">SUM(P55:P60)</f>
        <v>1832414623</v>
      </c>
      <c r="Q61" s="17" t="n">
        <f aca="false">SUM(Q55:Q60)</f>
        <v>29945000</v>
      </c>
      <c r="R61" s="17" t="n">
        <f aca="false">SUM(R55:R60)</f>
        <v>6086226680</v>
      </c>
    </row>
    <row collapsed="false" customFormat="true" customHeight="false" hidden="false" ht="14.75" outlineLevel="0" r="62" s="18">
      <c r="A62" s="16" t="s">
        <v>137</v>
      </c>
      <c r="B62" s="16"/>
      <c r="C62" s="16"/>
      <c r="D62" s="17" t="n">
        <f aca="false">+D61+D54+D53+D52+D49+D44+D43</f>
        <v>18200737000</v>
      </c>
      <c r="E62" s="17" t="n">
        <f aca="false">+E61+E54+E53+E52+E49+E44+E43</f>
        <v>0</v>
      </c>
      <c r="F62" s="17" t="n">
        <f aca="false">+F61+F54+F53+F52+F49+F44+F43</f>
        <v>3885765000</v>
      </c>
      <c r="G62" s="17" t="n">
        <f aca="false">+G61+G54+G53+G52+G49+G44+G43</f>
        <v>0</v>
      </c>
      <c r="H62" s="17" t="n">
        <f aca="false">+H61+H54+H53+H52+H49+H44+H43</f>
        <v>3885765000</v>
      </c>
      <c r="I62" s="17" t="n">
        <f aca="false">+I61+I54+I53+I52+I49+I44+I43</f>
        <v>14314972000</v>
      </c>
      <c r="J62" s="17" t="n">
        <f aca="false">+J61+J54+J53+J52+J49+J44+J43</f>
        <v>19816087465</v>
      </c>
      <c r="K62" s="17" t="n">
        <f aca="false">+K61+K54+K53+K52+K49+K44+K43</f>
        <v>36004000</v>
      </c>
      <c r="L62" s="17" t="n">
        <f aca="false">+L61+L54+L53+L52+L49+L44+L43</f>
        <v>3886154119</v>
      </c>
      <c r="M62" s="17" t="n">
        <f aca="false">+M61+M54+M53+M52+M49+M44+M43</f>
        <v>0</v>
      </c>
      <c r="N62" s="17" t="n">
        <f aca="false">+N61+N54+N53+N52+N49+N44+N43</f>
        <v>131363464</v>
      </c>
      <c r="O62" s="17" t="n">
        <f aca="false">+O61+O54+O53+O52+O49+O44+O43</f>
        <v>226585000</v>
      </c>
      <c r="P62" s="17" t="n">
        <f aca="false">+P61+P54+P53+P52+P49+P44+P43</f>
        <v>4280106583</v>
      </c>
      <c r="Q62" s="17" t="n">
        <f aca="false">+Q61+Q54+Q53+Q52+Q49+Q44+Q43</f>
        <v>1041841000</v>
      </c>
      <c r="R62" s="17" t="n">
        <f aca="false">+R61+R54+R53+R52+R49+R44+R43</f>
        <v>14494139882</v>
      </c>
    </row>
    <row collapsed="false" customFormat="true" customHeight="false" hidden="false" ht="14.75" outlineLevel="0" r="63" s="18">
      <c r="A63" s="16" t="s">
        <v>138</v>
      </c>
      <c r="B63" s="16"/>
      <c r="C63" s="28" t="s">
        <v>139</v>
      </c>
      <c r="D63" s="17" t="n">
        <v>3187396000</v>
      </c>
      <c r="E63" s="17" t="n">
        <v>4210000</v>
      </c>
      <c r="F63" s="17" t="n">
        <v>34697000</v>
      </c>
      <c r="G63" s="17" t="n">
        <v>3000000</v>
      </c>
      <c r="H63" s="17" t="n">
        <f aca="false">SUM(E63:G63)</f>
        <v>41907000</v>
      </c>
      <c r="I63" s="17" t="n">
        <f aca="false">D63-H63</f>
        <v>3145489000</v>
      </c>
      <c r="J63" s="17" t="n">
        <v>3514254136</v>
      </c>
      <c r="K63" s="17" t="n">
        <v>4210000</v>
      </c>
      <c r="L63" s="17" t="n">
        <v>34697000</v>
      </c>
      <c r="M63" s="17" t="n">
        <v>3000000</v>
      </c>
      <c r="N63" s="17" t="n">
        <f aca="false">50142017-16522000</f>
        <v>33620017</v>
      </c>
      <c r="O63" s="17" t="n">
        <v>16522000</v>
      </c>
      <c r="P63" s="17" t="n">
        <f aca="false">SUM(K63:O63)</f>
        <v>92049017</v>
      </c>
      <c r="Q63" s="17" t="n">
        <v>245772000</v>
      </c>
      <c r="R63" s="17" t="n">
        <f aca="false">J63-P63-Q63</f>
        <v>3176433119</v>
      </c>
    </row>
    <row collapsed="false" customFormat="true" customHeight="false" hidden="false" ht="14.75" outlineLevel="0" r="64" s="18">
      <c r="A64" s="16" t="s">
        <v>140</v>
      </c>
      <c r="B64" s="16"/>
      <c r="C64" s="16"/>
      <c r="D64" s="17" t="n">
        <f aca="false">+D63+D62</f>
        <v>21388133000</v>
      </c>
      <c r="E64" s="17" t="n">
        <f aca="false">+E63+E62</f>
        <v>4210000</v>
      </c>
      <c r="F64" s="17" t="n">
        <f aca="false">+F63+F62</f>
        <v>3920462000</v>
      </c>
      <c r="G64" s="17" t="n">
        <f aca="false">+G63+G62</f>
        <v>3000000</v>
      </c>
      <c r="H64" s="17" t="n">
        <f aca="false">+H63+H62</f>
        <v>3927672000</v>
      </c>
      <c r="I64" s="17" t="n">
        <f aca="false">+I63+I62</f>
        <v>17460461000</v>
      </c>
      <c r="J64" s="17" t="n">
        <f aca="false">+J63+J62</f>
        <v>23330341601</v>
      </c>
      <c r="K64" s="17" t="n">
        <f aca="false">+K63+K62</f>
        <v>40214000</v>
      </c>
      <c r="L64" s="17" t="n">
        <f aca="false">+L63+L62</f>
        <v>3920851119</v>
      </c>
      <c r="M64" s="17" t="n">
        <f aca="false">+M63+M62</f>
        <v>3000000</v>
      </c>
      <c r="N64" s="17" t="n">
        <f aca="false">+N63+N62</f>
        <v>164983481</v>
      </c>
      <c r="O64" s="17" t="n">
        <f aca="false">+O63+O62</f>
        <v>243107000</v>
      </c>
      <c r="P64" s="17" t="n">
        <f aca="false">+P63+P62</f>
        <v>4372155600</v>
      </c>
      <c r="Q64" s="17" t="n">
        <f aca="false">+Q63+Q62</f>
        <v>1287613000</v>
      </c>
      <c r="R64" s="17" t="n">
        <f aca="false">+R63+R62</f>
        <v>17670573001</v>
      </c>
    </row>
    <row collapsed="false" customFormat="true" customHeight="true" hidden="false" ht="15" outlineLevel="0" r="65" s="34">
      <c r="A65" s="33" t="s">
        <v>141</v>
      </c>
      <c r="B65" s="33"/>
      <c r="C65" s="33"/>
      <c r="D65" s="15" t="n">
        <f aca="false">D64-D67</f>
        <v>20299861000</v>
      </c>
      <c r="E65" s="15" t="n">
        <v>0</v>
      </c>
      <c r="F65" s="15" t="n">
        <f aca="false">F64-F67</f>
        <v>3920462000</v>
      </c>
      <c r="G65" s="15" t="n">
        <f aca="false">G64-G67</f>
        <v>3000000</v>
      </c>
      <c r="H65" s="15" t="n">
        <f aca="false">H64-H67</f>
        <v>3923462000</v>
      </c>
      <c r="I65" s="15" t="n">
        <f aca="false">I64-I67</f>
        <v>16376399000</v>
      </c>
      <c r="J65" s="15" t="n">
        <f aca="false">J64-J67</f>
        <v>22242069601</v>
      </c>
      <c r="K65" s="15" t="n">
        <f aca="false">K64-K67</f>
        <v>36004000</v>
      </c>
      <c r="L65" s="15" t="n">
        <f aca="false">L64-L67</f>
        <v>3920851119</v>
      </c>
      <c r="M65" s="15" t="n">
        <f aca="false">M64-M67</f>
        <v>3000000</v>
      </c>
      <c r="N65" s="15" t="n">
        <f aca="false">N64-N67</f>
        <v>164983481</v>
      </c>
      <c r="O65" s="15" t="n">
        <f aca="false">O64-O67</f>
        <v>243107000</v>
      </c>
      <c r="P65" s="15" t="n">
        <f aca="false">P64-P67</f>
        <v>4367945600</v>
      </c>
      <c r="Q65" s="15" t="n">
        <f aca="false">Q64-Q67</f>
        <v>1287613000</v>
      </c>
      <c r="R65" s="15" t="n">
        <f aca="false">R64-R67</f>
        <v>16586511001</v>
      </c>
    </row>
    <row collapsed="false" customFormat="true" customHeight="true" hidden="false" ht="15" outlineLevel="0" r="66" s="34">
      <c r="A66" s="33" t="s">
        <v>142</v>
      </c>
      <c r="B66" s="33"/>
      <c r="C66" s="33"/>
      <c r="D66" s="15" t="n">
        <v>0</v>
      </c>
      <c r="E66" s="15" t="n">
        <v>0</v>
      </c>
      <c r="F66" s="15" t="n">
        <v>0</v>
      </c>
      <c r="G66" s="15" t="n">
        <v>0</v>
      </c>
      <c r="H66" s="15" t="n">
        <v>0</v>
      </c>
      <c r="I66" s="15" t="n">
        <v>0</v>
      </c>
      <c r="J66" s="15" t="n">
        <v>0</v>
      </c>
      <c r="K66" s="15" t="n">
        <v>0</v>
      </c>
      <c r="L66" s="15" t="n">
        <v>0</v>
      </c>
      <c r="M66" s="15" t="n">
        <v>0</v>
      </c>
      <c r="N66" s="15" t="n">
        <v>0</v>
      </c>
      <c r="O66" s="15" t="n">
        <v>0</v>
      </c>
      <c r="P66" s="15" t="n">
        <v>0</v>
      </c>
      <c r="Q66" s="15" t="n">
        <v>0</v>
      </c>
      <c r="R66" s="15" t="n">
        <v>0</v>
      </c>
    </row>
    <row collapsed="false" customFormat="true" customHeight="true" hidden="false" ht="15" outlineLevel="0" r="67" s="34">
      <c r="A67" s="33" t="s">
        <v>143</v>
      </c>
      <c r="B67" s="33"/>
      <c r="C67" s="35"/>
      <c r="D67" s="15" t="n">
        <v>1088272000</v>
      </c>
      <c r="E67" s="15" t="n">
        <v>4210000</v>
      </c>
      <c r="F67" s="15" t="n">
        <v>0</v>
      </c>
      <c r="G67" s="15" t="n">
        <v>0</v>
      </c>
      <c r="H67" s="15" t="n">
        <v>4210000</v>
      </c>
      <c r="I67" s="15" t="n">
        <f aca="false">D67-H67</f>
        <v>1084062000</v>
      </c>
      <c r="J67" s="15" t="n">
        <v>1088272000</v>
      </c>
      <c r="K67" s="15" t="n">
        <v>4210000</v>
      </c>
      <c r="L67" s="15" t="n">
        <v>0</v>
      </c>
      <c r="M67" s="15" t="n">
        <v>0</v>
      </c>
      <c r="N67" s="15" t="n">
        <v>0</v>
      </c>
      <c r="O67" s="15" t="n">
        <v>0</v>
      </c>
      <c r="P67" s="15" t="n">
        <v>4210000</v>
      </c>
      <c r="Q67" s="15" t="n">
        <v>0</v>
      </c>
      <c r="R67" s="15" t="n">
        <f aca="false">J67-P67</f>
        <v>1084062000</v>
      </c>
    </row>
    <row collapsed="false" customFormat="false" customHeight="true" hidden="false" ht="15" outlineLevel="0" r="69">
      <c r="A69" s="36" t="s">
        <v>144</v>
      </c>
      <c r="B69" s="36"/>
      <c r="R69" s="37"/>
    </row>
  </sheetData>
  <mergeCells count="29">
    <mergeCell ref="A1:R1"/>
    <mergeCell ref="A2:R2"/>
    <mergeCell ref="A4:R4"/>
    <mergeCell ref="A5:R5"/>
    <mergeCell ref="A7:A9"/>
    <mergeCell ref="B7:B9"/>
    <mergeCell ref="C7:C9"/>
    <mergeCell ref="D7:I7"/>
    <mergeCell ref="J7:R7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O8"/>
    <mergeCell ref="P8:P9"/>
    <mergeCell ref="Q8:Q9"/>
    <mergeCell ref="R8:R9"/>
    <mergeCell ref="A43:C43"/>
    <mergeCell ref="A49:C49"/>
    <mergeCell ref="A52:C52"/>
    <mergeCell ref="A61:C61"/>
    <mergeCell ref="A62:C62"/>
    <mergeCell ref="A64:C64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8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