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0" windowWidth="27795" windowHeight="12105" firstSheet="39" activeTab="44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4. évi bánk és pénztár záró" sheetId="46" r:id="rId45"/>
    <sheet name="adatszolgáltatás" sheetId="45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G10" i="33" l="1"/>
  <c r="AH95" i="28" l="1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H33" i="28"/>
  <c r="AG33" i="28"/>
  <c r="AH32" i="28"/>
  <c r="AG32" i="28"/>
  <c r="AH30" i="28"/>
  <c r="AG30" i="28"/>
  <c r="AH29" i="28"/>
  <c r="AG29" i="28"/>
  <c r="AH28" i="28"/>
  <c r="AG28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AJ96" i="28"/>
  <c r="AI96" i="28"/>
  <c r="AJ87" i="28"/>
  <c r="AI87" i="28"/>
  <c r="AJ82" i="28"/>
  <c r="AI82" i="28"/>
  <c r="AJ74" i="28"/>
  <c r="AI74" i="28"/>
  <c r="AJ61" i="28"/>
  <c r="AI61" i="28"/>
  <c r="AJ51" i="28"/>
  <c r="AJ52" i="28" s="1"/>
  <c r="AI51" i="28"/>
  <c r="AI52" i="28" s="1"/>
  <c r="AJ45" i="28"/>
  <c r="AI45" i="28"/>
  <c r="AJ42" i="28"/>
  <c r="AI42" i="28"/>
  <c r="AJ34" i="28"/>
  <c r="AI34" i="28"/>
  <c r="AJ31" i="28"/>
  <c r="AI31" i="28"/>
  <c r="AJ25" i="28"/>
  <c r="AJ26" i="28" s="1"/>
  <c r="AJ97" i="28" s="1"/>
  <c r="AI25" i="28"/>
  <c r="AI26" i="28" s="1"/>
  <c r="AI97" i="28" s="1"/>
  <c r="AJ21" i="28"/>
  <c r="AI21" i="28"/>
  <c r="G25" i="33" l="1"/>
  <c r="C26" i="33"/>
  <c r="E26" i="33"/>
  <c r="F26" i="33"/>
  <c r="G32" i="33"/>
  <c r="G33" i="33"/>
  <c r="C34" i="33"/>
  <c r="E34" i="33"/>
  <c r="F34" i="33"/>
  <c r="G34" i="33"/>
  <c r="AO20" i="23" l="1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AG8" i="26" l="1"/>
  <c r="E57" i="46" l="1"/>
  <c r="E55" i="46"/>
  <c r="E50" i="46"/>
  <c r="G17" i="46"/>
  <c r="G12" i="46"/>
  <c r="G2" i="46"/>
  <c r="E39" i="46"/>
  <c r="G39" i="46" s="1"/>
  <c r="G38" i="46"/>
  <c r="G37" i="46"/>
  <c r="G35" i="46"/>
  <c r="E35" i="46"/>
  <c r="G34" i="46"/>
  <c r="G33" i="46"/>
  <c r="G31" i="46"/>
  <c r="E31" i="46"/>
  <c r="G30" i="46"/>
  <c r="G29" i="46"/>
  <c r="G27" i="46"/>
  <c r="E27" i="46"/>
  <c r="G26" i="46"/>
  <c r="G25" i="46"/>
  <c r="G22" i="46"/>
  <c r="F21" i="46"/>
  <c r="F23" i="46" s="1"/>
  <c r="E21" i="46"/>
  <c r="G21" i="46" s="1"/>
  <c r="E23" i="46" l="1"/>
  <c r="G23" i="46" s="1"/>
  <c r="AH96" i="28" l="1"/>
  <c r="AG96" i="28"/>
  <c r="AK96" i="28"/>
  <c r="AL96" i="28"/>
  <c r="AG87" i="28"/>
  <c r="AK87" i="28"/>
  <c r="AL87" i="28"/>
  <c r="AG82" i="28"/>
  <c r="AG61" i="28"/>
  <c r="AG51" i="28"/>
  <c r="AG45" i="28"/>
  <c r="AG42" i="28"/>
  <c r="AG34" i="28"/>
  <c r="AK34" i="28"/>
  <c r="AL34" i="28"/>
  <c r="AG31" i="28"/>
  <c r="AG25" i="28"/>
  <c r="AG21" i="28"/>
  <c r="AG27" i="28"/>
  <c r="AH27" i="28"/>
  <c r="AH34" i="28"/>
  <c r="AH61" i="28"/>
  <c r="AG74" i="28"/>
  <c r="AT96" i="28"/>
  <c r="AT87" i="28"/>
  <c r="AT82" i="28"/>
  <c r="AT74" i="28"/>
  <c r="AT61" i="28"/>
  <c r="AT52" i="28"/>
  <c r="AT51" i="28"/>
  <c r="AT45" i="28"/>
  <c r="AT42" i="28"/>
  <c r="AT34" i="28"/>
  <c r="AT31" i="28"/>
  <c r="AT25" i="28"/>
  <c r="AT21" i="28"/>
  <c r="AT26" i="28" s="1"/>
  <c r="AS96" i="28"/>
  <c r="AS87" i="28"/>
  <c r="AS82" i="28"/>
  <c r="AS74" i="28"/>
  <c r="AS61" i="28"/>
  <c r="AS51" i="28"/>
  <c r="AS52" i="28" s="1"/>
  <c r="AS45" i="28"/>
  <c r="AS42" i="28"/>
  <c r="AS34" i="28"/>
  <c r="AS31" i="28"/>
  <c r="AS25" i="28"/>
  <c r="AS21" i="28"/>
  <c r="AS26" i="28" s="1"/>
  <c r="AG52" i="28" l="1"/>
  <c r="AG26" i="28"/>
  <c r="AH74" i="28"/>
  <c r="AH31" i="28"/>
  <c r="AH45" i="28"/>
  <c r="AH51" i="28"/>
  <c r="AH21" i="28"/>
  <c r="AH42" i="28"/>
  <c r="AH25" i="28"/>
  <c r="AH26" i="28" s="1"/>
  <c r="AH82" i="28"/>
  <c r="AH87" i="28"/>
  <c r="AS97" i="28"/>
  <c r="AT97" i="28"/>
  <c r="AH52" i="28" l="1"/>
  <c r="AH97" i="28"/>
  <c r="F12" i="33"/>
  <c r="AG8" i="23" l="1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AG7" i="23"/>
  <c r="BG96" i="28" l="1"/>
  <c r="BH96" i="28"/>
  <c r="BG87" i="28"/>
  <c r="BH87" i="28"/>
  <c r="BG82" i="28"/>
  <c r="BH82" i="28"/>
  <c r="BG74" i="28"/>
  <c r="BH74" i="28"/>
  <c r="BG61" i="28"/>
  <c r="BH61" i="28"/>
  <c r="BG51" i="28"/>
  <c r="BH51" i="28"/>
  <c r="BG52" i="28"/>
  <c r="BG97" i="28" s="1"/>
  <c r="BG42" i="28"/>
  <c r="BH42" i="28"/>
  <c r="BH52" i="28" s="1"/>
  <c r="BH97" i="28" s="1"/>
  <c r="BG31" i="28"/>
  <c r="BH31" i="28"/>
  <c r="BG26" i="28"/>
  <c r="BH26" i="28"/>
  <c r="BG21" i="28"/>
  <c r="BH21" i="28"/>
  <c r="I14" i="44" l="1"/>
  <c r="B14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E6" i="44"/>
  <c r="D6" i="44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C36" i="41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9" i="40"/>
  <c r="I10" i="40"/>
  <c r="H36" i="40"/>
  <c r="H10" i="40"/>
  <c r="H9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E33" i="34"/>
  <c r="D33" i="34"/>
  <c r="D41" i="41" l="1"/>
  <c r="D53" i="41" s="1"/>
  <c r="C41" i="41"/>
  <c r="E14" i="40"/>
  <c r="E22" i="40" s="1"/>
  <c r="E23" i="40" s="1"/>
  <c r="E25" i="40" s="1"/>
  <c r="BT96" i="28"/>
  <c r="J36" i="41" s="1"/>
  <c r="J36" i="37" s="1"/>
  <c r="BS96" i="28"/>
  <c r="BT87" i="28"/>
  <c r="BS87" i="28"/>
  <c r="BT82" i="28"/>
  <c r="BS82" i="28"/>
  <c r="BT74" i="28"/>
  <c r="BS74" i="28"/>
  <c r="BT61" i="28"/>
  <c r="BS61" i="28"/>
  <c r="BT51" i="28"/>
  <c r="BT52" i="28" s="1"/>
  <c r="BS51" i="28"/>
  <c r="BS52" i="28" s="1"/>
  <c r="BT45" i="28"/>
  <c r="BS45" i="28"/>
  <c r="BT42" i="28"/>
  <c r="BS42" i="28"/>
  <c r="BT34" i="28"/>
  <c r="BS34" i="28"/>
  <c r="BT31" i="28"/>
  <c r="BS31" i="28"/>
  <c r="BT25" i="28"/>
  <c r="BT26" i="28" s="1"/>
  <c r="BT97" i="28" s="1"/>
  <c r="BS25" i="28"/>
  <c r="BS26" i="28" s="1"/>
  <c r="BS97" i="28" s="1"/>
  <c r="BT21" i="28"/>
  <c r="BS21" i="28"/>
  <c r="C53" i="41" l="1"/>
  <c r="C28" i="32"/>
  <c r="D28" i="32"/>
  <c r="B28" i="32"/>
  <c r="C40" i="32"/>
  <c r="C32" i="32" s="1"/>
  <c r="D40" i="32"/>
  <c r="D32" i="32" s="1"/>
  <c r="B40" i="32"/>
  <c r="E40" i="32" s="1"/>
  <c r="B23" i="32"/>
  <c r="D43" i="32"/>
  <c r="C43" i="32"/>
  <c r="C26" i="32" s="1"/>
  <c r="B43" i="32"/>
  <c r="E42" i="32"/>
  <c r="E41" i="32"/>
  <c r="E39" i="32"/>
  <c r="E38" i="32"/>
  <c r="E37" i="32"/>
  <c r="E36" i="32"/>
  <c r="E31" i="32"/>
  <c r="E30" i="32"/>
  <c r="E29" i="32"/>
  <c r="E28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C33" i="32" l="1"/>
  <c r="E13" i="44" s="1"/>
  <c r="E12" i="44" s="1"/>
  <c r="E19" i="44" s="1"/>
  <c r="C27" i="32"/>
  <c r="D26" i="32"/>
  <c r="B32" i="32"/>
  <c r="E32" i="32" s="1"/>
  <c r="E43" i="32"/>
  <c r="E11" i="32"/>
  <c r="E21" i="32"/>
  <c r="G18" i="33"/>
  <c r="G26" i="33" s="1"/>
  <c r="E12" i="33"/>
  <c r="C12" i="33"/>
  <c r="G11" i="33"/>
  <c r="G9" i="33"/>
  <c r="G8" i="33"/>
  <c r="G7" i="33"/>
  <c r="G6" i="33"/>
  <c r="G5" i="33"/>
  <c r="B26" i="32" l="1"/>
  <c r="B27" i="32" s="1"/>
  <c r="D33" i="32"/>
  <c r="F13" i="44" s="1"/>
  <c r="F12" i="44" s="1"/>
  <c r="F19" i="44" s="1"/>
  <c r="D27" i="32"/>
  <c r="G12" i="33"/>
  <c r="C47" i="31"/>
  <c r="C41" i="31"/>
  <c r="C53" i="31" s="1"/>
  <c r="E22" i="31"/>
  <c r="C19" i="31"/>
  <c r="E27" i="32" l="1"/>
  <c r="H7" i="41"/>
  <c r="I7" i="41" s="1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11" i="7"/>
  <c r="AG13" i="7"/>
  <c r="AH13" i="7"/>
  <c r="AG14" i="7"/>
  <c r="AH14" i="7"/>
  <c r="AG15" i="7"/>
  <c r="AH15" i="7"/>
  <c r="AG16" i="7"/>
  <c r="AH16" i="7"/>
  <c r="AG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G32" i="7"/>
  <c r="AG33" i="7"/>
  <c r="AG35" i="7"/>
  <c r="AH35" i="7"/>
  <c r="AH39" i="7"/>
  <c r="AG41" i="7"/>
  <c r="AG46" i="7"/>
  <c r="AG47" i="7"/>
  <c r="AH47" i="7"/>
  <c r="AG48" i="7"/>
  <c r="AG50" i="7"/>
  <c r="AH50" i="7"/>
  <c r="AG51" i="7"/>
  <c r="AH52" i="7"/>
  <c r="AG53" i="7"/>
  <c r="AH53" i="7"/>
  <c r="AG54" i="7"/>
  <c r="AH54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H51" i="7" s="1"/>
  <c r="AG51" i="19"/>
  <c r="AH50" i="19"/>
  <c r="AG50" i="19"/>
  <c r="AH48" i="19"/>
  <c r="AG48" i="19"/>
  <c r="AH47" i="19"/>
  <c r="AG47" i="19"/>
  <c r="AH46" i="19"/>
  <c r="AG46" i="19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H40" i="19"/>
  <c r="AG40" i="19"/>
  <c r="AH39" i="19"/>
  <c r="AG39" i="19"/>
  <c r="AH37" i="19"/>
  <c r="AG37" i="19"/>
  <c r="AG37" i="7" s="1"/>
  <c r="AH35" i="19"/>
  <c r="AG35" i="19"/>
  <c r="AH34" i="19"/>
  <c r="AH34" i="7" s="1"/>
  <c r="AG34" i="19"/>
  <c r="AG34" i="7" s="1"/>
  <c r="AH33" i="19"/>
  <c r="AH33" i="7" s="1"/>
  <c r="AG33" i="19"/>
  <c r="AH32" i="19"/>
  <c r="AH32" i="7" s="1"/>
  <c r="AG32" i="19"/>
  <c r="AH31" i="19"/>
  <c r="AH31" i="7" s="1"/>
  <c r="AG31" i="19"/>
  <c r="AG31" i="7" s="1"/>
  <c r="AH30" i="19"/>
  <c r="AH30" i="7" s="1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H20" i="7" s="1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H8" i="7" s="1"/>
  <c r="AG8" i="19"/>
  <c r="AG8" i="7" s="1"/>
  <c r="AH7" i="19"/>
  <c r="AH7" i="7" s="1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C12" i="19"/>
  <c r="BC18" i="19" s="1"/>
  <c r="BC64" i="19" s="1"/>
  <c r="AK25" i="28"/>
  <c r="AL25" i="28"/>
  <c r="AM25" i="28"/>
  <c r="AN25" i="28"/>
  <c r="AO25" i="28"/>
  <c r="AP25" i="28"/>
  <c r="AQ25" i="28"/>
  <c r="AR25" i="28"/>
  <c r="AU25" i="28"/>
  <c r="AV25" i="28"/>
  <c r="AW25" i="28"/>
  <c r="AX25" i="28"/>
  <c r="AY25" i="28"/>
  <c r="AZ25" i="28"/>
  <c r="BA25" i="28"/>
  <c r="BB25" i="28"/>
  <c r="BC25" i="28"/>
  <c r="BD25" i="28"/>
  <c r="BE25" i="28"/>
  <c r="BF25" i="28"/>
  <c r="BI25" i="28"/>
  <c r="BJ25" i="28"/>
  <c r="BK25" i="28"/>
  <c r="BL25" i="28"/>
  <c r="BM25" i="28"/>
  <c r="BN25" i="28"/>
  <c r="BO25" i="28"/>
  <c r="BP25" i="28"/>
  <c r="BQ25" i="28"/>
  <c r="CF96" i="28"/>
  <c r="CE96" i="28"/>
  <c r="CF87" i="28"/>
  <c r="CE87" i="28"/>
  <c r="CF82" i="28"/>
  <c r="CE82" i="28"/>
  <c r="CF74" i="28"/>
  <c r="CE74" i="28"/>
  <c r="CF61" i="28"/>
  <c r="CE61" i="28"/>
  <c r="CF51" i="28"/>
  <c r="CE51" i="28"/>
  <c r="CF45" i="28"/>
  <c r="CE45" i="28"/>
  <c r="CF42" i="28"/>
  <c r="CE42" i="28"/>
  <c r="CF34" i="28"/>
  <c r="CE34" i="28"/>
  <c r="CE52" i="28" s="1"/>
  <c r="CF31" i="28"/>
  <c r="CE31" i="28"/>
  <c r="CF25" i="28"/>
  <c r="CE25" i="28"/>
  <c r="CF21" i="28"/>
  <c r="CF26" i="28" s="1"/>
  <c r="CE21" i="28"/>
  <c r="CE26" i="28" s="1"/>
  <c r="CE97" i="28" s="1"/>
  <c r="CD96" i="28"/>
  <c r="CC96" i="28"/>
  <c r="CB96" i="28"/>
  <c r="CA96" i="28"/>
  <c r="BZ96" i="28"/>
  <c r="BY96" i="28"/>
  <c r="CD87" i="28"/>
  <c r="CC87" i="28"/>
  <c r="CB87" i="28"/>
  <c r="CA87" i="28"/>
  <c r="BZ87" i="28"/>
  <c r="BY87" i="28"/>
  <c r="CD82" i="28"/>
  <c r="CC82" i="28"/>
  <c r="CB82" i="28"/>
  <c r="CA82" i="28"/>
  <c r="BZ82" i="28"/>
  <c r="BY82" i="28"/>
  <c r="CD74" i="28"/>
  <c r="CC74" i="28"/>
  <c r="CB74" i="28"/>
  <c r="CA74" i="28"/>
  <c r="BZ74" i="28"/>
  <c r="BY74" i="28"/>
  <c r="CD61" i="28"/>
  <c r="CC61" i="28"/>
  <c r="CB61" i="28"/>
  <c r="CA61" i="28"/>
  <c r="BZ61" i="28"/>
  <c r="BY61" i="28"/>
  <c r="CD51" i="28"/>
  <c r="CC51" i="28"/>
  <c r="CB51" i="28"/>
  <c r="CA51" i="28"/>
  <c r="BZ51" i="28"/>
  <c r="BY51" i="28"/>
  <c r="CD45" i="28"/>
  <c r="CC45" i="28"/>
  <c r="CB45" i="28"/>
  <c r="CA45" i="28"/>
  <c r="BZ45" i="28"/>
  <c r="BY45" i="28"/>
  <c r="CD42" i="28"/>
  <c r="CC42" i="28"/>
  <c r="CB42" i="28"/>
  <c r="CA42" i="28"/>
  <c r="BZ42" i="28"/>
  <c r="BY42" i="28"/>
  <c r="CD34" i="28"/>
  <c r="CC34" i="28"/>
  <c r="CB34" i="28"/>
  <c r="CA34" i="28"/>
  <c r="BZ34" i="28"/>
  <c r="BY34" i="28"/>
  <c r="CD31" i="28"/>
  <c r="CC31" i="28"/>
  <c r="CB31" i="28"/>
  <c r="CA31" i="28"/>
  <c r="BZ31" i="28"/>
  <c r="BY31" i="28"/>
  <c r="CD25" i="28"/>
  <c r="CC25" i="28"/>
  <c r="CB25" i="28"/>
  <c r="CB26" i="28" s="1"/>
  <c r="CA25" i="28"/>
  <c r="BZ25" i="28"/>
  <c r="BY25" i="28"/>
  <c r="CD21" i="28"/>
  <c r="CC21" i="28"/>
  <c r="CC26" i="28" s="1"/>
  <c r="CB21" i="28"/>
  <c r="CA21" i="28"/>
  <c r="BZ21" i="28"/>
  <c r="BY21" i="28"/>
  <c r="BY26" i="28" s="1"/>
  <c r="BX96" i="28"/>
  <c r="BW96" i="28"/>
  <c r="BV96" i="28"/>
  <c r="BU96" i="28"/>
  <c r="BR96" i="28"/>
  <c r="BQ96" i="28"/>
  <c r="BX87" i="28"/>
  <c r="BW87" i="28"/>
  <c r="BV87" i="28"/>
  <c r="BU87" i="28"/>
  <c r="BR87" i="28"/>
  <c r="BQ87" i="28"/>
  <c r="BX82" i="28"/>
  <c r="BW82" i="28"/>
  <c r="BV82" i="28"/>
  <c r="BU82" i="28"/>
  <c r="BR82" i="28"/>
  <c r="BQ82" i="28"/>
  <c r="BX74" i="28"/>
  <c r="BW74" i="28"/>
  <c r="BV74" i="28"/>
  <c r="BU74" i="28"/>
  <c r="BR74" i="28"/>
  <c r="J10" i="41" s="1"/>
  <c r="J10" i="37" s="1"/>
  <c r="BQ74" i="28"/>
  <c r="BX61" i="28"/>
  <c r="BW61" i="28"/>
  <c r="BV61" i="28"/>
  <c r="BU61" i="28"/>
  <c r="BR61" i="28"/>
  <c r="BQ61" i="28"/>
  <c r="BX51" i="28"/>
  <c r="BW51" i="28"/>
  <c r="BV51" i="28"/>
  <c r="BV52" i="28" s="1"/>
  <c r="BU51" i="28"/>
  <c r="BR51" i="28"/>
  <c r="BQ51" i="28"/>
  <c r="BX45" i="28"/>
  <c r="BW45" i="28"/>
  <c r="BV45" i="28"/>
  <c r="BU45" i="28"/>
  <c r="BR45" i="28"/>
  <c r="BQ45" i="28"/>
  <c r="BX42" i="28"/>
  <c r="BW42" i="28"/>
  <c r="BV42" i="28"/>
  <c r="BU42" i="28"/>
  <c r="BR42" i="28"/>
  <c r="BQ42" i="28"/>
  <c r="BX34" i="28"/>
  <c r="BW34" i="28"/>
  <c r="BV34" i="28"/>
  <c r="BU34" i="28"/>
  <c r="BR34" i="28"/>
  <c r="BQ34" i="28"/>
  <c r="BX31" i="28"/>
  <c r="BW31" i="28"/>
  <c r="BV31" i="28"/>
  <c r="BU31" i="28"/>
  <c r="BR31" i="28"/>
  <c r="BQ31" i="28"/>
  <c r="BX25" i="28"/>
  <c r="BW25" i="28"/>
  <c r="BV25" i="28"/>
  <c r="BU25" i="28"/>
  <c r="BR25" i="28"/>
  <c r="BX21" i="28"/>
  <c r="BW21" i="28"/>
  <c r="BV21" i="28"/>
  <c r="BV26" i="28" s="1"/>
  <c r="BU21" i="28"/>
  <c r="BR21" i="28"/>
  <c r="BQ21" i="28"/>
  <c r="BQ26" i="28" s="1"/>
  <c r="BP96" i="28"/>
  <c r="BO96" i="28"/>
  <c r="BN96" i="28"/>
  <c r="BM96" i="28"/>
  <c r="BL96" i="28"/>
  <c r="BK96" i="28"/>
  <c r="BP87" i="28"/>
  <c r="BO87" i="28"/>
  <c r="BN87" i="28"/>
  <c r="BM87" i="28"/>
  <c r="BL87" i="28"/>
  <c r="BK87" i="28"/>
  <c r="BP82" i="28"/>
  <c r="BO82" i="28"/>
  <c r="BN82" i="28"/>
  <c r="BM82" i="28"/>
  <c r="BL82" i="28"/>
  <c r="BK82" i="28"/>
  <c r="BP74" i="28"/>
  <c r="BO74" i="28"/>
  <c r="BN74" i="28"/>
  <c r="BM74" i="28"/>
  <c r="BL74" i="28"/>
  <c r="BK74" i="28"/>
  <c r="BP61" i="28"/>
  <c r="BO61" i="28"/>
  <c r="BN61" i="28"/>
  <c r="BM61" i="28"/>
  <c r="BL61" i="28"/>
  <c r="BK61" i="28"/>
  <c r="BP51" i="28"/>
  <c r="BO51" i="28"/>
  <c r="BN51" i="28"/>
  <c r="BM51" i="28"/>
  <c r="BL51" i="28"/>
  <c r="BK51" i="28"/>
  <c r="BP45" i="28"/>
  <c r="BO45" i="28"/>
  <c r="BN45" i="28"/>
  <c r="BM45" i="28"/>
  <c r="BL45" i="28"/>
  <c r="BK45" i="28"/>
  <c r="BP42" i="28"/>
  <c r="BO42" i="28"/>
  <c r="BN42" i="28"/>
  <c r="BM42" i="28"/>
  <c r="BL42" i="28"/>
  <c r="BK42" i="28"/>
  <c r="BP34" i="28"/>
  <c r="BO34" i="28"/>
  <c r="BN34" i="28"/>
  <c r="BM34" i="28"/>
  <c r="BL34" i="28"/>
  <c r="BK34" i="28"/>
  <c r="BP31" i="28"/>
  <c r="BO31" i="28"/>
  <c r="BN31" i="28"/>
  <c r="BM31" i="28"/>
  <c r="BL31" i="28"/>
  <c r="BK31" i="28"/>
  <c r="BP21" i="28"/>
  <c r="BP26" i="28" s="1"/>
  <c r="BO21" i="28"/>
  <c r="BN21" i="28"/>
  <c r="BN26" i="28" s="1"/>
  <c r="BM21" i="28"/>
  <c r="BM26" i="28" s="1"/>
  <c r="BL21" i="28"/>
  <c r="BL26" i="28" s="1"/>
  <c r="BK21" i="28"/>
  <c r="BJ96" i="28"/>
  <c r="BI96" i="28"/>
  <c r="BF96" i="28"/>
  <c r="BE96" i="28"/>
  <c r="BD96" i="28"/>
  <c r="BC96" i="28"/>
  <c r="BJ87" i="28"/>
  <c r="BI87" i="28"/>
  <c r="BF87" i="28"/>
  <c r="BE87" i="28"/>
  <c r="BD87" i="28"/>
  <c r="BC87" i="28"/>
  <c r="BJ82" i="28"/>
  <c r="BI82" i="28"/>
  <c r="BF82" i="28"/>
  <c r="BE82" i="28"/>
  <c r="BD82" i="28"/>
  <c r="BC82" i="28"/>
  <c r="BJ74" i="28"/>
  <c r="BI74" i="28"/>
  <c r="BF74" i="28"/>
  <c r="BE74" i="28"/>
  <c r="BD74" i="28"/>
  <c r="BC74" i="28"/>
  <c r="BJ61" i="28"/>
  <c r="BI61" i="28"/>
  <c r="BF61" i="28"/>
  <c r="BE61" i="28"/>
  <c r="BD61" i="28"/>
  <c r="BC61" i="28"/>
  <c r="BJ51" i="28"/>
  <c r="BI51" i="28"/>
  <c r="BF51" i="28"/>
  <c r="BE51" i="28"/>
  <c r="BD51" i="28"/>
  <c r="BC51" i="28"/>
  <c r="BJ45" i="28"/>
  <c r="BI45" i="28"/>
  <c r="BF45" i="28"/>
  <c r="BE45" i="28"/>
  <c r="BD45" i="28"/>
  <c r="BC45" i="28"/>
  <c r="BJ42" i="28"/>
  <c r="BI42" i="28"/>
  <c r="BF42" i="28"/>
  <c r="BE42" i="28"/>
  <c r="BD42" i="28"/>
  <c r="BC42" i="28"/>
  <c r="BJ34" i="28"/>
  <c r="BI34" i="28"/>
  <c r="BF34" i="28"/>
  <c r="BE34" i="28"/>
  <c r="BD34" i="28"/>
  <c r="BC34" i="28"/>
  <c r="BJ31" i="28"/>
  <c r="BI31" i="28"/>
  <c r="BF31" i="28"/>
  <c r="BE31" i="28"/>
  <c r="BD31" i="28"/>
  <c r="BC31" i="28"/>
  <c r="BJ21" i="28"/>
  <c r="BJ26" i="28" s="1"/>
  <c r="BI21" i="28"/>
  <c r="BI26" i="28" s="1"/>
  <c r="BF21" i="28"/>
  <c r="BF26" i="28" s="1"/>
  <c r="BE21" i="28"/>
  <c r="BD21" i="28"/>
  <c r="BD26" i="28" s="1"/>
  <c r="BC21" i="28"/>
  <c r="BC26" i="28" s="1"/>
  <c r="CF52" i="28" l="1"/>
  <c r="CF97" i="28" s="1"/>
  <c r="BD64" i="19"/>
  <c r="BP52" i="28"/>
  <c r="BP97" i="28" s="1"/>
  <c r="BV97" i="28"/>
  <c r="BR26" i="28"/>
  <c r="BX26" i="28"/>
  <c r="BR52" i="28"/>
  <c r="BX52" i="28"/>
  <c r="CA26" i="28"/>
  <c r="BK52" i="28"/>
  <c r="BO52" i="28"/>
  <c r="BU26" i="28"/>
  <c r="BU97" i="28" s="1"/>
  <c r="BW26" i="28"/>
  <c r="BQ52" i="28"/>
  <c r="BQ97" i="28" s="1"/>
  <c r="BU52" i="28"/>
  <c r="CD26" i="28"/>
  <c r="BO26" i="28"/>
  <c r="BK26" i="28"/>
  <c r="CD52" i="28"/>
  <c r="CD97" i="28" s="1"/>
  <c r="CC52" i="28"/>
  <c r="CB52" i="28"/>
  <c r="CB97" i="28" s="1"/>
  <c r="CA52" i="28"/>
  <c r="BZ52" i="28"/>
  <c r="BY52" i="28"/>
  <c r="BZ26" i="28"/>
  <c r="BZ97" i="28" s="1"/>
  <c r="BW52" i="28"/>
  <c r="BO97" i="28"/>
  <c r="BN52" i="28"/>
  <c r="BN97" i="28" s="1"/>
  <c r="BM52" i="28"/>
  <c r="BM97" i="28" s="1"/>
  <c r="BJ64" i="19"/>
  <c r="BL52" i="28"/>
  <c r="BL97" i="28" s="1"/>
  <c r="BK97" i="28"/>
  <c r="BJ52" i="28"/>
  <c r="BJ97" i="28" s="1"/>
  <c r="BI52" i="28"/>
  <c r="BI97" i="28" s="1"/>
  <c r="BF52" i="28"/>
  <c r="BF97" i="28" s="1"/>
  <c r="BE52" i="28"/>
  <c r="BE26" i="28"/>
  <c r="BE97" i="28" s="1"/>
  <c r="BD52" i="28"/>
  <c r="BD97" i="28" s="1"/>
  <c r="BC52" i="28"/>
  <c r="BC97" i="28" s="1"/>
  <c r="BY97" i="28"/>
  <c r="CC97" i="28"/>
  <c r="CA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BB96" i="28"/>
  <c r="BA96" i="28"/>
  <c r="AZ96" i="28"/>
  <c r="AY96" i="28"/>
  <c r="AX96" i="28"/>
  <c r="AW96" i="28"/>
  <c r="AV96" i="28"/>
  <c r="AU96" i="28"/>
  <c r="AR96" i="28"/>
  <c r="AQ96" i="28"/>
  <c r="BB87" i="28"/>
  <c r="BA87" i="28"/>
  <c r="AZ87" i="28"/>
  <c r="AY87" i="28"/>
  <c r="AX87" i="28"/>
  <c r="J35" i="41" s="1"/>
  <c r="AW87" i="28"/>
  <c r="AV87" i="28"/>
  <c r="AU87" i="28"/>
  <c r="AR87" i="28"/>
  <c r="AQ87" i="28"/>
  <c r="BB82" i="28"/>
  <c r="BA82" i="28"/>
  <c r="AZ82" i="28"/>
  <c r="AY82" i="28"/>
  <c r="AX82" i="28"/>
  <c r="AW82" i="28"/>
  <c r="AV82" i="28"/>
  <c r="AU82" i="28"/>
  <c r="AR82" i="28"/>
  <c r="AQ82" i="28"/>
  <c r="BB74" i="28"/>
  <c r="BA74" i="28"/>
  <c r="AZ74" i="28"/>
  <c r="AY74" i="28"/>
  <c r="AX74" i="28"/>
  <c r="AW74" i="28"/>
  <c r="AV74" i="28"/>
  <c r="AU74" i="28"/>
  <c r="AR74" i="28"/>
  <c r="AQ74" i="28"/>
  <c r="BB61" i="28"/>
  <c r="BA61" i="28"/>
  <c r="AZ61" i="28"/>
  <c r="AY61" i="28"/>
  <c r="AX61" i="28"/>
  <c r="AW61" i="28"/>
  <c r="AV61" i="28"/>
  <c r="AU61" i="28"/>
  <c r="AR61" i="28"/>
  <c r="AQ61" i="28"/>
  <c r="BB51" i="28"/>
  <c r="BA51" i="28"/>
  <c r="AZ51" i="28"/>
  <c r="AY51" i="28"/>
  <c r="AX51" i="28"/>
  <c r="AW51" i="28"/>
  <c r="AV51" i="28"/>
  <c r="AU51" i="28"/>
  <c r="AR51" i="28"/>
  <c r="AQ51" i="28"/>
  <c r="BB45" i="28"/>
  <c r="BA45" i="28"/>
  <c r="AZ45" i="28"/>
  <c r="AY45" i="28"/>
  <c r="AX45" i="28"/>
  <c r="AW45" i="28"/>
  <c r="AV45" i="28"/>
  <c r="AU45" i="28"/>
  <c r="AR45" i="28"/>
  <c r="AQ45" i="28"/>
  <c r="BB42" i="28"/>
  <c r="BA42" i="28"/>
  <c r="AZ42" i="28"/>
  <c r="AY42" i="28"/>
  <c r="AX42" i="28"/>
  <c r="AW42" i="28"/>
  <c r="AV42" i="28"/>
  <c r="AU42" i="28"/>
  <c r="AR42" i="28"/>
  <c r="AQ42" i="28"/>
  <c r="BB34" i="28"/>
  <c r="BA34" i="28"/>
  <c r="AZ34" i="28"/>
  <c r="AY34" i="28"/>
  <c r="AX34" i="28"/>
  <c r="AW34" i="28"/>
  <c r="AV34" i="28"/>
  <c r="AU34" i="28"/>
  <c r="AR34" i="28"/>
  <c r="AQ34" i="28"/>
  <c r="BB31" i="28"/>
  <c r="BA31" i="28"/>
  <c r="AZ31" i="28"/>
  <c r="AY31" i="28"/>
  <c r="AX31" i="28"/>
  <c r="AW31" i="28"/>
  <c r="AV31" i="28"/>
  <c r="AU31" i="28"/>
  <c r="AR31" i="28"/>
  <c r="AQ31" i="28"/>
  <c r="BB21" i="28"/>
  <c r="BA21" i="28"/>
  <c r="BA26" i="28" s="1"/>
  <c r="AZ21" i="28"/>
  <c r="AZ26" i="28" s="1"/>
  <c r="AY21" i="28"/>
  <c r="AX21" i="28"/>
  <c r="AW21" i="28"/>
  <c r="AW26" i="28" s="1"/>
  <c r="AV21" i="28"/>
  <c r="AU21" i="28"/>
  <c r="AR21" i="28"/>
  <c r="AQ21" i="28"/>
  <c r="AQ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P96" i="28"/>
  <c r="AO96" i="28"/>
  <c r="AN96" i="28"/>
  <c r="AM96" i="28"/>
  <c r="AP87" i="28"/>
  <c r="AO87" i="28"/>
  <c r="AN87" i="28"/>
  <c r="AM87" i="28"/>
  <c r="H35" i="41"/>
  <c r="AP82" i="28"/>
  <c r="AO82" i="28"/>
  <c r="AN82" i="28"/>
  <c r="AM82" i="28"/>
  <c r="AL82" i="28"/>
  <c r="AK82" i="28"/>
  <c r="H34" i="41"/>
  <c r="I34" i="41" s="1"/>
  <c r="I34" i="37" s="1"/>
  <c r="AP74" i="28"/>
  <c r="AO74" i="28"/>
  <c r="AN74" i="28"/>
  <c r="AM74" i="28"/>
  <c r="AL74" i="28"/>
  <c r="AK74" i="28"/>
  <c r="AP61" i="28"/>
  <c r="AO61" i="28"/>
  <c r="AN61" i="28"/>
  <c r="AM61" i="28"/>
  <c r="AL61" i="28"/>
  <c r="AK61" i="28"/>
  <c r="H9" i="41"/>
  <c r="I9" i="41" s="1"/>
  <c r="I9" i="37" s="1"/>
  <c r="AP51" i="28"/>
  <c r="AO51" i="28"/>
  <c r="AN51" i="28"/>
  <c r="AM51" i="28"/>
  <c r="AL51" i="28"/>
  <c r="AK51" i="28"/>
  <c r="AP45" i="28"/>
  <c r="AO45" i="28"/>
  <c r="AN45" i="28"/>
  <c r="AM45" i="28"/>
  <c r="AL45" i="28"/>
  <c r="AK45" i="28"/>
  <c r="AP42" i="28"/>
  <c r="AO42" i="28"/>
  <c r="AN42" i="28"/>
  <c r="AM42" i="28"/>
  <c r="AL42" i="28"/>
  <c r="AK42" i="28"/>
  <c r="AP34" i="28"/>
  <c r="AO34" i="28"/>
  <c r="AN34" i="28"/>
  <c r="AM34" i="28"/>
  <c r="AP31" i="28"/>
  <c r="AO31" i="28"/>
  <c r="AN31" i="28"/>
  <c r="AM31" i="28"/>
  <c r="AL31" i="28"/>
  <c r="AK31" i="28"/>
  <c r="AP21" i="28"/>
  <c r="AO21" i="28"/>
  <c r="AN21" i="28"/>
  <c r="AM21" i="28"/>
  <c r="AL21" i="28"/>
  <c r="AK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G17" i="27"/>
  <c r="AG16" i="8" s="1"/>
  <c r="AH16" i="27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G95" i="23" s="1"/>
  <c r="AN86" i="23"/>
  <c r="AM86" i="23"/>
  <c r="AL86" i="23"/>
  <c r="AK86" i="23"/>
  <c r="AJ86" i="23"/>
  <c r="AH86" i="23" s="1"/>
  <c r="AI86" i="23"/>
  <c r="AG86" i="23" s="1"/>
  <c r="AN81" i="23"/>
  <c r="AM81" i="23"/>
  <c r="AL81" i="23"/>
  <c r="AK81" i="23"/>
  <c r="AJ81" i="23"/>
  <c r="AH81" i="23" s="1"/>
  <c r="AI81" i="23"/>
  <c r="AG81" i="23" s="1"/>
  <c r="AN73" i="23"/>
  <c r="AM73" i="23"/>
  <c r="AL73" i="23"/>
  <c r="AK73" i="23"/>
  <c r="AJ73" i="23"/>
  <c r="AH73" i="23" s="1"/>
  <c r="AI73" i="23"/>
  <c r="AG73" i="23" s="1"/>
  <c r="H10" i="38"/>
  <c r="AN60" i="23"/>
  <c r="AM60" i="23"/>
  <c r="AL60" i="23"/>
  <c r="AK60" i="23"/>
  <c r="AJ60" i="23"/>
  <c r="AI60" i="23"/>
  <c r="AG60" i="23" s="1"/>
  <c r="AN50" i="23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N41" i="23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J20" i="23"/>
  <c r="AH20" i="23" s="1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H17" i="7" s="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AL52" i="28" l="1"/>
  <c r="AK52" i="28"/>
  <c r="AO52" i="28"/>
  <c r="AH60" i="23"/>
  <c r="AH18" i="22"/>
  <c r="AH16" i="8"/>
  <c r="H43" i="37"/>
  <c r="H53" i="37" s="1"/>
  <c r="E43" i="31"/>
  <c r="E53" i="31" s="1"/>
  <c r="BW97" i="28"/>
  <c r="AI24" i="27"/>
  <c r="AI31" i="27" s="1"/>
  <c r="AH50" i="21"/>
  <c r="C9" i="38" s="1"/>
  <c r="O6" i="35"/>
  <c r="C7" i="37"/>
  <c r="C7" i="31"/>
  <c r="I35" i="41"/>
  <c r="J40" i="41"/>
  <c r="J54" i="41" s="1"/>
  <c r="J56" i="41" s="1"/>
  <c r="BX97" i="28"/>
  <c r="BR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K51" i="23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K26" i="28"/>
  <c r="AO26" i="28"/>
  <c r="AM52" i="28"/>
  <c r="AG10" i="29"/>
  <c r="AG9" i="2" s="1"/>
  <c r="AK22" i="29"/>
  <c r="AK29" i="29" s="1"/>
  <c r="AG15" i="29"/>
  <c r="E27" i="30"/>
  <c r="I27" i="30"/>
  <c r="AY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L26" i="28"/>
  <c r="AP26" i="28"/>
  <c r="AN52" i="28"/>
  <c r="AM65" i="21"/>
  <c r="AG25" i="21"/>
  <c r="AG24" i="22"/>
  <c r="AG31" i="22" s="1"/>
  <c r="AG8" i="20" s="1"/>
  <c r="AM25" i="23"/>
  <c r="AG29" i="24"/>
  <c r="AG9" i="20" s="1"/>
  <c r="AM26" i="28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N26" i="28"/>
  <c r="H10" i="41"/>
  <c r="I10" i="41" s="1"/>
  <c r="I10" i="37" s="1"/>
  <c r="H36" i="41"/>
  <c r="I36" i="41" s="1"/>
  <c r="I36" i="37" s="1"/>
  <c r="AN22" i="29"/>
  <c r="AN29" i="29" s="1"/>
  <c r="AH27" i="29"/>
  <c r="D27" i="30"/>
  <c r="H27" i="30"/>
  <c r="L27" i="30"/>
  <c r="AR26" i="28"/>
  <c r="AX26" i="28"/>
  <c r="BB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V26" i="28"/>
  <c r="AU26" i="28"/>
  <c r="AQ52" i="28"/>
  <c r="AQ97" i="28" s="1"/>
  <c r="AU52" i="28"/>
  <c r="AW52" i="28"/>
  <c r="AW97" i="28" s="1"/>
  <c r="AY52" i="28"/>
  <c r="BA52" i="28"/>
  <c r="BA97" i="28" s="1"/>
  <c r="AR52" i="28"/>
  <c r="AV52" i="28"/>
  <c r="AX52" i="28"/>
  <c r="AX97" i="28" s="1"/>
  <c r="AZ52" i="28"/>
  <c r="AZ97" i="28" s="1"/>
  <c r="BB52" i="28"/>
  <c r="J8" i="41" s="1"/>
  <c r="J13" i="41" s="1"/>
  <c r="J23" i="41" s="1"/>
  <c r="J25" i="41" s="1"/>
  <c r="AP52" i="28"/>
  <c r="AP97" i="28" s="1"/>
  <c r="AO97" i="28"/>
  <c r="AJ51" i="23"/>
  <c r="AH51" i="23" s="1"/>
  <c r="AJ25" i="23"/>
  <c r="AH25" i="23" s="1"/>
  <c r="H6" i="38" s="1"/>
  <c r="AI51" i="23"/>
  <c r="AG51" i="23" s="1"/>
  <c r="AI25" i="23"/>
  <c r="AG25" i="23" s="1"/>
  <c r="AG39" i="21"/>
  <c r="AG65" i="21" s="1"/>
  <c r="AH39" i="21"/>
  <c r="AY97" i="28" l="1"/>
  <c r="AM97" i="28"/>
  <c r="H40" i="41"/>
  <c r="AV97" i="28"/>
  <c r="AH31" i="22"/>
  <c r="AH8" i="20" s="1"/>
  <c r="C18" i="38"/>
  <c r="AH65" i="21"/>
  <c r="AH5" i="20" s="1"/>
  <c r="C8" i="38"/>
  <c r="F8" i="38" s="1"/>
  <c r="F8" i="37" s="1"/>
  <c r="F7" i="38"/>
  <c r="C13" i="38"/>
  <c r="E6" i="35"/>
  <c r="G6" i="35"/>
  <c r="I6" i="35"/>
  <c r="K6" i="35"/>
  <c r="M6" i="35"/>
  <c r="C6" i="35"/>
  <c r="D6" i="35"/>
  <c r="F6" i="35"/>
  <c r="H6" i="35"/>
  <c r="J6" i="35"/>
  <c r="L6" i="35"/>
  <c r="N6" i="35"/>
  <c r="AG5" i="20"/>
  <c r="AK97" i="28"/>
  <c r="I35" i="37"/>
  <c r="I40" i="37" s="1"/>
  <c r="I54" i="37" s="1"/>
  <c r="I56" i="37" s="1"/>
  <c r="I40" i="41"/>
  <c r="I54" i="41" s="1"/>
  <c r="I56" i="41" s="1"/>
  <c r="K6" i="38"/>
  <c r="AL97" i="28"/>
  <c r="AN97" i="28"/>
  <c r="AJ96" i="23"/>
  <c r="H8" i="38"/>
  <c r="K8" i="38" s="1"/>
  <c r="K8" i="37" s="1"/>
  <c r="AG97" i="28"/>
  <c r="AH24" i="27"/>
  <c r="C15" i="41" s="1"/>
  <c r="H6" i="41"/>
  <c r="H8" i="41"/>
  <c r="I8" i="41" s="1"/>
  <c r="AL96" i="23"/>
  <c r="AI96" i="23"/>
  <c r="AG96" i="23" s="1"/>
  <c r="BB97" i="28"/>
  <c r="AR97" i="28"/>
  <c r="AU97" i="28"/>
  <c r="AH22" i="24"/>
  <c r="AH29" i="24" s="1"/>
  <c r="AH9" i="20" s="1"/>
  <c r="AM96" i="23"/>
  <c r="AG10" i="20"/>
  <c r="AG24" i="27"/>
  <c r="AG6" i="20"/>
  <c r="AG7" i="20" s="1"/>
  <c r="AH10" i="20" l="1"/>
  <c r="H54" i="41"/>
  <c r="F18" i="38"/>
  <c r="C14" i="38"/>
  <c r="D15" i="41"/>
  <c r="C14" i="41"/>
  <c r="C22" i="41" s="1"/>
  <c r="F7" i="37"/>
  <c r="F13" i="37" s="1"/>
  <c r="F23" i="37" s="1"/>
  <c r="F25" i="37" s="1"/>
  <c r="F13" i="38"/>
  <c r="AH96" i="23"/>
  <c r="AH6" i="20" s="1"/>
  <c r="AH7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G6" i="26"/>
  <c r="AG24" i="26" s="1"/>
  <c r="AH11" i="20" l="1"/>
  <c r="AH19" i="20" s="1"/>
  <c r="H56" i="41"/>
  <c r="F14" i="38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H8" i="26"/>
  <c r="AH6" i="26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12" i="19"/>
  <c r="C6" i="41" s="1"/>
  <c r="D6" i="41" s="1"/>
  <c r="D6" i="37" s="1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L38" i="19"/>
  <c r="AL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C35" i="41" l="1"/>
  <c r="AH55" i="7"/>
  <c r="AH24" i="7"/>
  <c r="C34" i="41"/>
  <c r="AH38" i="19"/>
  <c r="AH36" i="7"/>
  <c r="AH59" i="7"/>
  <c r="C10" i="41"/>
  <c r="E13" i="39"/>
  <c r="E9" i="37"/>
  <c r="E13" i="37" s="1"/>
  <c r="E23" i="37" s="1"/>
  <c r="E25" i="37" s="1"/>
  <c r="AH20" i="16"/>
  <c r="AG50" i="14"/>
  <c r="AG39" i="7"/>
  <c r="AG49" i="7"/>
  <c r="C64" i="38"/>
  <c r="H64" i="38"/>
  <c r="J40" i="39"/>
  <c r="J54" i="39" s="1"/>
  <c r="J56" i="39" s="1"/>
  <c r="AH18" i="19"/>
  <c r="AH18" i="7" s="1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O10" i="35" l="1"/>
  <c r="C35" i="37"/>
  <c r="C35" i="31"/>
  <c r="D34" i="41"/>
  <c r="C40" i="41"/>
  <c r="C34" i="31"/>
  <c r="O7" i="35"/>
  <c r="C34" i="37"/>
  <c r="AH38" i="7"/>
  <c r="C8" i="41"/>
  <c r="D8" i="41" s="1"/>
  <c r="D8" i="37" s="1"/>
  <c r="O5" i="35"/>
  <c r="C6" i="37"/>
  <c r="C6" i="31"/>
  <c r="C13" i="4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AG5" i="13"/>
  <c r="AG31" i="15"/>
  <c r="AG17" i="2"/>
  <c r="AG22" i="29"/>
  <c r="H54" i="39"/>
  <c r="I8" i="39"/>
  <c r="H13" i="39"/>
  <c r="AJ96" i="16"/>
  <c r="J6" i="39"/>
  <c r="AH18" i="29"/>
  <c r="AH17" i="2" s="1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AH24" i="11" l="1"/>
  <c r="AH17" i="8"/>
  <c r="I7" i="35"/>
  <c r="M7" i="35" s="1"/>
  <c r="C54" i="41"/>
  <c r="C56" i="41" s="1"/>
  <c r="C57" i="41"/>
  <c r="H57" i="41"/>
  <c r="H58" i="41"/>
  <c r="C58" i="41"/>
  <c r="D34" i="37"/>
  <c r="D40" i="37" s="1"/>
  <c r="D54" i="37" s="1"/>
  <c r="D56" i="37" s="1"/>
  <c r="D40" i="41"/>
  <c r="D54" i="41" s="1"/>
  <c r="D56" i="41" s="1"/>
  <c r="O8" i="35"/>
  <c r="C8" i="31"/>
  <c r="C8" i="37"/>
  <c r="D5" i="35"/>
  <c r="F5" i="35"/>
  <c r="H5" i="35"/>
  <c r="J5" i="35"/>
  <c r="L5" i="35"/>
  <c r="N5" i="35"/>
  <c r="E5" i="35"/>
  <c r="G5" i="35"/>
  <c r="I5" i="35"/>
  <c r="K5" i="35"/>
  <c r="M5" i="35"/>
  <c r="C5" i="35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9" i="37"/>
  <c r="C1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C58" i="39"/>
  <c r="AH31" i="11"/>
  <c r="AH23" i="8"/>
  <c r="AH22" i="29"/>
  <c r="H21" i="41" s="1"/>
  <c r="AH64" i="7"/>
  <c r="AH5" i="9" s="1"/>
  <c r="AG5" i="26"/>
  <c r="AG7" i="26" s="1"/>
  <c r="AM96" i="4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H19" i="13" l="1"/>
  <c r="C15" i="31"/>
  <c r="C14" i="31" s="1"/>
  <c r="C22" i="31" s="1"/>
  <c r="C23" i="31" s="1"/>
  <c r="C25" i="31" s="1"/>
  <c r="C63" i="31" s="1"/>
  <c r="C15" i="37"/>
  <c r="C14" i="37" s="1"/>
  <c r="C22" i="37" s="1"/>
  <c r="C23" i="37"/>
  <c r="C25" i="37" s="1"/>
  <c r="C63" i="37" s="1"/>
  <c r="H26" i="39"/>
  <c r="AH26" i="1"/>
  <c r="H7" i="40"/>
  <c r="I7" i="40" s="1"/>
  <c r="I7" i="37" s="1"/>
  <c r="F8" i="35"/>
  <c r="J8" i="35"/>
  <c r="N8" i="35"/>
  <c r="E8" i="35"/>
  <c r="I8" i="35"/>
  <c r="M8" i="35"/>
  <c r="H8" i="35"/>
  <c r="G8" i="35"/>
  <c r="K8" i="35"/>
  <c r="D8" i="35"/>
  <c r="L8" i="35"/>
  <c r="C8" i="35"/>
  <c r="H22" i="4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C9" i="35"/>
  <c r="C14" i="35" s="1"/>
  <c r="G9" i="35"/>
  <c r="G14" i="35" s="1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O17" i="35"/>
  <c r="H7" i="37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AH86" i="1" l="1"/>
  <c r="O22" i="35" s="1"/>
  <c r="H35" i="40"/>
  <c r="J35" i="40" s="1"/>
  <c r="J35" i="37" s="1"/>
  <c r="I14" i="35"/>
  <c r="N14" i="35"/>
  <c r="F14" i="35"/>
  <c r="L14" i="35"/>
  <c r="H25" i="41"/>
  <c r="H63" i="41" s="1"/>
  <c r="H27" i="41"/>
  <c r="C27" i="41"/>
  <c r="AH8" i="9"/>
  <c r="AH24" i="9" s="1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H35" i="37"/>
  <c r="I25" i="39"/>
  <c r="D18" i="39"/>
  <c r="AH9" i="26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24" i="26" l="1"/>
  <c r="AH25" i="26"/>
  <c r="AH10" i="26"/>
  <c r="AH11" i="26" s="1"/>
  <c r="AH21" i="26" s="1"/>
  <c r="AH9" i="9"/>
  <c r="O24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L16" i="35"/>
  <c r="E16" i="35"/>
  <c r="I16" i="35"/>
  <c r="M16" i="35"/>
  <c r="AH19" i="26"/>
  <c r="AG6" i="12"/>
  <c r="AG7" i="12" s="1"/>
  <c r="AG11" i="12" s="1"/>
  <c r="AG19" i="12" s="1"/>
  <c r="AG96" i="1"/>
  <c r="AG7" i="9" s="1"/>
  <c r="AG11" i="9" s="1"/>
  <c r="AH96" i="4"/>
  <c r="AH51" i="1"/>
  <c r="AG21" i="12"/>
  <c r="AH10" i="9" l="1"/>
  <c r="H16" i="35"/>
  <c r="C16" i="35"/>
  <c r="K16" i="35"/>
  <c r="G16" i="35"/>
  <c r="N16" i="35"/>
  <c r="J16" i="35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s="1"/>
  <c r="AH11" i="9" l="1"/>
  <c r="AH25" i="9"/>
  <c r="C18" i="40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19" i="9"/>
  <c r="AH21" i="9"/>
  <c r="AH21" i="12"/>
  <c r="AH19" i="12"/>
  <c r="E26" i="32"/>
  <c r="E33" i="32" s="1"/>
  <c r="B33" i="32"/>
  <c r="D13" i="44" s="1"/>
  <c r="D12" i="44" l="1"/>
  <c r="I13" i="44"/>
  <c r="E27" i="31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I12" i="44" l="1"/>
  <c r="I19" i="44" s="1"/>
  <c r="D19" i="44"/>
  <c r="C64" i="31"/>
  <c r="C22" i="40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<sst xmlns="http://schemas.openxmlformats.org/spreadsheetml/2006/main" count="5587" uniqueCount="1079">
  <si>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</si>
  <si>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</si>
  <si>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</si>
  <si>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</si>
  <si>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</si>
  <si>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</si>
  <si>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</si>
  <si>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</si>
  <si>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</si>
  <si>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</si>
  <si>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</si>
  <si>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</si>
  <si>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</si>
  <si>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</si>
  <si>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</si>
  <si>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</si>
  <si>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</si>
  <si>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</si>
  <si>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</si>
  <si>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</si>
  <si>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</si>
  <si>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</si>
  <si>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</si>
  <si>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</si>
  <si>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</si>
  <si>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</si>
  <si>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</si>
  <si>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</si>
  <si>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</si>
  <si>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</si>
  <si>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</si>
  <si>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</si>
  <si>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</si>
  <si>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</si>
  <si>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</si>
  <si>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</si>
  <si>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</si>
  <si>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</si>
  <si>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</si>
  <si>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</si>
  <si>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</si>
  <si>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</si>
  <si>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</si>
  <si>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</si>
  <si>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</si>
  <si>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</si>
  <si>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</si>
  <si>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</si>
  <si>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</si>
  <si>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</si>
  <si>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</si>
  <si>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</si>
  <si>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</si>
  <si>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</si>
  <si>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</si>
  <si>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</si>
  <si>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</si>
  <si>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</si>
  <si>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</si>
  <si>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</si>
  <si>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</si>
  <si>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</si>
  <si>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</si>
  <si>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</si>
  <si>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</si>
  <si>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</si>
  <si>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</si>
  <si>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</si>
  <si>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</si>
  <si>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</si>
  <si>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</si>
  <si>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</si>
  <si>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</si>
  <si>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</si>
  <si>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</si>
  <si>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</si>
  <si>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</si>
  <si>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</si>
  <si>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</si>
  <si>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</si>
  <si>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</si>
  <si>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</si>
  <si>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</si>
  <si>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</si>
  <si>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</si>
  <si>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</si>
  <si>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</si>
  <si>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</si>
  <si>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</si>
  <si>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</si>
  <si>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</si>
  <si>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</si>
  <si>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</si>
  <si>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</si>
  <si>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</si>
  <si>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</si>
  <si>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</si>
  <si>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</si>
  <si>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</si>
  <si>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</si>
  <si>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</si>
  <si>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</si>
  <si>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</si>
  <si>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</si>
  <si>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</si>
  <si>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</si>
  <si>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</si>
  <si>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</si>
  <si>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</si>
  <si>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</si>
  <si>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</si>
  <si>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</si>
  <si>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</si>
  <si>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</si>
  <si>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</si>
  <si>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</si>
  <si>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</si>
  <si>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</si>
  <si>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</si>
  <si>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</si>
  <si>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</si>
  <si>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</si>
  <si>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</si>
  <si>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</si>
  <si>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</si>
  <si>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</si>
  <si>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</si>
  <si>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</si>
  <si>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</si>
  <si>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</si>
  <si>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</si>
  <si>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</si>
  <si>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</si>
  <si>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</si>
  <si>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</si>
  <si>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</si>
  <si>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</si>
  <si>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</si>
  <si>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</si>
  <si>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</si>
  <si>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</si>
  <si>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</si>
  <si>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</si>
  <si>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</si>
  <si>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</si>
  <si>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</si>
  <si>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</si>
  <si>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</si>
  <si>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</si>
  <si>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</si>
  <si>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</si>
  <si>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</si>
  <si>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</si>
  <si>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</si>
  <si>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</si>
  <si>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</si>
  <si>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</si>
  <si>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</si>
  <si>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</si>
  <si>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</si>
  <si>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</si>
  <si>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</si>
  <si>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</si>
  <si>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</si>
  <si>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</si>
  <si>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</si>
  <si>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</si>
  <si>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</si>
  <si>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</si>
  <si>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</si>
  <si>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</si>
  <si>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</si>
  <si>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</si>
  <si>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</si>
  <si>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</si>
  <si>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</si>
  <si>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</si>
  <si>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</si>
  <si>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</si>
  <si>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</si>
  <si>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</si>
  <si>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</si>
  <si>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</si>
  <si>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</si>
  <si>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</si>
  <si>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</si>
  <si>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</si>
  <si>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</si>
  <si>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</si>
  <si>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</si>
  <si>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</si>
  <si>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</si>
  <si>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</si>
  <si>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</si>
  <si>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</si>
  <si>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</si>
  <si>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</si>
  <si>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</si>
  <si>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</si>
  <si>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</si>
  <si>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</si>
  <si>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</si>
  <si>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</si>
  <si>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</si>
  <si>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</si>
  <si>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</si>
  <si>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</si>
  <si>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</si>
  <si>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</si>
  <si>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</si>
  <si>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</si>
  <si>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</si>
  <si>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</si>
  <si>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</si>
  <si>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</si>
  <si>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</si>
  <si>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</si>
  <si>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</si>
  <si>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</si>
  <si>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</si>
  <si>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</si>
  <si>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</si>
  <si>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</si>
  <si>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</si>
  <si>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</si>
  <si>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</si>
  <si>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</si>
  <si>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</si>
  <si>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</si>
  <si>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</si>
  <si>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</si>
  <si>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</si>
  <si>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</si>
  <si>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</si>
  <si>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</si>
  <si>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</si>
  <si>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</si>
  <si>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</si>
  <si>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</si>
  <si>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</si>
  <si>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</si>
  <si>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</si>
  <si>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</si>
  <si>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</si>
  <si>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</si>
  <si>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</si>
  <si>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</si>
  <si>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</si>
  <si>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</si>
  <si>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</si>
  <si>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</si>
  <si>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</si>
  <si>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</si>
  <si>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</si>
  <si>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</si>
  <si>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</si>
  <si>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</si>
  <si>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</si>
  <si>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</si>
  <si>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</si>
  <si>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</si>
  <si>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</si>
  <si>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</si>
  <si>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</si>
  <si>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</si>
  <si>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</si>
  <si>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</si>
  <si>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</si>
  <si>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</si>
  <si>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</si>
  <si>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</si>
  <si>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</si>
  <si>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</si>
  <si>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</si>
  <si>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</si>
  <si>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</si>
  <si>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</si>
  <si>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2014.évi 
eredeti EI
összes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</si>
  <si>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</si>
  <si>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</si>
  <si>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</si>
  <si>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</si>
  <si>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</si>
  <si>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</si>
  <si>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</si>
  <si>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</si>
  <si>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</si>
  <si>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</si>
  <si>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</si>
  <si>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</si>
  <si>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</si>
  <si>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</si>
  <si>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</si>
  <si>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</si>
  <si>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</si>
  <si>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</si>
  <si>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</si>
  <si>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</si>
  <si>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</si>
  <si>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</si>
  <si>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</si>
  <si>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</si>
  <si>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</si>
  <si>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</si>
  <si>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</si>
  <si>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</si>
  <si>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</si>
  <si>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</si>
  <si>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</si>
  <si>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</si>
  <si>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</si>
  <si>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</si>
  <si>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</si>
  <si>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</si>
  <si>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</si>
  <si>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</si>
  <si>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</si>
  <si>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</si>
  <si>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</si>
  <si>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</si>
  <si>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</si>
  <si>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</si>
  <si>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</si>
  <si>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</si>
  <si>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</si>
  <si>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</si>
  <si>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</si>
  <si>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</si>
  <si>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</si>
  <si>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</si>
  <si>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</si>
  <si>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</si>
  <si>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</si>
  <si>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</si>
  <si>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</si>
  <si>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</si>
  <si>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</si>
  <si>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</si>
  <si>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</si>
  <si>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</si>
  <si>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</si>
  <si>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</si>
  <si>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</si>
  <si>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</si>
  <si>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</si>
  <si>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</si>
  <si>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</si>
  <si>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</si>
  <si>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</si>
  <si>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</si>
  <si>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</si>
  <si>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</si>
  <si>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</si>
  <si>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</si>
  <si>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</si>
  <si>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</si>
  <si>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</si>
  <si>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</si>
  <si>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</si>
  <si>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</si>
  <si>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</si>
  <si>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</si>
  <si>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</si>
  <si>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</si>
  <si>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</si>
  <si>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</si>
  <si>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</si>
  <si>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</si>
  <si>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</si>
  <si>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</si>
  <si>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</si>
  <si>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</si>
  <si>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</si>
  <si>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</si>
  <si>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</si>
  <si>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</si>
  <si>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</si>
  <si>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</si>
  <si>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</si>
  <si>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</si>
  <si>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</si>
  <si>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</si>
  <si>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</si>
  <si>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</si>
  <si>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</si>
  <si>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</si>
  <si>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</si>
  <si>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</si>
  <si>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</si>
  <si>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</si>
  <si>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</si>
  <si>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</si>
  <si>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</si>
  <si>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</si>
  <si>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</si>
  <si>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</si>
  <si>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</si>
  <si>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</si>
  <si>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</si>
  <si>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</si>
  <si>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</si>
  <si>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</si>
  <si>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</si>
  <si>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</si>
  <si>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</si>
  <si>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</si>
  <si>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</si>
  <si>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</si>
  <si>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</si>
  <si>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</si>
  <si>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</si>
  <si>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</si>
  <si>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</si>
  <si>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</si>
  <si>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</si>
  <si>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</si>
  <si>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</si>
  <si>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</si>
  <si>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</si>
  <si>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</si>
  <si>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</si>
  <si>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</si>
  <si>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</si>
  <si>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</si>
  <si>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</si>
  <si>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</si>
  <si>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</si>
  <si>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</si>
  <si>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</si>
  <si>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</si>
  <si>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</si>
  <si>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</si>
  <si>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</si>
  <si>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</si>
  <si>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</si>
  <si>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</si>
  <si>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</si>
  <si>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</si>
  <si>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</si>
  <si>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</si>
  <si>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</si>
  <si>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</si>
  <si>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</si>
  <si>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</si>
  <si>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</si>
  <si>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</si>
  <si>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</si>
  <si>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</si>
  <si>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</si>
  <si>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</si>
  <si>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</si>
  <si>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</si>
  <si>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</si>
  <si>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</si>
  <si>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</si>
  <si>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</si>
  <si>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</si>
  <si>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</si>
  <si>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</si>
  <si>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</si>
  <si>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</si>
  <si>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</si>
  <si>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</si>
  <si>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</si>
  <si>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</si>
  <si>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</si>
  <si>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</si>
  <si>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</si>
  <si>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</si>
  <si>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</si>
  <si>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</si>
  <si>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</si>
  <si>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</si>
  <si>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</si>
  <si>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</si>
  <si>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</si>
  <si>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</si>
  <si>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</si>
  <si>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</si>
  <si>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</si>
  <si>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</si>
  <si>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</si>
  <si>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</si>
  <si>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</si>
  <si>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</si>
  <si>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</si>
  <si>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</si>
  <si>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</si>
  <si>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</si>
  <si>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</si>
  <si>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</si>
  <si>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</si>
  <si>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</si>
  <si>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</si>
  <si>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</si>
  <si>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</si>
  <si>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</si>
  <si>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</si>
  <si>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</si>
  <si>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</si>
  <si>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</si>
  <si>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</si>
  <si>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</si>
  <si>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</si>
  <si>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</si>
  <si>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</si>
  <si>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</si>
  <si>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</si>
  <si>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</si>
  <si>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</si>
  <si>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</si>
  <si>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</si>
  <si>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</si>
  <si>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</si>
  <si>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</si>
  <si>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</si>
  <si>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</si>
  <si>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</si>
  <si>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</si>
  <si>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</si>
  <si>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</si>
  <si>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</si>
  <si>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</si>
  <si>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</si>
  <si>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</si>
  <si>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</si>
  <si>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</si>
  <si>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</si>
  <si>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</si>
  <si>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</si>
  <si>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</si>
  <si>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</si>
  <si>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</si>
  <si>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</si>
  <si>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</si>
  <si>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</si>
  <si>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</si>
  <si>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</si>
  <si>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</si>
  <si>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</si>
  <si>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</si>
  <si>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</si>
  <si>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</si>
  <si>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</si>
  <si>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</si>
  <si>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</si>
  <si>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</si>
  <si>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</si>
  <si>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</si>
  <si>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</si>
  <si>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</si>
  <si>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</si>
  <si>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</si>
  <si>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</si>
  <si>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</si>
  <si>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</si>
  <si>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</si>
  <si>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</si>
  <si>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</si>
  <si>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</si>
  <si>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</si>
  <si>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</si>
  <si>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</si>
  <si>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</si>
  <si>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</si>
  <si>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</si>
  <si>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</si>
  <si>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</si>
  <si>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</si>
  <si>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</si>
  <si>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</si>
  <si>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</si>
  <si>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</si>
  <si>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</si>
  <si>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</si>
  <si>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</si>
  <si>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</si>
  <si>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</si>
  <si>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</si>
  <si>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</si>
  <si>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</si>
  <si>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</si>
  <si>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</si>
  <si>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</si>
  <si>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</si>
  <si>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</si>
  <si>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</si>
  <si>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</si>
  <si>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</si>
  <si>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</si>
  <si>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</si>
  <si>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</si>
  <si>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</si>
  <si>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</si>
  <si>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</si>
  <si>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</si>
  <si>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</si>
  <si>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</si>
  <si>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</si>
  <si>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</si>
  <si>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</si>
  <si>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</si>
  <si>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</si>
  <si>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</si>
  <si>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</si>
  <si>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</si>
  <si>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</si>
  <si>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</si>
  <si>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</si>
  <si>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</si>
  <si>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</si>
  <si>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</si>
  <si>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</si>
  <si>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</si>
  <si>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</si>
  <si>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</si>
  <si>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</si>
  <si>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</si>
  <si>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</si>
  <si>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</si>
  <si>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</si>
  <si>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</si>
  <si>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</si>
  <si>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</si>
  <si>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</si>
  <si>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</si>
  <si>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</si>
  <si>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</si>
  <si>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</si>
  <si>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</si>
  <si>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</si>
  <si>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</si>
  <si>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</si>
  <si>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</si>
  <si>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</si>
  <si>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</si>
  <si>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</si>
  <si>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</si>
  <si>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</si>
  <si>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</si>
  <si>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</si>
  <si>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</si>
  <si>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</si>
  <si>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</si>
  <si>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</si>
  <si>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</si>
  <si>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</si>
  <si>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</si>
  <si>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</si>
  <si>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</si>
  <si>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</si>
  <si>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</si>
  <si>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</si>
  <si>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</si>
  <si>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</si>
  <si>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</si>
  <si>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</si>
  <si>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</si>
  <si>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</si>
  <si>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</si>
  <si>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</si>
  <si>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</si>
  <si>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</si>
  <si>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</si>
  <si>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</si>
  <si>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</si>
  <si>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</si>
  <si>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</si>
  <si>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</si>
  <si>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</si>
  <si>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</si>
  <si>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</si>
  <si>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</si>
  <si>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</si>
  <si>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</si>
  <si>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</si>
  <si>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</si>
  <si>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</si>
  <si>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</si>
  <si>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</si>
  <si>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</si>
  <si>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</si>
  <si>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</si>
  <si>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</si>
  <si>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</si>
  <si>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</si>
  <si>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</si>
  <si>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</si>
  <si>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</si>
  <si>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</si>
  <si>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</si>
  <si>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</si>
  <si>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</si>
  <si>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</si>
  <si>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</si>
  <si>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</si>
  <si>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</si>
  <si>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</si>
  <si>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</si>
  <si>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</si>
  <si>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</si>
  <si>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</si>
  <si>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</si>
  <si>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</si>
  <si>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</si>
  <si>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</si>
  <si>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</si>
  <si>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</si>
  <si>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</si>
  <si>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</si>
  <si>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</si>
  <si>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</si>
  <si>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</si>
  <si>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</si>
  <si>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</si>
  <si>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</si>
  <si>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</si>
  <si>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</si>
  <si>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</si>
  <si>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</si>
  <si>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Ivóvíz minőség javító projekt
KEOP-1.3.0/09-11-2013-0055</t>
  </si>
  <si>
    <t>Szennyvíz beruházás
KEOP-1.2.0/09-11-2013-0007</t>
  </si>
  <si>
    <t>2013-2015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</si>
  <si>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</si>
  <si>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</si>
  <si>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</si>
  <si>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</si>
  <si>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</si>
  <si>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</si>
  <si>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</si>
  <si>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</si>
  <si>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</si>
  <si>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</si>
  <si>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</si>
  <si>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</si>
  <si>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</si>
  <si>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</si>
  <si>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</si>
  <si>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</si>
  <si>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</si>
  <si>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</si>
  <si>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</si>
  <si>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</si>
  <si>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</si>
  <si>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</si>
  <si>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</si>
  <si>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</si>
  <si>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</si>
  <si>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</si>
  <si>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</si>
  <si>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</si>
  <si>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</si>
  <si>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</si>
  <si>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Tagsági díj</t>
  </si>
  <si>
    <t>Regio-Com Társulás</t>
  </si>
  <si>
    <t>Megyei PV Szövettség</t>
  </si>
  <si>
    <t>JNSZ Megyei Parlagfűmentesítési alap</t>
  </si>
  <si>
    <t>2014. évi  Előirányzat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</si>
  <si>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</si>
  <si>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</si>
  <si>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</si>
  <si>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</si>
  <si>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</si>
  <si>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</si>
  <si>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</si>
  <si>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</si>
  <si>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</si>
  <si>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</si>
  <si>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</si>
  <si>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</si>
  <si>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</si>
  <si>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</si>
  <si>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</si>
  <si>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</si>
  <si>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</si>
  <si>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</si>
  <si>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</si>
  <si>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</si>
  <si>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</si>
  <si>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</si>
  <si>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</si>
  <si>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</si>
  <si>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</si>
  <si>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</si>
  <si>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</si>
  <si>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</si>
  <si>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</si>
  <si>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</si>
  <si>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</si>
  <si>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</si>
  <si>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</si>
  <si>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</si>
  <si>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</si>
  <si>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</si>
  <si>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</si>
  <si>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</si>
  <si>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</si>
  <si>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</si>
  <si>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</si>
  <si>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</si>
  <si>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</si>
  <si>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</si>
  <si>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</si>
  <si>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</si>
  <si>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</si>
  <si>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</si>
  <si>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</si>
  <si>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</si>
  <si>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</si>
  <si>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</si>
  <si>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</si>
  <si>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</si>
  <si>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</si>
  <si>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</si>
  <si>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</si>
  <si>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</si>
  <si>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</si>
  <si>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</si>
  <si>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</si>
  <si>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</si>
  <si>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</si>
  <si>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</si>
  <si>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</si>
  <si>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</si>
  <si>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</si>
  <si>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</si>
  <si>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</si>
  <si>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</si>
  <si>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</si>
  <si>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</si>
  <si>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</si>
  <si>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</si>
  <si>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</si>
  <si>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</si>
  <si>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</si>
  <si>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</si>
  <si>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</si>
  <si>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</si>
  <si>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</si>
  <si>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</si>
  <si>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</si>
  <si>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</si>
  <si>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</si>
  <si>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</si>
  <si>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</si>
  <si>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</si>
  <si>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</si>
  <si>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</si>
  <si>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</si>
  <si>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</si>
  <si>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</si>
  <si>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</si>
  <si>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</si>
  <si>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</si>
  <si>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</si>
  <si>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</si>
  <si>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</si>
  <si>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</si>
  <si>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</si>
  <si>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</si>
  <si>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</si>
  <si>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</si>
  <si>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</si>
  <si>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</si>
  <si>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</si>
  <si>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</si>
  <si>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</si>
  <si>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</si>
  <si>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</si>
  <si>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</si>
  <si>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</si>
  <si>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</si>
  <si>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</si>
  <si>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</si>
  <si>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</si>
  <si>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</si>
  <si>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</si>
  <si>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</si>
  <si>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</si>
  <si>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</si>
  <si>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</si>
  <si>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</si>
  <si>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</si>
  <si>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</si>
  <si>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</si>
  <si>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</si>
  <si>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</si>
  <si>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</si>
  <si>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</si>
  <si>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</si>
  <si>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</si>
  <si>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</si>
  <si>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</si>
  <si>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</si>
  <si>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</si>
  <si>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</si>
  <si>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</si>
  <si>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</si>
  <si>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</si>
  <si>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</si>
  <si>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</si>
  <si>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</si>
  <si>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</si>
  <si>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</si>
  <si>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</si>
  <si>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</si>
  <si>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</si>
  <si>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</si>
  <si>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</si>
  <si>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</si>
  <si>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</si>
  <si>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</si>
  <si>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</si>
  <si>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</si>
  <si>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</si>
  <si>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</si>
  <si>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</si>
  <si>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</si>
  <si>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</si>
  <si>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</si>
  <si>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</si>
  <si>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</si>
  <si>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</si>
  <si>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</si>
  <si>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</si>
  <si>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</si>
  <si>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</si>
  <si>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</si>
  <si>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</si>
  <si>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</si>
  <si>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</si>
  <si>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</si>
  <si>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</si>
  <si>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</si>
  <si>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</si>
  <si>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</si>
  <si>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</si>
  <si>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</si>
  <si>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</si>
  <si>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</si>
  <si>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</si>
  <si>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</si>
  <si>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</si>
  <si>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</si>
  <si>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</si>
  <si>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</si>
  <si>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</si>
  <si>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</si>
  <si>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</si>
  <si>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</si>
  <si>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</si>
  <si>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</si>
  <si>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</si>
  <si>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</si>
  <si>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</si>
  <si>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</si>
  <si>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</si>
  <si>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</si>
  <si>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</si>
  <si>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</si>
  <si>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</si>
  <si>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</si>
  <si>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</si>
  <si>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</si>
  <si>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</si>
  <si>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</si>
  <si>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</si>
  <si>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</si>
  <si>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732868. tsz. 2015. évi költségvetése</t>
  </si>
  <si>
    <t>2015.évi 
EI
összes</t>
  </si>
  <si>
    <t>2014.évi 
EI</t>
  </si>
  <si>
    <t>2015. évi
EI</t>
  </si>
  <si>
    <t>2015.évi 
eredeti EI
összes</t>
  </si>
  <si>
    <t>732868 tsz. 2015. évi költségvetése</t>
  </si>
  <si>
    <t>Polgármesteri Hivatal 2015. évi költségvetése</t>
  </si>
  <si>
    <t>a 2015. évi előirányzatból</t>
  </si>
  <si>
    <t>2015.évi . EI
összes</t>
  </si>
  <si>
    <t>Mocorgó Óvoda 2015. évi kültségvetése</t>
  </si>
  <si>
    <t>Mocorgó Óvoda 2015. évi költségvetése</t>
  </si>
  <si>
    <t>Erdős Alapszolgáltatási Központ 2015. évi költségvetése</t>
  </si>
  <si>
    <t>Felhasználás
2014. XII.31-ig</t>
  </si>
  <si>
    <t>2015. évi előirányzat</t>
  </si>
  <si>
    <t xml:space="preserve">
2015. év utáni szükséglet
</t>
  </si>
  <si>
    <t>2014-2015</t>
  </si>
  <si>
    <t>2015-2015</t>
  </si>
  <si>
    <t>Községi könyvtár (Csengettyűs iskola) felújítás 
(engedélyes tervdokumentáció elkészítése)</t>
  </si>
  <si>
    <t>Ady Endre utca 18. felújítása 
Bollók Barbara támogatásából</t>
  </si>
  <si>
    <t>Ivóvízrendszer felújítása (TRV Zrt. bérleti díj miatti elkülönítés)</t>
  </si>
  <si>
    <t>Deák Ferenc utca 1. tetőfelújítás</t>
  </si>
  <si>
    <t>Tűzoltó autó felújítás, forgalomba helyezés</t>
  </si>
  <si>
    <t>Kamera+mikrofon+állvány beszerzés</t>
  </si>
  <si>
    <t>Kerékpár tároló építése Iskolához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</si>
  <si>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</si>
  <si>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</si>
  <si>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</si>
  <si>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</si>
  <si>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</si>
  <si>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</si>
  <si>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</si>
  <si>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</si>
  <si>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</si>
  <si>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</si>
  <si>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</si>
  <si>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</si>
  <si>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</si>
  <si>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</si>
  <si>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</si>
  <si>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</si>
  <si>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</si>
  <si>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</si>
  <si>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</si>
  <si>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</si>
  <si>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</si>
  <si>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</si>
  <si>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</si>
  <si>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</si>
  <si>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</si>
  <si>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</si>
  <si>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</si>
  <si>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</si>
  <si>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</si>
  <si>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</si>
  <si>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</si>
  <si>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</si>
  <si>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</si>
  <si>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</si>
  <si>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</si>
  <si>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</si>
  <si>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</si>
  <si>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</si>
  <si>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</si>
  <si>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</si>
  <si>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</si>
  <si>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</si>
  <si>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</si>
  <si>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</si>
  <si>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</si>
  <si>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</si>
  <si>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</si>
  <si>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</si>
  <si>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</si>
  <si>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</si>
  <si>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11745035-15577386</t>
  </si>
  <si>
    <t>KTV társulás</t>
  </si>
  <si>
    <t>e Ft-ra 
kerekítve</t>
  </si>
  <si>
    <t xml:space="preserve">1. </t>
  </si>
  <si>
    <t>Mocorgó Óvoda felújítás pályázati támogatása</t>
  </si>
  <si>
    <t>2015. évi állami támogatások előlege</t>
  </si>
  <si>
    <t>Közfoglalkoztatás bértámogatási előlege</t>
  </si>
  <si>
    <t>Viziközmű vagyon bérleti díja (elkülönítve kell kezelni)</t>
  </si>
  <si>
    <t>KTV társulás vagyonértékesítéséből származó bevétel</t>
  </si>
  <si>
    <t>Mindösszesen:</t>
  </si>
  <si>
    <t>Egyéb, 2014-ben fel nem használt pénzeszközök</t>
  </si>
  <si>
    <t>Az Önkormányzat záró egyenlegből FELADATRA KAPOTT pénzösszegek részletezése</t>
  </si>
  <si>
    <t>Az intézmények záró pénzkészlete a 2015. évi költségvetésüknél pénzmaradványként figyelembe vételre került.</t>
  </si>
  <si>
    <t>Pénzmaradványként beállítva</t>
  </si>
  <si>
    <t>2015. ÉVI KÖLTSÉGVETÉS</t>
  </si>
  <si>
    <t>Jászdózsa Községi Önkormányzat 2015. évi költségvetése</t>
  </si>
  <si>
    <t>2015. év</t>
  </si>
  <si>
    <t>K I M U T A T Á S
a 2015. évben céljelleggel juttatott támogatásokról</t>
  </si>
  <si>
    <t>2015. évi  Előirányzat</t>
  </si>
  <si>
    <t xml:space="preserve">JKHK Egyesület (LEADER HACS) 
</t>
  </si>
  <si>
    <t>Óvoda felújítás (BM pályázatból) + bölcsöde miatti átalakítás (1721 e Ft)</t>
  </si>
  <si>
    <t>Új Egészségház építése (előkészítési kiadások)
JNSZ Megyei ITP alapból</t>
  </si>
  <si>
    <t>2015.évi 
 EI
összes</t>
  </si>
  <si>
    <t>732868 tsz. 2015. évi költségvetése
BEVÉTELEK</t>
  </si>
  <si>
    <t>732868 tsz. 2015. évi költségvetése
KIADÁSOK</t>
  </si>
  <si>
    <t>Kishíd felújítás engedélyes tervek elkészítése</t>
  </si>
  <si>
    <t>Jászdózsai Iskolárt, Óvodáért és Közművelődésért Alapítvány (Képviselői felajánlás)</t>
  </si>
  <si>
    <t>Dózsai Diáksport Egyesület (Képviselői felajánlás)</t>
  </si>
  <si>
    <t>Pénzeszköz átadás Zsidei Barnabás méhész emlékérem készítésére</t>
  </si>
  <si>
    <t>Szabadtéri színpad tervezési költsége</t>
  </si>
  <si>
    <t>"C", "D" fizetési osztály  összesen (T.ZS.1, ZS.A.0,66, B.CS.K.0,75)</t>
  </si>
  <si>
    <t>"E"-"J"  fizetési  osztály  összesen (B.E.)</t>
  </si>
  <si>
    <t>I.sz. módosítás egységes szerkezetben</t>
  </si>
  <si>
    <t>2015.évi 
mód. EI
összes</t>
  </si>
  <si>
    <t>102021
Idősek bentlakásos ellátása</t>
  </si>
  <si>
    <t>Gépjármű beszerzés ÁFA</t>
  </si>
  <si>
    <t>Erdős Otthon B épület felújítás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</si>
</sst>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6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rgb="FFFF0000"/>
      <name val="Times New Roman CE"/>
      <family val="1"/>
      <charset val="238"/>
    </font>
    <font>
      <sz val="9"/>
      <color rgb="FFFF0000"/>
      <name val="Times New Roman CE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9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5" fillId="0" borderId="0" xfId="0" applyFont="1"/>
    <xf numFmtId="0" fontId="5" fillId="0" borderId="6" xfId="0" applyFont="1" applyBorder="1"/>
    <xf numFmtId="0" fontId="0" fillId="0" borderId="0" xfId="0" applyBorder="1"/>
    <xf numFmtId="0" fontId="41" fillId="0" borderId="6" xfId="0" applyFont="1" applyBorder="1"/>
    <xf numFmtId="0" fontId="2" fillId="0" borderId="6" xfId="0" applyFont="1" applyBorder="1"/>
    <xf numFmtId="0" fontId="0" fillId="0" borderId="6" xfId="0" applyFont="1" applyBorder="1"/>
    <xf numFmtId="0" fontId="6" fillId="0" borderId="5" xfId="0" applyFont="1" applyBorder="1"/>
    <xf numFmtId="0" fontId="6" fillId="0" borderId="3" xfId="0" applyFont="1" applyBorder="1"/>
    <xf numFmtId="0" fontId="6" fillId="0" borderId="4" xfId="0" applyFont="1" applyBorder="1"/>
    <xf numFmtId="167" fontId="59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60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60" fillId="0" borderId="6" xfId="0" applyNumberFormat="1" applyFont="1" applyFill="1" applyBorder="1" applyAlignment="1" applyProtection="1">
      <alignment vertical="center" wrapText="1"/>
      <protection locked="0"/>
    </xf>
    <xf numFmtId="1" fontId="60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59" fillId="0" borderId="6" xfId="0" applyNumberFormat="1" applyFont="1" applyFill="1" applyBorder="1" applyAlignment="1" applyProtection="1">
      <alignment vertical="center" wrapText="1"/>
      <protection locked="0"/>
    </xf>
    <xf numFmtId="1" fontId="59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59" fillId="0" borderId="29" xfId="0" applyNumberFormat="1" applyFont="1" applyFill="1" applyBorder="1" applyAlignment="1" applyProtection="1">
      <alignment vertical="center" wrapText="1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quotePrefix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4" fillId="0" borderId="4" xfId="0" quotePrefix="1" applyFont="1" applyFill="1" applyBorder="1" applyAlignment="1">
      <alignment horizontal="center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165" fontId="4" fillId="0" borderId="6" xfId="0" applyNumberFormat="1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0" fontId="58" fillId="0" borderId="19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topLeftCell="A25" zoomScaleNormal="100" workbookViewId="0">
      <selection activeCell="A23" sqref="A23"/>
    </sheetView>
  </sheetViews>
  <sheetFormatPr defaultRowHeight="15"/>
  <sheetData>
    <row r="1" spans="1:9" ht="15.75">
      <c r="A1" s="248" t="s">
        <v>829</v>
      </c>
      <c r="B1" s="249"/>
      <c r="C1" s="249"/>
      <c r="D1" s="249"/>
      <c r="E1" s="249"/>
      <c r="F1" s="249"/>
      <c r="G1" s="249"/>
      <c r="H1" s="249"/>
      <c r="I1" s="249"/>
    </row>
    <row r="2" spans="1:9" ht="15.75">
      <c r="A2" s="250" t="s">
        <v>830</v>
      </c>
    </row>
    <row r="18" spans="1:10" ht="30">
      <c r="A18" s="357" t="s">
        <v>832</v>
      </c>
      <c r="B18" s="357"/>
      <c r="C18" s="357"/>
      <c r="D18" s="357"/>
      <c r="E18" s="357"/>
      <c r="F18" s="357"/>
      <c r="G18" s="357"/>
      <c r="H18" s="357"/>
      <c r="I18" s="357"/>
      <c r="J18" s="357"/>
    </row>
    <row r="20" spans="1:10" ht="30">
      <c r="A20" s="356" t="s">
        <v>1056</v>
      </c>
      <c r="B20" s="356"/>
      <c r="C20" s="356"/>
      <c r="D20" s="356"/>
      <c r="E20" s="356"/>
      <c r="F20" s="356"/>
      <c r="G20" s="356"/>
      <c r="H20" s="356"/>
      <c r="I20" s="356"/>
      <c r="J20" s="356"/>
    </row>
    <row r="22" spans="1:10" ht="21">
      <c r="A22" s="358" t="s">
        <v>1074</v>
      </c>
      <c r="B22" s="358"/>
      <c r="C22" s="358"/>
      <c r="D22" s="358"/>
      <c r="E22" s="358"/>
      <c r="F22" s="358"/>
      <c r="G22" s="358"/>
      <c r="H22" s="358"/>
      <c r="I22" s="358"/>
      <c r="J22" s="358"/>
    </row>
    <row r="49" spans="1:10" ht="18.75">
      <c r="A49" s="359" t="s">
        <v>831</v>
      </c>
      <c r="B49" s="359"/>
      <c r="C49" s="359"/>
      <c r="D49" s="359"/>
      <c r="E49" s="359"/>
      <c r="F49" s="359"/>
      <c r="G49" s="359"/>
      <c r="H49" s="359"/>
      <c r="I49" s="359"/>
      <c r="J49" s="359"/>
    </row>
    <row r="50" spans="1:10" ht="18.75">
      <c r="A50" s="359" t="s">
        <v>930</v>
      </c>
      <c r="B50" s="359"/>
      <c r="C50" s="359"/>
      <c r="D50" s="359"/>
      <c r="E50" s="359"/>
      <c r="F50" s="359"/>
      <c r="G50" s="359"/>
      <c r="H50" s="359"/>
      <c r="I50" s="359"/>
      <c r="J50" s="359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C24" sqref="C24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9"/>
      <c r="B1" s="50" t="s">
        <v>638</v>
      </c>
      <c r="C1" s="51"/>
      <c r="D1" s="51"/>
      <c r="E1" s="51"/>
    </row>
    <row r="2" spans="1:5" ht="15.75" thickBot="1">
      <c r="A2" s="49"/>
      <c r="B2" s="52"/>
      <c r="C2" s="49"/>
      <c r="D2" s="49"/>
      <c r="E2" s="53" t="s">
        <v>639</v>
      </c>
    </row>
    <row r="3" spans="1:5" ht="15.75" thickBot="1">
      <c r="A3" s="522" t="s">
        <v>1</v>
      </c>
      <c r="B3" s="54" t="s">
        <v>640</v>
      </c>
      <c r="C3" s="55"/>
      <c r="D3" s="54" t="s">
        <v>641</v>
      </c>
      <c r="E3" s="56"/>
    </row>
    <row r="4" spans="1:5" ht="36.75" customHeight="1" thickBot="1">
      <c r="A4" s="523"/>
      <c r="B4" s="57" t="s">
        <v>374</v>
      </c>
      <c r="C4" s="58" t="s">
        <v>981</v>
      </c>
      <c r="D4" s="57" t="s">
        <v>374</v>
      </c>
      <c r="E4" s="58" t="s">
        <v>981</v>
      </c>
    </row>
    <row r="5" spans="1:5" ht="15.75" thickBot="1">
      <c r="A5" s="59">
        <v>1</v>
      </c>
      <c r="B5" s="60">
        <v>2</v>
      </c>
      <c r="C5" s="61" t="s">
        <v>6</v>
      </c>
      <c r="D5" s="60" t="s">
        <v>280</v>
      </c>
      <c r="E5" s="62" t="s">
        <v>281</v>
      </c>
    </row>
    <row r="6" spans="1:5">
      <c r="A6" s="63" t="s">
        <v>4</v>
      </c>
      <c r="B6" s="64" t="s">
        <v>677</v>
      </c>
      <c r="C6" s="65">
        <f>'B1-B7'!AH12</f>
        <v>174245</v>
      </c>
      <c r="D6" s="64" t="s">
        <v>643</v>
      </c>
      <c r="E6" s="66">
        <f>'K1-K8'!AH25</f>
        <v>144543</v>
      </c>
    </row>
    <row r="7" spans="1:5">
      <c r="A7" s="67" t="s">
        <v>5</v>
      </c>
      <c r="B7" s="68" t="s">
        <v>678</v>
      </c>
      <c r="C7" s="69">
        <f>SUM('B1-B7'!AH13:AH17)</f>
        <v>41688</v>
      </c>
      <c r="D7" s="68" t="s">
        <v>644</v>
      </c>
      <c r="E7" s="70">
        <f>'K1-K8'!AH26</f>
        <v>33198</v>
      </c>
    </row>
    <row r="8" spans="1:5">
      <c r="A8" s="67" t="s">
        <v>6</v>
      </c>
      <c r="B8" s="68" t="s">
        <v>642</v>
      </c>
      <c r="C8" s="69">
        <f>'B1-B7'!AH38</f>
        <v>26100</v>
      </c>
      <c r="D8" s="68" t="s">
        <v>645</v>
      </c>
      <c r="E8" s="70">
        <f>'K1-K8'!AH51</f>
        <v>121854</v>
      </c>
    </row>
    <row r="9" spans="1:5">
      <c r="A9" s="67" t="s">
        <v>280</v>
      </c>
      <c r="B9" s="71" t="s">
        <v>460</v>
      </c>
      <c r="C9" s="69">
        <f>'B1-B7'!AH49</f>
        <v>393624</v>
      </c>
      <c r="D9" s="68" t="s">
        <v>646</v>
      </c>
      <c r="E9" s="70">
        <f>'K1-K8'!AH60</f>
        <v>14866</v>
      </c>
    </row>
    <row r="10" spans="1:5">
      <c r="A10" s="67" t="s">
        <v>281</v>
      </c>
      <c r="B10" s="68" t="s">
        <v>679</v>
      </c>
      <c r="C10" s="69">
        <f>'B1-B7'!AH59</f>
        <v>650</v>
      </c>
      <c r="D10" s="68" t="s">
        <v>647</v>
      </c>
      <c r="E10" s="70">
        <f>'K1-K8'!AH73</f>
        <v>7335</v>
      </c>
    </row>
    <row r="11" spans="1:5">
      <c r="A11" s="67" t="s">
        <v>282</v>
      </c>
      <c r="B11" s="68"/>
      <c r="C11" s="72"/>
      <c r="D11" s="68"/>
      <c r="E11" s="70"/>
    </row>
    <row r="12" spans="1:5" ht="15.75" thickBot="1">
      <c r="A12" s="67" t="s">
        <v>346</v>
      </c>
      <c r="B12" s="74"/>
      <c r="C12" s="75"/>
      <c r="D12" s="73"/>
      <c r="E12" s="76"/>
    </row>
    <row r="13" spans="1:5" ht="15.75" thickBot="1">
      <c r="A13" s="77" t="s">
        <v>582</v>
      </c>
      <c r="B13" s="78" t="s">
        <v>648</v>
      </c>
      <c r="C13" s="79">
        <f>SUM(C6:C12)</f>
        <v>636307</v>
      </c>
      <c r="D13" s="78" t="s">
        <v>649</v>
      </c>
      <c r="E13" s="80">
        <f>SUM(E6:E12)</f>
        <v>321796</v>
      </c>
    </row>
    <row r="14" spans="1:5">
      <c r="A14" s="81" t="s">
        <v>583</v>
      </c>
      <c r="B14" s="82" t="s">
        <v>650</v>
      </c>
      <c r="C14" s="83">
        <f>+C15+C16+C17+C18</f>
        <v>69109</v>
      </c>
      <c r="D14" s="84" t="s">
        <v>651</v>
      </c>
      <c r="E14" s="85"/>
    </row>
    <row r="15" spans="1:5">
      <c r="A15" s="86" t="s">
        <v>584</v>
      </c>
      <c r="B15" s="84" t="s">
        <v>652</v>
      </c>
      <c r="C15" s="87">
        <f>'B8'!AH17</f>
        <v>69109</v>
      </c>
      <c r="D15" s="84" t="s">
        <v>653</v>
      </c>
      <c r="E15" s="88"/>
    </row>
    <row r="16" spans="1:5">
      <c r="A16" s="86" t="s">
        <v>585</v>
      </c>
      <c r="B16" s="84" t="s">
        <v>654</v>
      </c>
      <c r="C16" s="87"/>
      <c r="D16" s="84" t="s">
        <v>655</v>
      </c>
      <c r="E16" s="88"/>
    </row>
    <row r="17" spans="1:5">
      <c r="A17" s="86" t="s">
        <v>586</v>
      </c>
      <c r="B17" s="84" t="s">
        <v>656</v>
      </c>
      <c r="C17" s="87"/>
      <c r="D17" s="84" t="s">
        <v>657</v>
      </c>
      <c r="E17" s="88"/>
    </row>
    <row r="18" spans="1:5">
      <c r="A18" s="86" t="s">
        <v>587</v>
      </c>
      <c r="B18" s="84" t="s">
        <v>658</v>
      </c>
      <c r="C18" s="87"/>
      <c r="D18" s="82" t="s">
        <v>659</v>
      </c>
      <c r="E18" s="88"/>
    </row>
    <row r="19" spans="1:5">
      <c r="A19" s="86" t="s">
        <v>588</v>
      </c>
      <c r="B19" s="84" t="s">
        <v>660</v>
      </c>
      <c r="C19" s="89">
        <f>+C20+C21</f>
        <v>0</v>
      </c>
      <c r="D19" s="84" t="s">
        <v>661</v>
      </c>
      <c r="E19" s="88"/>
    </row>
    <row r="20" spans="1:5">
      <c r="A20" s="81" t="s">
        <v>589</v>
      </c>
      <c r="B20" s="82" t="s">
        <v>662</v>
      </c>
      <c r="C20" s="90"/>
      <c r="D20" s="64" t="s">
        <v>663</v>
      </c>
      <c r="E20" s="85"/>
    </row>
    <row r="21" spans="1:5" ht="15.75" thickBot="1">
      <c r="A21" s="86" t="s">
        <v>590</v>
      </c>
      <c r="B21" s="84" t="s">
        <v>664</v>
      </c>
      <c r="C21" s="87"/>
      <c r="D21" s="73"/>
      <c r="E21" s="88"/>
    </row>
    <row r="22" spans="1:5" ht="15.75" thickBot="1">
      <c r="A22" s="77" t="s">
        <v>610</v>
      </c>
      <c r="B22" s="78" t="s">
        <v>665</v>
      </c>
      <c r="C22" s="79">
        <f>+C14+C19</f>
        <v>69109</v>
      </c>
      <c r="D22" s="78" t="s">
        <v>666</v>
      </c>
      <c r="E22" s="80">
        <f>SUM(E14:E21)</f>
        <v>0</v>
      </c>
    </row>
    <row r="23" spans="1:5" ht="15.75" thickBot="1">
      <c r="A23" s="77" t="s">
        <v>611</v>
      </c>
      <c r="B23" s="91" t="s">
        <v>667</v>
      </c>
      <c r="C23" s="79">
        <f>+C13+C22</f>
        <v>705416</v>
      </c>
      <c r="D23" s="91" t="s">
        <v>668</v>
      </c>
      <c r="E23" s="80">
        <f>+E13+E22</f>
        <v>321796</v>
      </c>
    </row>
    <row r="24" spans="1:5" ht="15.75" thickBot="1">
      <c r="A24" s="77" t="s">
        <v>612</v>
      </c>
      <c r="B24" s="78" t="s">
        <v>669</v>
      </c>
      <c r="C24" s="92"/>
      <c r="D24" s="78" t="s">
        <v>670</v>
      </c>
      <c r="E24" s="93"/>
    </row>
    <row r="25" spans="1:5" ht="15.75" thickBot="1">
      <c r="A25" s="77" t="s">
        <v>613</v>
      </c>
      <c r="B25" s="94" t="s">
        <v>671</v>
      </c>
      <c r="C25" s="95">
        <f>+C23+C24</f>
        <v>705416</v>
      </c>
      <c r="D25" s="94" t="s">
        <v>672</v>
      </c>
      <c r="E25" s="95">
        <f>+E23+E24</f>
        <v>321796</v>
      </c>
    </row>
    <row r="26" spans="1:5" ht="15.75" thickBot="1">
      <c r="A26" s="77" t="s">
        <v>614</v>
      </c>
      <c r="B26" s="94" t="s">
        <v>673</v>
      </c>
      <c r="C26" s="95" t="str">
        <f>IF(C13-E13&lt;0,E13-C13,"-")</f>
        <v>-</v>
      </c>
      <c r="D26" s="94" t="s">
        <v>674</v>
      </c>
      <c r="E26" s="95">
        <f>IF(C13-E13&gt;0,C13-E13,"-")</f>
        <v>314511</v>
      </c>
    </row>
    <row r="27" spans="1:5" ht="15.75" thickBot="1">
      <c r="A27" s="77" t="s">
        <v>615</v>
      </c>
      <c r="B27" s="94" t="s">
        <v>675</v>
      </c>
      <c r="C27" s="95" t="str">
        <f>IF(C13+C14-E23&lt;0,E23-(C13+C14),"-")</f>
        <v>-</v>
      </c>
      <c r="D27" s="94" t="s">
        <v>676</v>
      </c>
      <c r="E27" s="95">
        <f>IF(C13+C14-E23&gt;0,C13+C14-E23,"-")</f>
        <v>383620</v>
      </c>
    </row>
    <row r="29" spans="1:5" ht="31.5">
      <c r="A29" s="49"/>
      <c r="B29" s="50" t="s">
        <v>681</v>
      </c>
      <c r="C29" s="51"/>
      <c r="D29" s="51"/>
      <c r="E29" s="51"/>
    </row>
    <row r="30" spans="1:5" ht="15.75" thickBot="1">
      <c r="A30" s="49"/>
      <c r="B30" s="52"/>
      <c r="C30" s="49"/>
      <c r="D30" s="49"/>
      <c r="E30" s="53" t="s">
        <v>639</v>
      </c>
    </row>
    <row r="31" spans="1:5" ht="15.75" thickBot="1">
      <c r="A31" s="524" t="s">
        <v>1</v>
      </c>
      <c r="B31" s="54" t="s">
        <v>640</v>
      </c>
      <c r="C31" s="55"/>
      <c r="D31" s="54" t="s">
        <v>641</v>
      </c>
      <c r="E31" s="56"/>
    </row>
    <row r="32" spans="1:5" ht="24.75" thickBot="1">
      <c r="A32" s="525"/>
      <c r="B32" s="57" t="s">
        <v>374</v>
      </c>
      <c r="C32" s="58" t="s">
        <v>680</v>
      </c>
      <c r="D32" s="57" t="s">
        <v>374</v>
      </c>
      <c r="E32" s="58" t="s">
        <v>680</v>
      </c>
    </row>
    <row r="33" spans="1:5" ht="15.75" thickBot="1">
      <c r="A33" s="59">
        <v>1</v>
      </c>
      <c r="B33" s="60">
        <v>2</v>
      </c>
      <c r="C33" s="61">
        <v>3</v>
      </c>
      <c r="D33" s="60">
        <v>4</v>
      </c>
      <c r="E33" s="62">
        <v>5</v>
      </c>
    </row>
    <row r="34" spans="1:5">
      <c r="A34" s="63" t="s">
        <v>4</v>
      </c>
      <c r="B34" s="64" t="s">
        <v>705</v>
      </c>
      <c r="C34" s="65">
        <f>'B1-B7'!AH24</f>
        <v>1241602</v>
      </c>
      <c r="D34" s="64" t="s">
        <v>708</v>
      </c>
      <c r="E34" s="66">
        <f>'K1-K8'!AH81</f>
        <v>1577869</v>
      </c>
    </row>
    <row r="35" spans="1:5">
      <c r="A35" s="67" t="s">
        <v>5</v>
      </c>
      <c r="B35" s="68" t="s">
        <v>706</v>
      </c>
      <c r="C35" s="69">
        <f>'B1-B7'!AH55</f>
        <v>600</v>
      </c>
      <c r="D35" s="68" t="s">
        <v>709</v>
      </c>
      <c r="E35" s="70">
        <f>'K1-K8'!AH86</f>
        <v>46425</v>
      </c>
    </row>
    <row r="36" spans="1:5">
      <c r="A36" s="67" t="s">
        <v>6</v>
      </c>
      <c r="B36" s="68" t="s">
        <v>707</v>
      </c>
      <c r="C36" s="69">
        <f>'B1-B7'!AH63</f>
        <v>300</v>
      </c>
      <c r="D36" s="68" t="s">
        <v>710</v>
      </c>
      <c r="E36" s="70">
        <f>'K1-K8'!AH95</f>
        <v>0</v>
      </c>
    </row>
    <row r="37" spans="1:5">
      <c r="A37" s="67" t="s">
        <v>280</v>
      </c>
      <c r="B37" s="68"/>
      <c r="C37" s="69"/>
      <c r="D37" s="68"/>
      <c r="E37" s="70"/>
    </row>
    <row r="38" spans="1:5">
      <c r="A38" s="67" t="s">
        <v>287</v>
      </c>
      <c r="B38" s="68"/>
      <c r="C38" s="70"/>
      <c r="D38" s="68"/>
      <c r="E38" s="70"/>
    </row>
    <row r="39" spans="1:5" ht="15.75" thickBot="1">
      <c r="A39" s="96" t="s">
        <v>346</v>
      </c>
      <c r="B39" s="97"/>
      <c r="C39" s="98"/>
      <c r="D39" s="97"/>
      <c r="E39" s="99"/>
    </row>
    <row r="40" spans="1:5" ht="15.75" thickBot="1">
      <c r="A40" s="77" t="s">
        <v>582</v>
      </c>
      <c r="B40" s="78" t="s">
        <v>682</v>
      </c>
      <c r="C40" s="79">
        <f>SUM(C34:C39)</f>
        <v>1242502</v>
      </c>
      <c r="D40" s="78" t="s">
        <v>683</v>
      </c>
      <c r="E40" s="80">
        <f>+E34+E35+E36+E38+E39</f>
        <v>1624294</v>
      </c>
    </row>
    <row r="41" spans="1:5">
      <c r="A41" s="100" t="s">
        <v>583</v>
      </c>
      <c r="B41" s="101" t="s">
        <v>684</v>
      </c>
      <c r="C41" s="102">
        <f>+C42+C43+C44+C45+C46</f>
        <v>0</v>
      </c>
      <c r="D41" s="84" t="s">
        <v>651</v>
      </c>
      <c r="E41" s="103"/>
    </row>
    <row r="42" spans="1:5">
      <c r="A42" s="67" t="s">
        <v>584</v>
      </c>
      <c r="B42" s="104" t="s">
        <v>685</v>
      </c>
      <c r="C42" s="87"/>
      <c r="D42" s="84" t="s">
        <v>686</v>
      </c>
      <c r="E42" s="88"/>
    </row>
    <row r="43" spans="1:5">
      <c r="A43" s="100" t="s">
        <v>585</v>
      </c>
      <c r="B43" s="104" t="s">
        <v>687</v>
      </c>
      <c r="C43" s="87"/>
      <c r="D43" s="84" t="s">
        <v>655</v>
      </c>
      <c r="E43" s="88">
        <f>'K9'!AH8</f>
        <v>0</v>
      </c>
    </row>
    <row r="44" spans="1:5">
      <c r="A44" s="67" t="s">
        <v>586</v>
      </c>
      <c r="B44" s="104" t="s">
        <v>688</v>
      </c>
      <c r="C44" s="87"/>
      <c r="D44" s="84" t="s">
        <v>657</v>
      </c>
      <c r="E44" s="88"/>
    </row>
    <row r="45" spans="1:5">
      <c r="A45" s="100" t="s">
        <v>587</v>
      </c>
      <c r="B45" s="104" t="s">
        <v>689</v>
      </c>
      <c r="C45" s="87"/>
      <c r="D45" s="82" t="s">
        <v>659</v>
      </c>
      <c r="E45" s="88"/>
    </row>
    <row r="46" spans="1:5">
      <c r="A46" s="67" t="s">
        <v>588</v>
      </c>
      <c r="B46" s="105" t="s">
        <v>690</v>
      </c>
      <c r="C46" s="87"/>
      <c r="D46" s="84" t="s">
        <v>691</v>
      </c>
      <c r="E46" s="88"/>
    </row>
    <row r="47" spans="1:5">
      <c r="A47" s="100" t="s">
        <v>589</v>
      </c>
      <c r="B47" s="106" t="s">
        <v>692</v>
      </c>
      <c r="C47" s="89">
        <f>+C48+C49+C50+C51+C52</f>
        <v>0</v>
      </c>
      <c r="D47" s="107" t="s">
        <v>663</v>
      </c>
      <c r="E47" s="88"/>
    </row>
    <row r="48" spans="1:5">
      <c r="A48" s="67" t="s">
        <v>590</v>
      </c>
      <c r="B48" s="105" t="s">
        <v>693</v>
      </c>
      <c r="C48" s="87"/>
      <c r="D48" s="107" t="s">
        <v>694</v>
      </c>
      <c r="E48" s="88"/>
    </row>
    <row r="49" spans="1:5">
      <c r="A49" s="100" t="s">
        <v>610</v>
      </c>
      <c r="B49" s="105" t="s">
        <v>695</v>
      </c>
      <c r="C49" s="87"/>
      <c r="D49" s="108"/>
      <c r="E49" s="88"/>
    </row>
    <row r="50" spans="1:5">
      <c r="A50" s="67" t="s">
        <v>611</v>
      </c>
      <c r="B50" s="104" t="s">
        <v>696</v>
      </c>
      <c r="C50" s="87"/>
      <c r="D50" s="109"/>
      <c r="E50" s="88"/>
    </row>
    <row r="51" spans="1:5">
      <c r="A51" s="100" t="s">
        <v>612</v>
      </c>
      <c r="B51" s="110" t="s">
        <v>697</v>
      </c>
      <c r="C51" s="87"/>
      <c r="D51" s="73"/>
      <c r="E51" s="88"/>
    </row>
    <row r="52" spans="1:5" ht="15.75" thickBot="1">
      <c r="A52" s="67" t="s">
        <v>613</v>
      </c>
      <c r="B52" s="111" t="s">
        <v>698</v>
      </c>
      <c r="C52" s="87"/>
      <c r="D52" s="109"/>
      <c r="E52" s="88"/>
    </row>
    <row r="53" spans="1:5" ht="21.75" thickBot="1">
      <c r="A53" s="77" t="s">
        <v>614</v>
      </c>
      <c r="B53" s="78" t="s">
        <v>699</v>
      </c>
      <c r="C53" s="79">
        <f>+C41+C47</f>
        <v>0</v>
      </c>
      <c r="D53" s="78" t="s">
        <v>700</v>
      </c>
      <c r="E53" s="80">
        <f>SUM(E41:E52)</f>
        <v>0</v>
      </c>
    </row>
    <row r="54" spans="1:5" ht="15.75" thickBot="1">
      <c r="A54" s="77" t="s">
        <v>615</v>
      </c>
      <c r="B54" s="91" t="s">
        <v>701</v>
      </c>
      <c r="C54" s="79">
        <f>+C40+C53</f>
        <v>1242502</v>
      </c>
      <c r="D54" s="91" t="s">
        <v>702</v>
      </c>
      <c r="E54" s="80">
        <f>+E40+E53</f>
        <v>1624294</v>
      </c>
    </row>
    <row r="55" spans="1:5" ht="15.75" thickBot="1">
      <c r="A55" s="77" t="s">
        <v>616</v>
      </c>
      <c r="B55" s="78" t="s">
        <v>669</v>
      </c>
      <c r="C55" s="92"/>
      <c r="D55" s="78" t="s">
        <v>670</v>
      </c>
      <c r="E55" s="93"/>
    </row>
    <row r="56" spans="1:5" ht="15.75" thickBot="1">
      <c r="A56" s="77" t="s">
        <v>617</v>
      </c>
      <c r="B56" s="94" t="s">
        <v>703</v>
      </c>
      <c r="C56" s="95">
        <f>+C54+C55</f>
        <v>1242502</v>
      </c>
      <c r="D56" s="94" t="s">
        <v>704</v>
      </c>
      <c r="E56" s="95">
        <f>+E54+E55</f>
        <v>1624294</v>
      </c>
    </row>
    <row r="57" spans="1:5" ht="15.75" thickBot="1">
      <c r="A57" s="77" t="s">
        <v>618</v>
      </c>
      <c r="B57" s="94" t="s">
        <v>673</v>
      </c>
      <c r="C57" s="95">
        <f>IF(C40-E40&lt;0,E40-C40,"-")</f>
        <v>381792</v>
      </c>
      <c r="D57" s="94" t="s">
        <v>674</v>
      </c>
      <c r="E57" s="95" t="str">
        <f>IF(C40-E40&gt;0,C40-E40,"-")</f>
        <v>-</v>
      </c>
    </row>
    <row r="58" spans="1:5" ht="15.75" thickBot="1">
      <c r="A58" s="77" t="s">
        <v>619</v>
      </c>
      <c r="B58" s="94" t="s">
        <v>675</v>
      </c>
      <c r="C58" s="95">
        <f>IF(C40+C41-E54&lt;0,E54-(C40+C41),"-")</f>
        <v>381792</v>
      </c>
      <c r="D58" s="94" t="s">
        <v>676</v>
      </c>
      <c r="E58" s="95" t="str">
        <f>IF(C40+C41-E54&gt;0,C40+C41-E54,"-")</f>
        <v>-</v>
      </c>
    </row>
    <row r="61" spans="1:5">
      <c r="A61" s="526" t="s">
        <v>711</v>
      </c>
      <c r="B61" s="526"/>
      <c r="C61" s="526"/>
      <c r="D61" s="526"/>
      <c r="E61" s="526"/>
    </row>
    <row r="62" spans="1:5" ht="15.75" thickBot="1"/>
    <row r="63" spans="1:5" ht="15.75" thickBot="1">
      <c r="A63" s="77" t="s">
        <v>617</v>
      </c>
      <c r="B63" s="94" t="s">
        <v>703</v>
      </c>
      <c r="C63" s="95">
        <f>C56+C25</f>
        <v>1947918</v>
      </c>
      <c r="D63" s="94" t="s">
        <v>704</v>
      </c>
      <c r="E63" s="95">
        <f>E56+E25</f>
        <v>1946090</v>
      </c>
    </row>
    <row r="64" spans="1:5" ht="15.75" thickBot="1">
      <c r="A64" s="77" t="s">
        <v>618</v>
      </c>
      <c r="B64" s="94" t="s">
        <v>673</v>
      </c>
      <c r="C64" s="95" t="str">
        <f>IF(C63-E63&lt;0,E63-C63,"-")</f>
        <v>-</v>
      </c>
      <c r="D64" s="94" t="s">
        <v>674</v>
      </c>
      <c r="E64" s="95">
        <f>IF(C63-E63&gt;0,C63-E63,"-")</f>
        <v>1828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10/2015.(VI.19.)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view="pageLayout" zoomScaleNormal="100" workbookViewId="0">
      <selection activeCell="K18" sqref="K18"/>
    </sheetView>
  </sheetViews>
  <sheetFormatPr defaultRowHeight="15"/>
  <cols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33" t="s">
        <v>712</v>
      </c>
      <c r="C1" s="533"/>
      <c r="D1" s="533"/>
      <c r="E1" s="533"/>
      <c r="F1" s="533"/>
      <c r="G1" s="533"/>
    </row>
    <row r="2" spans="1:7" ht="15.75" thickBot="1">
      <c r="B2" s="52"/>
      <c r="C2" s="49"/>
      <c r="D2" s="49"/>
      <c r="E2" s="49"/>
      <c r="F2" s="49"/>
      <c r="G2" s="112"/>
    </row>
    <row r="3" spans="1:7" ht="72.75" thickBot="1">
      <c r="A3" s="57" t="s">
        <v>723</v>
      </c>
      <c r="B3" s="57" t="s">
        <v>713</v>
      </c>
      <c r="C3" s="58" t="s">
        <v>714</v>
      </c>
      <c r="D3" s="58" t="s">
        <v>715</v>
      </c>
      <c r="E3" s="58" t="s">
        <v>980</v>
      </c>
      <c r="F3" s="58" t="s">
        <v>981</v>
      </c>
      <c r="G3" s="113" t="s">
        <v>982</v>
      </c>
    </row>
    <row r="4" spans="1:7" ht="15.75" thickBot="1">
      <c r="B4" s="114">
        <v>1</v>
      </c>
      <c r="C4" s="115">
        <v>2</v>
      </c>
      <c r="D4" s="115">
        <v>3</v>
      </c>
      <c r="E4" s="115">
        <v>4</v>
      </c>
      <c r="F4" s="115">
        <v>5</v>
      </c>
      <c r="G4" s="116" t="s">
        <v>716</v>
      </c>
    </row>
    <row r="5" spans="1:7" ht="22.5">
      <c r="A5" s="73" t="s">
        <v>724</v>
      </c>
      <c r="B5" s="73" t="s">
        <v>720</v>
      </c>
      <c r="C5" s="117">
        <v>257232</v>
      </c>
      <c r="D5" s="130" t="s">
        <v>983</v>
      </c>
      <c r="E5" s="117">
        <v>57209</v>
      </c>
      <c r="F5" s="117">
        <v>200023</v>
      </c>
      <c r="G5" s="118">
        <f t="shared" ref="G5:G11" si="0">C5-E5-F5</f>
        <v>0</v>
      </c>
    </row>
    <row r="6" spans="1:7" ht="22.5">
      <c r="A6" s="73" t="s">
        <v>724</v>
      </c>
      <c r="B6" s="73" t="s">
        <v>721</v>
      </c>
      <c r="C6" s="117">
        <v>1766769</v>
      </c>
      <c r="D6" s="130" t="s">
        <v>722</v>
      </c>
      <c r="E6" s="117">
        <v>402848</v>
      </c>
      <c r="F6" s="117">
        <v>1363921</v>
      </c>
      <c r="G6" s="118">
        <f t="shared" si="0"/>
        <v>0</v>
      </c>
    </row>
    <row r="7" spans="1:7" ht="33.75">
      <c r="A7" s="73" t="s">
        <v>724</v>
      </c>
      <c r="B7" s="73" t="s">
        <v>1063</v>
      </c>
      <c r="C7" s="117">
        <v>10150</v>
      </c>
      <c r="D7" s="130" t="s">
        <v>984</v>
      </c>
      <c r="E7" s="117"/>
      <c r="F7" s="117">
        <v>10150</v>
      </c>
      <c r="G7" s="118">
        <f t="shared" si="0"/>
        <v>0</v>
      </c>
    </row>
    <row r="8" spans="1:7" ht="22.5">
      <c r="A8" s="73" t="s">
        <v>724</v>
      </c>
      <c r="B8" s="73" t="s">
        <v>990</v>
      </c>
      <c r="C8" s="117">
        <v>280</v>
      </c>
      <c r="D8" s="130" t="s">
        <v>984</v>
      </c>
      <c r="E8" s="117"/>
      <c r="F8" s="117">
        <v>280</v>
      </c>
      <c r="G8" s="118">
        <f t="shared" si="0"/>
        <v>0</v>
      </c>
    </row>
    <row r="9" spans="1:7" ht="22.5">
      <c r="A9" s="73" t="s">
        <v>724</v>
      </c>
      <c r="B9" s="73" t="s">
        <v>991</v>
      </c>
      <c r="C9" s="117">
        <v>500</v>
      </c>
      <c r="D9" s="130" t="s">
        <v>984</v>
      </c>
      <c r="E9" s="117"/>
      <c r="F9" s="117">
        <v>500</v>
      </c>
      <c r="G9" s="118">
        <f>C9-E9-F9</f>
        <v>0</v>
      </c>
    </row>
    <row r="10" spans="1:7" ht="22.5">
      <c r="A10" s="349" t="s">
        <v>724</v>
      </c>
      <c r="B10" s="349" t="s">
        <v>1077</v>
      </c>
      <c r="C10" s="353">
        <v>2160</v>
      </c>
      <c r="D10" s="354" t="s">
        <v>984</v>
      </c>
      <c r="E10" s="353"/>
      <c r="F10" s="353">
        <v>2160</v>
      </c>
      <c r="G10" s="355">
        <f>C10-E10-F10</f>
        <v>0</v>
      </c>
    </row>
    <row r="11" spans="1:7" ht="23.25" thickBot="1">
      <c r="A11" s="73" t="s">
        <v>724</v>
      </c>
      <c r="B11" s="73" t="s">
        <v>1071</v>
      </c>
      <c r="C11" s="117">
        <v>250</v>
      </c>
      <c r="D11" s="130" t="s">
        <v>984</v>
      </c>
      <c r="E11" s="117"/>
      <c r="F11" s="117">
        <v>250</v>
      </c>
      <c r="G11" s="118">
        <f t="shared" si="0"/>
        <v>0</v>
      </c>
    </row>
    <row r="12" spans="1:7" ht="15.75" thickBot="1">
      <c r="B12" s="119" t="s">
        <v>717</v>
      </c>
      <c r="C12" s="120">
        <f>SUM(C5:C11)</f>
        <v>2037341</v>
      </c>
      <c r="D12" s="121"/>
      <c r="E12" s="120">
        <f>SUM(E5:E11)</f>
        <v>460057</v>
      </c>
      <c r="F12" s="120">
        <f>SUM(F5:F11)</f>
        <v>1577284</v>
      </c>
      <c r="G12" s="122">
        <f>SUM(G5:G11)</f>
        <v>0</v>
      </c>
    </row>
    <row r="14" spans="1:7" ht="15.75">
      <c r="B14" s="533" t="s">
        <v>718</v>
      </c>
      <c r="C14" s="533"/>
      <c r="D14" s="533"/>
      <c r="E14" s="533"/>
      <c r="F14" s="533"/>
      <c r="G14" s="533"/>
    </row>
    <row r="15" spans="1:7" ht="15.75" thickBot="1">
      <c r="B15" s="52"/>
      <c r="C15" s="49"/>
      <c r="D15" s="49"/>
      <c r="E15" s="49"/>
      <c r="F15" s="49"/>
      <c r="G15" s="112"/>
    </row>
    <row r="16" spans="1:7" ht="72.75" thickBot="1">
      <c r="A16" s="57" t="s">
        <v>723</v>
      </c>
      <c r="B16" s="57" t="s">
        <v>719</v>
      </c>
      <c r="C16" s="58" t="s">
        <v>714</v>
      </c>
      <c r="D16" s="58" t="s">
        <v>715</v>
      </c>
      <c r="E16" s="58" t="s">
        <v>980</v>
      </c>
      <c r="F16" s="58" t="s">
        <v>981</v>
      </c>
      <c r="G16" s="113" t="s">
        <v>982</v>
      </c>
    </row>
    <row r="17" spans="1:11" ht="15.75" thickBot="1">
      <c r="B17" s="114">
        <v>1</v>
      </c>
      <c r="C17" s="115">
        <v>2</v>
      </c>
      <c r="D17" s="115">
        <v>3</v>
      </c>
      <c r="E17" s="115">
        <v>4</v>
      </c>
      <c r="F17" s="115">
        <v>5</v>
      </c>
      <c r="G17" s="116">
        <v>6</v>
      </c>
    </row>
    <row r="18" spans="1:11" ht="36">
      <c r="A18" s="73" t="s">
        <v>724</v>
      </c>
      <c r="B18" s="123" t="s">
        <v>985</v>
      </c>
      <c r="C18" s="124">
        <v>635</v>
      </c>
      <c r="D18" s="131" t="s">
        <v>984</v>
      </c>
      <c r="E18" s="124"/>
      <c r="F18" s="124">
        <v>635</v>
      </c>
      <c r="G18" s="126">
        <f t="shared" ref="G18:G25" si="1">C18-E18-F18</f>
        <v>0</v>
      </c>
      <c r="K18" s="218"/>
    </row>
    <row r="19" spans="1:11" ht="24">
      <c r="A19" s="73" t="s">
        <v>724</v>
      </c>
      <c r="B19" s="123" t="s">
        <v>986</v>
      </c>
      <c r="C19" s="124">
        <v>931</v>
      </c>
      <c r="D19" s="131" t="s">
        <v>984</v>
      </c>
      <c r="E19" s="124"/>
      <c r="F19" s="124">
        <v>931</v>
      </c>
      <c r="G19" s="126"/>
    </row>
    <row r="20" spans="1:11" ht="22.5">
      <c r="A20" s="73" t="s">
        <v>724</v>
      </c>
      <c r="B20" s="73" t="s">
        <v>1062</v>
      </c>
      <c r="C20" s="117">
        <v>35869</v>
      </c>
      <c r="D20" s="130" t="s">
        <v>984</v>
      </c>
      <c r="E20" s="117"/>
      <c r="F20" s="117">
        <v>35869</v>
      </c>
      <c r="G20" s="126"/>
    </row>
    <row r="21" spans="1:11" ht="24">
      <c r="A21" s="73" t="s">
        <v>724</v>
      </c>
      <c r="B21" s="123" t="s">
        <v>987</v>
      </c>
      <c r="C21" s="124">
        <v>6138</v>
      </c>
      <c r="D21" s="131" t="s">
        <v>984</v>
      </c>
      <c r="E21" s="124"/>
      <c r="F21" s="124">
        <v>6138</v>
      </c>
      <c r="G21" s="126"/>
    </row>
    <row r="22" spans="1:11" ht="22.5">
      <c r="A22" s="73" t="s">
        <v>724</v>
      </c>
      <c r="B22" s="123" t="s">
        <v>988</v>
      </c>
      <c r="C22" s="124">
        <v>1500</v>
      </c>
      <c r="D22" s="131" t="s">
        <v>984</v>
      </c>
      <c r="E22" s="124"/>
      <c r="F22" s="124">
        <v>1500</v>
      </c>
      <c r="G22" s="126"/>
    </row>
    <row r="23" spans="1:11" ht="24">
      <c r="A23" s="73" t="s">
        <v>724</v>
      </c>
      <c r="B23" s="123" t="s">
        <v>1067</v>
      </c>
      <c r="C23" s="124">
        <v>200</v>
      </c>
      <c r="D23" s="131" t="s">
        <v>984</v>
      </c>
      <c r="E23" s="124"/>
      <c r="F23" s="124">
        <v>200</v>
      </c>
      <c r="G23" s="126"/>
    </row>
    <row r="24" spans="1:11" ht="22.5">
      <c r="A24" s="349" t="s">
        <v>724</v>
      </c>
      <c r="B24" s="350" t="s">
        <v>1078</v>
      </c>
      <c r="C24" s="351">
        <v>1052</v>
      </c>
      <c r="D24" s="352" t="s">
        <v>984</v>
      </c>
      <c r="E24" s="351"/>
      <c r="F24" s="351">
        <v>1052</v>
      </c>
      <c r="G24" s="126"/>
    </row>
    <row r="25" spans="1:11" ht="23.25" thickBot="1">
      <c r="A25" s="73" t="s">
        <v>724</v>
      </c>
      <c r="B25" s="73" t="s">
        <v>989</v>
      </c>
      <c r="C25" s="117">
        <v>100</v>
      </c>
      <c r="D25" s="130" t="s">
        <v>984</v>
      </c>
      <c r="E25" s="117"/>
      <c r="F25" s="117">
        <v>100</v>
      </c>
      <c r="G25" s="126">
        <f t="shared" si="1"/>
        <v>0</v>
      </c>
    </row>
    <row r="26" spans="1:11" ht="15.75" thickBot="1">
      <c r="B26" s="119" t="s">
        <v>717</v>
      </c>
      <c r="C26" s="127">
        <f>SUM(C18:C25)</f>
        <v>46425</v>
      </c>
      <c r="D26" s="128"/>
      <c r="E26" s="127">
        <f>SUM(E18:E25)</f>
        <v>0</v>
      </c>
      <c r="F26" s="127">
        <f>SUM(F18:F25)</f>
        <v>46425</v>
      </c>
      <c r="G26" s="129">
        <f>SUM(G18:G25)</f>
        <v>0</v>
      </c>
    </row>
    <row r="28" spans="1:11" ht="15.75">
      <c r="B28" s="533" t="s">
        <v>725</v>
      </c>
      <c r="C28" s="533"/>
      <c r="D28" s="533"/>
      <c r="E28" s="533"/>
      <c r="F28" s="533"/>
      <c r="G28" s="533"/>
    </row>
    <row r="29" spans="1:11" ht="15.75" thickBot="1">
      <c r="B29" s="52"/>
      <c r="C29" s="49"/>
      <c r="D29" s="49"/>
      <c r="E29" s="49"/>
      <c r="F29" s="49"/>
      <c r="G29" s="112"/>
    </row>
    <row r="30" spans="1:11" ht="72.75" thickBot="1">
      <c r="A30" s="57" t="s">
        <v>723</v>
      </c>
      <c r="B30" s="57" t="s">
        <v>726</v>
      </c>
      <c r="C30" s="58" t="s">
        <v>714</v>
      </c>
      <c r="D30" s="58" t="s">
        <v>715</v>
      </c>
      <c r="E30" s="58" t="s">
        <v>980</v>
      </c>
      <c r="F30" s="58" t="s">
        <v>981</v>
      </c>
      <c r="G30" s="113" t="s">
        <v>982</v>
      </c>
    </row>
    <row r="31" spans="1:11" ht="15.75" thickBot="1">
      <c r="B31" s="114">
        <v>1</v>
      </c>
      <c r="C31" s="115">
        <v>2</v>
      </c>
      <c r="D31" s="115">
        <v>3</v>
      </c>
      <c r="E31" s="115">
        <v>4</v>
      </c>
      <c r="F31" s="115">
        <v>5</v>
      </c>
      <c r="G31" s="116">
        <v>6</v>
      </c>
    </row>
    <row r="32" spans="1:11">
      <c r="A32" s="73"/>
      <c r="B32" s="123"/>
      <c r="C32" s="124"/>
      <c r="D32" s="131"/>
      <c r="E32" s="124"/>
      <c r="F32" s="124"/>
      <c r="G32" s="126">
        <f t="shared" ref="G32:G33" si="2">C32-E32-F32</f>
        <v>0</v>
      </c>
    </row>
    <row r="33" spans="1:7" ht="15.75" thickBot="1">
      <c r="A33" s="73"/>
      <c r="B33" s="123"/>
      <c r="C33" s="124"/>
      <c r="D33" s="125"/>
      <c r="E33" s="124"/>
      <c r="F33" s="124"/>
      <c r="G33" s="126">
        <f t="shared" si="2"/>
        <v>0</v>
      </c>
    </row>
    <row r="34" spans="1:7" ht="15.75" thickBot="1">
      <c r="B34" s="119" t="s">
        <v>717</v>
      </c>
      <c r="C34" s="127">
        <f>SUM(C32:C33)</f>
        <v>0</v>
      </c>
      <c r="D34" s="128"/>
      <c r="E34" s="127">
        <f>SUM(E32:E33)</f>
        <v>0</v>
      </c>
      <c r="F34" s="127">
        <f>SUM(F32:F33)</f>
        <v>0</v>
      </c>
      <c r="G34" s="129">
        <f>SUM(G32:G33)</f>
        <v>0</v>
      </c>
    </row>
    <row r="37" spans="1:7">
      <c r="F37" s="218"/>
    </row>
    <row r="39" spans="1:7">
      <c r="F39" s="218"/>
    </row>
  </sheetData>
  <mergeCells count="3">
    <mergeCell ref="B1:G1"/>
    <mergeCell ref="B14:G14"/>
    <mergeCell ref="B28:G28"/>
  </mergeCells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a 10/2015.(VI.19.)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C9" sqref="C9"/>
    </sheetView>
  </sheetViews>
  <sheetFormatPr defaultRowHeight="15"/>
  <cols>
    <col min="1" max="1" width="31.42578125" bestFit="1" customWidth="1"/>
  </cols>
  <sheetData>
    <row r="1" spans="1:5" ht="34.5" customHeight="1">
      <c r="A1" s="132" t="s">
        <v>727</v>
      </c>
      <c r="B1" s="534" t="str">
        <f>'Felhalmozási kiadások'!B5</f>
        <v>Ivóvíz minőség javító projekt
KEOP-1.3.0/09-11-2013-0055</v>
      </c>
      <c r="C1" s="534"/>
      <c r="D1" s="534"/>
      <c r="E1" s="534"/>
    </row>
    <row r="2" spans="1:5" ht="15.75" thickBot="1">
      <c r="A2" s="133"/>
      <c r="B2" s="133"/>
      <c r="C2" s="133"/>
      <c r="D2" s="535" t="s">
        <v>728</v>
      </c>
      <c r="E2" s="535"/>
    </row>
    <row r="3" spans="1:5" ht="15.75" thickBot="1">
      <c r="A3" s="134" t="s">
        <v>729</v>
      </c>
      <c r="B3" s="135" t="s">
        <v>730</v>
      </c>
      <c r="C3" s="135" t="s">
        <v>731</v>
      </c>
      <c r="D3" s="135" t="s">
        <v>732</v>
      </c>
      <c r="E3" s="136" t="s">
        <v>733</v>
      </c>
    </row>
    <row r="4" spans="1:5">
      <c r="A4" s="137" t="s">
        <v>734</v>
      </c>
      <c r="B4" s="138"/>
      <c r="C4" s="138"/>
      <c r="D4" s="138"/>
      <c r="E4" s="139">
        <f t="shared" ref="E4:E10" si="0">SUM(B4:D4)</f>
        <v>0</v>
      </c>
    </row>
    <row r="5" spans="1:5">
      <c r="A5" s="140" t="s">
        <v>735</v>
      </c>
      <c r="B5" s="141"/>
      <c r="C5" s="141"/>
      <c r="D5" s="141"/>
      <c r="E5" s="142">
        <f t="shared" si="0"/>
        <v>0</v>
      </c>
    </row>
    <row r="6" spans="1:5">
      <c r="A6" s="143" t="s">
        <v>736</v>
      </c>
      <c r="B6" s="144"/>
      <c r="C6" s="144">
        <v>202545</v>
      </c>
      <c r="D6" s="144"/>
      <c r="E6" s="145">
        <f t="shared" si="0"/>
        <v>202545</v>
      </c>
    </row>
    <row r="7" spans="1:5">
      <c r="A7" s="143" t="s">
        <v>737</v>
      </c>
      <c r="B7" s="144"/>
      <c r="C7" s="144"/>
      <c r="D7" s="144"/>
      <c r="E7" s="145">
        <f t="shared" si="0"/>
        <v>0</v>
      </c>
    </row>
    <row r="8" spans="1:5">
      <c r="A8" s="143" t="s">
        <v>738</v>
      </c>
      <c r="B8" s="144"/>
      <c r="C8" s="144"/>
      <c r="D8" s="144"/>
      <c r="E8" s="145">
        <f t="shared" si="0"/>
        <v>0</v>
      </c>
    </row>
    <row r="9" spans="1:5">
      <c r="A9" s="143" t="s">
        <v>739</v>
      </c>
      <c r="B9" s="144"/>
      <c r="C9" s="144"/>
      <c r="D9" s="144"/>
      <c r="E9" s="145">
        <f t="shared" si="0"/>
        <v>0</v>
      </c>
    </row>
    <row r="10" spans="1:5" ht="15.75" thickBot="1">
      <c r="A10" s="146" t="s">
        <v>747</v>
      </c>
      <c r="B10" s="147"/>
      <c r="C10" s="147">
        <v>54687</v>
      </c>
      <c r="D10" s="147"/>
      <c r="E10" s="145">
        <f t="shared" si="0"/>
        <v>54687</v>
      </c>
    </row>
    <row r="11" spans="1:5" ht="15.75" thickBot="1">
      <c r="A11" s="148" t="s">
        <v>740</v>
      </c>
      <c r="B11" s="149">
        <f>B4+SUM(B6:B10)</f>
        <v>0</v>
      </c>
      <c r="C11" s="149">
        <f>C4+SUM(C6:C10)</f>
        <v>257232</v>
      </c>
      <c r="D11" s="149">
        <f>D4+SUM(D6:D10)</f>
        <v>0</v>
      </c>
      <c r="E11" s="150">
        <f>E4+SUM(E6:E10)</f>
        <v>257232</v>
      </c>
    </row>
    <row r="12" spans="1:5" ht="15.75" thickBot="1">
      <c r="A12" s="151"/>
      <c r="B12" s="151"/>
      <c r="C12" s="151"/>
      <c r="D12" s="151"/>
      <c r="E12" s="151"/>
    </row>
    <row r="13" spans="1:5" ht="15.75" thickBot="1">
      <c r="A13" s="134" t="s">
        <v>741</v>
      </c>
      <c r="B13" s="135" t="s">
        <v>730</v>
      </c>
      <c r="C13" s="135" t="s">
        <v>731</v>
      </c>
      <c r="D13" s="135" t="s">
        <v>732</v>
      </c>
      <c r="E13" s="136" t="s">
        <v>733</v>
      </c>
    </row>
    <row r="14" spans="1:5">
      <c r="A14" s="137" t="s">
        <v>742</v>
      </c>
      <c r="B14" s="138"/>
      <c r="C14" s="138"/>
      <c r="D14" s="138"/>
      <c r="E14" s="139">
        <f t="shared" ref="E14:E20" si="1">SUM(B14:D14)</f>
        <v>0</v>
      </c>
    </row>
    <row r="15" spans="1:5">
      <c r="A15" s="152" t="s">
        <v>743</v>
      </c>
      <c r="B15" s="144"/>
      <c r="C15" s="144">
        <v>202545</v>
      </c>
      <c r="D15" s="144"/>
      <c r="E15" s="145">
        <f t="shared" si="1"/>
        <v>202545</v>
      </c>
    </row>
    <row r="16" spans="1:5">
      <c r="A16" s="143" t="s">
        <v>744</v>
      </c>
      <c r="B16" s="144"/>
      <c r="C16" s="144"/>
      <c r="D16" s="144"/>
      <c r="E16" s="145">
        <f t="shared" si="1"/>
        <v>0</v>
      </c>
    </row>
    <row r="17" spans="1:5">
      <c r="A17" s="143" t="s">
        <v>745</v>
      </c>
      <c r="B17" s="144"/>
      <c r="C17" s="144"/>
      <c r="D17" s="144"/>
      <c r="E17" s="145">
        <f t="shared" si="1"/>
        <v>0</v>
      </c>
    </row>
    <row r="18" spans="1:5">
      <c r="A18" s="153" t="s">
        <v>747</v>
      </c>
      <c r="B18" s="144"/>
      <c r="C18" s="144">
        <v>54687</v>
      </c>
      <c r="D18" s="144"/>
      <c r="E18" s="145">
        <f t="shared" si="1"/>
        <v>54687</v>
      </c>
    </row>
    <row r="19" spans="1:5">
      <c r="A19" s="153"/>
      <c r="B19" s="144"/>
      <c r="C19" s="144"/>
      <c r="D19" s="144"/>
      <c r="E19" s="145">
        <f t="shared" si="1"/>
        <v>0</v>
      </c>
    </row>
    <row r="20" spans="1:5" ht="15.75" thickBot="1">
      <c r="A20" s="146"/>
      <c r="B20" s="147"/>
      <c r="C20" s="147"/>
      <c r="D20" s="147"/>
      <c r="E20" s="145">
        <f t="shared" si="1"/>
        <v>0</v>
      </c>
    </row>
    <row r="21" spans="1:5" ht="15.75" thickBot="1">
      <c r="A21" s="148" t="s">
        <v>746</v>
      </c>
      <c r="B21" s="149">
        <f>SUM(B14:B20)</f>
        <v>0</v>
      </c>
      <c r="C21" s="149">
        <f>SUM(C14:C20)</f>
        <v>257232</v>
      </c>
      <c r="D21" s="149">
        <f>SUM(D14:D20)</f>
        <v>0</v>
      </c>
      <c r="E21" s="150">
        <f>SUM(E14:E20)</f>
        <v>257232</v>
      </c>
    </row>
    <row r="23" spans="1:5" ht="34.5" customHeight="1">
      <c r="A23" s="132" t="s">
        <v>727</v>
      </c>
      <c r="B23" s="534" t="str">
        <f>'Felhalmozási kiadások'!B6</f>
        <v>Szennyvíz beruházás
KEOP-1.2.0/09-11-2013-0007</v>
      </c>
      <c r="C23" s="534"/>
      <c r="D23" s="534"/>
      <c r="E23" s="534"/>
    </row>
    <row r="24" spans="1:5" ht="15.75" thickBot="1">
      <c r="A24" s="133"/>
      <c r="B24" s="133"/>
      <c r="C24" s="133"/>
      <c r="D24" s="535" t="s">
        <v>728</v>
      </c>
      <c r="E24" s="535"/>
    </row>
    <row r="25" spans="1:5" ht="15.75" thickBot="1">
      <c r="A25" s="134" t="s">
        <v>729</v>
      </c>
      <c r="B25" s="135" t="s">
        <v>730</v>
      </c>
      <c r="C25" s="135" t="s">
        <v>731</v>
      </c>
      <c r="D25" s="135" t="s">
        <v>732</v>
      </c>
      <c r="E25" s="136" t="s">
        <v>733</v>
      </c>
    </row>
    <row r="26" spans="1:5">
      <c r="A26" s="137" t="s">
        <v>734</v>
      </c>
      <c r="B26" s="154">
        <f>B43-B32-B28</f>
        <v>300</v>
      </c>
      <c r="C26" s="154">
        <f t="shared" ref="C26:D26" si="2">C43-C32-C28</f>
        <v>51996.900000000023</v>
      </c>
      <c r="D26" s="154">
        <f t="shared" si="2"/>
        <v>17260.950000000012</v>
      </c>
      <c r="E26" s="155">
        <f t="shared" ref="E26:E32" si="3">SUM(B26:D26)</f>
        <v>69557.850000000035</v>
      </c>
    </row>
    <row r="27" spans="1:5">
      <c r="A27" s="140" t="s">
        <v>735</v>
      </c>
      <c r="B27" s="141">
        <f>B26</f>
        <v>300</v>
      </c>
      <c r="C27" s="141">
        <f t="shared" ref="C27:D27" si="4">C26</f>
        <v>51996.900000000023</v>
      </c>
      <c r="D27" s="141">
        <f t="shared" si="4"/>
        <v>17260.950000000012</v>
      </c>
      <c r="E27" s="142">
        <f t="shared" si="3"/>
        <v>69557.850000000035</v>
      </c>
    </row>
    <row r="28" spans="1:5">
      <c r="A28" s="143" t="s">
        <v>736</v>
      </c>
      <c r="B28" s="156">
        <f>B37*0.95</f>
        <v>5700</v>
      </c>
      <c r="C28" s="156">
        <f t="shared" ref="C28:D28" si="5">C37*0.95</f>
        <v>987941.1</v>
      </c>
      <c r="D28" s="156">
        <f t="shared" si="5"/>
        <v>327958.05</v>
      </c>
      <c r="E28" s="157">
        <f t="shared" si="3"/>
        <v>1321599.1499999999</v>
      </c>
    </row>
    <row r="29" spans="1:5">
      <c r="A29" s="143" t="s">
        <v>737</v>
      </c>
      <c r="B29" s="144"/>
      <c r="C29" s="144"/>
      <c r="D29" s="144"/>
      <c r="E29" s="145">
        <f t="shared" si="3"/>
        <v>0</v>
      </c>
    </row>
    <row r="30" spans="1:5">
      <c r="A30" s="143" t="s">
        <v>738</v>
      </c>
      <c r="B30" s="144"/>
      <c r="C30" s="144"/>
      <c r="D30" s="144"/>
      <c r="E30" s="145">
        <f t="shared" si="3"/>
        <v>0</v>
      </c>
    </row>
    <row r="31" spans="1:5">
      <c r="A31" s="143" t="s">
        <v>739</v>
      </c>
      <c r="B31" s="144"/>
      <c r="C31" s="144"/>
      <c r="D31" s="144"/>
      <c r="E31" s="145">
        <f t="shared" si="3"/>
        <v>0</v>
      </c>
    </row>
    <row r="32" spans="1:5" ht="15.75" thickBot="1">
      <c r="A32" s="146" t="s">
        <v>747</v>
      </c>
      <c r="B32" s="147">
        <f>B40</f>
        <v>1620</v>
      </c>
      <c r="C32" s="147">
        <f t="shared" ref="C32:D32" si="6">C40</f>
        <v>280783</v>
      </c>
      <c r="D32" s="147">
        <f t="shared" si="6"/>
        <v>93209</v>
      </c>
      <c r="E32" s="145">
        <f t="shared" si="3"/>
        <v>375612</v>
      </c>
    </row>
    <row r="33" spans="1:5" ht="15.75" thickBot="1">
      <c r="A33" s="148" t="s">
        <v>740</v>
      </c>
      <c r="B33" s="149">
        <f>B26+SUM(B28:B32)</f>
        <v>7620</v>
      </c>
      <c r="C33" s="149">
        <f>C26+SUM(C28:C32)</f>
        <v>1320721</v>
      </c>
      <c r="D33" s="149">
        <f>D26+SUM(D28:D32)</f>
        <v>438428</v>
      </c>
      <c r="E33" s="150">
        <f>E26+SUM(E28:E32)</f>
        <v>1766769</v>
      </c>
    </row>
    <row r="34" spans="1:5" ht="15.75" thickBot="1">
      <c r="A34" s="151"/>
      <c r="B34" s="151"/>
      <c r="C34" s="151"/>
      <c r="D34" s="151"/>
      <c r="E34" s="151"/>
    </row>
    <row r="35" spans="1:5" ht="15.75" thickBot="1">
      <c r="A35" s="134" t="s">
        <v>741</v>
      </c>
      <c r="B35" s="135" t="s">
        <v>730</v>
      </c>
      <c r="C35" s="135" t="s">
        <v>731</v>
      </c>
      <c r="D35" s="135" t="s">
        <v>732</v>
      </c>
      <c r="E35" s="136" t="s">
        <v>733</v>
      </c>
    </row>
    <row r="36" spans="1:5">
      <c r="A36" s="137" t="s">
        <v>742</v>
      </c>
      <c r="B36" s="138"/>
      <c r="C36" s="138"/>
      <c r="D36" s="138"/>
      <c r="E36" s="139">
        <f t="shared" ref="E36:E42" si="7">SUM(B36:D36)</f>
        <v>0</v>
      </c>
    </row>
    <row r="37" spans="1:5">
      <c r="A37" s="152" t="s">
        <v>743</v>
      </c>
      <c r="B37" s="144">
        <v>6000</v>
      </c>
      <c r="C37" s="144">
        <v>1039938</v>
      </c>
      <c r="D37" s="144">
        <v>345219</v>
      </c>
      <c r="E37" s="145">
        <f t="shared" si="7"/>
        <v>1391157</v>
      </c>
    </row>
    <row r="38" spans="1:5">
      <c r="A38" s="143" t="s">
        <v>744</v>
      </c>
      <c r="B38" s="144"/>
      <c r="C38" s="144"/>
      <c r="D38" s="144"/>
      <c r="E38" s="145">
        <f t="shared" si="7"/>
        <v>0</v>
      </c>
    </row>
    <row r="39" spans="1:5">
      <c r="A39" s="143" t="s">
        <v>745</v>
      </c>
      <c r="B39" s="144"/>
      <c r="C39" s="144"/>
      <c r="D39" s="144"/>
      <c r="E39" s="145">
        <f t="shared" si="7"/>
        <v>0</v>
      </c>
    </row>
    <row r="40" spans="1:5">
      <c r="A40" s="153" t="s">
        <v>747</v>
      </c>
      <c r="B40" s="144">
        <f>ROUND(B37*0.27,0)</f>
        <v>1620</v>
      </c>
      <c r="C40" s="144">
        <f t="shared" ref="C40:D40" si="8">ROUND(C37*0.27,0)</f>
        <v>280783</v>
      </c>
      <c r="D40" s="144">
        <f t="shared" si="8"/>
        <v>93209</v>
      </c>
      <c r="E40" s="145">
        <f t="shared" si="7"/>
        <v>375612</v>
      </c>
    </row>
    <row r="41" spans="1:5">
      <c r="A41" s="153"/>
      <c r="B41" s="144"/>
      <c r="C41" s="144"/>
      <c r="D41" s="144"/>
      <c r="E41" s="145">
        <f t="shared" si="7"/>
        <v>0</v>
      </c>
    </row>
    <row r="42" spans="1:5" ht="15.75" thickBot="1">
      <c r="A42" s="146"/>
      <c r="B42" s="147"/>
      <c r="C42" s="147"/>
      <c r="D42" s="147"/>
      <c r="E42" s="145">
        <f t="shared" si="7"/>
        <v>0</v>
      </c>
    </row>
    <row r="43" spans="1:5" ht="15.75" thickBot="1">
      <c r="A43" s="148" t="s">
        <v>746</v>
      </c>
      <c r="B43" s="149">
        <f>SUM(B36:B42)</f>
        <v>7620</v>
      </c>
      <c r="C43" s="149">
        <f>SUM(C36:C42)</f>
        <v>1320721</v>
      </c>
      <c r="D43" s="149">
        <f>SUM(D36:D42)</f>
        <v>438428</v>
      </c>
      <c r="E43" s="150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10/2015.(VI.19.)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view="pageLayout" zoomScaleNormal="100" workbookViewId="0">
      <selection activeCell="B8" sqref="B8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36" t="s">
        <v>1059</v>
      </c>
      <c r="B1" s="536"/>
      <c r="C1" s="536"/>
      <c r="D1" s="536"/>
      <c r="E1" s="536"/>
    </row>
    <row r="2" spans="1:5" ht="15.75" thickBot="1"/>
    <row r="3" spans="1:5" ht="24.75" thickBot="1">
      <c r="A3" s="172" t="s">
        <v>1</v>
      </c>
      <c r="B3" s="173" t="s">
        <v>749</v>
      </c>
      <c r="C3" s="173" t="s">
        <v>750</v>
      </c>
      <c r="D3" s="158" t="s">
        <v>757</v>
      </c>
      <c r="E3" s="158" t="s">
        <v>1060</v>
      </c>
    </row>
    <row r="4" spans="1:5" ht="22.5">
      <c r="A4" s="168" t="s">
        <v>4</v>
      </c>
      <c r="B4" s="169" t="s">
        <v>752</v>
      </c>
      <c r="C4" s="170" t="s">
        <v>751</v>
      </c>
      <c r="D4" s="171">
        <v>300</v>
      </c>
      <c r="E4" s="171"/>
    </row>
    <row r="5" spans="1:5">
      <c r="A5" s="159" t="s">
        <v>5</v>
      </c>
      <c r="B5" s="160" t="s">
        <v>758</v>
      </c>
      <c r="C5" s="161" t="s">
        <v>751</v>
      </c>
      <c r="D5" s="162">
        <v>651</v>
      </c>
      <c r="E5" s="162">
        <v>380</v>
      </c>
    </row>
    <row r="6" spans="1:5">
      <c r="A6" s="168" t="s">
        <v>6</v>
      </c>
      <c r="B6" s="161" t="s">
        <v>754</v>
      </c>
      <c r="C6" s="161" t="s">
        <v>753</v>
      </c>
      <c r="D6" s="162">
        <v>36</v>
      </c>
      <c r="E6" s="162">
        <v>36</v>
      </c>
    </row>
    <row r="7" spans="1:5">
      <c r="A7" s="159" t="s">
        <v>280</v>
      </c>
      <c r="B7" s="161" t="s">
        <v>755</v>
      </c>
      <c r="C7" s="161" t="s">
        <v>753</v>
      </c>
      <c r="D7" s="162">
        <v>10</v>
      </c>
      <c r="E7" s="162">
        <v>10</v>
      </c>
    </row>
    <row r="8" spans="1:5" ht="22.5">
      <c r="A8" s="168" t="s">
        <v>281</v>
      </c>
      <c r="B8" s="160" t="s">
        <v>1061</v>
      </c>
      <c r="C8" s="161" t="s">
        <v>753</v>
      </c>
      <c r="D8" s="162">
        <v>40</v>
      </c>
      <c r="E8" s="162">
        <v>25</v>
      </c>
    </row>
    <row r="9" spans="1:5">
      <c r="A9" s="159" t="s">
        <v>282</v>
      </c>
      <c r="B9" s="161" t="s">
        <v>793</v>
      </c>
      <c r="C9" s="161"/>
      <c r="D9" s="162">
        <v>34</v>
      </c>
      <c r="E9" s="162">
        <v>34</v>
      </c>
    </row>
    <row r="10" spans="1:5">
      <c r="A10" s="168" t="s">
        <v>283</v>
      </c>
      <c r="B10" s="161" t="s">
        <v>794</v>
      </c>
      <c r="C10" s="161"/>
      <c r="D10" s="162">
        <v>109</v>
      </c>
      <c r="E10" s="162"/>
    </row>
    <row r="11" spans="1:5">
      <c r="A11" s="159" t="s">
        <v>284</v>
      </c>
      <c r="B11" s="161" t="s">
        <v>795</v>
      </c>
      <c r="C11" s="161"/>
      <c r="D11" s="162">
        <v>112</v>
      </c>
      <c r="E11" s="162"/>
    </row>
    <row r="12" spans="1:5">
      <c r="A12" s="168" t="s">
        <v>285</v>
      </c>
      <c r="B12" s="161" t="s">
        <v>796</v>
      </c>
      <c r="C12" s="161"/>
      <c r="D12" s="162">
        <v>83</v>
      </c>
      <c r="E12" s="162"/>
    </row>
    <row r="13" spans="1:5">
      <c r="A13" s="159" t="s">
        <v>286</v>
      </c>
      <c r="B13" s="161" t="s">
        <v>756</v>
      </c>
      <c r="C13" s="161"/>
      <c r="D13" s="162">
        <v>21</v>
      </c>
      <c r="E13" s="162">
        <v>21</v>
      </c>
    </row>
    <row r="14" spans="1:5" ht="22.5">
      <c r="A14" s="168" t="s">
        <v>287</v>
      </c>
      <c r="B14" s="160" t="s">
        <v>1068</v>
      </c>
      <c r="C14" s="161"/>
      <c r="D14" s="162">
        <v>83</v>
      </c>
      <c r="E14" s="162">
        <v>381</v>
      </c>
    </row>
    <row r="15" spans="1:5">
      <c r="A15" s="159" t="s">
        <v>346</v>
      </c>
      <c r="B15" s="161" t="s">
        <v>1069</v>
      </c>
      <c r="C15" s="161"/>
      <c r="D15" s="162">
        <v>116</v>
      </c>
      <c r="E15" s="162">
        <v>533</v>
      </c>
    </row>
    <row r="16" spans="1:5" ht="22.5">
      <c r="A16" s="168" t="s">
        <v>582</v>
      </c>
      <c r="B16" s="160" t="s">
        <v>1070</v>
      </c>
      <c r="C16" s="161"/>
      <c r="D16" s="162"/>
      <c r="E16" s="162">
        <v>100</v>
      </c>
    </row>
    <row r="17" spans="1:5">
      <c r="A17" s="159" t="s">
        <v>583</v>
      </c>
      <c r="B17" s="161"/>
      <c r="C17" s="161"/>
      <c r="D17" s="162"/>
      <c r="E17" s="162"/>
    </row>
    <row r="18" spans="1:5">
      <c r="A18" s="168" t="s">
        <v>584</v>
      </c>
      <c r="B18" s="161"/>
      <c r="C18" s="161"/>
      <c r="D18" s="162"/>
      <c r="E18" s="162"/>
    </row>
    <row r="19" spans="1:5">
      <c r="A19" s="159" t="s">
        <v>585</v>
      </c>
      <c r="B19" s="161"/>
      <c r="C19" s="161"/>
      <c r="D19" s="162"/>
      <c r="E19" s="162"/>
    </row>
    <row r="20" spans="1:5">
      <c r="A20" s="168" t="s">
        <v>586</v>
      </c>
      <c r="B20" s="161"/>
      <c r="C20" s="161"/>
      <c r="D20" s="162"/>
      <c r="E20" s="162"/>
    </row>
    <row r="21" spans="1:5">
      <c r="A21" s="159" t="s">
        <v>587</v>
      </c>
      <c r="B21" s="161"/>
      <c r="C21" s="161"/>
      <c r="D21" s="162"/>
      <c r="E21" s="162"/>
    </row>
    <row r="22" spans="1:5">
      <c r="A22" s="168" t="s">
        <v>588</v>
      </c>
      <c r="B22" s="161"/>
      <c r="C22" s="161"/>
      <c r="D22" s="162"/>
      <c r="E22" s="162"/>
    </row>
    <row r="23" spans="1:5">
      <c r="A23" s="159" t="s">
        <v>589</v>
      </c>
      <c r="B23" s="161"/>
      <c r="C23" s="161"/>
      <c r="D23" s="162"/>
      <c r="E23" s="162"/>
    </row>
    <row r="24" spans="1:5">
      <c r="A24" s="168" t="s">
        <v>590</v>
      </c>
      <c r="B24" s="161"/>
      <c r="C24" s="161"/>
      <c r="D24" s="162"/>
      <c r="E24" s="162"/>
    </row>
    <row r="25" spans="1:5">
      <c r="A25" s="159" t="s">
        <v>610</v>
      </c>
      <c r="B25" s="161"/>
      <c r="C25" s="161"/>
      <c r="D25" s="162"/>
      <c r="E25" s="162"/>
    </row>
    <row r="26" spans="1:5">
      <c r="A26" s="168" t="s">
        <v>611</v>
      </c>
      <c r="B26" s="161"/>
      <c r="C26" s="161"/>
      <c r="D26" s="162"/>
      <c r="E26" s="162"/>
    </row>
    <row r="27" spans="1:5">
      <c r="A27" s="159" t="s">
        <v>612</v>
      </c>
      <c r="B27" s="161"/>
      <c r="C27" s="161"/>
      <c r="D27" s="162"/>
      <c r="E27" s="162"/>
    </row>
    <row r="28" spans="1:5">
      <c r="A28" s="168" t="s">
        <v>613</v>
      </c>
      <c r="B28" s="161"/>
      <c r="C28" s="161"/>
      <c r="D28" s="162"/>
      <c r="E28" s="162"/>
    </row>
    <row r="29" spans="1:5">
      <c r="A29" s="159" t="s">
        <v>614</v>
      </c>
      <c r="B29" s="161"/>
      <c r="C29" s="161"/>
      <c r="D29" s="163"/>
      <c r="E29" s="163"/>
    </row>
    <row r="30" spans="1:5">
      <c r="A30" s="168" t="s">
        <v>615</v>
      </c>
      <c r="B30" s="161"/>
      <c r="C30" s="161"/>
      <c r="D30" s="163"/>
      <c r="E30" s="163"/>
    </row>
    <row r="31" spans="1:5">
      <c r="A31" s="159" t="s">
        <v>616</v>
      </c>
      <c r="B31" s="161"/>
      <c r="C31" s="161"/>
      <c r="D31" s="163"/>
      <c r="E31" s="163"/>
    </row>
    <row r="32" spans="1:5" ht="15.75" thickBot="1">
      <c r="A32" s="168" t="s">
        <v>617</v>
      </c>
      <c r="B32" s="164"/>
      <c r="C32" s="164"/>
      <c r="D32" s="165"/>
      <c r="E32" s="165"/>
    </row>
    <row r="33" spans="1:5" ht="15.75" thickBot="1">
      <c r="A33" s="174" t="s">
        <v>746</v>
      </c>
      <c r="B33" s="175"/>
      <c r="C33" s="166"/>
      <c r="D33" s="167">
        <f>SUM(D4:D32)</f>
        <v>1595</v>
      </c>
      <c r="E33" s="167">
        <f>SUM(E4:E32)</f>
        <v>1520</v>
      </c>
    </row>
  </sheetData>
  <mergeCells count="1">
    <mergeCell ref="A1:E1"/>
  </mergeCells>
  <conditionalFormatting sqref="E33">
    <cfRule type="cellIs" dxfId="1" priority="2" stopIfTrue="1" operator="equal">
      <formula>0</formula>
    </cfRule>
  </conditionalFormatting>
  <conditionalFormatting sqref="D33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10/2015.(VI.19.)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37" t="s">
        <v>759</v>
      </c>
      <c r="C1" s="537"/>
      <c r="D1" s="537"/>
    </row>
    <row r="2" spans="1:4" ht="16.5" thickBot="1">
      <c r="B2" s="176"/>
      <c r="C2" s="177"/>
      <c r="D2" s="178" t="s">
        <v>639</v>
      </c>
    </row>
    <row r="3" spans="1:4" ht="36.75" thickBot="1">
      <c r="A3" s="195" t="s">
        <v>335</v>
      </c>
      <c r="B3" s="179" t="s">
        <v>760</v>
      </c>
      <c r="C3" s="179" t="s">
        <v>761</v>
      </c>
      <c r="D3" s="180" t="s">
        <v>762</v>
      </c>
    </row>
    <row r="4" spans="1:4" ht="15.75" thickBot="1">
      <c r="A4" s="196">
        <v>1</v>
      </c>
      <c r="B4" s="181">
        <v>2</v>
      </c>
      <c r="C4" s="181">
        <v>3</v>
      </c>
      <c r="D4" s="182">
        <v>4</v>
      </c>
    </row>
    <row r="5" spans="1:4" ht="22.5">
      <c r="A5" s="197" t="s">
        <v>4</v>
      </c>
      <c r="B5" s="183" t="s">
        <v>763</v>
      </c>
      <c r="C5" s="184"/>
      <c r="D5" s="103"/>
    </row>
    <row r="6" spans="1:4" ht="22.5">
      <c r="A6" s="198" t="s">
        <v>5</v>
      </c>
      <c r="B6" s="185" t="s">
        <v>764</v>
      </c>
      <c r="C6" s="186"/>
      <c r="D6" s="88"/>
    </row>
    <row r="7" spans="1:4">
      <c r="A7" s="198" t="s">
        <v>6</v>
      </c>
      <c r="B7" s="185" t="s">
        <v>765</v>
      </c>
      <c r="C7" s="186"/>
      <c r="D7" s="88"/>
    </row>
    <row r="8" spans="1:4" ht="22.5">
      <c r="A8" s="198" t="s">
        <v>280</v>
      </c>
      <c r="B8" s="185" t="s">
        <v>766</v>
      </c>
      <c r="C8" s="186"/>
      <c r="D8" s="88"/>
    </row>
    <row r="9" spans="1:4">
      <c r="A9" s="198" t="s">
        <v>281</v>
      </c>
      <c r="B9" s="185" t="s">
        <v>767</v>
      </c>
      <c r="C9" s="186"/>
      <c r="D9" s="88"/>
    </row>
    <row r="10" spans="1:4">
      <c r="A10" s="198" t="s">
        <v>282</v>
      </c>
      <c r="B10" s="185" t="s">
        <v>768</v>
      </c>
      <c r="C10" s="186"/>
      <c r="D10" s="88"/>
    </row>
    <row r="11" spans="1:4">
      <c r="A11" s="198" t="s">
        <v>283</v>
      </c>
      <c r="B11" s="187" t="s">
        <v>769</v>
      </c>
      <c r="C11" s="186"/>
      <c r="D11" s="88"/>
    </row>
    <row r="12" spans="1:4">
      <c r="A12" s="198" t="s">
        <v>285</v>
      </c>
      <c r="B12" s="187" t="s">
        <v>770</v>
      </c>
      <c r="C12" s="186"/>
      <c r="D12" s="88"/>
    </row>
    <row r="13" spans="1:4">
      <c r="A13" s="198" t="s">
        <v>286</v>
      </c>
      <c r="B13" s="187" t="s">
        <v>771</v>
      </c>
      <c r="C13" s="186"/>
      <c r="D13" s="88"/>
    </row>
    <row r="14" spans="1:4">
      <c r="A14" s="198" t="s">
        <v>287</v>
      </c>
      <c r="B14" s="187" t="s">
        <v>772</v>
      </c>
      <c r="C14" s="186"/>
      <c r="D14" s="88"/>
    </row>
    <row r="15" spans="1:4" ht="22.5">
      <c r="A15" s="198" t="s">
        <v>346</v>
      </c>
      <c r="B15" s="187" t="s">
        <v>773</v>
      </c>
      <c r="C15" s="186"/>
      <c r="D15" s="88"/>
    </row>
    <row r="16" spans="1:4">
      <c r="A16" s="198" t="s">
        <v>582</v>
      </c>
      <c r="B16" s="185" t="s">
        <v>774</v>
      </c>
      <c r="C16" s="186"/>
      <c r="D16" s="88"/>
    </row>
    <row r="17" spans="1:4">
      <c r="A17" s="198" t="s">
        <v>583</v>
      </c>
      <c r="B17" s="185" t="s">
        <v>775</v>
      </c>
      <c r="C17" s="186"/>
      <c r="D17" s="88"/>
    </row>
    <row r="18" spans="1:4">
      <c r="A18" s="198" t="s">
        <v>584</v>
      </c>
      <c r="B18" s="331" t="s">
        <v>963</v>
      </c>
      <c r="C18" s="186"/>
      <c r="D18" s="88" t="s">
        <v>966</v>
      </c>
    </row>
    <row r="19" spans="1:4">
      <c r="A19" s="198" t="s">
        <v>585</v>
      </c>
      <c r="B19" s="331" t="s">
        <v>964</v>
      </c>
      <c r="C19" s="186"/>
      <c r="D19" s="88" t="s">
        <v>966</v>
      </c>
    </row>
    <row r="20" spans="1:4">
      <c r="A20" s="198" t="s">
        <v>586</v>
      </c>
      <c r="B20" s="331" t="s">
        <v>965</v>
      </c>
      <c r="C20" s="186"/>
      <c r="D20" s="88" t="s">
        <v>966</v>
      </c>
    </row>
    <row r="21" spans="1:4">
      <c r="A21" s="198" t="s">
        <v>587</v>
      </c>
      <c r="B21" s="185" t="s">
        <v>776</v>
      </c>
      <c r="C21" s="87"/>
      <c r="D21" s="88"/>
    </row>
    <row r="22" spans="1:4">
      <c r="A22" s="198" t="s">
        <v>588</v>
      </c>
      <c r="B22" s="185" t="s">
        <v>777</v>
      </c>
      <c r="C22" s="87"/>
      <c r="D22" s="88"/>
    </row>
    <row r="23" spans="1:4">
      <c r="A23" s="198" t="s">
        <v>589</v>
      </c>
      <c r="B23" s="185" t="s">
        <v>778</v>
      </c>
      <c r="C23" s="87"/>
      <c r="D23" s="88"/>
    </row>
    <row r="24" spans="1:4">
      <c r="A24" s="198" t="s">
        <v>590</v>
      </c>
      <c r="B24" s="188"/>
      <c r="C24" s="87"/>
      <c r="D24" s="88"/>
    </row>
    <row r="25" spans="1:4">
      <c r="A25" s="198" t="s">
        <v>610</v>
      </c>
      <c r="B25" s="188"/>
      <c r="C25" s="87"/>
      <c r="D25" s="88"/>
    </row>
    <row r="26" spans="1:4">
      <c r="A26" s="198" t="s">
        <v>611</v>
      </c>
      <c r="B26" s="188"/>
      <c r="C26" s="87"/>
      <c r="D26" s="88"/>
    </row>
    <row r="27" spans="1:4">
      <c r="A27" s="198" t="s">
        <v>612</v>
      </c>
      <c r="B27" s="188"/>
      <c r="C27" s="87"/>
      <c r="D27" s="88"/>
    </row>
    <row r="28" spans="1:4">
      <c r="A28" s="198" t="s">
        <v>613</v>
      </c>
      <c r="B28" s="188"/>
      <c r="C28" s="87"/>
      <c r="D28" s="88"/>
    </row>
    <row r="29" spans="1:4" ht="15.75" thickBot="1">
      <c r="A29" s="199" t="s">
        <v>614</v>
      </c>
      <c r="B29" s="189"/>
      <c r="C29" s="190"/>
      <c r="D29" s="191"/>
    </row>
    <row r="30" spans="1:4" ht="15.75" thickBot="1">
      <c r="A30" s="200" t="s">
        <v>615</v>
      </c>
      <c r="B30" s="192" t="s">
        <v>746</v>
      </c>
      <c r="C30" s="193">
        <f>+C5+C6+C7+C8+C9+C16+C17+C18+C19+C20+C21+C22+C23+C24+C25+C26+C27+C28+C29</f>
        <v>0</v>
      </c>
      <c r="D30" s="194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10/2015.(VI.19)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C5" sqref="C5:AF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64" t="s">
        <v>968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  <c r="AG1" s="464"/>
      <c r="AH1" s="464"/>
    </row>
    <row r="2" spans="1:34">
      <c r="AG2" s="411" t="s">
        <v>279</v>
      </c>
      <c r="AH2" s="412"/>
    </row>
    <row r="3" spans="1:34" ht="42.75" customHeight="1">
      <c r="A3" s="366" t="s">
        <v>1</v>
      </c>
      <c r="B3" s="367"/>
      <c r="C3" s="368" t="s">
        <v>374</v>
      </c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70"/>
      <c r="AG3" s="333" t="s">
        <v>277</v>
      </c>
      <c r="AH3" s="334" t="s">
        <v>969</v>
      </c>
    </row>
    <row r="4" spans="1:34">
      <c r="A4" s="371" t="s">
        <v>4</v>
      </c>
      <c r="B4" s="371"/>
      <c r="C4" s="372" t="s">
        <v>5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6" t="s">
        <v>6</v>
      </c>
      <c r="AH4" s="37" t="s">
        <v>280</v>
      </c>
    </row>
    <row r="5" spans="1:34">
      <c r="A5" s="362" t="s">
        <v>7</v>
      </c>
      <c r="B5" s="362"/>
      <c r="C5" s="363" t="s">
        <v>545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5"/>
      <c r="AG5" s="38">
        <f>'B1-B7 Önkormányzat'!AG64</f>
        <v>1832381</v>
      </c>
      <c r="AH5" s="38">
        <f>'B1-B7 Önkormányzat'!AH64</f>
        <v>1826505</v>
      </c>
    </row>
    <row r="6" spans="1:34">
      <c r="A6" s="362" t="s">
        <v>10</v>
      </c>
      <c r="B6" s="362"/>
      <c r="C6" s="363" t="s">
        <v>546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5"/>
      <c r="AG6" s="38">
        <f>'K1-K8 Önkormányzat'!AG97</f>
        <v>1680622</v>
      </c>
      <c r="AH6" s="38">
        <f>'K1-K8 Önkormányzat'!AH97</f>
        <v>1764024</v>
      </c>
    </row>
    <row r="7" spans="1:34">
      <c r="A7" s="375" t="s">
        <v>547</v>
      </c>
      <c r="B7" s="375"/>
      <c r="C7" s="376" t="s">
        <v>548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7"/>
      <c r="AF7" s="378"/>
      <c r="AG7" s="38">
        <f>AG5-AG6</f>
        <v>151759</v>
      </c>
      <c r="AH7" s="38">
        <f>AH5-AH6</f>
        <v>62481</v>
      </c>
    </row>
    <row r="8" spans="1:34">
      <c r="A8" s="362" t="s">
        <v>13</v>
      </c>
      <c r="B8" s="362"/>
      <c r="C8" s="363" t="s">
        <v>549</v>
      </c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5"/>
      <c r="AG8" s="38">
        <f>'B8 Önkormányzat'!AG31</f>
        <v>4340</v>
      </c>
      <c r="AH8" s="38">
        <f>'B8 Önkormányzat'!AH31</f>
        <v>69009</v>
      </c>
    </row>
    <row r="9" spans="1:34">
      <c r="A9" s="362" t="s">
        <v>16</v>
      </c>
      <c r="B9" s="362"/>
      <c r="C9" s="363" t="s">
        <v>550</v>
      </c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5"/>
      <c r="AG9" s="38">
        <f>'K9 Önkormányzat'!AG29</f>
        <v>153108</v>
      </c>
      <c r="AH9" s="38">
        <f>'K9 Önkormányzat'!AH29</f>
        <v>131490</v>
      </c>
    </row>
    <row r="10" spans="1:34">
      <c r="A10" s="375" t="s">
        <v>551</v>
      </c>
      <c r="B10" s="375"/>
      <c r="C10" s="376" t="s">
        <v>552</v>
      </c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8"/>
      <c r="AG10" s="38">
        <f>AG8-AG9</f>
        <v>-148768</v>
      </c>
      <c r="AH10" s="38">
        <f>AH8-AH9</f>
        <v>-62481</v>
      </c>
    </row>
    <row r="11" spans="1:34">
      <c r="A11" s="375" t="s">
        <v>553</v>
      </c>
      <c r="B11" s="375"/>
      <c r="C11" s="376" t="s">
        <v>554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U11" s="377"/>
      <c r="V11" s="377"/>
      <c r="W11" s="377"/>
      <c r="X11" s="377"/>
      <c r="Y11" s="377"/>
      <c r="Z11" s="377"/>
      <c r="AA11" s="377"/>
      <c r="AB11" s="377"/>
      <c r="AC11" s="377"/>
      <c r="AD11" s="377"/>
      <c r="AE11" s="377"/>
      <c r="AF11" s="378"/>
      <c r="AG11" s="38">
        <f>AG7+AG10</f>
        <v>2991</v>
      </c>
      <c r="AH11" s="38">
        <f>AH7+AH10</f>
        <v>0</v>
      </c>
    </row>
    <row r="12" spans="1:34">
      <c r="A12" s="362" t="s">
        <v>19</v>
      </c>
      <c r="B12" s="362"/>
      <c r="C12" s="363" t="s">
        <v>555</v>
      </c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5"/>
      <c r="AG12" s="38"/>
      <c r="AH12" s="38"/>
    </row>
    <row r="13" spans="1:34">
      <c r="A13" s="362" t="s">
        <v>22</v>
      </c>
      <c r="B13" s="362"/>
      <c r="C13" s="363" t="s">
        <v>556</v>
      </c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5"/>
      <c r="AG13" s="38"/>
      <c r="AH13" s="38"/>
    </row>
    <row r="14" spans="1:34">
      <c r="A14" s="375" t="s">
        <v>557</v>
      </c>
      <c r="B14" s="375"/>
      <c r="C14" s="376" t="s">
        <v>558</v>
      </c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8"/>
      <c r="AG14" s="38">
        <f>AG12-AG13</f>
        <v>0</v>
      </c>
      <c r="AH14" s="38">
        <f>AH12-AH13</f>
        <v>0</v>
      </c>
    </row>
    <row r="15" spans="1:34">
      <c r="A15" s="362" t="s">
        <v>25</v>
      </c>
      <c r="B15" s="362"/>
      <c r="C15" s="363" t="s">
        <v>559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5"/>
      <c r="AG15" s="38"/>
      <c r="AH15" s="38"/>
    </row>
    <row r="16" spans="1:34">
      <c r="A16" s="362" t="s">
        <v>28</v>
      </c>
      <c r="B16" s="362"/>
      <c r="C16" s="363" t="s">
        <v>560</v>
      </c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5"/>
      <c r="AG16" s="38"/>
      <c r="AH16" s="38"/>
    </row>
    <row r="17" spans="1:34">
      <c r="A17" s="375" t="s">
        <v>561</v>
      </c>
      <c r="B17" s="375"/>
      <c r="C17" s="376" t="s">
        <v>562</v>
      </c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  <c r="AA17" s="377"/>
      <c r="AB17" s="377"/>
      <c r="AC17" s="377"/>
      <c r="AD17" s="377"/>
      <c r="AE17" s="377"/>
      <c r="AF17" s="378"/>
      <c r="AG17" s="38">
        <f>AG15-AG16</f>
        <v>0</v>
      </c>
      <c r="AH17" s="38">
        <f>AH15-AH16</f>
        <v>0</v>
      </c>
    </row>
    <row r="18" spans="1:34">
      <c r="A18" s="375" t="s">
        <v>563</v>
      </c>
      <c r="B18" s="375"/>
      <c r="C18" s="376" t="s">
        <v>564</v>
      </c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377"/>
      <c r="AE18" s="377"/>
      <c r="AF18" s="378"/>
      <c r="AG18" s="38">
        <f>AG14+AG17</f>
        <v>0</v>
      </c>
      <c r="AH18" s="38">
        <f>AH14+AH17</f>
        <v>0</v>
      </c>
    </row>
    <row r="19" spans="1:34">
      <c r="A19" s="375" t="s">
        <v>565</v>
      </c>
      <c r="B19" s="375"/>
      <c r="C19" s="376" t="s">
        <v>566</v>
      </c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377"/>
      <c r="Y19" s="377"/>
      <c r="Z19" s="377"/>
      <c r="AA19" s="377"/>
      <c r="AB19" s="377"/>
      <c r="AC19" s="377"/>
      <c r="AD19" s="377"/>
      <c r="AE19" s="377"/>
      <c r="AF19" s="378"/>
      <c r="AG19" s="38">
        <f>AG11+AG18</f>
        <v>2991</v>
      </c>
      <c r="AH19" s="38">
        <f>AH11+AH18</f>
        <v>0</v>
      </c>
    </row>
    <row r="20" spans="1:34">
      <c r="A20" s="375" t="s">
        <v>567</v>
      </c>
      <c r="B20" s="375"/>
      <c r="C20" s="376" t="s">
        <v>568</v>
      </c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8"/>
      <c r="AG20" s="38"/>
      <c r="AH20" s="38"/>
    </row>
    <row r="21" spans="1:34">
      <c r="A21" s="375" t="s">
        <v>569</v>
      </c>
      <c r="B21" s="375"/>
      <c r="C21" s="376" t="s">
        <v>570</v>
      </c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/>
      <c r="U21" s="377"/>
      <c r="V21" s="377"/>
      <c r="W21" s="377"/>
      <c r="X21" s="377"/>
      <c r="Y21" s="377"/>
      <c r="Z21" s="377"/>
      <c r="AA21" s="377"/>
      <c r="AB21" s="377"/>
      <c r="AC21" s="377"/>
      <c r="AD21" s="377"/>
      <c r="AE21" s="377"/>
      <c r="AF21" s="378"/>
      <c r="AG21" s="38">
        <f>AG11-AG20</f>
        <v>2991</v>
      </c>
      <c r="AH21" s="38">
        <f>AH11-AH20</f>
        <v>0</v>
      </c>
    </row>
    <row r="24" spans="1:34">
      <c r="AG24">
        <f>AG6+AG9</f>
        <v>1833730</v>
      </c>
      <c r="AH24">
        <f>AH6+AH9</f>
        <v>1895514</v>
      </c>
    </row>
    <row r="25" spans="1:34">
      <c r="AH25">
        <f>AH6+AH9</f>
        <v>1895514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&amp;L13.sz.melléklet a 10/2015.(VI.19.)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topLeftCell="AX1" zoomScale="85" zoomScaleNormal="85" zoomScaleSheetLayoutView="85" zoomScalePageLayoutView="85" workbookViewId="0">
      <selection activeCell="BH44" sqref="BH4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40" t="s">
        <v>373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  <c r="V1" s="541"/>
      <c r="W1" s="541"/>
      <c r="X1" s="541"/>
      <c r="Y1" s="541"/>
      <c r="Z1" s="541"/>
      <c r="AA1" s="541"/>
      <c r="AB1" s="541"/>
      <c r="AC1" s="541"/>
      <c r="AD1" s="541"/>
      <c r="AE1" s="541"/>
      <c r="AF1" s="541"/>
      <c r="AG1" s="541"/>
      <c r="AH1" s="541"/>
      <c r="AI1" s="541"/>
      <c r="AJ1" s="541"/>
      <c r="AK1" s="541"/>
      <c r="AL1" s="541"/>
      <c r="AM1" s="541"/>
      <c r="AN1" s="541"/>
      <c r="AO1" s="541"/>
      <c r="AP1" s="541"/>
      <c r="AQ1" s="541"/>
      <c r="AR1" s="541"/>
      <c r="AS1" s="541"/>
      <c r="AT1" s="541"/>
      <c r="AU1" s="541"/>
      <c r="AV1" s="541"/>
      <c r="AW1" s="541"/>
      <c r="AX1" s="541"/>
      <c r="AY1" s="541"/>
      <c r="AZ1" s="541"/>
      <c r="BA1" s="541"/>
      <c r="BB1" s="541"/>
      <c r="BC1" s="541"/>
      <c r="BD1" s="541"/>
      <c r="BE1" s="541"/>
      <c r="BF1" s="541"/>
      <c r="BG1" s="541"/>
      <c r="BH1" s="541"/>
      <c r="BI1" s="541"/>
      <c r="BJ1" s="541"/>
      <c r="BK1" s="541"/>
      <c r="BL1" s="541"/>
      <c r="BM1" s="541"/>
      <c r="BN1" s="541"/>
      <c r="BO1" s="541"/>
      <c r="BP1" s="541"/>
      <c r="BQ1" s="541"/>
      <c r="BR1" s="541"/>
      <c r="BS1" s="541"/>
      <c r="BT1" s="541"/>
      <c r="BU1" s="541"/>
      <c r="BV1" s="541"/>
      <c r="BW1" s="541"/>
      <c r="BX1" s="541"/>
      <c r="BY1" s="541"/>
      <c r="BZ1" s="541"/>
    </row>
    <row r="2" spans="1:78" ht="18.75">
      <c r="A2" s="543"/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I2" s="539" t="s">
        <v>278</v>
      </c>
      <c r="AJ2" s="539"/>
      <c r="AK2" s="539"/>
      <c r="AL2" s="539"/>
      <c r="AM2" s="539"/>
      <c r="AN2" s="539"/>
      <c r="AO2" s="539"/>
      <c r="AP2" s="539"/>
      <c r="AQ2" s="539"/>
      <c r="AR2" s="539"/>
      <c r="AS2" s="539"/>
      <c r="AT2" s="539"/>
      <c r="AU2" s="539"/>
      <c r="AV2" s="539"/>
      <c r="AW2" s="539"/>
      <c r="AX2" s="539"/>
      <c r="AY2" s="539"/>
      <c r="AZ2" s="539"/>
      <c r="BA2" s="539"/>
      <c r="BB2" s="539"/>
      <c r="BC2" s="539"/>
      <c r="BD2" s="539"/>
      <c r="BE2" s="539"/>
      <c r="BF2" s="539"/>
      <c r="BG2" s="539"/>
      <c r="BH2" s="539"/>
      <c r="BI2" s="539"/>
      <c r="BJ2" s="539"/>
      <c r="BK2" s="539"/>
      <c r="BL2" s="539"/>
      <c r="BM2" s="539"/>
      <c r="BN2" s="539"/>
      <c r="BO2" s="539"/>
      <c r="BP2" s="539"/>
      <c r="BQ2" s="539"/>
      <c r="BR2" s="539"/>
      <c r="BS2" s="539"/>
      <c r="BT2" s="539"/>
      <c r="BU2" s="539"/>
      <c r="BV2" s="539"/>
      <c r="BW2" s="539"/>
      <c r="BX2" s="539"/>
      <c r="BY2" s="539"/>
      <c r="BZ2" s="539"/>
    </row>
    <row r="3" spans="1:78" ht="80.25" customHeight="1">
      <c r="A3" s="513" t="s">
        <v>1065</v>
      </c>
      <c r="B3" s="511"/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  <c r="P3" s="511"/>
      <c r="Q3" s="511"/>
      <c r="R3" s="511"/>
      <c r="S3" s="511"/>
      <c r="T3" s="511"/>
      <c r="U3" s="511"/>
      <c r="V3" s="511"/>
      <c r="W3" s="511"/>
      <c r="X3" s="511"/>
      <c r="Y3" s="511"/>
      <c r="Z3" s="511"/>
      <c r="AA3" s="511"/>
      <c r="AB3" s="511"/>
      <c r="AC3" s="511"/>
      <c r="AD3" s="511"/>
      <c r="AE3" s="511"/>
      <c r="AF3" s="414"/>
      <c r="AG3" s="545" t="s">
        <v>279</v>
      </c>
      <c r="AH3" s="546"/>
      <c r="AI3" s="542" t="s">
        <v>575</v>
      </c>
      <c r="AJ3" s="412"/>
      <c r="AK3" s="538" t="s">
        <v>579</v>
      </c>
      <c r="AL3" s="447"/>
      <c r="AM3" s="538" t="s">
        <v>580</v>
      </c>
      <c r="AN3" s="447"/>
      <c r="AO3" s="538" t="s">
        <v>581</v>
      </c>
      <c r="AP3" s="447"/>
      <c r="AQ3" s="538" t="s">
        <v>591</v>
      </c>
      <c r="AR3" s="447"/>
      <c r="AS3" s="538" t="s">
        <v>592</v>
      </c>
      <c r="AT3" s="447"/>
      <c r="AU3" s="538" t="s">
        <v>593</v>
      </c>
      <c r="AV3" s="447"/>
      <c r="AW3" s="538" t="s">
        <v>594</v>
      </c>
      <c r="AX3" s="447"/>
      <c r="AY3" s="538" t="s">
        <v>595</v>
      </c>
      <c r="AZ3" s="447"/>
      <c r="BA3" s="538" t="s">
        <v>596</v>
      </c>
      <c r="BB3" s="447"/>
      <c r="BC3" s="538" t="s">
        <v>597</v>
      </c>
      <c r="BD3" s="447"/>
      <c r="BE3" s="538" t="s">
        <v>598</v>
      </c>
      <c r="BF3" s="447"/>
      <c r="BG3" s="538" t="s">
        <v>599</v>
      </c>
      <c r="BH3" s="447"/>
      <c r="BI3" s="538" t="s">
        <v>600</v>
      </c>
      <c r="BJ3" s="447"/>
      <c r="BK3" s="538" t="s">
        <v>601</v>
      </c>
      <c r="BL3" s="447"/>
      <c r="BM3" s="538" t="s">
        <v>602</v>
      </c>
      <c r="BN3" s="447"/>
      <c r="BO3" s="538" t="s">
        <v>603</v>
      </c>
      <c r="BP3" s="447"/>
      <c r="BQ3" s="538" t="s">
        <v>604</v>
      </c>
      <c r="BR3" s="447"/>
      <c r="BS3" s="538" t="s">
        <v>605</v>
      </c>
      <c r="BT3" s="447"/>
      <c r="BU3" s="538" t="s">
        <v>606</v>
      </c>
      <c r="BV3" s="447"/>
      <c r="BW3" s="538" t="s">
        <v>607</v>
      </c>
      <c r="BX3" s="447"/>
      <c r="BY3" s="538" t="s">
        <v>608</v>
      </c>
      <c r="BZ3" s="447"/>
    </row>
    <row r="4" spans="1:78" ht="39.75" customHeight="1">
      <c r="A4" s="366" t="s">
        <v>1</v>
      </c>
      <c r="B4" s="367"/>
      <c r="C4" s="405" t="s">
        <v>2</v>
      </c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7" t="s">
        <v>3</v>
      </c>
      <c r="AD4" s="406"/>
      <c r="AE4" s="406"/>
      <c r="AF4" s="406"/>
      <c r="AG4" s="333" t="s">
        <v>277</v>
      </c>
      <c r="AH4" s="334" t="s">
        <v>976</v>
      </c>
      <c r="AI4" s="333" t="s">
        <v>277</v>
      </c>
      <c r="AJ4" s="334" t="s">
        <v>976</v>
      </c>
      <c r="AK4" s="333" t="s">
        <v>277</v>
      </c>
      <c r="AL4" s="334" t="s">
        <v>976</v>
      </c>
      <c r="AM4" s="333" t="s">
        <v>277</v>
      </c>
      <c r="AN4" s="334" t="s">
        <v>976</v>
      </c>
      <c r="AO4" s="333" t="s">
        <v>277</v>
      </c>
      <c r="AP4" s="334" t="s">
        <v>976</v>
      </c>
      <c r="AQ4" s="333" t="s">
        <v>277</v>
      </c>
      <c r="AR4" s="334" t="s">
        <v>976</v>
      </c>
      <c r="AS4" s="333" t="s">
        <v>277</v>
      </c>
      <c r="AT4" s="334" t="s">
        <v>976</v>
      </c>
      <c r="AU4" s="333" t="s">
        <v>277</v>
      </c>
      <c r="AV4" s="334" t="s">
        <v>976</v>
      </c>
      <c r="AW4" s="333" t="s">
        <v>277</v>
      </c>
      <c r="AX4" s="334" t="s">
        <v>976</v>
      </c>
      <c r="AY4" s="333" t="s">
        <v>277</v>
      </c>
      <c r="AZ4" s="334" t="s">
        <v>976</v>
      </c>
      <c r="BA4" s="333" t="s">
        <v>277</v>
      </c>
      <c r="BB4" s="334" t="s">
        <v>976</v>
      </c>
      <c r="BC4" s="333" t="s">
        <v>277</v>
      </c>
      <c r="BD4" s="334" t="s">
        <v>976</v>
      </c>
      <c r="BE4" s="333" t="s">
        <v>277</v>
      </c>
      <c r="BF4" s="334" t="s">
        <v>976</v>
      </c>
      <c r="BG4" s="333" t="s">
        <v>277</v>
      </c>
      <c r="BH4" s="334" t="s">
        <v>976</v>
      </c>
      <c r="BI4" s="333" t="s">
        <v>277</v>
      </c>
      <c r="BJ4" s="334" t="s">
        <v>976</v>
      </c>
      <c r="BK4" s="333" t="s">
        <v>277</v>
      </c>
      <c r="BL4" s="334" t="s">
        <v>976</v>
      </c>
      <c r="BM4" s="333" t="s">
        <v>277</v>
      </c>
      <c r="BN4" s="334" t="s">
        <v>976</v>
      </c>
      <c r="BO4" s="333" t="s">
        <v>277</v>
      </c>
      <c r="BP4" s="334" t="s">
        <v>976</v>
      </c>
      <c r="BQ4" s="333" t="s">
        <v>277</v>
      </c>
      <c r="BR4" s="334" t="s">
        <v>976</v>
      </c>
      <c r="BS4" s="333" t="s">
        <v>277</v>
      </c>
      <c r="BT4" s="334" t="s">
        <v>976</v>
      </c>
      <c r="BU4" s="333" t="s">
        <v>277</v>
      </c>
      <c r="BV4" s="334" t="s">
        <v>976</v>
      </c>
      <c r="BW4" s="333" t="s">
        <v>277</v>
      </c>
      <c r="BX4" s="334" t="s">
        <v>976</v>
      </c>
      <c r="BY4" s="333" t="s">
        <v>277</v>
      </c>
      <c r="BZ4" s="334" t="s">
        <v>976</v>
      </c>
    </row>
    <row r="5" spans="1:78">
      <c r="A5" s="394" t="s">
        <v>4</v>
      </c>
      <c r="B5" s="395"/>
      <c r="C5" s="396" t="s">
        <v>5</v>
      </c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397"/>
      <c r="AB5" s="397"/>
      <c r="AC5" s="396" t="s">
        <v>6</v>
      </c>
      <c r="AD5" s="398"/>
      <c r="AE5" s="398"/>
      <c r="AF5" s="399"/>
      <c r="AG5" s="36" t="s">
        <v>280</v>
      </c>
      <c r="AH5" s="37" t="s">
        <v>281</v>
      </c>
      <c r="AI5" s="36" t="s">
        <v>282</v>
      </c>
      <c r="AJ5" s="37" t="s">
        <v>283</v>
      </c>
      <c r="AK5" s="36" t="s">
        <v>284</v>
      </c>
      <c r="AL5" s="37" t="s">
        <v>285</v>
      </c>
      <c r="AM5" s="36" t="s">
        <v>286</v>
      </c>
      <c r="AN5" s="37" t="s">
        <v>287</v>
      </c>
      <c r="AO5" s="36" t="s">
        <v>346</v>
      </c>
      <c r="AP5" s="37" t="s">
        <v>582</v>
      </c>
      <c r="AQ5" s="36" t="s">
        <v>583</v>
      </c>
      <c r="AR5" s="37" t="s">
        <v>584</v>
      </c>
      <c r="AS5" s="36" t="s">
        <v>585</v>
      </c>
      <c r="AT5" s="37" t="s">
        <v>586</v>
      </c>
      <c r="AU5" s="36" t="s">
        <v>587</v>
      </c>
      <c r="AV5" s="37" t="s">
        <v>588</v>
      </c>
      <c r="AW5" s="36" t="s">
        <v>589</v>
      </c>
      <c r="AX5" s="37" t="s">
        <v>590</v>
      </c>
      <c r="AY5" s="36" t="s">
        <v>610</v>
      </c>
      <c r="AZ5" s="37" t="s">
        <v>611</v>
      </c>
      <c r="BA5" s="36" t="s">
        <v>612</v>
      </c>
      <c r="BB5" s="37" t="s">
        <v>613</v>
      </c>
      <c r="BC5" s="36" t="s">
        <v>614</v>
      </c>
      <c r="BD5" s="37" t="s">
        <v>615</v>
      </c>
      <c r="BE5" s="36" t="s">
        <v>616</v>
      </c>
      <c r="BF5" s="37" t="s">
        <v>617</v>
      </c>
      <c r="BG5" s="36" t="s">
        <v>618</v>
      </c>
      <c r="BH5" s="37" t="s">
        <v>619</v>
      </c>
      <c r="BI5" s="36" t="s">
        <v>620</v>
      </c>
      <c r="BJ5" s="37" t="s">
        <v>621</v>
      </c>
      <c r="BK5" s="36" t="s">
        <v>622</v>
      </c>
      <c r="BL5" s="37" t="s">
        <v>623</v>
      </c>
      <c r="BM5" s="36" t="s">
        <v>624</v>
      </c>
      <c r="BN5" s="37" t="s">
        <v>625</v>
      </c>
      <c r="BO5" s="36" t="s">
        <v>626</v>
      </c>
      <c r="BP5" s="37" t="s">
        <v>627</v>
      </c>
      <c r="BQ5" s="36" t="s">
        <v>628</v>
      </c>
      <c r="BR5" s="37" t="s">
        <v>629</v>
      </c>
      <c r="BS5" s="36" t="s">
        <v>630</v>
      </c>
      <c r="BT5" s="37" t="s">
        <v>631</v>
      </c>
      <c r="BU5" s="36" t="s">
        <v>632</v>
      </c>
      <c r="BV5" s="37" t="s">
        <v>633</v>
      </c>
      <c r="BW5" s="36" t="s">
        <v>634</v>
      </c>
      <c r="BX5" s="37" t="s">
        <v>635</v>
      </c>
      <c r="BY5" s="36" t="s">
        <v>636</v>
      </c>
      <c r="BZ5" s="37" t="s">
        <v>637</v>
      </c>
    </row>
    <row r="6" spans="1:78">
      <c r="A6" s="384" t="s">
        <v>7</v>
      </c>
      <c r="B6" s="374"/>
      <c r="C6" s="400" t="s">
        <v>376</v>
      </c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2"/>
      <c r="AC6" s="388" t="s">
        <v>377</v>
      </c>
      <c r="AD6" s="389"/>
      <c r="AE6" s="389"/>
      <c r="AF6" s="390"/>
      <c r="AG6" s="11">
        <f t="shared" ref="AG6:AH6" si="0">AI6+AK6+AM6+AO6+AQ6+AS6+AU6+AW6+AY6+BA6+BC6+BE6+BG6+BI6+BK6+BM6+BO6+BQ6+BS6+BU6+BW6</f>
        <v>52999</v>
      </c>
      <c r="AH6" s="12">
        <f t="shared" si="0"/>
        <v>61671</v>
      </c>
      <c r="AI6" s="11">
        <v>52999</v>
      </c>
      <c r="AJ6" s="12">
        <v>61671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84" t="s">
        <v>10</v>
      </c>
      <c r="B7" s="374"/>
      <c r="C7" s="385" t="s">
        <v>378</v>
      </c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  <c r="T7" s="386"/>
      <c r="U7" s="386"/>
      <c r="V7" s="386"/>
      <c r="W7" s="386"/>
      <c r="X7" s="386"/>
      <c r="Y7" s="386"/>
      <c r="Z7" s="386"/>
      <c r="AA7" s="386"/>
      <c r="AB7" s="387"/>
      <c r="AC7" s="388" t="s">
        <v>379</v>
      </c>
      <c r="AD7" s="389"/>
      <c r="AE7" s="389"/>
      <c r="AF7" s="390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35792</v>
      </c>
      <c r="AI7" s="11">
        <v>36133</v>
      </c>
      <c r="AJ7" s="12">
        <v>35792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84" t="s">
        <v>13</v>
      </c>
      <c r="B8" s="374"/>
      <c r="C8" s="385" t="s">
        <v>380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7"/>
      <c r="AC8" s="388" t="s">
        <v>381</v>
      </c>
      <c r="AD8" s="389"/>
      <c r="AE8" s="389"/>
      <c r="AF8" s="390"/>
      <c r="AG8" s="11">
        <f t="shared" si="1"/>
        <v>68625</v>
      </c>
      <c r="AH8" s="12">
        <f t="shared" si="2"/>
        <v>69287</v>
      </c>
      <c r="AI8" s="11">
        <v>68625</v>
      </c>
      <c r="AJ8" s="12">
        <v>69287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84" t="s">
        <v>16</v>
      </c>
      <c r="B9" s="374"/>
      <c r="C9" s="385" t="s">
        <v>382</v>
      </c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7"/>
      <c r="AC9" s="388" t="s">
        <v>383</v>
      </c>
      <c r="AD9" s="389"/>
      <c r="AE9" s="389"/>
      <c r="AF9" s="390"/>
      <c r="AG9" s="11">
        <f t="shared" si="1"/>
        <v>2525</v>
      </c>
      <c r="AH9" s="12">
        <f t="shared" si="2"/>
        <v>2495</v>
      </c>
      <c r="AI9" s="11">
        <v>2525</v>
      </c>
      <c r="AJ9" s="12">
        <v>2495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84" t="s">
        <v>19</v>
      </c>
      <c r="B10" s="374"/>
      <c r="C10" s="385" t="s">
        <v>384</v>
      </c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7"/>
      <c r="AC10" s="388" t="s">
        <v>385</v>
      </c>
      <c r="AD10" s="389"/>
      <c r="AE10" s="389"/>
      <c r="AF10" s="390"/>
      <c r="AG10" s="11">
        <f t="shared" si="1"/>
        <v>20884</v>
      </c>
      <c r="AH10" s="12">
        <f t="shared" si="2"/>
        <v>5000</v>
      </c>
      <c r="AI10" s="11">
        <v>20884</v>
      </c>
      <c r="AJ10" s="12">
        <v>5000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84" t="s">
        <v>22</v>
      </c>
      <c r="B11" s="374"/>
      <c r="C11" s="385" t="s">
        <v>386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7"/>
      <c r="AC11" s="388" t="s">
        <v>387</v>
      </c>
      <c r="AD11" s="389"/>
      <c r="AE11" s="389"/>
      <c r="AF11" s="390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413" t="s">
        <v>25</v>
      </c>
      <c r="B12" s="414"/>
      <c r="C12" s="415" t="s">
        <v>388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18" t="s">
        <v>389</v>
      </c>
      <c r="AD12" s="419"/>
      <c r="AE12" s="419"/>
      <c r="AF12" s="420"/>
      <c r="AG12" s="13">
        <f>SUM(AG6:AG11)</f>
        <v>181166</v>
      </c>
      <c r="AH12" s="14">
        <f t="shared" ref="AH12:AN12" si="3">SUM(AH6:AH11)</f>
        <v>174245</v>
      </c>
      <c r="AI12" s="13">
        <f t="shared" si="3"/>
        <v>181166</v>
      </c>
      <c r="AJ12" s="14">
        <f t="shared" si="3"/>
        <v>174245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84" t="s">
        <v>28</v>
      </c>
      <c r="B13" s="374"/>
      <c r="C13" s="385" t="s">
        <v>390</v>
      </c>
      <c r="D13" s="386"/>
      <c r="E13" s="386"/>
      <c r="F13" s="386"/>
      <c r="G13" s="386"/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7"/>
      <c r="AC13" s="388" t="s">
        <v>391</v>
      </c>
      <c r="AD13" s="389"/>
      <c r="AE13" s="389"/>
      <c r="AF13" s="390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84" t="s">
        <v>31</v>
      </c>
      <c r="B14" s="374"/>
      <c r="C14" s="385" t="s">
        <v>392</v>
      </c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7"/>
      <c r="AC14" s="388" t="s">
        <v>393</v>
      </c>
      <c r="AD14" s="389"/>
      <c r="AE14" s="389"/>
      <c r="AF14" s="390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84" t="s">
        <v>34</v>
      </c>
      <c r="B15" s="374"/>
      <c r="C15" s="385" t="s">
        <v>394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388" t="s">
        <v>395</v>
      </c>
      <c r="AD15" s="389"/>
      <c r="AE15" s="389"/>
      <c r="AF15" s="390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84" t="s">
        <v>37</v>
      </c>
      <c r="B16" s="374"/>
      <c r="C16" s="385" t="s">
        <v>396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8" t="s">
        <v>397</v>
      </c>
      <c r="AD16" s="389"/>
      <c r="AE16" s="389"/>
      <c r="AF16" s="390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84" t="s">
        <v>40</v>
      </c>
      <c r="B17" s="374"/>
      <c r="C17" s="385" t="s">
        <v>398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8" t="s">
        <v>399</v>
      </c>
      <c r="AD17" s="389"/>
      <c r="AE17" s="389"/>
      <c r="AF17" s="390"/>
      <c r="AG17" s="11">
        <f t="shared" si="6"/>
        <v>20832</v>
      </c>
      <c r="AH17" s="12">
        <f t="shared" si="7"/>
        <v>41688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>
        <v>1925</v>
      </c>
      <c r="AZ17" s="12"/>
      <c r="BA17" s="11"/>
      <c r="BB17" s="12"/>
      <c r="BC17" s="11"/>
      <c r="BD17" s="12"/>
      <c r="BE17" s="11"/>
      <c r="BF17" s="12"/>
      <c r="BG17" s="11">
        <v>5636</v>
      </c>
      <c r="BH17" s="12">
        <v>5970</v>
      </c>
      <c r="BI17" s="11">
        <v>3444</v>
      </c>
      <c r="BJ17" s="12">
        <v>3622</v>
      </c>
      <c r="BK17" s="11"/>
      <c r="BL17" s="12"/>
      <c r="BM17" s="11"/>
      <c r="BN17" s="12"/>
      <c r="BO17" s="11">
        <v>1053</v>
      </c>
      <c r="BP17" s="12"/>
      <c r="BQ17" s="11">
        <v>8774</v>
      </c>
      <c r="BR17" s="12">
        <v>32096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413" t="s">
        <v>43</v>
      </c>
      <c r="B18" s="414"/>
      <c r="C18" s="415" t="s">
        <v>400</v>
      </c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7"/>
      <c r="AC18" s="418" t="s">
        <v>401</v>
      </c>
      <c r="AD18" s="419"/>
      <c r="AE18" s="419"/>
      <c r="AF18" s="420"/>
      <c r="AG18" s="13">
        <f>SUM(AG12:AG17)</f>
        <v>201998</v>
      </c>
      <c r="AH18" s="14">
        <f t="shared" ref="AH18:AN18" si="8">SUM(AH12:AH17)</f>
        <v>215933</v>
      </c>
      <c r="AI18" s="13">
        <f t="shared" si="8"/>
        <v>181166</v>
      </c>
      <c r="AJ18" s="14">
        <f t="shared" si="8"/>
        <v>174245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0</v>
      </c>
      <c r="AY18" s="13">
        <f t="shared" si="9"/>
        <v>1925</v>
      </c>
      <c r="AZ18" s="14">
        <f t="shared" si="9"/>
        <v>0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5636</v>
      </c>
      <c r="BH18" s="14">
        <f t="shared" si="10"/>
        <v>5970</v>
      </c>
      <c r="BI18" s="13">
        <f t="shared" si="10"/>
        <v>3444</v>
      </c>
      <c r="BJ18" s="14">
        <f t="shared" si="10"/>
        <v>3622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1053</v>
      </c>
      <c r="BP18" s="14">
        <f t="shared" si="10"/>
        <v>0</v>
      </c>
      <c r="BQ18" s="13">
        <f t="shared" si="10"/>
        <v>8774</v>
      </c>
      <c r="BR18" s="14">
        <f t="shared" si="10"/>
        <v>32096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84" t="s">
        <v>46</v>
      </c>
      <c r="B19" s="374"/>
      <c r="C19" s="385" t="s">
        <v>402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388" t="s">
        <v>403</v>
      </c>
      <c r="AD19" s="389"/>
      <c r="AE19" s="389"/>
      <c r="AF19" s="390"/>
      <c r="AG19" s="11">
        <f t="shared" ref="AG19:AG23" si="11">AI19+AK19+AM19+AO19+AQ19+AS19+AU19+AW19+AY19+BA19+BC19+BE19+BG19+BI19+BK19+BM19+BO19+BQ19+BS19+BU19+BW19</f>
        <v>1252464</v>
      </c>
      <c r="AH19" s="12">
        <f t="shared" ref="AH19:AH23" si="12">AJ19+AL19+AN19+AP19+AR19+AT19+AV19+AX19+AZ19+BB19+BD19+BF19+BH19+BJ19+BL19+BN19+BP19+BR19+BT19+BV19+BX19</f>
        <v>1231452</v>
      </c>
      <c r="AI19" s="11"/>
      <c r="AJ19" s="12"/>
      <c r="AK19" s="11">
        <v>202545</v>
      </c>
      <c r="AL19" s="12">
        <v>157498</v>
      </c>
      <c r="AM19" s="11">
        <v>1039938</v>
      </c>
      <c r="AN19" s="12">
        <v>1073954</v>
      </c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>
        <v>9981</v>
      </c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84" t="s">
        <v>49</v>
      </c>
      <c r="B20" s="374"/>
      <c r="C20" s="385" t="s">
        <v>404</v>
      </c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388" t="s">
        <v>405</v>
      </c>
      <c r="AD20" s="389"/>
      <c r="AE20" s="389"/>
      <c r="AF20" s="390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84" t="s">
        <v>52</v>
      </c>
      <c r="B21" s="374"/>
      <c r="C21" s="385" t="s">
        <v>406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388" t="s">
        <v>407</v>
      </c>
      <c r="AD21" s="389"/>
      <c r="AE21" s="389"/>
      <c r="AF21" s="390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84" t="s">
        <v>55</v>
      </c>
      <c r="B22" s="374"/>
      <c r="C22" s="385" t="s">
        <v>408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388" t="s">
        <v>609</v>
      </c>
      <c r="AD22" s="389"/>
      <c r="AE22" s="389"/>
      <c r="AF22" s="390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84" t="s">
        <v>58</v>
      </c>
      <c r="B23" s="374"/>
      <c r="C23" s="385" t="s">
        <v>410</v>
      </c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7"/>
      <c r="AC23" s="388" t="s">
        <v>411</v>
      </c>
      <c r="AD23" s="389"/>
      <c r="AE23" s="389"/>
      <c r="AF23" s="390"/>
      <c r="AG23" s="11">
        <f t="shared" si="11"/>
        <v>5143</v>
      </c>
      <c r="AH23" s="12">
        <f t="shared" si="12"/>
        <v>10150</v>
      </c>
      <c r="AI23" s="11"/>
      <c r="AJ23" s="12"/>
      <c r="AK23" s="11">
        <v>5143</v>
      </c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>
        <v>10150</v>
      </c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413" t="s">
        <v>61</v>
      </c>
      <c r="B24" s="414"/>
      <c r="C24" s="415" t="s">
        <v>412</v>
      </c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7"/>
      <c r="AC24" s="418" t="s">
        <v>413</v>
      </c>
      <c r="AD24" s="419"/>
      <c r="AE24" s="419"/>
      <c r="AF24" s="420"/>
      <c r="AG24" s="13">
        <f>SUM(AG19:AG23)</f>
        <v>1257607</v>
      </c>
      <c r="AH24" s="14">
        <f t="shared" ref="AH24:AN24" si="13">SUM(AH19:AH23)</f>
        <v>1241602</v>
      </c>
      <c r="AI24" s="13">
        <f t="shared" si="13"/>
        <v>0</v>
      </c>
      <c r="AJ24" s="14">
        <f t="shared" si="13"/>
        <v>0</v>
      </c>
      <c r="AK24" s="13">
        <f t="shared" si="13"/>
        <v>207688</v>
      </c>
      <c r="AL24" s="14">
        <f t="shared" si="13"/>
        <v>157498</v>
      </c>
      <c r="AM24" s="13">
        <f t="shared" si="13"/>
        <v>1039938</v>
      </c>
      <c r="AN24" s="14">
        <f t="shared" si="13"/>
        <v>1073954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9981</v>
      </c>
      <c r="BD24" s="14">
        <f t="shared" si="15"/>
        <v>0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0</v>
      </c>
      <c r="BJ24" s="14">
        <f t="shared" si="15"/>
        <v>10150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84" t="s">
        <v>64</v>
      </c>
      <c r="B25" s="374"/>
      <c r="C25" s="385" t="s">
        <v>414</v>
      </c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  <c r="AA25" s="386"/>
      <c r="AB25" s="387"/>
      <c r="AC25" s="388" t="s">
        <v>415</v>
      </c>
      <c r="AD25" s="389"/>
      <c r="AE25" s="389"/>
      <c r="AF25" s="390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84" t="s">
        <v>67</v>
      </c>
      <c r="B26" s="374"/>
      <c r="C26" s="385" t="s">
        <v>416</v>
      </c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7"/>
      <c r="AC26" s="388" t="s">
        <v>417</v>
      </c>
      <c r="AD26" s="389"/>
      <c r="AE26" s="389"/>
      <c r="AF26" s="390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413" t="s">
        <v>70</v>
      </c>
      <c r="B27" s="414"/>
      <c r="C27" s="415" t="s">
        <v>418</v>
      </c>
      <c r="D27" s="416"/>
      <c r="E27" s="416"/>
      <c r="F27" s="416"/>
      <c r="G27" s="416"/>
      <c r="H27" s="416"/>
      <c r="I27" s="416"/>
      <c r="J27" s="416"/>
      <c r="K27" s="416"/>
      <c r="L27" s="416"/>
      <c r="M27" s="416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16"/>
      <c r="AB27" s="417"/>
      <c r="AC27" s="418" t="s">
        <v>419</v>
      </c>
      <c r="AD27" s="419"/>
      <c r="AE27" s="419"/>
      <c r="AF27" s="420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84" t="s">
        <v>73</v>
      </c>
      <c r="B28" s="374"/>
      <c r="C28" s="385" t="s">
        <v>420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388" t="s">
        <v>421</v>
      </c>
      <c r="AD28" s="389"/>
      <c r="AE28" s="389"/>
      <c r="AF28" s="390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84" t="s">
        <v>76</v>
      </c>
      <c r="B29" s="374"/>
      <c r="C29" s="385" t="s">
        <v>422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388" t="s">
        <v>423</v>
      </c>
      <c r="AD29" s="389"/>
      <c r="AE29" s="389"/>
      <c r="AF29" s="390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84" t="s">
        <v>79</v>
      </c>
      <c r="B30" s="374"/>
      <c r="C30" s="385" t="s">
        <v>424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7"/>
      <c r="AC30" s="388" t="s">
        <v>425</v>
      </c>
      <c r="AD30" s="389"/>
      <c r="AE30" s="389"/>
      <c r="AF30" s="390"/>
      <c r="AG30" s="11">
        <f t="shared" si="21"/>
        <v>10500</v>
      </c>
      <c r="AH30" s="12">
        <f t="shared" si="22"/>
        <v>1000</v>
      </c>
      <c r="AI30" s="11">
        <v>10500</v>
      </c>
      <c r="AJ30" s="12">
        <v>1000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84" t="s">
        <v>82</v>
      </c>
      <c r="B31" s="374"/>
      <c r="C31" s="385" t="s">
        <v>426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388" t="s">
        <v>427</v>
      </c>
      <c r="AD31" s="389"/>
      <c r="AE31" s="389"/>
      <c r="AF31" s="390"/>
      <c r="AG31" s="11">
        <f t="shared" si="21"/>
        <v>16400</v>
      </c>
      <c r="AH31" s="12">
        <f t="shared" si="22"/>
        <v>21000</v>
      </c>
      <c r="AI31" s="11">
        <v>16400</v>
      </c>
      <c r="AJ31" s="12">
        <v>21000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84" t="s">
        <v>85</v>
      </c>
      <c r="B32" s="374"/>
      <c r="C32" s="385" t="s">
        <v>428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388" t="s">
        <v>429</v>
      </c>
      <c r="AD32" s="389"/>
      <c r="AE32" s="389"/>
      <c r="AF32" s="390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84" t="s">
        <v>88</v>
      </c>
      <c r="B33" s="374"/>
      <c r="C33" s="385" t="s">
        <v>430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7"/>
      <c r="AC33" s="388" t="s">
        <v>431</v>
      </c>
      <c r="AD33" s="389"/>
      <c r="AE33" s="389"/>
      <c r="AF33" s="390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84" t="s">
        <v>91</v>
      </c>
      <c r="B34" s="374"/>
      <c r="C34" s="385" t="s">
        <v>432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388" t="s">
        <v>433</v>
      </c>
      <c r="AD34" s="389"/>
      <c r="AE34" s="389"/>
      <c r="AF34" s="390"/>
      <c r="AG34" s="11">
        <f t="shared" si="21"/>
        <v>3700</v>
      </c>
      <c r="AH34" s="12">
        <f t="shared" si="22"/>
        <v>3800</v>
      </c>
      <c r="AI34" s="11">
        <v>3700</v>
      </c>
      <c r="AJ34" s="12">
        <v>3800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84" t="s">
        <v>94</v>
      </c>
      <c r="B35" s="374"/>
      <c r="C35" s="385" t="s">
        <v>434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388" t="s">
        <v>435</v>
      </c>
      <c r="AD35" s="389"/>
      <c r="AE35" s="389"/>
      <c r="AF35" s="390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413" t="s">
        <v>97</v>
      </c>
      <c r="B36" s="414"/>
      <c r="C36" s="415" t="s">
        <v>436</v>
      </c>
      <c r="D36" s="416"/>
      <c r="E36" s="416"/>
      <c r="F36" s="416"/>
      <c r="G36" s="416"/>
      <c r="H36" s="416"/>
      <c r="I36" s="416"/>
      <c r="J36" s="416"/>
      <c r="K36" s="416"/>
      <c r="L36" s="416"/>
      <c r="M36" s="416"/>
      <c r="N36" s="416"/>
      <c r="O36" s="416"/>
      <c r="P36" s="416"/>
      <c r="Q36" s="416"/>
      <c r="R36" s="416"/>
      <c r="S36" s="416"/>
      <c r="T36" s="416"/>
      <c r="U36" s="416"/>
      <c r="V36" s="416"/>
      <c r="W36" s="416"/>
      <c r="X36" s="416"/>
      <c r="Y36" s="416"/>
      <c r="Z36" s="416"/>
      <c r="AA36" s="416"/>
      <c r="AB36" s="417"/>
      <c r="AC36" s="418" t="s">
        <v>437</v>
      </c>
      <c r="AD36" s="419"/>
      <c r="AE36" s="419"/>
      <c r="AF36" s="420"/>
      <c r="AG36" s="13">
        <f>SUM(AG31:AG35)</f>
        <v>20100</v>
      </c>
      <c r="AH36" s="14">
        <f t="shared" ref="AH36:AN36" si="23">SUM(AH31:AH35)</f>
        <v>24800</v>
      </c>
      <c r="AI36" s="13">
        <f t="shared" si="23"/>
        <v>20100</v>
      </c>
      <c r="AJ36" s="14">
        <f t="shared" si="23"/>
        <v>24800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84" t="s">
        <v>100</v>
      </c>
      <c r="B37" s="374"/>
      <c r="C37" s="385" t="s">
        <v>438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388" t="s">
        <v>439</v>
      </c>
      <c r="AD37" s="389"/>
      <c r="AE37" s="389"/>
      <c r="AF37" s="390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413" t="s">
        <v>103</v>
      </c>
      <c r="B38" s="414"/>
      <c r="C38" s="415" t="s">
        <v>440</v>
      </c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7"/>
      <c r="AC38" s="418" t="s">
        <v>441</v>
      </c>
      <c r="AD38" s="419"/>
      <c r="AE38" s="419"/>
      <c r="AF38" s="420"/>
      <c r="AG38" s="13">
        <f>SUM(AG27:AG30)+AG36+AG37</f>
        <v>30900</v>
      </c>
      <c r="AH38" s="14">
        <f t="shared" ref="AH38:AN38" si="28">SUM(AH27:AH30)+AH36+AH37</f>
        <v>26100</v>
      </c>
      <c r="AI38" s="13">
        <f t="shared" si="28"/>
        <v>30900</v>
      </c>
      <c r="AJ38" s="14">
        <f t="shared" si="28"/>
        <v>26100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84" t="s">
        <v>106</v>
      </c>
      <c r="B39" s="374"/>
      <c r="C39" s="421" t="s">
        <v>442</v>
      </c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/>
      <c r="Y39" s="422"/>
      <c r="Z39" s="422"/>
      <c r="AA39" s="422"/>
      <c r="AB39" s="423"/>
      <c r="AC39" s="388" t="s">
        <v>443</v>
      </c>
      <c r="AD39" s="389"/>
      <c r="AE39" s="389"/>
      <c r="AF39" s="390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84" t="s">
        <v>109</v>
      </c>
      <c r="B40" s="374"/>
      <c r="C40" s="421" t="s">
        <v>444</v>
      </c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422"/>
      <c r="AB40" s="423"/>
      <c r="AC40" s="388" t="s">
        <v>445</v>
      </c>
      <c r="AD40" s="389"/>
      <c r="AE40" s="389"/>
      <c r="AF40" s="390"/>
      <c r="AG40" s="11">
        <f t="shared" si="31"/>
        <v>2124</v>
      </c>
      <c r="AH40" s="12">
        <f t="shared" si="32"/>
        <v>707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30</v>
      </c>
      <c r="AV40" s="12"/>
      <c r="AW40" s="11">
        <v>787</v>
      </c>
      <c r="AX40" s="12"/>
      <c r="AY40" s="11"/>
      <c r="AZ40" s="12"/>
      <c r="BA40" s="11"/>
      <c r="BB40" s="12"/>
      <c r="BC40" s="11">
        <v>787</v>
      </c>
      <c r="BD40" s="12">
        <v>250</v>
      </c>
      <c r="BE40" s="11"/>
      <c r="BF40" s="12"/>
      <c r="BG40" s="11"/>
      <c r="BH40" s="12"/>
      <c r="BI40" s="11">
        <v>200</v>
      </c>
      <c r="BJ40" s="12">
        <v>200</v>
      </c>
      <c r="BK40" s="11"/>
      <c r="BL40" s="12"/>
      <c r="BM40" s="11"/>
      <c r="BN40" s="12"/>
      <c r="BO40" s="11"/>
      <c r="BP40" s="12"/>
      <c r="BQ40" s="11"/>
      <c r="BR40" s="12"/>
      <c r="BS40" s="11">
        <v>200</v>
      </c>
      <c r="BT40" s="12">
        <v>100</v>
      </c>
      <c r="BU40" s="11"/>
      <c r="BV40" s="12"/>
      <c r="BW40" s="11">
        <v>120</v>
      </c>
      <c r="BX40" s="12">
        <v>157</v>
      </c>
      <c r="BY40" s="11"/>
      <c r="BZ40" s="12"/>
    </row>
    <row r="41" spans="1:78">
      <c r="A41" s="384" t="s">
        <v>112</v>
      </c>
      <c r="B41" s="374"/>
      <c r="C41" s="421" t="s">
        <v>446</v>
      </c>
      <c r="D41" s="422"/>
      <c r="E41" s="422"/>
      <c r="F41" s="422"/>
      <c r="G41" s="422"/>
      <c r="H41" s="422"/>
      <c r="I41" s="422"/>
      <c r="J41" s="422"/>
      <c r="K41" s="422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/>
      <c r="Y41" s="422"/>
      <c r="Z41" s="422"/>
      <c r="AA41" s="422"/>
      <c r="AB41" s="423"/>
      <c r="AC41" s="388" t="s">
        <v>447</v>
      </c>
      <c r="AD41" s="389"/>
      <c r="AE41" s="389"/>
      <c r="AF41" s="390"/>
      <c r="AG41" s="11">
        <f t="shared" si="31"/>
        <v>0</v>
      </c>
      <c r="AH41" s="12">
        <f t="shared" si="32"/>
        <v>720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>
        <v>520</v>
      </c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332">
        <v>200</v>
      </c>
      <c r="BI41" s="11"/>
      <c r="BJ41" s="12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84" t="s">
        <v>115</v>
      </c>
      <c r="B42" s="374"/>
      <c r="C42" s="421" t="s">
        <v>448</v>
      </c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/>
      <c r="Y42" s="422"/>
      <c r="Z42" s="422"/>
      <c r="AA42" s="422"/>
      <c r="AB42" s="423"/>
      <c r="AC42" s="388" t="s">
        <v>449</v>
      </c>
      <c r="AD42" s="389"/>
      <c r="AE42" s="389"/>
      <c r="AF42" s="390"/>
      <c r="AG42" s="11">
        <f t="shared" si="31"/>
        <v>0</v>
      </c>
      <c r="AH42" s="12">
        <f t="shared" si="32"/>
        <v>1000</v>
      </c>
      <c r="AI42" s="11"/>
      <c r="AJ42" s="12"/>
      <c r="AK42" s="11"/>
      <c r="AL42" s="12"/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>
        <v>1000</v>
      </c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84" t="s">
        <v>118</v>
      </c>
      <c r="B43" s="374"/>
      <c r="C43" s="421" t="s">
        <v>450</v>
      </c>
      <c r="D43" s="422"/>
      <c r="E43" s="422"/>
      <c r="F43" s="422"/>
      <c r="G43" s="422"/>
      <c r="H43" s="422"/>
      <c r="I43" s="422"/>
      <c r="J43" s="422"/>
      <c r="K43" s="422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/>
      <c r="Y43" s="422"/>
      <c r="Z43" s="422"/>
      <c r="AA43" s="422"/>
      <c r="AB43" s="423"/>
      <c r="AC43" s="388" t="s">
        <v>451</v>
      </c>
      <c r="AD43" s="389"/>
      <c r="AE43" s="389"/>
      <c r="AF43" s="390"/>
      <c r="AG43" s="11">
        <f t="shared" si="31"/>
        <v>2601</v>
      </c>
      <c r="AH43" s="12">
        <f t="shared" si="32"/>
        <v>4158</v>
      </c>
      <c r="AI43" s="11"/>
      <c r="AJ43" s="12"/>
      <c r="AK43" s="11"/>
      <c r="AL43" s="12"/>
      <c r="AM43" s="11"/>
      <c r="AN43" s="12"/>
      <c r="AO43" s="11"/>
      <c r="AP43" s="12"/>
      <c r="AQ43" s="11">
        <v>1287</v>
      </c>
      <c r="AR43" s="12">
        <v>1935</v>
      </c>
      <c r="AS43" s="11">
        <v>1314</v>
      </c>
      <c r="AT43" s="12">
        <v>2223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84" t="s">
        <v>121</v>
      </c>
      <c r="B44" s="374"/>
      <c r="C44" s="421" t="s">
        <v>452</v>
      </c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  <c r="AB44" s="423"/>
      <c r="AC44" s="388" t="s">
        <v>453</v>
      </c>
      <c r="AD44" s="389"/>
      <c r="AE44" s="389"/>
      <c r="AF44" s="390"/>
      <c r="AG44" s="11">
        <f t="shared" si="31"/>
        <v>1181</v>
      </c>
      <c r="AH44" s="12">
        <f t="shared" si="32"/>
        <v>1778</v>
      </c>
      <c r="AI44" s="11"/>
      <c r="AJ44" s="12"/>
      <c r="AK44" s="11"/>
      <c r="AL44" s="12"/>
      <c r="AM44" s="11"/>
      <c r="AN44" s="12"/>
      <c r="AO44" s="11"/>
      <c r="AP44" s="12"/>
      <c r="AQ44" s="11">
        <v>347</v>
      </c>
      <c r="AR44" s="12">
        <v>522</v>
      </c>
      <c r="AS44" s="11">
        <v>354</v>
      </c>
      <c r="AT44" s="12">
        <v>600</v>
      </c>
      <c r="AU44" s="11"/>
      <c r="AV44" s="12">
        <v>140</v>
      </c>
      <c r="AW44" s="11">
        <v>213</v>
      </c>
      <c r="AX44" s="12"/>
      <c r="AY44" s="11"/>
      <c r="AZ44" s="12"/>
      <c r="BA44" s="11"/>
      <c r="BB44" s="12"/>
      <c r="BC44" s="11">
        <v>213</v>
      </c>
      <c r="BD44" s="12">
        <v>338</v>
      </c>
      <c r="BE44" s="11"/>
      <c r="BF44" s="12"/>
      <c r="BG44" s="11"/>
      <c r="BH44" s="332">
        <v>54</v>
      </c>
      <c r="BI44" s="11">
        <v>54</v>
      </c>
      <c r="BJ44" s="12">
        <v>54</v>
      </c>
      <c r="BK44" s="11"/>
      <c r="BL44" s="12"/>
      <c r="BM44" s="11"/>
      <c r="BN44" s="12"/>
      <c r="BO44" s="11"/>
      <c r="BP44" s="12"/>
      <c r="BQ44" s="11"/>
      <c r="BR44" s="12"/>
      <c r="BS44" s="11"/>
      <c r="BT44" s="12">
        <v>27</v>
      </c>
      <c r="BU44" s="11"/>
      <c r="BV44" s="12"/>
      <c r="BW44" s="11"/>
      <c r="BX44" s="12">
        <v>43</v>
      </c>
      <c r="BY44" s="11"/>
      <c r="BZ44" s="12"/>
    </row>
    <row r="45" spans="1:78">
      <c r="A45" s="384" t="s">
        <v>124</v>
      </c>
      <c r="B45" s="374"/>
      <c r="C45" s="421" t="s">
        <v>454</v>
      </c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B45" s="423"/>
      <c r="AC45" s="388" t="s">
        <v>455</v>
      </c>
      <c r="AD45" s="389"/>
      <c r="AE45" s="389"/>
      <c r="AF45" s="390"/>
      <c r="AG45" s="11">
        <f t="shared" si="31"/>
        <v>335470</v>
      </c>
      <c r="AH45" s="12">
        <f t="shared" si="32"/>
        <v>333157</v>
      </c>
      <c r="AI45" s="11"/>
      <c r="AJ45" s="12"/>
      <c r="AK45" s="11">
        <v>54687</v>
      </c>
      <c r="AL45" s="12">
        <v>42525</v>
      </c>
      <c r="AM45" s="11">
        <v>280783</v>
      </c>
      <c r="AN45" s="12">
        <v>289967</v>
      </c>
      <c r="AO45" s="11"/>
      <c r="AP45" s="12"/>
      <c r="AQ45" s="11"/>
      <c r="AR45" s="12">
        <v>276</v>
      </c>
      <c r="AS45" s="11"/>
      <c r="AT45" s="12">
        <v>389</v>
      </c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84" t="s">
        <v>127</v>
      </c>
      <c r="B46" s="374"/>
      <c r="C46" s="421" t="s">
        <v>456</v>
      </c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B46" s="423"/>
      <c r="AC46" s="388" t="s">
        <v>457</v>
      </c>
      <c r="AD46" s="389"/>
      <c r="AE46" s="389"/>
      <c r="AF46" s="390"/>
      <c r="AG46" s="11">
        <f t="shared" si="31"/>
        <v>0</v>
      </c>
      <c r="AH46" s="12">
        <f t="shared" si="32"/>
        <v>100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>
        <v>100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84" t="s">
        <v>130</v>
      </c>
      <c r="B47" s="374"/>
      <c r="C47" s="421" t="s">
        <v>458</v>
      </c>
      <c r="D47" s="422"/>
      <c r="E47" s="422"/>
      <c r="F47" s="422"/>
      <c r="G47" s="422"/>
      <c r="H47" s="422"/>
      <c r="I47" s="422"/>
      <c r="J47" s="422"/>
      <c r="K47" s="422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B47" s="423"/>
      <c r="AC47" s="388" t="s">
        <v>459</v>
      </c>
      <c r="AD47" s="389"/>
      <c r="AE47" s="389"/>
      <c r="AF47" s="390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84" t="s">
        <v>133</v>
      </c>
      <c r="B48" s="374"/>
      <c r="C48" s="421" t="s">
        <v>460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B48" s="423"/>
      <c r="AC48" s="388" t="s">
        <v>461</v>
      </c>
      <c r="AD48" s="389"/>
      <c r="AE48" s="389"/>
      <c r="AF48" s="390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413" t="s">
        <v>136</v>
      </c>
      <c r="B49" s="414"/>
      <c r="C49" s="425" t="s">
        <v>462</v>
      </c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6"/>
      <c r="Z49" s="426"/>
      <c r="AA49" s="426"/>
      <c r="AB49" s="427"/>
      <c r="AC49" s="418" t="s">
        <v>463</v>
      </c>
      <c r="AD49" s="419"/>
      <c r="AE49" s="419"/>
      <c r="AF49" s="420"/>
      <c r="AG49" s="13">
        <f>SUM(AG39:AG48)</f>
        <v>341376</v>
      </c>
      <c r="AH49" s="14">
        <f t="shared" ref="AH49:AN49" si="33">SUM(AH39:AH48)</f>
        <v>341620</v>
      </c>
      <c r="AI49" s="13">
        <f t="shared" si="33"/>
        <v>0</v>
      </c>
      <c r="AJ49" s="14">
        <f t="shared" si="33"/>
        <v>0</v>
      </c>
      <c r="AK49" s="13">
        <f t="shared" si="33"/>
        <v>54687</v>
      </c>
      <c r="AL49" s="14">
        <f t="shared" si="33"/>
        <v>42525</v>
      </c>
      <c r="AM49" s="13">
        <f t="shared" si="33"/>
        <v>280783</v>
      </c>
      <c r="AN49" s="14">
        <f t="shared" si="33"/>
        <v>289967</v>
      </c>
      <c r="AO49" s="13">
        <f t="shared" ref="AO49:BB49" si="34">SUM(AO39:AO48)</f>
        <v>0</v>
      </c>
      <c r="AP49" s="14">
        <f t="shared" si="34"/>
        <v>0</v>
      </c>
      <c r="AQ49" s="13">
        <f t="shared" si="34"/>
        <v>1634</v>
      </c>
      <c r="AR49" s="14">
        <f t="shared" si="34"/>
        <v>2733</v>
      </c>
      <c r="AS49" s="13">
        <f t="shared" si="34"/>
        <v>1668</v>
      </c>
      <c r="AT49" s="14">
        <f t="shared" si="34"/>
        <v>3212</v>
      </c>
      <c r="AU49" s="13">
        <f t="shared" si="34"/>
        <v>30</v>
      </c>
      <c r="AV49" s="14">
        <f t="shared" si="34"/>
        <v>660</v>
      </c>
      <c r="AW49" s="13">
        <f t="shared" si="34"/>
        <v>1000</v>
      </c>
      <c r="AX49" s="14">
        <f t="shared" si="34"/>
        <v>100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1000</v>
      </c>
      <c r="BD49" s="14">
        <f t="shared" si="35"/>
        <v>1588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254</v>
      </c>
      <c r="BI49" s="13">
        <f t="shared" si="35"/>
        <v>254</v>
      </c>
      <c r="BJ49" s="14">
        <f t="shared" si="35"/>
        <v>254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200</v>
      </c>
      <c r="BT49" s="14">
        <f t="shared" si="35"/>
        <v>127</v>
      </c>
      <c r="BU49" s="13">
        <f t="shared" si="35"/>
        <v>0</v>
      </c>
      <c r="BV49" s="14">
        <f t="shared" si="35"/>
        <v>0</v>
      </c>
      <c r="BW49" s="13">
        <f t="shared" si="35"/>
        <v>120</v>
      </c>
      <c r="BX49" s="14">
        <f t="shared" si="35"/>
        <v>200</v>
      </c>
      <c r="BY49" s="13">
        <f t="shared" si="35"/>
        <v>0</v>
      </c>
      <c r="BZ49" s="14">
        <f t="shared" si="35"/>
        <v>0</v>
      </c>
    </row>
    <row r="50" spans="1:78">
      <c r="A50" s="384">
        <v>45</v>
      </c>
      <c r="B50" s="424"/>
      <c r="C50" s="421" t="s">
        <v>464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388" t="s">
        <v>465</v>
      </c>
      <c r="AD50" s="389"/>
      <c r="AE50" s="389"/>
      <c r="AF50" s="390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84">
        <v>46</v>
      </c>
      <c r="B51" s="424"/>
      <c r="C51" s="421" t="s">
        <v>466</v>
      </c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/>
      <c r="Y51" s="422"/>
      <c r="Z51" s="422"/>
      <c r="AA51" s="422"/>
      <c r="AB51" s="423"/>
      <c r="AC51" s="388" t="s">
        <v>467</v>
      </c>
      <c r="AD51" s="389"/>
      <c r="AE51" s="389"/>
      <c r="AF51" s="390"/>
      <c r="AG51" s="11">
        <f t="shared" si="36"/>
        <v>0</v>
      </c>
      <c r="AH51" s="12">
        <f t="shared" si="37"/>
        <v>600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>
        <v>600</v>
      </c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84">
        <v>47</v>
      </c>
      <c r="B52" s="424"/>
      <c r="C52" s="421" t="s">
        <v>468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388" t="s">
        <v>469</v>
      </c>
      <c r="AD52" s="389"/>
      <c r="AE52" s="389"/>
      <c r="AF52" s="390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84">
        <v>48</v>
      </c>
      <c r="B53" s="424"/>
      <c r="C53" s="421" t="s">
        <v>470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388" t="s">
        <v>471</v>
      </c>
      <c r="AD53" s="389"/>
      <c r="AE53" s="389"/>
      <c r="AF53" s="390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84">
        <v>49</v>
      </c>
      <c r="B54" s="424"/>
      <c r="C54" s="421" t="s">
        <v>472</v>
      </c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3"/>
      <c r="AC54" s="388" t="s">
        <v>473</v>
      </c>
      <c r="AD54" s="389"/>
      <c r="AE54" s="389"/>
      <c r="AF54" s="390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413">
        <v>50</v>
      </c>
      <c r="B55" s="428"/>
      <c r="C55" s="415" t="s">
        <v>474</v>
      </c>
      <c r="D55" s="416"/>
      <c r="E55" s="416"/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16"/>
      <c r="AB55" s="417"/>
      <c r="AC55" s="418" t="s">
        <v>475</v>
      </c>
      <c r="AD55" s="419"/>
      <c r="AE55" s="419"/>
      <c r="AF55" s="420"/>
      <c r="AG55" s="13">
        <f>SUM(AG50:AG54)</f>
        <v>0</v>
      </c>
      <c r="AH55" s="14">
        <f t="shared" ref="AH55:AN55" si="38">SUM(AH50:AH54)</f>
        <v>600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0</v>
      </c>
      <c r="AV55" s="14">
        <f t="shared" si="39"/>
        <v>600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84">
        <v>51</v>
      </c>
      <c r="B56" s="424"/>
      <c r="C56" s="421" t="s">
        <v>476</v>
      </c>
      <c r="D56" s="422"/>
      <c r="E56" s="422"/>
      <c r="F56" s="422"/>
      <c r="G56" s="422"/>
      <c r="H56" s="422"/>
      <c r="I56" s="422"/>
      <c r="J56" s="422"/>
      <c r="K56" s="422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/>
      <c r="Y56" s="422"/>
      <c r="Z56" s="422"/>
      <c r="AA56" s="422"/>
      <c r="AB56" s="423"/>
      <c r="AC56" s="388" t="s">
        <v>477</v>
      </c>
      <c r="AD56" s="389"/>
      <c r="AE56" s="389"/>
      <c r="AF56" s="390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84">
        <v>52</v>
      </c>
      <c r="B57" s="424"/>
      <c r="C57" s="385" t="s">
        <v>478</v>
      </c>
      <c r="D57" s="386"/>
      <c r="E57" s="386"/>
      <c r="F57" s="386"/>
      <c r="G57" s="386"/>
      <c r="H57" s="386"/>
      <c r="I57" s="386"/>
      <c r="J57" s="386"/>
      <c r="K57" s="386"/>
      <c r="L57" s="386"/>
      <c r="M57" s="386"/>
      <c r="N57" s="386"/>
      <c r="O57" s="386"/>
      <c r="P57" s="386"/>
      <c r="Q57" s="386"/>
      <c r="R57" s="386"/>
      <c r="S57" s="386"/>
      <c r="T57" s="386"/>
      <c r="U57" s="386"/>
      <c r="V57" s="386"/>
      <c r="W57" s="386"/>
      <c r="X57" s="386"/>
      <c r="Y57" s="386"/>
      <c r="Z57" s="386"/>
      <c r="AA57" s="386"/>
      <c r="AB57" s="387"/>
      <c r="AC57" s="388" t="s">
        <v>479</v>
      </c>
      <c r="AD57" s="389"/>
      <c r="AE57" s="389"/>
      <c r="AF57" s="390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84">
        <v>53</v>
      </c>
      <c r="B58" s="424"/>
      <c r="C58" s="421" t="s">
        <v>480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388" t="s">
        <v>481</v>
      </c>
      <c r="AD58" s="389"/>
      <c r="AE58" s="389"/>
      <c r="AF58" s="390"/>
      <c r="AG58" s="11">
        <f t="shared" si="41"/>
        <v>500</v>
      </c>
      <c r="AH58" s="12">
        <f t="shared" si="42"/>
        <v>650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>
        <v>500</v>
      </c>
      <c r="AZ58" s="12">
        <v>650</v>
      </c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413">
        <v>54</v>
      </c>
      <c r="B59" s="428"/>
      <c r="C59" s="415" t="s">
        <v>482</v>
      </c>
      <c r="D59" s="416"/>
      <c r="E59" s="416"/>
      <c r="F59" s="416"/>
      <c r="G59" s="416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16"/>
      <c r="AB59" s="417"/>
      <c r="AC59" s="418" t="s">
        <v>483</v>
      </c>
      <c r="AD59" s="419"/>
      <c r="AE59" s="419"/>
      <c r="AF59" s="420"/>
      <c r="AG59" s="13">
        <f>SUM(AG56:AG58)</f>
        <v>500</v>
      </c>
      <c r="AH59" s="14">
        <f t="shared" ref="AH59:AN59" si="43">SUM(AH56:AH58)</f>
        <v>650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0</v>
      </c>
      <c r="AY59" s="13">
        <f t="shared" si="44"/>
        <v>500</v>
      </c>
      <c r="AZ59" s="14">
        <f t="shared" si="44"/>
        <v>650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84">
        <v>55</v>
      </c>
      <c r="B60" s="424"/>
      <c r="C60" s="421" t="s">
        <v>484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388" t="s">
        <v>485</v>
      </c>
      <c r="AD60" s="389"/>
      <c r="AE60" s="389"/>
      <c r="AF60" s="390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84">
        <v>56</v>
      </c>
      <c r="B61" s="424"/>
      <c r="C61" s="385" t="s">
        <v>486</v>
      </c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6"/>
      <c r="AB61" s="387"/>
      <c r="AC61" s="388" t="s">
        <v>487</v>
      </c>
      <c r="AD61" s="389"/>
      <c r="AE61" s="389"/>
      <c r="AF61" s="390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84">
        <v>57</v>
      </c>
      <c r="B62" s="424"/>
      <c r="C62" s="421" t="s">
        <v>488</v>
      </c>
      <c r="D62" s="422"/>
      <c r="E62" s="422"/>
      <c r="F62" s="422"/>
      <c r="G62" s="422"/>
      <c r="H62" s="422"/>
      <c r="I62" s="422"/>
      <c r="J62" s="422"/>
      <c r="K62" s="422"/>
      <c r="L62" s="422"/>
      <c r="M62" s="422"/>
      <c r="N62" s="422"/>
      <c r="O62" s="422"/>
      <c r="P62" s="422"/>
      <c r="Q62" s="422"/>
      <c r="R62" s="422"/>
      <c r="S62" s="422"/>
      <c r="T62" s="422"/>
      <c r="U62" s="422"/>
      <c r="V62" s="422"/>
      <c r="W62" s="422"/>
      <c r="X62" s="422"/>
      <c r="Y62" s="422"/>
      <c r="Z62" s="422"/>
      <c r="AA62" s="422"/>
      <c r="AB62" s="423"/>
      <c r="AC62" s="388" t="s">
        <v>489</v>
      </c>
      <c r="AD62" s="389"/>
      <c r="AE62" s="389"/>
      <c r="AF62" s="390"/>
      <c r="AG62" s="11">
        <f t="shared" si="46"/>
        <v>0</v>
      </c>
      <c r="AH62" s="12">
        <f t="shared" si="47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436">
        <v>58</v>
      </c>
      <c r="B63" s="437"/>
      <c r="C63" s="438" t="s">
        <v>490</v>
      </c>
      <c r="D63" s="439"/>
      <c r="E63" s="439"/>
      <c r="F63" s="439"/>
      <c r="G63" s="439"/>
      <c r="H63" s="439"/>
      <c r="I63" s="439"/>
      <c r="J63" s="439"/>
      <c r="K63" s="439"/>
      <c r="L63" s="439"/>
      <c r="M63" s="439"/>
      <c r="N63" s="439"/>
      <c r="O63" s="439"/>
      <c r="P63" s="439"/>
      <c r="Q63" s="439"/>
      <c r="R63" s="439"/>
      <c r="S63" s="439"/>
      <c r="T63" s="439"/>
      <c r="U63" s="439"/>
      <c r="V63" s="439"/>
      <c r="W63" s="439"/>
      <c r="X63" s="439"/>
      <c r="Y63" s="439"/>
      <c r="Z63" s="439"/>
      <c r="AA63" s="439"/>
      <c r="AB63" s="440"/>
      <c r="AC63" s="441" t="s">
        <v>491</v>
      </c>
      <c r="AD63" s="442"/>
      <c r="AE63" s="442"/>
      <c r="AF63" s="443"/>
      <c r="AG63" s="17">
        <f>SUM(AG60:AG62)</f>
        <v>0</v>
      </c>
      <c r="AH63" s="18">
        <f t="shared" ref="AH63:AN63" si="48">SUM(AH60:AH62)</f>
        <v>0</v>
      </c>
      <c r="AI63" s="17">
        <f t="shared" si="48"/>
        <v>0</v>
      </c>
      <c r="AJ63" s="18">
        <f t="shared" si="48"/>
        <v>0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429">
        <v>59</v>
      </c>
      <c r="B64" s="430"/>
      <c r="C64" s="431" t="s">
        <v>492</v>
      </c>
      <c r="D64" s="432"/>
      <c r="E64" s="432"/>
      <c r="F64" s="432"/>
      <c r="G64" s="432"/>
      <c r="H64" s="432"/>
      <c r="I64" s="432"/>
      <c r="J64" s="432"/>
      <c r="K64" s="432"/>
      <c r="L64" s="432"/>
      <c r="M64" s="432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432"/>
      <c r="AA64" s="432"/>
      <c r="AB64" s="433"/>
      <c r="AC64" s="434" t="s">
        <v>493</v>
      </c>
      <c r="AD64" s="435"/>
      <c r="AE64" s="435"/>
      <c r="AF64" s="456"/>
      <c r="AG64" s="19">
        <f>AG18+AG24+AG38+AG49+AG55+AG59+AG63</f>
        <v>1832381</v>
      </c>
      <c r="AH64" s="20">
        <f t="shared" ref="AH64:AN64" si="51">AH18+AH24+AH38+AH49+AH55+AH59+AH63</f>
        <v>1826505</v>
      </c>
      <c r="AI64" s="19">
        <f t="shared" si="51"/>
        <v>212066</v>
      </c>
      <c r="AJ64" s="20">
        <f t="shared" si="51"/>
        <v>200345</v>
      </c>
      <c r="AK64" s="19">
        <f t="shared" si="51"/>
        <v>262375</v>
      </c>
      <c r="AL64" s="20">
        <f t="shared" si="51"/>
        <v>200023</v>
      </c>
      <c r="AM64" s="19">
        <f t="shared" si="51"/>
        <v>1320721</v>
      </c>
      <c r="AN64" s="21">
        <f t="shared" si="51"/>
        <v>1363921</v>
      </c>
      <c r="AO64" s="19">
        <f t="shared" ref="AO64:BB64" si="52">AO18+AO24+AO38+AO49+AO55+AO59+AO63</f>
        <v>0</v>
      </c>
      <c r="AP64" s="21">
        <f t="shared" si="52"/>
        <v>0</v>
      </c>
      <c r="AQ64" s="19">
        <f t="shared" si="52"/>
        <v>1634</v>
      </c>
      <c r="AR64" s="21">
        <f t="shared" si="52"/>
        <v>2733</v>
      </c>
      <c r="AS64" s="19">
        <f t="shared" si="52"/>
        <v>1668</v>
      </c>
      <c r="AT64" s="21">
        <f t="shared" si="52"/>
        <v>3212</v>
      </c>
      <c r="AU64" s="19">
        <f t="shared" si="52"/>
        <v>30</v>
      </c>
      <c r="AV64" s="21">
        <f t="shared" si="52"/>
        <v>1260</v>
      </c>
      <c r="AW64" s="19">
        <f t="shared" si="52"/>
        <v>1000</v>
      </c>
      <c r="AX64" s="21">
        <f t="shared" si="52"/>
        <v>100</v>
      </c>
      <c r="AY64" s="19">
        <f t="shared" si="52"/>
        <v>2425</v>
      </c>
      <c r="AZ64" s="21">
        <f t="shared" si="52"/>
        <v>650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10981</v>
      </c>
      <c r="BD64" s="21">
        <f t="shared" si="53"/>
        <v>1588</v>
      </c>
      <c r="BE64" s="19">
        <f t="shared" si="53"/>
        <v>0</v>
      </c>
      <c r="BF64" s="21">
        <f t="shared" si="53"/>
        <v>0</v>
      </c>
      <c r="BG64" s="19">
        <f t="shared" si="53"/>
        <v>5636</v>
      </c>
      <c r="BH64" s="21">
        <f t="shared" si="53"/>
        <v>6224</v>
      </c>
      <c r="BI64" s="19">
        <f t="shared" si="53"/>
        <v>3698</v>
      </c>
      <c r="BJ64" s="21">
        <f t="shared" si="53"/>
        <v>14026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1053</v>
      </c>
      <c r="BP64" s="21">
        <f t="shared" si="53"/>
        <v>0</v>
      </c>
      <c r="BQ64" s="19">
        <f t="shared" si="53"/>
        <v>8774</v>
      </c>
      <c r="BR64" s="21">
        <f t="shared" si="53"/>
        <v>32096</v>
      </c>
      <c r="BS64" s="19">
        <f t="shared" si="53"/>
        <v>200</v>
      </c>
      <c r="BT64" s="21">
        <f t="shared" si="53"/>
        <v>127</v>
      </c>
      <c r="BU64" s="19">
        <f t="shared" si="53"/>
        <v>0</v>
      </c>
      <c r="BV64" s="21">
        <f t="shared" si="53"/>
        <v>0</v>
      </c>
      <c r="BW64" s="19">
        <f t="shared" si="53"/>
        <v>120</v>
      </c>
      <c r="BX64" s="21">
        <f t="shared" si="53"/>
        <v>200</v>
      </c>
      <c r="BY64" s="19">
        <f t="shared" si="53"/>
        <v>0</v>
      </c>
      <c r="BZ64" s="21">
        <f t="shared" si="53"/>
        <v>0</v>
      </c>
    </row>
  </sheetData>
  <mergeCells count="210"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</mergeCells>
  <pageMargins left="0.25" right="0.25" top="0.75" bottom="0.75" header="0.3" footer="0.3"/>
  <pageSetup paperSize="8" scale="38" orientation="landscape" r:id="rId1"/>
  <headerFooter>
    <oddHeader>&amp;L14.sz.melléklet a 10/2015.(VI.19.)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16" sqref="AJ16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91" t="s">
        <v>973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494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>
      <c r="A4" s="403" t="s">
        <v>375</v>
      </c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47" t="s">
        <v>279</v>
      </c>
      <c r="AH4" s="447"/>
      <c r="AI4" s="447"/>
      <c r="AJ4" s="447"/>
      <c r="AK4" s="379"/>
      <c r="AL4" s="381"/>
      <c r="AM4" s="379"/>
      <c r="AN4" s="381"/>
    </row>
    <row r="5" spans="1:40" ht="41.25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333" t="s">
        <v>277</v>
      </c>
      <c r="AH5" s="334" t="s">
        <v>976</v>
      </c>
      <c r="AI5" s="333" t="s">
        <v>277</v>
      </c>
      <c r="AJ5" s="334" t="s">
        <v>976</v>
      </c>
      <c r="AK5" s="4"/>
      <c r="AL5" s="7"/>
      <c r="AM5" s="4"/>
      <c r="AN5" s="7"/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/>
      <c r="AL6" s="10"/>
      <c r="AM6" s="9"/>
      <c r="AN6" s="10"/>
    </row>
    <row r="7" spans="1:40">
      <c r="A7" s="384" t="s">
        <v>7</v>
      </c>
      <c r="B7" s="424"/>
      <c r="C7" s="450" t="s">
        <v>495</v>
      </c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2"/>
      <c r="AC7" s="385" t="s">
        <v>496</v>
      </c>
      <c r="AD7" s="386"/>
      <c r="AE7" s="386"/>
      <c r="AF7" s="386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497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498</v>
      </c>
      <c r="AD8" s="386"/>
      <c r="AE8" s="386"/>
      <c r="AF8" s="386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50" t="s">
        <v>499</v>
      </c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2"/>
      <c r="AC9" s="385" t="s">
        <v>500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501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502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J10" si="1">SUM(AI7:AI9)</f>
        <v>0</v>
      </c>
      <c r="AJ10" s="14">
        <f t="shared" si="1"/>
        <v>0</v>
      </c>
      <c r="AK10" s="13"/>
      <c r="AL10" s="14"/>
      <c r="AM10" s="13"/>
      <c r="AN10" s="14"/>
    </row>
    <row r="11" spans="1:40">
      <c r="A11" s="384" t="s">
        <v>19</v>
      </c>
      <c r="B11" s="424"/>
      <c r="C11" s="421" t="s">
        <v>503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3"/>
      <c r="AC11" s="385" t="s">
        <v>504</v>
      </c>
      <c r="AD11" s="386"/>
      <c r="AE11" s="386"/>
      <c r="AF11" s="386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505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506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507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508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50" t="s">
        <v>509</v>
      </c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2"/>
      <c r="AC14" s="385" t="s">
        <v>510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511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512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84" t="s">
        <v>34</v>
      </c>
      <c r="B16" s="424"/>
      <c r="C16" s="385" t="s">
        <v>513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5" t="s">
        <v>514</v>
      </c>
      <c r="AD16" s="386"/>
      <c r="AE16" s="386"/>
      <c r="AF16" s="386"/>
      <c r="AG16" s="11">
        <v>4340</v>
      </c>
      <c r="AH16" s="12">
        <f>AJ16+AL16+AN16</f>
        <v>69009</v>
      </c>
      <c r="AI16" s="11">
        <v>4340</v>
      </c>
      <c r="AJ16" s="332">
        <v>69009</v>
      </c>
      <c r="AK16" s="11"/>
      <c r="AL16" s="12"/>
      <c r="AM16" s="11"/>
      <c r="AN16" s="12"/>
    </row>
    <row r="17" spans="1:40">
      <c r="A17" s="384" t="s">
        <v>37</v>
      </c>
      <c r="B17" s="424"/>
      <c r="C17" s="385" t="s">
        <v>515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5" t="s">
        <v>516</v>
      </c>
      <c r="AD17" s="386"/>
      <c r="AE17" s="386"/>
      <c r="AF17" s="386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413" t="s">
        <v>40</v>
      </c>
      <c r="B18" s="428"/>
      <c r="C18" s="415" t="s">
        <v>517</v>
      </c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7"/>
      <c r="AC18" s="415" t="s">
        <v>518</v>
      </c>
      <c r="AD18" s="416"/>
      <c r="AE18" s="416"/>
      <c r="AF18" s="416"/>
      <c r="AG18" s="13">
        <f>SUM(AG16:AG17)</f>
        <v>4340</v>
      </c>
      <c r="AH18" s="14">
        <f t="shared" ref="AH18:AJ18" si="4">SUM(AH16:AH17)</f>
        <v>69009</v>
      </c>
      <c r="AI18" s="13">
        <f t="shared" si="4"/>
        <v>4340</v>
      </c>
      <c r="AJ18" s="14">
        <f t="shared" si="4"/>
        <v>69009</v>
      </c>
      <c r="AK18" s="13"/>
      <c r="AL18" s="14"/>
      <c r="AM18" s="13"/>
      <c r="AN18" s="14"/>
    </row>
    <row r="19" spans="1:40">
      <c r="A19" s="384" t="s">
        <v>43</v>
      </c>
      <c r="B19" s="424"/>
      <c r="C19" s="450" t="s">
        <v>519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520</v>
      </c>
      <c r="AD19" s="386"/>
      <c r="AE19" s="386"/>
      <c r="AF19" s="386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521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522</v>
      </c>
      <c r="AD20" s="386"/>
      <c r="AE20" s="386"/>
      <c r="AF20" s="386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523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524</v>
      </c>
      <c r="AD21" s="386"/>
      <c r="AE21" s="386"/>
      <c r="AF21" s="386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424"/>
      <c r="C22" s="450" t="s">
        <v>525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5" t="s">
        <v>526</v>
      </c>
      <c r="AD22" s="386"/>
      <c r="AE22" s="386"/>
      <c r="AF22" s="386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424"/>
      <c r="C23" s="421" t="s">
        <v>527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385" t="s">
        <v>528</v>
      </c>
      <c r="AD23" s="386"/>
      <c r="AE23" s="386"/>
      <c r="AF23" s="386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413" t="s">
        <v>58</v>
      </c>
      <c r="B24" s="428"/>
      <c r="C24" s="425" t="s">
        <v>529</v>
      </c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7"/>
      <c r="AC24" s="415" t="s">
        <v>530</v>
      </c>
      <c r="AD24" s="416"/>
      <c r="AE24" s="416"/>
      <c r="AF24" s="416"/>
      <c r="AG24" s="13">
        <f>SUM(AG19:AG23)+AG10+AG15+AG18</f>
        <v>4340</v>
      </c>
      <c r="AH24" s="14">
        <f t="shared" ref="AH24:AJ24" si="6">SUM(AH19:AH23)+AH10+AH15+AH18</f>
        <v>69009</v>
      </c>
      <c r="AI24" s="13">
        <f t="shared" si="6"/>
        <v>4340</v>
      </c>
      <c r="AJ24" s="14">
        <f t="shared" si="6"/>
        <v>69009</v>
      </c>
      <c r="AK24" s="13"/>
      <c r="AL24" s="14"/>
      <c r="AM24" s="13"/>
      <c r="AN24" s="14"/>
    </row>
    <row r="25" spans="1:40">
      <c r="A25" s="384" t="s">
        <v>61</v>
      </c>
      <c r="B25" s="424"/>
      <c r="C25" s="421" t="s">
        <v>531</v>
      </c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3"/>
      <c r="AC25" s="385" t="s">
        <v>532</v>
      </c>
      <c r="AD25" s="386"/>
      <c r="AE25" s="386"/>
      <c r="AF25" s="386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21" t="s">
        <v>533</v>
      </c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3"/>
      <c r="AC26" s="385" t="s">
        <v>534</v>
      </c>
      <c r="AD26" s="386"/>
      <c r="AE26" s="386"/>
      <c r="AF26" s="386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424"/>
      <c r="C27" s="450" t="s">
        <v>535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5" t="s">
        <v>536</v>
      </c>
      <c r="AD27" s="386"/>
      <c r="AE27" s="386"/>
      <c r="AF27" s="386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424"/>
      <c r="C28" s="450" t="s">
        <v>537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385" t="s">
        <v>538</v>
      </c>
      <c r="AD28" s="386"/>
      <c r="AE28" s="386"/>
      <c r="AF28" s="386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413" t="s">
        <v>73</v>
      </c>
      <c r="B29" s="428"/>
      <c r="C29" s="453" t="s">
        <v>539</v>
      </c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5"/>
      <c r="AC29" s="415" t="s">
        <v>540</v>
      </c>
      <c r="AD29" s="416"/>
      <c r="AE29" s="416"/>
      <c r="AF29" s="416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57" t="s">
        <v>76</v>
      </c>
      <c r="B30" s="458"/>
      <c r="C30" s="459" t="s">
        <v>541</v>
      </c>
      <c r="D30" s="460"/>
      <c r="E30" s="460"/>
      <c r="F30" s="460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60"/>
      <c r="S30" s="460"/>
      <c r="T30" s="460"/>
      <c r="U30" s="460"/>
      <c r="V30" s="460"/>
      <c r="W30" s="460"/>
      <c r="X30" s="460"/>
      <c r="Y30" s="460"/>
      <c r="Z30" s="460"/>
      <c r="AA30" s="460"/>
      <c r="AB30" s="461"/>
      <c r="AC30" s="462" t="s">
        <v>542</v>
      </c>
      <c r="AD30" s="463"/>
      <c r="AE30" s="463"/>
      <c r="AF30" s="463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29" t="s">
        <v>79</v>
      </c>
      <c r="B31" s="430"/>
      <c r="C31" s="434" t="s">
        <v>543</v>
      </c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  <c r="AA31" s="435"/>
      <c r="AB31" s="456"/>
      <c r="AC31" s="431" t="s">
        <v>544</v>
      </c>
      <c r="AD31" s="432"/>
      <c r="AE31" s="432"/>
      <c r="AF31" s="432"/>
      <c r="AG31" s="19">
        <f>AG24+AG29+AG30</f>
        <v>4340</v>
      </c>
      <c r="AH31" s="20">
        <f t="shared" ref="AH31:AJ31" si="9">AH24+AH29+AH30</f>
        <v>69009</v>
      </c>
      <c r="AI31" s="19">
        <f t="shared" si="9"/>
        <v>4340</v>
      </c>
      <c r="AJ31" s="20">
        <f t="shared" si="9"/>
        <v>69009</v>
      </c>
      <c r="AK31" s="19"/>
      <c r="AL31" s="20"/>
      <c r="AM31" s="19"/>
      <c r="AN31" s="21"/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8" orientation="landscape" r:id="rId1"/>
  <headerFooter>
    <oddHeader>&amp;L15.sz.melléklet a 10/2015.(VI.19.)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77"/>
  <sheetViews>
    <sheetView view="pageLayout" zoomScale="55" zoomScaleNormal="85" zoomScaleSheetLayoutView="40" zoomScalePageLayoutView="55" workbookViewId="0">
      <selection activeCell="AZ74" sqref="AZ7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8.42578125" bestFit="1" customWidth="1"/>
    <col min="36" max="36" width="8.85546875" bestFit="1" customWidth="1"/>
    <col min="37" max="37" width="9.140625" style="3"/>
    <col min="39" max="39" width="9.140625" style="3"/>
    <col min="41" max="41" width="9.140625" style="3"/>
    <col min="43" max="43" width="9.140625" style="3"/>
    <col min="47" max="47" width="9.140625" style="3"/>
    <col min="49" max="49" width="9.140625" style="3"/>
    <col min="51" max="51" width="9.140625" style="3"/>
    <col min="53" max="53" width="9.140625" style="3"/>
    <col min="55" max="55" width="9.140625" style="3"/>
    <col min="57" max="57" width="9.140625" style="3"/>
    <col min="61" max="61" width="9.140625" style="3"/>
    <col min="63" max="63" width="9.140625" style="3"/>
    <col min="65" max="65" width="9.140625" style="3"/>
    <col min="67" max="67" width="9.140625" style="3"/>
    <col min="69" max="69" width="9.140625" style="3"/>
    <col min="73" max="73" width="9.140625" style="3"/>
    <col min="75" max="75" width="9.140625" style="3"/>
    <col min="77" max="77" width="9.140625" style="3"/>
    <col min="79" max="79" width="9.140625" style="3"/>
    <col min="81" max="81" width="9.140625" style="3"/>
    <col min="83" max="83" width="9.140625" style="3"/>
  </cols>
  <sheetData>
    <row r="1" spans="1:84">
      <c r="AK1" s="16"/>
      <c r="AL1" s="16"/>
      <c r="AM1" s="16"/>
      <c r="AN1" s="16"/>
      <c r="AO1" s="16"/>
      <c r="AQ1" s="16"/>
      <c r="AU1" s="16"/>
      <c r="AW1" s="16"/>
      <c r="AY1" s="16"/>
      <c r="BA1" s="16"/>
      <c r="BC1" s="16"/>
      <c r="BE1" s="16"/>
      <c r="BI1" s="16"/>
      <c r="BK1" s="16"/>
      <c r="BM1" s="16"/>
      <c r="BO1" s="16"/>
      <c r="BQ1" s="16"/>
      <c r="BU1" s="16"/>
      <c r="BW1" s="16"/>
      <c r="BY1" s="16"/>
      <c r="CA1" s="16"/>
      <c r="CC1" s="16"/>
      <c r="CE1" s="16"/>
    </row>
    <row r="2" spans="1:84">
      <c r="A2" s="464" t="s">
        <v>973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464"/>
      <c r="S2" s="464"/>
      <c r="T2" s="464"/>
      <c r="U2" s="464"/>
      <c r="V2" s="464"/>
      <c r="W2" s="464"/>
      <c r="X2" s="464"/>
      <c r="Y2" s="464"/>
      <c r="Z2" s="464"/>
      <c r="AA2" s="464"/>
      <c r="AB2" s="464"/>
      <c r="AC2" s="464"/>
      <c r="AD2" s="464"/>
      <c r="AE2" s="464"/>
      <c r="AF2" s="464"/>
      <c r="AG2" s="464"/>
      <c r="AH2" s="464"/>
      <c r="AI2" s="464"/>
      <c r="AJ2" s="464"/>
      <c r="AK2" s="464"/>
      <c r="AL2" s="464"/>
      <c r="AM2" s="464"/>
      <c r="AN2" s="464"/>
      <c r="AO2" s="464"/>
      <c r="AP2" s="464"/>
      <c r="AQ2" s="464"/>
      <c r="AR2" s="464"/>
      <c r="AS2" s="464"/>
      <c r="AT2" s="464"/>
      <c r="AU2" s="464"/>
      <c r="AV2" s="464"/>
      <c r="AW2" s="464"/>
      <c r="AX2" s="464"/>
      <c r="AY2" s="464"/>
      <c r="AZ2" s="464"/>
      <c r="BA2" s="464"/>
      <c r="BB2" s="464"/>
      <c r="BC2" s="464"/>
      <c r="BD2" s="464"/>
      <c r="BE2" s="464"/>
      <c r="BF2" s="464"/>
      <c r="BG2" s="464"/>
      <c r="BH2" s="464"/>
      <c r="BI2" s="464"/>
      <c r="BJ2" s="464"/>
      <c r="BK2" s="464"/>
      <c r="BL2" s="464"/>
      <c r="BM2" s="464"/>
      <c r="BN2" s="464"/>
      <c r="BO2" s="464"/>
      <c r="BP2" s="464"/>
      <c r="BQ2" s="464"/>
      <c r="BR2" s="464"/>
      <c r="BS2" s="464"/>
      <c r="BT2" s="464"/>
      <c r="BU2" s="464"/>
      <c r="BV2" s="464"/>
      <c r="BW2" s="464"/>
      <c r="BX2" s="464"/>
      <c r="BY2" s="464"/>
      <c r="BZ2" s="464"/>
      <c r="CA2" s="464"/>
      <c r="CB2" s="464"/>
      <c r="CC2" s="464"/>
      <c r="CD2" s="464"/>
      <c r="CE2" s="464"/>
      <c r="CF2" s="464"/>
    </row>
    <row r="3" spans="1:84" ht="15.75">
      <c r="A3" s="552" t="s">
        <v>0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  <c r="L3" s="552"/>
      <c r="M3" s="552"/>
      <c r="N3" s="552"/>
      <c r="O3" s="552"/>
      <c r="P3" s="552"/>
      <c r="Q3" s="552"/>
      <c r="R3" s="552"/>
      <c r="S3" s="552"/>
      <c r="T3" s="552"/>
      <c r="U3" s="552"/>
      <c r="V3" s="552"/>
      <c r="W3" s="552"/>
      <c r="X3" s="552"/>
      <c r="Y3" s="552"/>
      <c r="Z3" s="552"/>
      <c r="AA3" s="552"/>
      <c r="AB3" s="552"/>
      <c r="AC3" s="552"/>
      <c r="AD3" s="552"/>
      <c r="AE3" s="552"/>
      <c r="AF3" s="552"/>
      <c r="AG3" s="552"/>
      <c r="AH3" s="552"/>
      <c r="AI3" s="552"/>
      <c r="AJ3" s="552"/>
      <c r="AK3" s="552"/>
      <c r="AL3" s="552"/>
      <c r="AM3" s="552"/>
      <c r="AN3" s="552"/>
      <c r="AO3" s="552"/>
      <c r="AP3" s="552"/>
      <c r="AQ3" s="552"/>
      <c r="AR3" s="552"/>
      <c r="AS3" s="552"/>
      <c r="AT3" s="552"/>
      <c r="AU3" s="552"/>
      <c r="AV3" s="552"/>
      <c r="AW3" s="552"/>
      <c r="AX3" s="552"/>
      <c r="AY3" s="552"/>
      <c r="AZ3" s="552"/>
      <c r="BA3" s="552"/>
      <c r="BB3" s="552"/>
      <c r="BC3" s="552"/>
      <c r="BD3" s="552"/>
      <c r="BE3" s="552"/>
      <c r="BF3" s="552"/>
      <c r="BG3" s="552"/>
      <c r="BH3" s="552"/>
      <c r="BI3" s="552"/>
      <c r="BJ3" s="552"/>
      <c r="BK3" s="552"/>
      <c r="BL3" s="552"/>
      <c r="BM3" s="552"/>
      <c r="BN3" s="552"/>
      <c r="BO3" s="552"/>
      <c r="BP3" s="552"/>
      <c r="BQ3" s="552"/>
      <c r="BR3" s="552"/>
      <c r="BS3" s="552"/>
      <c r="BT3" s="552"/>
      <c r="BU3" s="552"/>
      <c r="BV3" s="552"/>
      <c r="BW3" s="552"/>
      <c r="BX3" s="552"/>
      <c r="BY3" s="552"/>
      <c r="BZ3" s="552"/>
      <c r="CA3" s="552"/>
      <c r="CB3" s="552"/>
      <c r="CC3" s="552"/>
      <c r="CD3" s="552"/>
      <c r="CE3" s="552"/>
      <c r="CF3" s="552"/>
    </row>
    <row r="4" spans="1:84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K4" s="519" t="s">
        <v>278</v>
      </c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</row>
    <row r="5" spans="1:84" ht="88.5" customHeight="1">
      <c r="A5" s="548" t="s">
        <v>1066</v>
      </c>
      <c r="B5" s="549"/>
      <c r="C5" s="549"/>
      <c r="D5" s="549"/>
      <c r="E5" s="549"/>
      <c r="F5" s="549"/>
      <c r="G5" s="549"/>
      <c r="H5" s="549"/>
      <c r="I5" s="549"/>
      <c r="J5" s="549"/>
      <c r="K5" s="549"/>
      <c r="L5" s="549"/>
      <c r="M5" s="549"/>
      <c r="N5" s="549"/>
      <c r="O5" s="549"/>
      <c r="P5" s="549"/>
      <c r="Q5" s="549"/>
      <c r="R5" s="549"/>
      <c r="S5" s="549"/>
      <c r="T5" s="549"/>
      <c r="U5" s="549"/>
      <c r="V5" s="549"/>
      <c r="W5" s="549"/>
      <c r="X5" s="549"/>
      <c r="Y5" s="549"/>
      <c r="Z5" s="549"/>
      <c r="AA5" s="549"/>
      <c r="AB5" s="549"/>
      <c r="AC5" s="549"/>
      <c r="AD5" s="549"/>
      <c r="AE5" s="549"/>
      <c r="AF5" s="550"/>
      <c r="AG5" s="551" t="s">
        <v>279</v>
      </c>
      <c r="AH5" s="551"/>
      <c r="AI5" s="538" t="s">
        <v>1076</v>
      </c>
      <c r="AJ5" s="447"/>
      <c r="AK5" s="538" t="s">
        <v>579</v>
      </c>
      <c r="AL5" s="447"/>
      <c r="AM5" s="538" t="s">
        <v>580</v>
      </c>
      <c r="AN5" s="447"/>
      <c r="AO5" s="538" t="s">
        <v>581</v>
      </c>
      <c r="AP5" s="447"/>
      <c r="AQ5" s="538" t="s">
        <v>591</v>
      </c>
      <c r="AR5" s="447"/>
      <c r="AS5" s="538" t="s">
        <v>371</v>
      </c>
      <c r="AT5" s="447"/>
      <c r="AU5" s="538" t="s">
        <v>592</v>
      </c>
      <c r="AV5" s="447"/>
      <c r="AW5" s="538" t="s">
        <v>593</v>
      </c>
      <c r="AX5" s="447"/>
      <c r="AY5" s="538" t="s">
        <v>594</v>
      </c>
      <c r="AZ5" s="447"/>
      <c r="BA5" s="538" t="s">
        <v>595</v>
      </c>
      <c r="BB5" s="447"/>
      <c r="BC5" s="538" t="s">
        <v>596</v>
      </c>
      <c r="BD5" s="447"/>
      <c r="BE5" s="538" t="s">
        <v>597</v>
      </c>
      <c r="BF5" s="447"/>
      <c r="BG5" s="547" t="s">
        <v>967</v>
      </c>
      <c r="BH5" s="381"/>
      <c r="BI5" s="538" t="s">
        <v>598</v>
      </c>
      <c r="BJ5" s="447"/>
      <c r="BK5" s="538" t="s">
        <v>599</v>
      </c>
      <c r="BL5" s="447"/>
      <c r="BM5" s="538" t="s">
        <v>600</v>
      </c>
      <c r="BN5" s="447"/>
      <c r="BO5" s="538" t="s">
        <v>601</v>
      </c>
      <c r="BP5" s="447"/>
      <c r="BQ5" s="538" t="s">
        <v>602</v>
      </c>
      <c r="BR5" s="447"/>
      <c r="BS5" s="538" t="s">
        <v>748</v>
      </c>
      <c r="BT5" s="447"/>
      <c r="BU5" s="538" t="s">
        <v>603</v>
      </c>
      <c r="BV5" s="447"/>
      <c r="BW5" s="538" t="s">
        <v>604</v>
      </c>
      <c r="BX5" s="447"/>
      <c r="BY5" s="538" t="s">
        <v>605</v>
      </c>
      <c r="BZ5" s="447"/>
      <c r="CA5" s="538" t="s">
        <v>606</v>
      </c>
      <c r="CB5" s="447"/>
      <c r="CC5" s="538" t="s">
        <v>607</v>
      </c>
      <c r="CD5" s="447"/>
      <c r="CE5" s="538" t="s">
        <v>608</v>
      </c>
      <c r="CF5" s="447"/>
    </row>
    <row r="6" spans="1:84" ht="45.75" customHeight="1">
      <c r="A6" s="509" t="s">
        <v>1</v>
      </c>
      <c r="B6" s="510"/>
      <c r="C6" s="368" t="s">
        <v>2</v>
      </c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  <c r="P6" s="511"/>
      <c r="Q6" s="511"/>
      <c r="R6" s="511"/>
      <c r="S6" s="511"/>
      <c r="T6" s="511"/>
      <c r="U6" s="511"/>
      <c r="V6" s="511"/>
      <c r="W6" s="511"/>
      <c r="X6" s="511"/>
      <c r="Y6" s="511"/>
      <c r="Z6" s="511"/>
      <c r="AA6" s="511"/>
      <c r="AB6" s="414"/>
      <c r="AC6" s="512" t="s">
        <v>3</v>
      </c>
      <c r="AD6" s="513"/>
      <c r="AE6" s="513"/>
      <c r="AF6" s="514"/>
      <c r="AG6" s="4" t="s">
        <v>277</v>
      </c>
      <c r="AH6" s="7" t="s">
        <v>972</v>
      </c>
      <c r="AI6" s="4" t="s">
        <v>970</v>
      </c>
      <c r="AJ6" s="7" t="s">
        <v>971</v>
      </c>
      <c r="AK6" s="4" t="s">
        <v>970</v>
      </c>
      <c r="AL6" s="7" t="s">
        <v>971</v>
      </c>
      <c r="AM6" s="4" t="s">
        <v>970</v>
      </c>
      <c r="AN6" s="7" t="s">
        <v>971</v>
      </c>
      <c r="AO6" s="4" t="s">
        <v>970</v>
      </c>
      <c r="AP6" s="7" t="s">
        <v>971</v>
      </c>
      <c r="AQ6" s="4" t="s">
        <v>970</v>
      </c>
      <c r="AR6" s="7" t="s">
        <v>971</v>
      </c>
      <c r="AS6" s="4" t="s">
        <v>970</v>
      </c>
      <c r="AT6" s="7" t="s">
        <v>971</v>
      </c>
      <c r="AU6" s="4" t="s">
        <v>970</v>
      </c>
      <c r="AV6" s="7" t="s">
        <v>971</v>
      </c>
      <c r="AW6" s="4" t="s">
        <v>970</v>
      </c>
      <c r="AX6" s="7" t="s">
        <v>971</v>
      </c>
      <c r="AY6" s="4" t="s">
        <v>970</v>
      </c>
      <c r="AZ6" s="7" t="s">
        <v>971</v>
      </c>
      <c r="BA6" s="4" t="s">
        <v>970</v>
      </c>
      <c r="BB6" s="7" t="s">
        <v>971</v>
      </c>
      <c r="BC6" s="4" t="s">
        <v>970</v>
      </c>
      <c r="BD6" s="7" t="s">
        <v>971</v>
      </c>
      <c r="BE6" s="4" t="s">
        <v>970</v>
      </c>
      <c r="BF6" s="7" t="s">
        <v>971</v>
      </c>
      <c r="BG6" s="4" t="s">
        <v>970</v>
      </c>
      <c r="BH6" s="7" t="s">
        <v>971</v>
      </c>
      <c r="BI6" s="4" t="s">
        <v>970</v>
      </c>
      <c r="BJ6" s="7" t="s">
        <v>971</v>
      </c>
      <c r="BK6" s="4" t="s">
        <v>970</v>
      </c>
      <c r="BL6" s="7" t="s">
        <v>971</v>
      </c>
      <c r="BM6" s="4" t="s">
        <v>970</v>
      </c>
      <c r="BN6" s="7" t="s">
        <v>971</v>
      </c>
      <c r="BO6" s="4" t="s">
        <v>970</v>
      </c>
      <c r="BP6" s="7" t="s">
        <v>971</v>
      </c>
      <c r="BQ6" s="4" t="s">
        <v>970</v>
      </c>
      <c r="BR6" s="7" t="s">
        <v>971</v>
      </c>
      <c r="BS6" s="4" t="s">
        <v>970</v>
      </c>
      <c r="BT6" s="7" t="s">
        <v>971</v>
      </c>
      <c r="BU6" s="4" t="s">
        <v>970</v>
      </c>
      <c r="BV6" s="7" t="s">
        <v>971</v>
      </c>
      <c r="BW6" s="4" t="s">
        <v>970</v>
      </c>
      <c r="BX6" s="7" t="s">
        <v>971</v>
      </c>
      <c r="BY6" s="4" t="s">
        <v>970</v>
      </c>
      <c r="BZ6" s="7" t="s">
        <v>971</v>
      </c>
      <c r="CA6" s="4" t="s">
        <v>970</v>
      </c>
      <c r="CB6" s="7" t="s">
        <v>971</v>
      </c>
      <c r="CC6" s="4" t="s">
        <v>970</v>
      </c>
      <c r="CD6" s="7" t="s">
        <v>971</v>
      </c>
      <c r="CE6" s="4" t="s">
        <v>970</v>
      </c>
      <c r="CF6" s="7" t="s">
        <v>971</v>
      </c>
    </row>
    <row r="7" spans="1:84" s="8" customFormat="1" ht="11.25">
      <c r="A7" s="394" t="s">
        <v>4</v>
      </c>
      <c r="B7" s="395"/>
      <c r="C7" s="396" t="s">
        <v>5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505"/>
      <c r="AC7" s="506" t="s">
        <v>6</v>
      </c>
      <c r="AD7" s="506"/>
      <c r="AE7" s="506"/>
      <c r="AF7" s="506"/>
      <c r="AG7" s="9" t="s">
        <v>280</v>
      </c>
      <c r="AH7" s="10" t="s">
        <v>281</v>
      </c>
      <c r="AI7" s="9" t="s">
        <v>282</v>
      </c>
      <c r="AJ7" s="10" t="s">
        <v>283</v>
      </c>
      <c r="AK7" s="9" t="s">
        <v>282</v>
      </c>
      <c r="AL7" s="10" t="s">
        <v>283</v>
      </c>
      <c r="AM7" s="9" t="s">
        <v>284</v>
      </c>
      <c r="AN7" s="10" t="s">
        <v>285</v>
      </c>
      <c r="AO7" s="9" t="s">
        <v>286</v>
      </c>
      <c r="AP7" s="10" t="s">
        <v>287</v>
      </c>
      <c r="AQ7" s="9" t="s">
        <v>346</v>
      </c>
      <c r="AR7" s="10" t="s">
        <v>582</v>
      </c>
      <c r="AS7" s="10"/>
      <c r="AT7" s="10"/>
      <c r="AU7" s="9" t="s">
        <v>583</v>
      </c>
      <c r="AV7" s="10" t="s">
        <v>584</v>
      </c>
      <c r="AW7" s="9" t="s">
        <v>585</v>
      </c>
      <c r="AX7" s="10" t="s">
        <v>586</v>
      </c>
      <c r="AY7" s="9" t="s">
        <v>587</v>
      </c>
      <c r="AZ7" s="10" t="s">
        <v>588</v>
      </c>
      <c r="BA7" s="9" t="s">
        <v>589</v>
      </c>
      <c r="BB7" s="10" t="s">
        <v>590</v>
      </c>
      <c r="BC7" s="9" t="s">
        <v>585</v>
      </c>
      <c r="BD7" s="10" t="s">
        <v>586</v>
      </c>
      <c r="BE7" s="9" t="s">
        <v>587</v>
      </c>
      <c r="BF7" s="10" t="s">
        <v>588</v>
      </c>
      <c r="BG7" s="9" t="s">
        <v>589</v>
      </c>
      <c r="BH7" s="10" t="s">
        <v>590</v>
      </c>
      <c r="BI7" s="9" t="s">
        <v>610</v>
      </c>
      <c r="BJ7" s="10" t="s">
        <v>611</v>
      </c>
      <c r="BK7" s="9" t="s">
        <v>612</v>
      </c>
      <c r="BL7" s="10" t="s">
        <v>613</v>
      </c>
      <c r="BM7" s="9" t="s">
        <v>614</v>
      </c>
      <c r="BN7" s="10" t="s">
        <v>615</v>
      </c>
      <c r="BO7" s="9" t="s">
        <v>616</v>
      </c>
      <c r="BP7" s="10" t="s">
        <v>617</v>
      </c>
      <c r="BQ7" s="9" t="s">
        <v>618</v>
      </c>
      <c r="BR7" s="10" t="s">
        <v>619</v>
      </c>
      <c r="BS7" s="9" t="s">
        <v>620</v>
      </c>
      <c r="BT7" s="10" t="s">
        <v>621</v>
      </c>
      <c r="BU7" s="9" t="s">
        <v>622</v>
      </c>
      <c r="BV7" s="10" t="s">
        <v>623</v>
      </c>
      <c r="BW7" s="9" t="s">
        <v>624</v>
      </c>
      <c r="BX7" s="10" t="s">
        <v>625</v>
      </c>
      <c r="BY7" s="9" t="s">
        <v>626</v>
      </c>
      <c r="BZ7" s="10" t="s">
        <v>627</v>
      </c>
      <c r="CA7" s="9" t="s">
        <v>628</v>
      </c>
      <c r="CB7" s="10" t="s">
        <v>629</v>
      </c>
      <c r="CC7" s="9" t="s">
        <v>630</v>
      </c>
      <c r="CD7" s="10" t="s">
        <v>631</v>
      </c>
      <c r="CE7" s="9" t="s">
        <v>632</v>
      </c>
      <c r="CF7" s="10" t="s">
        <v>633</v>
      </c>
    </row>
    <row r="8" spans="1:84">
      <c r="A8" s="469" t="s">
        <v>7</v>
      </c>
      <c r="B8" s="470"/>
      <c r="C8" s="502" t="s">
        <v>8</v>
      </c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  <c r="P8" s="503"/>
      <c r="Q8" s="503"/>
      <c r="R8" s="503"/>
      <c r="S8" s="503"/>
      <c r="T8" s="503"/>
      <c r="U8" s="503"/>
      <c r="V8" s="503"/>
      <c r="W8" s="503"/>
      <c r="X8" s="503"/>
      <c r="Y8" s="503"/>
      <c r="Z8" s="503"/>
      <c r="AA8" s="503"/>
      <c r="AB8" s="504"/>
      <c r="AC8" s="507" t="s">
        <v>9</v>
      </c>
      <c r="AD8" s="507"/>
      <c r="AE8" s="507"/>
      <c r="AF8" s="507"/>
      <c r="AG8" s="11">
        <f>AK8+AM8+AO8+AQ8+AU8+AW8+AY8+BA8+BC8+BE8+BI8+BK8+BM8+BO8+BQ8+BU8+BW8+BY8+CA8+CC8+CE8+AS8+AI8</f>
        <v>24168</v>
      </c>
      <c r="AH8" s="12">
        <f>AL8+AN8+AP8+AR8+AV8+AX8+AZ8+BB8+BD8+BF8+BJ8+BL8+BN8+BP8+BR8+BV8+BX8+BZ8+CB8+CD8+CF8+AT8+AJ8</f>
        <v>39284</v>
      </c>
      <c r="AI8" s="11"/>
      <c r="AJ8" s="12"/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>
        <v>1416</v>
      </c>
      <c r="AV8" s="332">
        <v>1459</v>
      </c>
      <c r="AW8" s="11"/>
      <c r="AX8" s="12"/>
      <c r="AY8" s="11">
        <v>7398</v>
      </c>
      <c r="AZ8" s="332">
        <v>440</v>
      </c>
      <c r="BA8" s="11"/>
      <c r="BB8" s="12"/>
      <c r="BC8" s="11"/>
      <c r="BD8" s="12"/>
      <c r="BE8" s="11">
        <v>3360</v>
      </c>
      <c r="BF8" s="12">
        <v>5184</v>
      </c>
      <c r="BG8" s="11"/>
      <c r="BH8" s="12"/>
      <c r="BI8" s="11"/>
      <c r="BJ8" s="12"/>
      <c r="BK8" s="11"/>
      <c r="BL8" s="12"/>
      <c r="BM8" s="11">
        <v>1920</v>
      </c>
      <c r="BN8" s="332">
        <v>2132</v>
      </c>
      <c r="BO8" s="11"/>
      <c r="BP8" s="12"/>
      <c r="BQ8" s="11"/>
      <c r="BR8" s="12"/>
      <c r="BS8" s="11"/>
      <c r="BT8" s="12"/>
      <c r="BU8" s="11">
        <v>928</v>
      </c>
      <c r="BV8" s="12"/>
      <c r="BW8" s="11">
        <v>7730</v>
      </c>
      <c r="BX8" s="332">
        <v>26278</v>
      </c>
      <c r="BY8" s="11">
        <v>1416</v>
      </c>
      <c r="BZ8" s="332">
        <v>3791</v>
      </c>
      <c r="CA8" s="11"/>
      <c r="CB8" s="12"/>
      <c r="CC8" s="11"/>
      <c r="CD8" s="12"/>
      <c r="CE8" s="11"/>
      <c r="CF8" s="12"/>
    </row>
    <row r="9" spans="1:84">
      <c r="A9" s="469" t="s">
        <v>10</v>
      </c>
      <c r="B9" s="470"/>
      <c r="C9" s="502" t="s">
        <v>11</v>
      </c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  <c r="P9" s="503"/>
      <c r="Q9" s="503"/>
      <c r="R9" s="503"/>
      <c r="S9" s="503"/>
      <c r="T9" s="503"/>
      <c r="U9" s="503"/>
      <c r="V9" s="503"/>
      <c r="W9" s="503"/>
      <c r="X9" s="503"/>
      <c r="Y9" s="503"/>
      <c r="Z9" s="503"/>
      <c r="AA9" s="503"/>
      <c r="AB9" s="504"/>
      <c r="AC9" s="471" t="s">
        <v>12</v>
      </c>
      <c r="AD9" s="471"/>
      <c r="AE9" s="471"/>
      <c r="AF9" s="471"/>
      <c r="AG9" s="11">
        <f t="shared" ref="AG9:AG20" si="0">AK9+AM9+AO9+AQ9+AU9+AW9+AY9+BA9+BC9+BE9+BI9+BK9+BM9+BO9+BQ9+BU9+BW9+BY9+CA9+CC9+CE9+AS9+AI9</f>
        <v>0</v>
      </c>
      <c r="AH9" s="12">
        <f t="shared" ref="AH9:AH20" si="1">AL9+AN9+AP9+AR9+AV9+AX9+AZ9+BB9+BD9+BF9+BJ9+BL9+BN9+BP9+BR9+BV9+BX9+BZ9+CB9+CD9+CF9+AT9+AJ9</f>
        <v>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  <c r="CC9" s="11"/>
      <c r="CD9" s="12"/>
      <c r="CE9" s="11"/>
      <c r="CF9" s="12"/>
    </row>
    <row r="10" spans="1:84">
      <c r="A10" s="469" t="s">
        <v>13</v>
      </c>
      <c r="B10" s="470"/>
      <c r="C10" s="502" t="s">
        <v>14</v>
      </c>
      <c r="D10" s="503"/>
      <c r="E10" s="503"/>
      <c r="F10" s="503"/>
      <c r="G10" s="503"/>
      <c r="H10" s="503"/>
      <c r="I10" s="503"/>
      <c r="J10" s="503"/>
      <c r="K10" s="503"/>
      <c r="L10" s="503"/>
      <c r="M10" s="503"/>
      <c r="N10" s="503"/>
      <c r="O10" s="503"/>
      <c r="P10" s="503"/>
      <c r="Q10" s="503"/>
      <c r="R10" s="503"/>
      <c r="S10" s="503"/>
      <c r="T10" s="503"/>
      <c r="U10" s="503"/>
      <c r="V10" s="503"/>
      <c r="W10" s="503"/>
      <c r="X10" s="503"/>
      <c r="Y10" s="503"/>
      <c r="Z10" s="503"/>
      <c r="AA10" s="503"/>
      <c r="AB10" s="504"/>
      <c r="AC10" s="471" t="s">
        <v>15</v>
      </c>
      <c r="AD10" s="471"/>
      <c r="AE10" s="471"/>
      <c r="AF10" s="471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  <c r="CC10" s="11"/>
      <c r="CD10" s="12"/>
      <c r="CE10" s="11"/>
      <c r="CF10" s="12"/>
    </row>
    <row r="11" spans="1:84">
      <c r="A11" s="469" t="s">
        <v>16</v>
      </c>
      <c r="B11" s="470"/>
      <c r="C11" s="400" t="s">
        <v>17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471" t="s">
        <v>18</v>
      </c>
      <c r="AD11" s="471"/>
      <c r="AE11" s="471"/>
      <c r="AF11" s="471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  <c r="CC11" s="11"/>
      <c r="CD11" s="12"/>
      <c r="CE11" s="11"/>
      <c r="CF11" s="12"/>
    </row>
    <row r="12" spans="1:84">
      <c r="A12" s="469" t="s">
        <v>19</v>
      </c>
      <c r="B12" s="470"/>
      <c r="C12" s="400" t="s">
        <v>20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471" t="s">
        <v>21</v>
      </c>
      <c r="AD12" s="471"/>
      <c r="AE12" s="471"/>
      <c r="AF12" s="471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/>
      <c r="AV12" s="12"/>
      <c r="AW12" s="11"/>
      <c r="AX12" s="12"/>
      <c r="AY12" s="11">
        <v>1276</v>
      </c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  <c r="CC12" s="11"/>
      <c r="CD12" s="12"/>
      <c r="CE12" s="11"/>
      <c r="CF12" s="12"/>
    </row>
    <row r="13" spans="1:84">
      <c r="A13" s="469" t="s">
        <v>22</v>
      </c>
      <c r="B13" s="470"/>
      <c r="C13" s="400" t="s">
        <v>23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471" t="s">
        <v>24</v>
      </c>
      <c r="AD13" s="471"/>
      <c r="AE13" s="471"/>
      <c r="AF13" s="471"/>
      <c r="AG13" s="11">
        <f t="shared" si="0"/>
        <v>0</v>
      </c>
      <c r="AH13" s="12">
        <f t="shared" si="1"/>
        <v>610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>
        <v>610</v>
      </c>
      <c r="CA13" s="11"/>
      <c r="CB13" s="12"/>
      <c r="CC13" s="11"/>
      <c r="CD13" s="12"/>
      <c r="CE13" s="11"/>
      <c r="CF13" s="12"/>
    </row>
    <row r="14" spans="1:84">
      <c r="A14" s="469" t="s">
        <v>25</v>
      </c>
      <c r="B14" s="470"/>
      <c r="C14" s="400" t="s">
        <v>26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471" t="s">
        <v>27</v>
      </c>
      <c r="AD14" s="471"/>
      <c r="AE14" s="471"/>
      <c r="AF14" s="471"/>
      <c r="AG14" s="11">
        <f t="shared" si="0"/>
        <v>193</v>
      </c>
      <c r="AH14" s="12">
        <f t="shared" si="1"/>
        <v>25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332">
        <v>5</v>
      </c>
      <c r="AW14" s="11"/>
      <c r="AX14" s="12"/>
      <c r="AY14" s="11">
        <v>193</v>
      </c>
      <c r="AZ14" s="12"/>
      <c r="BA14" s="11"/>
      <c r="BB14" s="12"/>
      <c r="BC14" s="11"/>
      <c r="BD14" s="12"/>
      <c r="BE14" s="11"/>
      <c r="BF14" s="332">
        <v>10</v>
      </c>
      <c r="BG14" s="11"/>
      <c r="BH14" s="12"/>
      <c r="BI14" s="11"/>
      <c r="BJ14" s="12"/>
      <c r="BK14" s="11"/>
      <c r="BL14" s="12"/>
      <c r="BM14" s="11"/>
      <c r="BN14" s="332">
        <v>5</v>
      </c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332">
        <v>5</v>
      </c>
      <c r="CA14" s="11"/>
      <c r="CB14" s="12"/>
      <c r="CC14" s="11"/>
      <c r="CD14" s="12"/>
      <c r="CE14" s="11"/>
      <c r="CF14" s="12"/>
    </row>
    <row r="15" spans="1:84">
      <c r="A15" s="469" t="s">
        <v>28</v>
      </c>
      <c r="B15" s="470"/>
      <c r="C15" s="400" t="s">
        <v>29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471" t="s">
        <v>30</v>
      </c>
      <c r="AD15" s="471"/>
      <c r="AE15" s="471"/>
      <c r="AF15" s="471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  <c r="CC15" s="11"/>
      <c r="CD15" s="12"/>
      <c r="CE15" s="11"/>
      <c r="CF15" s="12"/>
    </row>
    <row r="16" spans="1:84">
      <c r="A16" s="469" t="s">
        <v>31</v>
      </c>
      <c r="B16" s="470"/>
      <c r="C16" s="385" t="s">
        <v>32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471" t="s">
        <v>33</v>
      </c>
      <c r="AD16" s="471"/>
      <c r="AE16" s="471"/>
      <c r="AF16" s="471"/>
      <c r="AG16" s="11">
        <f t="shared" si="0"/>
        <v>1528</v>
      </c>
      <c r="AH16" s="12">
        <f t="shared" si="1"/>
        <v>513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>
        <v>1378</v>
      </c>
      <c r="AZ16" s="12">
        <v>147</v>
      </c>
      <c r="BA16" s="11"/>
      <c r="BB16" s="12"/>
      <c r="BC16" s="11"/>
      <c r="BD16" s="12"/>
      <c r="BE16" s="11">
        <v>30</v>
      </c>
      <c r="BF16" s="332">
        <v>298</v>
      </c>
      <c r="BG16" s="11"/>
      <c r="BH16" s="12"/>
      <c r="BI16" s="11"/>
      <c r="BJ16" s="12"/>
      <c r="BK16" s="11"/>
      <c r="BL16" s="12"/>
      <c r="BM16" s="11">
        <v>120</v>
      </c>
      <c r="BN16" s="12">
        <v>48</v>
      </c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332">
        <v>20</v>
      </c>
      <c r="CA16" s="11"/>
      <c r="CB16" s="12"/>
      <c r="CC16" s="11"/>
      <c r="CD16" s="12"/>
      <c r="CE16" s="11"/>
      <c r="CF16" s="12"/>
    </row>
    <row r="17" spans="1:84">
      <c r="A17" s="469" t="s">
        <v>34</v>
      </c>
      <c r="B17" s="470"/>
      <c r="C17" s="385" t="s">
        <v>35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471" t="s">
        <v>36</v>
      </c>
      <c r="AD17" s="471"/>
      <c r="AE17" s="471"/>
      <c r="AF17" s="471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  <c r="CC17" s="11"/>
      <c r="CD17" s="12"/>
      <c r="CE17" s="11"/>
      <c r="CF17" s="12"/>
    </row>
    <row r="18" spans="1:84">
      <c r="A18" s="469" t="s">
        <v>37</v>
      </c>
      <c r="B18" s="470"/>
      <c r="C18" s="385" t="s">
        <v>38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471" t="s">
        <v>39</v>
      </c>
      <c r="AD18" s="471"/>
      <c r="AE18" s="471"/>
      <c r="AF18" s="471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  <c r="CC18" s="11"/>
      <c r="CD18" s="12"/>
      <c r="CE18" s="11"/>
      <c r="CF18" s="12"/>
    </row>
    <row r="19" spans="1:84">
      <c r="A19" s="469" t="s">
        <v>40</v>
      </c>
      <c r="B19" s="470"/>
      <c r="C19" s="385" t="s">
        <v>41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471" t="s">
        <v>42</v>
      </c>
      <c r="AD19" s="471"/>
      <c r="AE19" s="471"/>
      <c r="AF19" s="471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  <c r="CE19" s="11"/>
      <c r="CF19" s="12"/>
    </row>
    <row r="20" spans="1:84">
      <c r="A20" s="469" t="s">
        <v>43</v>
      </c>
      <c r="B20" s="470"/>
      <c r="C20" s="385" t="s">
        <v>44</v>
      </c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471" t="s">
        <v>45</v>
      </c>
      <c r="AD20" s="471"/>
      <c r="AE20" s="471"/>
      <c r="AF20" s="471"/>
      <c r="AG20" s="11">
        <f t="shared" si="0"/>
        <v>0</v>
      </c>
      <c r="AH20" s="12">
        <f t="shared" si="1"/>
        <v>300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332">
        <v>250</v>
      </c>
      <c r="BY20" s="11"/>
      <c r="BZ20" s="332">
        <v>50</v>
      </c>
      <c r="CA20" s="11"/>
      <c r="CB20" s="12"/>
      <c r="CC20" s="11"/>
      <c r="CD20" s="12"/>
      <c r="CE20" s="11"/>
      <c r="CF20" s="12"/>
    </row>
    <row r="21" spans="1:84" s="15" customFormat="1">
      <c r="A21" s="478" t="s">
        <v>46</v>
      </c>
      <c r="B21" s="479"/>
      <c r="C21" s="496" t="s">
        <v>47</v>
      </c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  <c r="AA21" s="497"/>
      <c r="AB21" s="498"/>
      <c r="AC21" s="480" t="s">
        <v>48</v>
      </c>
      <c r="AD21" s="480"/>
      <c r="AE21" s="480"/>
      <c r="AF21" s="480"/>
      <c r="AG21" s="13">
        <f t="shared" ref="AG21:AP21" si="2">SUM(AG8:AG20)</f>
        <v>27165</v>
      </c>
      <c r="AH21" s="14">
        <f t="shared" si="2"/>
        <v>40732</v>
      </c>
      <c r="AI21" s="13">
        <f t="shared" ref="AI21:AJ21" si="3">SUM(AI8:AI20)</f>
        <v>0</v>
      </c>
      <c r="AJ21" s="14">
        <f t="shared" si="3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si="2"/>
        <v>0</v>
      </c>
      <c r="AP21" s="14">
        <f t="shared" si="2"/>
        <v>0</v>
      </c>
      <c r="AQ21" s="13">
        <f t="shared" ref="AQ21:BB21" si="4">SUM(AQ8:AQ20)</f>
        <v>0</v>
      </c>
      <c r="AR21" s="14">
        <f t="shared" si="4"/>
        <v>0</v>
      </c>
      <c r="AS21" s="13">
        <f t="shared" ref="AS21:AT21" si="5">SUM(AS8:AS20)</f>
        <v>0</v>
      </c>
      <c r="AT21" s="14">
        <f t="shared" si="5"/>
        <v>0</v>
      </c>
      <c r="AU21" s="13">
        <f t="shared" si="4"/>
        <v>1416</v>
      </c>
      <c r="AV21" s="14">
        <f t="shared" si="4"/>
        <v>1464</v>
      </c>
      <c r="AW21" s="13">
        <f t="shared" si="4"/>
        <v>0</v>
      </c>
      <c r="AX21" s="14">
        <f t="shared" si="4"/>
        <v>0</v>
      </c>
      <c r="AY21" s="13">
        <f t="shared" si="4"/>
        <v>10245</v>
      </c>
      <c r="AZ21" s="14">
        <f t="shared" si="4"/>
        <v>587</v>
      </c>
      <c r="BA21" s="13">
        <f t="shared" si="4"/>
        <v>0</v>
      </c>
      <c r="BB21" s="14">
        <f t="shared" si="4"/>
        <v>0</v>
      </c>
      <c r="BC21" s="13">
        <f t="shared" ref="BC21:BJ21" si="6">SUM(BC8:BC20)</f>
        <v>0</v>
      </c>
      <c r="BD21" s="14">
        <f t="shared" si="6"/>
        <v>0</v>
      </c>
      <c r="BE21" s="13">
        <f t="shared" si="6"/>
        <v>3390</v>
      </c>
      <c r="BF21" s="14">
        <f t="shared" si="6"/>
        <v>5492</v>
      </c>
      <c r="BG21" s="13">
        <f t="shared" si="6"/>
        <v>0</v>
      </c>
      <c r="BH21" s="14">
        <f t="shared" si="6"/>
        <v>0</v>
      </c>
      <c r="BI21" s="13">
        <f t="shared" si="6"/>
        <v>0</v>
      </c>
      <c r="BJ21" s="14">
        <f t="shared" si="6"/>
        <v>0</v>
      </c>
      <c r="BK21" s="13">
        <f t="shared" ref="BK21:BP21" si="7">SUM(BK8:BK20)</f>
        <v>0</v>
      </c>
      <c r="BL21" s="14">
        <f t="shared" si="7"/>
        <v>0</v>
      </c>
      <c r="BM21" s="13">
        <f t="shared" si="7"/>
        <v>2040</v>
      </c>
      <c r="BN21" s="14">
        <f t="shared" si="7"/>
        <v>2185</v>
      </c>
      <c r="BO21" s="13">
        <f t="shared" si="7"/>
        <v>0</v>
      </c>
      <c r="BP21" s="14">
        <f t="shared" si="7"/>
        <v>0</v>
      </c>
      <c r="BQ21" s="13">
        <f t="shared" ref="BQ21:CD21" si="8">SUM(BQ8:BQ20)</f>
        <v>0</v>
      </c>
      <c r="BR21" s="14">
        <f t="shared" si="8"/>
        <v>0</v>
      </c>
      <c r="BS21" s="13">
        <f t="shared" ref="BS21:BT21" si="9">SUM(BS8:BS20)</f>
        <v>0</v>
      </c>
      <c r="BT21" s="14">
        <f t="shared" si="9"/>
        <v>0</v>
      </c>
      <c r="BU21" s="13">
        <f t="shared" si="8"/>
        <v>928</v>
      </c>
      <c r="BV21" s="14">
        <f t="shared" si="8"/>
        <v>0</v>
      </c>
      <c r="BW21" s="13">
        <f t="shared" si="8"/>
        <v>7730</v>
      </c>
      <c r="BX21" s="14">
        <f t="shared" si="8"/>
        <v>26528</v>
      </c>
      <c r="BY21" s="13">
        <f t="shared" si="8"/>
        <v>1416</v>
      </c>
      <c r="BZ21" s="14">
        <f t="shared" si="8"/>
        <v>4476</v>
      </c>
      <c r="CA21" s="13">
        <f t="shared" si="8"/>
        <v>0</v>
      </c>
      <c r="CB21" s="14">
        <f t="shared" si="8"/>
        <v>0</v>
      </c>
      <c r="CC21" s="13">
        <f t="shared" si="8"/>
        <v>0</v>
      </c>
      <c r="CD21" s="14">
        <f t="shared" si="8"/>
        <v>0</v>
      </c>
      <c r="CE21" s="13">
        <f t="shared" ref="CE21:CF21" si="10">SUM(CE8:CE20)</f>
        <v>0</v>
      </c>
      <c r="CF21" s="14">
        <f t="shared" si="10"/>
        <v>0</v>
      </c>
    </row>
    <row r="22" spans="1:84">
      <c r="A22" s="469" t="s">
        <v>49</v>
      </c>
      <c r="B22" s="470"/>
      <c r="C22" s="385" t="s">
        <v>50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471" t="s">
        <v>51</v>
      </c>
      <c r="AD22" s="471"/>
      <c r="AE22" s="471"/>
      <c r="AF22" s="471"/>
      <c r="AG22" s="11">
        <f t="shared" ref="AG22:AG24" si="11">AK22+AM22+AO22+AQ22+AU22+AW22+AY22+BA22+BC22+BE22+BI22+BK22+BM22+BO22+BQ22+BU22+BW22+BY22+CA22+CC22+CE22+AS22+AI22</f>
        <v>1635</v>
      </c>
      <c r="AH22" s="12">
        <f t="shared" ref="AH22:AH24" si="12">AL22+AN22+AP22+AR22+AV22+AX22+AZ22+BB22+BD22+BF22+BJ22+BL22+BN22+BP22+BR22+BV22+BX22+BZ22+CB22+CD22+CF22+AT22+AJ22</f>
        <v>8991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>
        <v>1635</v>
      </c>
      <c r="AZ22" s="12">
        <v>8991</v>
      </c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  <c r="CE22" s="11"/>
      <c r="CF22" s="12"/>
    </row>
    <row r="23" spans="1:84">
      <c r="A23" s="469" t="s">
        <v>52</v>
      </c>
      <c r="B23" s="470"/>
      <c r="C23" s="385" t="s">
        <v>53</v>
      </c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7"/>
      <c r="AC23" s="471" t="s">
        <v>54</v>
      </c>
      <c r="AD23" s="471"/>
      <c r="AE23" s="471"/>
      <c r="AF23" s="471"/>
      <c r="AG23" s="11">
        <f t="shared" si="11"/>
        <v>0</v>
      </c>
      <c r="AH23" s="12">
        <f t="shared" si="12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  <c r="CC23" s="11"/>
      <c r="CD23" s="12"/>
      <c r="CE23" s="11"/>
      <c r="CF23" s="12"/>
    </row>
    <row r="24" spans="1:84">
      <c r="A24" s="469" t="s">
        <v>55</v>
      </c>
      <c r="B24" s="470"/>
      <c r="C24" s="388" t="s">
        <v>56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71" t="s">
        <v>57</v>
      </c>
      <c r="AD24" s="471"/>
      <c r="AE24" s="471"/>
      <c r="AF24" s="471"/>
      <c r="AG24" s="11">
        <f t="shared" si="11"/>
        <v>0</v>
      </c>
      <c r="AH24" s="12">
        <f t="shared" si="12"/>
        <v>410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/>
      <c r="AW24" s="11"/>
      <c r="AX24" s="12"/>
      <c r="AY24" s="11"/>
      <c r="AZ24" s="12"/>
      <c r="BA24" s="11"/>
      <c r="BB24" s="332">
        <v>350</v>
      </c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332">
        <v>60</v>
      </c>
      <c r="CA24" s="11"/>
      <c r="CB24" s="12"/>
      <c r="CC24" s="11"/>
      <c r="CD24" s="12"/>
      <c r="CE24" s="11"/>
      <c r="CF24" s="12"/>
    </row>
    <row r="25" spans="1:84">
      <c r="A25" s="478" t="s">
        <v>58</v>
      </c>
      <c r="B25" s="479"/>
      <c r="C25" s="415" t="s">
        <v>59</v>
      </c>
      <c r="D25" s="416"/>
      <c r="E25" s="416"/>
      <c r="F25" s="416"/>
      <c r="G25" s="416"/>
      <c r="H25" s="416"/>
      <c r="I25" s="416"/>
      <c r="J25" s="416"/>
      <c r="K25" s="416"/>
      <c r="L25" s="416"/>
      <c r="M25" s="416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16"/>
      <c r="AB25" s="417"/>
      <c r="AC25" s="480" t="s">
        <v>60</v>
      </c>
      <c r="AD25" s="480"/>
      <c r="AE25" s="480"/>
      <c r="AF25" s="480"/>
      <c r="AG25" s="11">
        <f t="shared" ref="AG25:BQ25" si="13">SUM(AG22:AG24)</f>
        <v>1635</v>
      </c>
      <c r="AH25" s="11">
        <f t="shared" si="13"/>
        <v>9401</v>
      </c>
      <c r="AI25" s="11">
        <f t="shared" ref="AI25:AJ25" si="14">SUM(AI22:AI24)</f>
        <v>0</v>
      </c>
      <c r="AJ25" s="11">
        <f t="shared" si="14"/>
        <v>0</v>
      </c>
      <c r="AK25" s="11">
        <f t="shared" si="13"/>
        <v>0</v>
      </c>
      <c r="AL25" s="11">
        <f t="shared" si="13"/>
        <v>0</v>
      </c>
      <c r="AM25" s="11">
        <f t="shared" si="13"/>
        <v>0</v>
      </c>
      <c r="AN25" s="11">
        <f t="shared" si="13"/>
        <v>0</v>
      </c>
      <c r="AO25" s="11">
        <f t="shared" si="13"/>
        <v>0</v>
      </c>
      <c r="AP25" s="11">
        <f t="shared" si="13"/>
        <v>0</v>
      </c>
      <c r="AQ25" s="11">
        <f t="shared" si="13"/>
        <v>0</v>
      </c>
      <c r="AR25" s="11">
        <f t="shared" si="13"/>
        <v>0</v>
      </c>
      <c r="AS25" s="11">
        <f t="shared" ref="AS25:AT25" si="15">SUM(AS22:AS24)</f>
        <v>0</v>
      </c>
      <c r="AT25" s="11">
        <f t="shared" si="15"/>
        <v>0</v>
      </c>
      <c r="AU25" s="11">
        <f t="shared" si="13"/>
        <v>0</v>
      </c>
      <c r="AV25" s="11">
        <f t="shared" si="13"/>
        <v>0</v>
      </c>
      <c r="AW25" s="11">
        <f t="shared" si="13"/>
        <v>0</v>
      </c>
      <c r="AX25" s="11">
        <f t="shared" si="13"/>
        <v>0</v>
      </c>
      <c r="AY25" s="11">
        <f t="shared" si="13"/>
        <v>1635</v>
      </c>
      <c r="AZ25" s="11">
        <f t="shared" si="13"/>
        <v>8991</v>
      </c>
      <c r="BA25" s="11">
        <f t="shared" si="13"/>
        <v>0</v>
      </c>
      <c r="BB25" s="12">
        <f t="shared" si="13"/>
        <v>350</v>
      </c>
      <c r="BC25" s="11">
        <f t="shared" si="13"/>
        <v>0</v>
      </c>
      <c r="BD25" s="12">
        <f t="shared" si="13"/>
        <v>0</v>
      </c>
      <c r="BE25" s="11">
        <f t="shared" si="13"/>
        <v>0</v>
      </c>
      <c r="BF25" s="12">
        <f t="shared" si="13"/>
        <v>0</v>
      </c>
      <c r="BG25" s="11"/>
      <c r="BH25" s="12"/>
      <c r="BI25" s="11">
        <f t="shared" si="13"/>
        <v>0</v>
      </c>
      <c r="BJ25" s="12">
        <f t="shared" si="13"/>
        <v>0</v>
      </c>
      <c r="BK25" s="11">
        <f t="shared" si="13"/>
        <v>0</v>
      </c>
      <c r="BL25" s="12">
        <f t="shared" si="13"/>
        <v>0</v>
      </c>
      <c r="BM25" s="11">
        <f t="shared" si="13"/>
        <v>0</v>
      </c>
      <c r="BN25" s="12">
        <f t="shared" si="13"/>
        <v>0</v>
      </c>
      <c r="BO25" s="11">
        <f t="shared" si="13"/>
        <v>0</v>
      </c>
      <c r="BP25" s="12">
        <f t="shared" si="13"/>
        <v>0</v>
      </c>
      <c r="BQ25" s="11">
        <f t="shared" si="13"/>
        <v>0</v>
      </c>
      <c r="BR25" s="14">
        <f t="shared" ref="BR25:CD25" si="16">SUM(BR22:BR24)</f>
        <v>0</v>
      </c>
      <c r="BS25" s="11">
        <f t="shared" si="16"/>
        <v>0</v>
      </c>
      <c r="BT25" s="14">
        <f t="shared" ref="BT25" si="17">SUM(BT22:BT24)</f>
        <v>0</v>
      </c>
      <c r="BU25" s="13">
        <f t="shared" si="16"/>
        <v>0</v>
      </c>
      <c r="BV25" s="14">
        <f t="shared" si="16"/>
        <v>0</v>
      </c>
      <c r="BW25" s="13">
        <f t="shared" si="16"/>
        <v>0</v>
      </c>
      <c r="BX25" s="14">
        <f t="shared" si="16"/>
        <v>0</v>
      </c>
      <c r="BY25" s="13">
        <f t="shared" si="16"/>
        <v>0</v>
      </c>
      <c r="BZ25" s="14">
        <f t="shared" si="16"/>
        <v>60</v>
      </c>
      <c r="CA25" s="13">
        <f t="shared" si="16"/>
        <v>0</v>
      </c>
      <c r="CB25" s="14">
        <f t="shared" si="16"/>
        <v>0</v>
      </c>
      <c r="CC25" s="13">
        <f t="shared" si="16"/>
        <v>0</v>
      </c>
      <c r="CD25" s="14">
        <f t="shared" si="16"/>
        <v>0</v>
      </c>
      <c r="CE25" s="13">
        <f t="shared" ref="CE25:CF25" si="18">SUM(CE22:CE24)</f>
        <v>0</v>
      </c>
      <c r="CF25" s="14">
        <f t="shared" si="18"/>
        <v>0</v>
      </c>
    </row>
    <row r="26" spans="1:84">
      <c r="A26" s="478" t="s">
        <v>61</v>
      </c>
      <c r="B26" s="479"/>
      <c r="C26" s="496" t="s">
        <v>62</v>
      </c>
      <c r="D26" s="497"/>
      <c r="E26" s="497"/>
      <c r="F26" s="497"/>
      <c r="G26" s="497"/>
      <c r="H26" s="497"/>
      <c r="I26" s="497"/>
      <c r="J26" s="497"/>
      <c r="K26" s="497"/>
      <c r="L26" s="497"/>
      <c r="M26" s="497"/>
      <c r="N26" s="497"/>
      <c r="O26" s="497"/>
      <c r="P26" s="497"/>
      <c r="Q26" s="497"/>
      <c r="R26" s="497"/>
      <c r="S26" s="497"/>
      <c r="T26" s="497"/>
      <c r="U26" s="497"/>
      <c r="V26" s="497"/>
      <c r="W26" s="497"/>
      <c r="X26" s="497"/>
      <c r="Y26" s="497"/>
      <c r="Z26" s="497"/>
      <c r="AA26" s="497"/>
      <c r="AB26" s="498"/>
      <c r="AC26" s="480" t="s">
        <v>63</v>
      </c>
      <c r="AD26" s="480"/>
      <c r="AE26" s="480"/>
      <c r="AF26" s="480"/>
      <c r="AG26" s="13">
        <f t="shared" ref="AG26:AP26" si="19">SUM(AG25,AG21)</f>
        <v>28800</v>
      </c>
      <c r="AH26" s="14">
        <f t="shared" si="19"/>
        <v>50133</v>
      </c>
      <c r="AI26" s="13">
        <f t="shared" ref="AI26:AJ26" si="20">SUM(AI25,AI21)</f>
        <v>0</v>
      </c>
      <c r="AJ26" s="14">
        <f t="shared" si="20"/>
        <v>0</v>
      </c>
      <c r="AK26" s="13">
        <f t="shared" si="19"/>
        <v>0</v>
      </c>
      <c r="AL26" s="14">
        <f t="shared" si="19"/>
        <v>0</v>
      </c>
      <c r="AM26" s="13">
        <f t="shared" si="19"/>
        <v>0</v>
      </c>
      <c r="AN26" s="14">
        <f t="shared" si="19"/>
        <v>0</v>
      </c>
      <c r="AO26" s="13">
        <f t="shared" si="19"/>
        <v>0</v>
      </c>
      <c r="AP26" s="14">
        <f t="shared" si="19"/>
        <v>0</v>
      </c>
      <c r="AQ26" s="13">
        <f t="shared" ref="AQ26:BB26" si="21">SUM(AQ25,AQ21)</f>
        <v>0</v>
      </c>
      <c r="AR26" s="14">
        <f t="shared" si="21"/>
        <v>0</v>
      </c>
      <c r="AS26" s="13">
        <f t="shared" ref="AS26:AT26" si="22">SUM(AS25,AS21)</f>
        <v>0</v>
      </c>
      <c r="AT26" s="14">
        <f t="shared" si="22"/>
        <v>0</v>
      </c>
      <c r="AU26" s="13">
        <f t="shared" si="21"/>
        <v>1416</v>
      </c>
      <c r="AV26" s="14">
        <f t="shared" si="21"/>
        <v>1464</v>
      </c>
      <c r="AW26" s="13">
        <f t="shared" si="21"/>
        <v>0</v>
      </c>
      <c r="AX26" s="14">
        <f t="shared" si="21"/>
        <v>0</v>
      </c>
      <c r="AY26" s="13">
        <f t="shared" si="21"/>
        <v>11880</v>
      </c>
      <c r="AZ26" s="14">
        <f t="shared" si="21"/>
        <v>9578</v>
      </c>
      <c r="BA26" s="13">
        <f t="shared" si="21"/>
        <v>0</v>
      </c>
      <c r="BB26" s="14">
        <f t="shared" si="21"/>
        <v>350</v>
      </c>
      <c r="BC26" s="13">
        <f t="shared" ref="BC26:BJ26" si="23">SUM(BC25,BC21)</f>
        <v>0</v>
      </c>
      <c r="BD26" s="14">
        <f t="shared" si="23"/>
        <v>0</v>
      </c>
      <c r="BE26" s="13">
        <f t="shared" si="23"/>
        <v>3390</v>
      </c>
      <c r="BF26" s="14">
        <f t="shared" si="23"/>
        <v>5492</v>
      </c>
      <c r="BG26" s="13">
        <f t="shared" si="23"/>
        <v>0</v>
      </c>
      <c r="BH26" s="14">
        <f t="shared" si="23"/>
        <v>0</v>
      </c>
      <c r="BI26" s="13">
        <f t="shared" si="23"/>
        <v>0</v>
      </c>
      <c r="BJ26" s="14">
        <f t="shared" si="23"/>
        <v>0</v>
      </c>
      <c r="BK26" s="13">
        <f t="shared" ref="BK26:BP26" si="24">SUM(BK25,BK21)</f>
        <v>0</v>
      </c>
      <c r="BL26" s="14">
        <f t="shared" si="24"/>
        <v>0</v>
      </c>
      <c r="BM26" s="13">
        <f t="shared" si="24"/>
        <v>2040</v>
      </c>
      <c r="BN26" s="14">
        <f t="shared" si="24"/>
        <v>2185</v>
      </c>
      <c r="BO26" s="13">
        <f t="shared" si="24"/>
        <v>0</v>
      </c>
      <c r="BP26" s="14">
        <f t="shared" si="24"/>
        <v>0</v>
      </c>
      <c r="BQ26" s="13">
        <f t="shared" ref="BQ26:CD26" si="25">SUM(BQ25,BQ21)</f>
        <v>0</v>
      </c>
      <c r="BR26" s="14">
        <f t="shared" si="25"/>
        <v>0</v>
      </c>
      <c r="BS26" s="13">
        <f t="shared" ref="BS26:BT26" si="26">SUM(BS25,BS21)</f>
        <v>0</v>
      </c>
      <c r="BT26" s="14">
        <f t="shared" si="26"/>
        <v>0</v>
      </c>
      <c r="BU26" s="13">
        <f t="shared" si="25"/>
        <v>928</v>
      </c>
      <c r="BV26" s="14">
        <f t="shared" si="25"/>
        <v>0</v>
      </c>
      <c r="BW26" s="13">
        <f t="shared" si="25"/>
        <v>7730</v>
      </c>
      <c r="BX26" s="14">
        <f t="shared" si="25"/>
        <v>26528</v>
      </c>
      <c r="BY26" s="13">
        <f t="shared" si="25"/>
        <v>1416</v>
      </c>
      <c r="BZ26" s="14">
        <f t="shared" si="25"/>
        <v>4536</v>
      </c>
      <c r="CA26" s="13">
        <f t="shared" si="25"/>
        <v>0</v>
      </c>
      <c r="CB26" s="14">
        <f t="shared" si="25"/>
        <v>0</v>
      </c>
      <c r="CC26" s="13">
        <f t="shared" si="25"/>
        <v>0</v>
      </c>
      <c r="CD26" s="14">
        <f t="shared" si="25"/>
        <v>0</v>
      </c>
      <c r="CE26" s="13">
        <f t="shared" ref="CE26:CF26" si="27">SUM(CE25,CE21)</f>
        <v>0</v>
      </c>
      <c r="CF26" s="14">
        <f t="shared" si="27"/>
        <v>0</v>
      </c>
    </row>
    <row r="27" spans="1:84" s="15" customFormat="1">
      <c r="A27" s="478" t="s">
        <v>64</v>
      </c>
      <c r="B27" s="479"/>
      <c r="C27" s="415" t="s">
        <v>65</v>
      </c>
      <c r="D27" s="416"/>
      <c r="E27" s="416"/>
      <c r="F27" s="416"/>
      <c r="G27" s="416"/>
      <c r="H27" s="416"/>
      <c r="I27" s="416"/>
      <c r="J27" s="416"/>
      <c r="K27" s="416"/>
      <c r="L27" s="416"/>
      <c r="M27" s="416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16"/>
      <c r="AB27" s="417"/>
      <c r="AC27" s="480" t="s">
        <v>66</v>
      </c>
      <c r="AD27" s="480"/>
      <c r="AE27" s="480"/>
      <c r="AF27" s="480"/>
      <c r="AG27" s="13">
        <f t="shared" ref="AG27" si="28">AK27+AM27+AO27+AQ27+AU27+AW27+AY27+BA27+BC27+BE27+BI27+BK27+BM27+BO27+BQ27+BU27+BW27+BY27+CA27+CC27+CE27+AS27</f>
        <v>6136</v>
      </c>
      <c r="AH27" s="14">
        <f t="shared" ref="AH27" si="29">AL27+AN27+AP27+AR27+AV27+AX27+AZ27+BB27+BD27+BF27+BJ27+BL27+BN27+BP27+BR27+BV27+BX27+BZ27+CB27+CD27+CF27+AT27</f>
        <v>9313</v>
      </c>
      <c r="AI27" s="13"/>
      <c r="AJ27" s="14"/>
      <c r="AK27" s="13"/>
      <c r="AL27" s="14"/>
      <c r="AM27" s="13"/>
      <c r="AN27" s="14"/>
      <c r="AO27" s="13"/>
      <c r="AP27" s="14"/>
      <c r="AQ27" s="13"/>
      <c r="AR27" s="14"/>
      <c r="AS27" s="13"/>
      <c r="AT27" s="14"/>
      <c r="AU27" s="13">
        <v>382</v>
      </c>
      <c r="AV27" s="14">
        <v>395</v>
      </c>
      <c r="AW27" s="13"/>
      <c r="AX27" s="14"/>
      <c r="AY27" s="13">
        <v>2783</v>
      </c>
      <c r="AZ27" s="14">
        <v>2287</v>
      </c>
      <c r="BA27" s="13"/>
      <c r="BB27" s="14"/>
      <c r="BC27" s="13"/>
      <c r="BD27" s="14"/>
      <c r="BE27" s="13">
        <v>902</v>
      </c>
      <c r="BF27" s="14">
        <v>1400</v>
      </c>
      <c r="BG27" s="13"/>
      <c r="BH27" s="14"/>
      <c r="BI27" s="13"/>
      <c r="BJ27" s="14"/>
      <c r="BK27" s="13"/>
      <c r="BL27" s="14"/>
      <c r="BM27" s="13">
        <v>518</v>
      </c>
      <c r="BN27" s="14">
        <v>590</v>
      </c>
      <c r="BO27" s="13"/>
      <c r="BP27" s="14"/>
      <c r="BQ27" s="13"/>
      <c r="BR27" s="14"/>
      <c r="BS27" s="13"/>
      <c r="BT27" s="14"/>
      <c r="BU27" s="13">
        <v>125</v>
      </c>
      <c r="BV27" s="14"/>
      <c r="BW27" s="13">
        <v>1044</v>
      </c>
      <c r="BX27" s="14">
        <v>3581</v>
      </c>
      <c r="BY27" s="13">
        <v>382</v>
      </c>
      <c r="BZ27" s="14">
        <v>1060</v>
      </c>
      <c r="CA27" s="13"/>
      <c r="CB27" s="14"/>
      <c r="CC27" s="13"/>
      <c r="CD27" s="14"/>
      <c r="CE27" s="13"/>
      <c r="CF27" s="14"/>
    </row>
    <row r="28" spans="1:84">
      <c r="A28" s="469" t="s">
        <v>67</v>
      </c>
      <c r="B28" s="470"/>
      <c r="C28" s="385" t="s">
        <v>68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471" t="s">
        <v>69</v>
      </c>
      <c r="AD28" s="471"/>
      <c r="AE28" s="471"/>
      <c r="AF28" s="471"/>
      <c r="AG28" s="11">
        <f t="shared" ref="AG28:AG30" si="30">AK28+AM28+AO28+AQ28+AU28+AW28+AY28+BA28+BC28+BE28+BI28+BK28+BM28+BO28+BQ28+BU28+BW28+BY28+CA28+CC28+CE28+AS28+AI28</f>
        <v>110</v>
      </c>
      <c r="AH28" s="12">
        <f t="shared" ref="AH28:AH30" si="31">AL28+AN28+AP28+AR28+AV28+AX28+AZ28+BB28+BD28+BF28+BJ28+BL28+BN28+BP28+BR28+BV28+BX28+BZ28+CB28+CD28+CF28+AT28+AJ28</f>
        <v>318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>
        <v>110</v>
      </c>
      <c r="BN28" s="332">
        <v>18</v>
      </c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>
        <v>300</v>
      </c>
      <c r="CA28" s="11"/>
      <c r="CB28" s="12"/>
      <c r="CC28" s="11"/>
      <c r="CD28" s="12"/>
      <c r="CE28" s="11"/>
      <c r="CF28" s="12"/>
    </row>
    <row r="29" spans="1:84">
      <c r="A29" s="469" t="s">
        <v>70</v>
      </c>
      <c r="B29" s="470"/>
      <c r="C29" s="385" t="s">
        <v>71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471" t="s">
        <v>72</v>
      </c>
      <c r="AD29" s="471"/>
      <c r="AE29" s="471"/>
      <c r="AF29" s="471"/>
      <c r="AG29" s="11">
        <f t="shared" si="30"/>
        <v>2220</v>
      </c>
      <c r="AH29" s="12">
        <f t="shared" si="31"/>
        <v>958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>
        <v>200</v>
      </c>
      <c r="AV29" s="12">
        <v>8</v>
      </c>
      <c r="AW29" s="11"/>
      <c r="AX29" s="12"/>
      <c r="AY29" s="11">
        <v>400</v>
      </c>
      <c r="AZ29" s="332">
        <v>50</v>
      </c>
      <c r="BA29" s="11"/>
      <c r="BB29" s="12"/>
      <c r="BC29" s="11"/>
      <c r="BD29" s="12"/>
      <c r="BE29" s="11">
        <v>1100</v>
      </c>
      <c r="BF29" s="12">
        <v>450</v>
      </c>
      <c r="BG29" s="11"/>
      <c r="BH29" s="12"/>
      <c r="BI29" s="11"/>
      <c r="BJ29" s="12"/>
      <c r="BK29" s="11"/>
      <c r="BL29" s="12"/>
      <c r="BM29" s="11"/>
      <c r="BN29" s="332">
        <v>25</v>
      </c>
      <c r="BO29" s="11"/>
      <c r="BP29" s="12"/>
      <c r="BQ29" s="11"/>
      <c r="BR29" s="12"/>
      <c r="BS29" s="11"/>
      <c r="BT29" s="12"/>
      <c r="BU29" s="11"/>
      <c r="BV29" s="12"/>
      <c r="BW29" s="11"/>
      <c r="BX29" s="332">
        <v>400</v>
      </c>
      <c r="BY29" s="11">
        <v>450</v>
      </c>
      <c r="BZ29" s="12">
        <v>25</v>
      </c>
      <c r="CA29" s="11"/>
      <c r="CB29" s="12"/>
      <c r="CC29" s="11">
        <v>70</v>
      </c>
      <c r="CD29" s="12"/>
      <c r="CE29" s="11"/>
      <c r="CF29" s="12"/>
    </row>
    <row r="30" spans="1:84">
      <c r="A30" s="469" t="s">
        <v>73</v>
      </c>
      <c r="B30" s="470"/>
      <c r="C30" s="385" t="s">
        <v>74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7"/>
      <c r="AC30" s="471" t="s">
        <v>75</v>
      </c>
      <c r="AD30" s="471"/>
      <c r="AE30" s="471"/>
      <c r="AF30" s="471"/>
      <c r="AG30" s="11">
        <f t="shared" si="30"/>
        <v>0</v>
      </c>
      <c r="AH30" s="12">
        <f t="shared" si="31"/>
        <v>3903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>
        <v>130</v>
      </c>
      <c r="AW30" s="11"/>
      <c r="AX30" s="12"/>
      <c r="AY30" s="11"/>
      <c r="AZ30" s="332">
        <v>450</v>
      </c>
      <c r="BA30" s="11"/>
      <c r="BB30" s="332">
        <v>1138</v>
      </c>
      <c r="BC30" s="11"/>
      <c r="BD30" s="12"/>
      <c r="BE30" s="11"/>
      <c r="BF30" s="12">
        <v>760</v>
      </c>
      <c r="BG30" s="11"/>
      <c r="BH30" s="12"/>
      <c r="BI30" s="11"/>
      <c r="BJ30" s="12"/>
      <c r="BK30" s="11"/>
      <c r="BL30" s="12"/>
      <c r="BM30" s="11"/>
      <c r="BN30" s="12">
        <v>15</v>
      </c>
      <c r="BO30" s="11"/>
      <c r="BP30" s="12"/>
      <c r="BQ30" s="11"/>
      <c r="BR30" s="12"/>
      <c r="BS30" s="11"/>
      <c r="BT30" s="12"/>
      <c r="BU30" s="11"/>
      <c r="BV30" s="12"/>
      <c r="BW30" s="11"/>
      <c r="BX30" s="332">
        <v>1185</v>
      </c>
      <c r="BY30" s="11"/>
      <c r="BZ30" s="12">
        <v>60</v>
      </c>
      <c r="CA30" s="11"/>
      <c r="CB30" s="12"/>
      <c r="CC30" s="11"/>
      <c r="CD30" s="12">
        <v>145</v>
      </c>
      <c r="CE30" s="11"/>
      <c r="CF30" s="12">
        <v>20</v>
      </c>
    </row>
    <row r="31" spans="1:84">
      <c r="A31" s="478" t="s">
        <v>76</v>
      </c>
      <c r="B31" s="479"/>
      <c r="C31" s="415" t="s">
        <v>77</v>
      </c>
      <c r="D31" s="416"/>
      <c r="E31" s="416"/>
      <c r="F31" s="416"/>
      <c r="G31" s="416"/>
      <c r="H31" s="416"/>
      <c r="I31" s="416"/>
      <c r="J31" s="416"/>
      <c r="K31" s="416"/>
      <c r="L31" s="416"/>
      <c r="M31" s="416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416"/>
      <c r="Z31" s="416"/>
      <c r="AA31" s="416"/>
      <c r="AB31" s="417"/>
      <c r="AC31" s="480" t="s">
        <v>78</v>
      </c>
      <c r="AD31" s="480"/>
      <c r="AE31" s="480"/>
      <c r="AF31" s="480"/>
      <c r="AG31" s="13">
        <f t="shared" ref="AG31:AP31" si="32">SUM(AG28:AG30)</f>
        <v>2330</v>
      </c>
      <c r="AH31" s="14">
        <f t="shared" si="32"/>
        <v>5179</v>
      </c>
      <c r="AI31" s="13">
        <f t="shared" ref="AI31:AJ31" si="33">SUM(AI28:AI30)</f>
        <v>0</v>
      </c>
      <c r="AJ31" s="14">
        <f t="shared" si="33"/>
        <v>0</v>
      </c>
      <c r="AK31" s="13">
        <f t="shared" si="32"/>
        <v>0</v>
      </c>
      <c r="AL31" s="14">
        <f t="shared" si="32"/>
        <v>0</v>
      </c>
      <c r="AM31" s="13">
        <f t="shared" si="32"/>
        <v>0</v>
      </c>
      <c r="AN31" s="14">
        <f t="shared" si="32"/>
        <v>0</v>
      </c>
      <c r="AO31" s="13">
        <f t="shared" si="32"/>
        <v>0</v>
      </c>
      <c r="AP31" s="14">
        <f t="shared" si="32"/>
        <v>0</v>
      </c>
      <c r="AQ31" s="13">
        <f t="shared" ref="AQ31:BB31" si="34">SUM(AQ28:AQ30)</f>
        <v>0</v>
      </c>
      <c r="AR31" s="14">
        <f t="shared" si="34"/>
        <v>0</v>
      </c>
      <c r="AS31" s="13">
        <f t="shared" ref="AS31:AT31" si="35">SUM(AS28:AS30)</f>
        <v>0</v>
      </c>
      <c r="AT31" s="14">
        <f t="shared" si="35"/>
        <v>0</v>
      </c>
      <c r="AU31" s="13">
        <f t="shared" si="34"/>
        <v>200</v>
      </c>
      <c r="AV31" s="14">
        <f t="shared" si="34"/>
        <v>138</v>
      </c>
      <c r="AW31" s="13">
        <f t="shared" si="34"/>
        <v>0</v>
      </c>
      <c r="AX31" s="14">
        <f t="shared" si="34"/>
        <v>0</v>
      </c>
      <c r="AY31" s="13">
        <f t="shared" si="34"/>
        <v>400</v>
      </c>
      <c r="AZ31" s="14">
        <f t="shared" si="34"/>
        <v>500</v>
      </c>
      <c r="BA31" s="13">
        <f t="shared" si="34"/>
        <v>0</v>
      </c>
      <c r="BB31" s="14">
        <f t="shared" si="34"/>
        <v>1138</v>
      </c>
      <c r="BC31" s="13">
        <f t="shared" ref="BC31:BJ31" si="36">SUM(BC28:BC30)</f>
        <v>0</v>
      </c>
      <c r="BD31" s="14">
        <f t="shared" si="36"/>
        <v>0</v>
      </c>
      <c r="BE31" s="13">
        <f t="shared" si="36"/>
        <v>1100</v>
      </c>
      <c r="BF31" s="14">
        <f t="shared" si="36"/>
        <v>1210</v>
      </c>
      <c r="BG31" s="13">
        <f t="shared" si="36"/>
        <v>0</v>
      </c>
      <c r="BH31" s="14">
        <f t="shared" si="36"/>
        <v>0</v>
      </c>
      <c r="BI31" s="13">
        <f t="shared" si="36"/>
        <v>0</v>
      </c>
      <c r="BJ31" s="14">
        <f t="shared" si="36"/>
        <v>0</v>
      </c>
      <c r="BK31" s="13">
        <f t="shared" ref="BK31:BP31" si="37">SUM(BK28:BK30)</f>
        <v>0</v>
      </c>
      <c r="BL31" s="14">
        <f t="shared" si="37"/>
        <v>0</v>
      </c>
      <c r="BM31" s="13">
        <f t="shared" si="37"/>
        <v>110</v>
      </c>
      <c r="BN31" s="14">
        <f t="shared" si="37"/>
        <v>58</v>
      </c>
      <c r="BO31" s="13">
        <f t="shared" si="37"/>
        <v>0</v>
      </c>
      <c r="BP31" s="14">
        <f t="shared" si="37"/>
        <v>0</v>
      </c>
      <c r="BQ31" s="13">
        <f t="shared" ref="BQ31:CD31" si="38">SUM(BQ28:BQ30)</f>
        <v>0</v>
      </c>
      <c r="BR31" s="14">
        <f t="shared" si="38"/>
        <v>0</v>
      </c>
      <c r="BS31" s="13">
        <f t="shared" ref="BS31:BT31" si="39">SUM(BS28:BS30)</f>
        <v>0</v>
      </c>
      <c r="BT31" s="14">
        <f t="shared" si="39"/>
        <v>0</v>
      </c>
      <c r="BU31" s="13">
        <f t="shared" si="38"/>
        <v>0</v>
      </c>
      <c r="BV31" s="14">
        <f t="shared" si="38"/>
        <v>0</v>
      </c>
      <c r="BW31" s="13">
        <f t="shared" si="38"/>
        <v>0</v>
      </c>
      <c r="BX31" s="14">
        <f t="shared" si="38"/>
        <v>1585</v>
      </c>
      <c r="BY31" s="13">
        <f t="shared" si="38"/>
        <v>450</v>
      </c>
      <c r="BZ31" s="14">
        <f t="shared" si="38"/>
        <v>385</v>
      </c>
      <c r="CA31" s="13">
        <f t="shared" si="38"/>
        <v>0</v>
      </c>
      <c r="CB31" s="14">
        <f t="shared" si="38"/>
        <v>0</v>
      </c>
      <c r="CC31" s="13">
        <f t="shared" si="38"/>
        <v>70</v>
      </c>
      <c r="CD31" s="14">
        <f t="shared" si="38"/>
        <v>145</v>
      </c>
      <c r="CE31" s="13">
        <f t="shared" ref="CE31:CF31" si="40">SUM(CE28:CE30)</f>
        <v>0</v>
      </c>
      <c r="CF31" s="14">
        <f t="shared" si="40"/>
        <v>20</v>
      </c>
    </row>
    <row r="32" spans="1:84">
      <c r="A32" s="469" t="s">
        <v>79</v>
      </c>
      <c r="B32" s="470"/>
      <c r="C32" s="385" t="s">
        <v>80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471" t="s">
        <v>81</v>
      </c>
      <c r="AD32" s="471"/>
      <c r="AE32" s="471"/>
      <c r="AF32" s="471"/>
      <c r="AG32" s="11">
        <f t="shared" ref="AG32:AG33" si="41">AK32+AM32+AO32+AQ32+AU32+AW32+AY32+BA32+BC32+BE32+BI32+BK32+BM32+BO32+BQ32+BU32+BW32+BY32+CA32+CC32+CE32+AS32+AI32</f>
        <v>129</v>
      </c>
      <c r="AH32" s="12">
        <f t="shared" ref="AH32:AH33" si="42">AL32+AN32+AP32+AR32+AV32+AX32+AZ32+BB32+BD32+BF32+BJ32+BL32+BN32+BP32+BR32+BV32+BX32+BZ32+CB32+CD32+CF32+AT32+AJ32</f>
        <v>135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>
        <v>70</v>
      </c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>
        <v>36</v>
      </c>
      <c r="BN32" s="12">
        <v>35</v>
      </c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>
        <v>43</v>
      </c>
      <c r="BZ32" s="12">
        <v>30</v>
      </c>
      <c r="CA32" s="11"/>
      <c r="CB32" s="12"/>
      <c r="CC32" s="11"/>
      <c r="CD32" s="12"/>
      <c r="CE32" s="11">
        <v>50</v>
      </c>
      <c r="CF32" s="12"/>
    </row>
    <row r="33" spans="1:84">
      <c r="A33" s="469" t="s">
        <v>82</v>
      </c>
      <c r="B33" s="470"/>
      <c r="C33" s="385" t="s">
        <v>83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7"/>
      <c r="AC33" s="471" t="s">
        <v>84</v>
      </c>
      <c r="AD33" s="471"/>
      <c r="AE33" s="471"/>
      <c r="AF33" s="471"/>
      <c r="AG33" s="11">
        <f t="shared" si="41"/>
        <v>300</v>
      </c>
      <c r="AH33" s="12">
        <f t="shared" si="42"/>
        <v>465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>
        <v>15</v>
      </c>
      <c r="AW33" s="11"/>
      <c r="AX33" s="12">
        <v>20</v>
      </c>
      <c r="AY33" s="11">
        <v>120</v>
      </c>
      <c r="AZ33" s="12">
        <v>235</v>
      </c>
      <c r="BA33" s="11"/>
      <c r="BB33" s="12"/>
      <c r="BC33" s="11"/>
      <c r="BD33" s="12"/>
      <c r="BE33" s="11"/>
      <c r="BF33" s="12">
        <v>15</v>
      </c>
      <c r="BG33" s="11"/>
      <c r="BH33" s="12"/>
      <c r="BI33" s="11"/>
      <c r="BJ33" s="12"/>
      <c r="BK33" s="11"/>
      <c r="BL33" s="12"/>
      <c r="BM33" s="11">
        <v>80</v>
      </c>
      <c r="BN33" s="12">
        <v>75</v>
      </c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>
        <v>100</v>
      </c>
      <c r="BZ33" s="12">
        <v>85</v>
      </c>
      <c r="CA33" s="11"/>
      <c r="CB33" s="12"/>
      <c r="CC33" s="11"/>
      <c r="CD33" s="332">
        <v>20</v>
      </c>
      <c r="CE33" s="11"/>
      <c r="CF33" s="12"/>
    </row>
    <row r="34" spans="1:84">
      <c r="A34" s="478" t="s">
        <v>85</v>
      </c>
      <c r="B34" s="479"/>
      <c r="C34" s="415" t="s">
        <v>86</v>
      </c>
      <c r="D34" s="416"/>
      <c r="E34" s="416"/>
      <c r="F34" s="416"/>
      <c r="G34" s="416"/>
      <c r="H34" s="416"/>
      <c r="I34" s="416"/>
      <c r="J34" s="416"/>
      <c r="K34" s="416"/>
      <c r="L34" s="416"/>
      <c r="M34" s="416"/>
      <c r="N34" s="416"/>
      <c r="O34" s="416"/>
      <c r="P34" s="416"/>
      <c r="Q34" s="416"/>
      <c r="R34" s="416"/>
      <c r="S34" s="416"/>
      <c r="T34" s="416"/>
      <c r="U34" s="416"/>
      <c r="V34" s="416"/>
      <c r="W34" s="416"/>
      <c r="X34" s="416"/>
      <c r="Y34" s="416"/>
      <c r="Z34" s="416"/>
      <c r="AA34" s="416"/>
      <c r="AB34" s="417"/>
      <c r="AC34" s="480" t="s">
        <v>87</v>
      </c>
      <c r="AD34" s="480"/>
      <c r="AE34" s="480"/>
      <c r="AF34" s="480"/>
      <c r="AG34" s="13">
        <f t="shared" ref="AG34:AP34" si="43">SUM(AG32:AG33)</f>
        <v>429</v>
      </c>
      <c r="AH34" s="14">
        <f t="shared" si="43"/>
        <v>600</v>
      </c>
      <c r="AI34" s="13">
        <f t="shared" ref="AI34:AJ34" si="44">SUM(AI32:AI33)</f>
        <v>0</v>
      </c>
      <c r="AJ34" s="14">
        <f t="shared" si="44"/>
        <v>0</v>
      </c>
      <c r="AK34" s="13">
        <f t="shared" si="43"/>
        <v>0</v>
      </c>
      <c r="AL34" s="14">
        <f t="shared" si="43"/>
        <v>0</v>
      </c>
      <c r="AM34" s="13">
        <f t="shared" si="43"/>
        <v>0</v>
      </c>
      <c r="AN34" s="14">
        <f t="shared" si="43"/>
        <v>0</v>
      </c>
      <c r="AO34" s="13">
        <f t="shared" si="43"/>
        <v>0</v>
      </c>
      <c r="AP34" s="14">
        <f t="shared" si="43"/>
        <v>0</v>
      </c>
      <c r="AQ34" s="13">
        <f t="shared" ref="AQ34:BB34" si="45">SUM(AQ32:AQ33)</f>
        <v>0</v>
      </c>
      <c r="AR34" s="14">
        <f t="shared" si="45"/>
        <v>0</v>
      </c>
      <c r="AS34" s="13">
        <f t="shared" ref="AS34:AT34" si="46">SUM(AS32:AS33)</f>
        <v>0</v>
      </c>
      <c r="AT34" s="14">
        <f t="shared" si="46"/>
        <v>0</v>
      </c>
      <c r="AU34" s="13">
        <f t="shared" si="45"/>
        <v>0</v>
      </c>
      <c r="AV34" s="14">
        <f t="shared" si="45"/>
        <v>15</v>
      </c>
      <c r="AW34" s="13">
        <f t="shared" si="45"/>
        <v>0</v>
      </c>
      <c r="AX34" s="14">
        <f t="shared" si="45"/>
        <v>90</v>
      </c>
      <c r="AY34" s="13">
        <f t="shared" si="45"/>
        <v>120</v>
      </c>
      <c r="AZ34" s="14">
        <f t="shared" si="45"/>
        <v>235</v>
      </c>
      <c r="BA34" s="13">
        <f t="shared" si="45"/>
        <v>0</v>
      </c>
      <c r="BB34" s="14">
        <f t="shared" si="45"/>
        <v>0</v>
      </c>
      <c r="BC34" s="13">
        <f t="shared" ref="BC34:BJ34" si="47">SUM(BC32:BC33)</f>
        <v>0</v>
      </c>
      <c r="BD34" s="14">
        <f t="shared" si="47"/>
        <v>0</v>
      </c>
      <c r="BE34" s="13">
        <f t="shared" si="47"/>
        <v>0</v>
      </c>
      <c r="BF34" s="14">
        <f t="shared" si="47"/>
        <v>15</v>
      </c>
      <c r="BG34" s="13"/>
      <c r="BH34" s="14"/>
      <c r="BI34" s="13">
        <f t="shared" si="47"/>
        <v>0</v>
      </c>
      <c r="BJ34" s="14">
        <f t="shared" si="47"/>
        <v>0</v>
      </c>
      <c r="BK34" s="13">
        <f t="shared" ref="BK34:BP34" si="48">SUM(BK32:BK33)</f>
        <v>0</v>
      </c>
      <c r="BL34" s="14">
        <f t="shared" si="48"/>
        <v>0</v>
      </c>
      <c r="BM34" s="13">
        <f t="shared" si="48"/>
        <v>116</v>
      </c>
      <c r="BN34" s="14">
        <f t="shared" si="48"/>
        <v>110</v>
      </c>
      <c r="BO34" s="13">
        <f t="shared" si="48"/>
        <v>0</v>
      </c>
      <c r="BP34" s="14">
        <f t="shared" si="48"/>
        <v>0</v>
      </c>
      <c r="BQ34" s="13">
        <f t="shared" ref="BQ34:CD34" si="49">SUM(BQ32:BQ33)</f>
        <v>0</v>
      </c>
      <c r="BR34" s="14">
        <f t="shared" si="49"/>
        <v>0</v>
      </c>
      <c r="BS34" s="13">
        <f t="shared" ref="BS34:BT34" si="50">SUM(BS32:BS33)</f>
        <v>0</v>
      </c>
      <c r="BT34" s="14">
        <f t="shared" si="50"/>
        <v>0</v>
      </c>
      <c r="BU34" s="13">
        <f t="shared" si="49"/>
        <v>0</v>
      </c>
      <c r="BV34" s="14">
        <f t="shared" si="49"/>
        <v>0</v>
      </c>
      <c r="BW34" s="13">
        <f t="shared" si="49"/>
        <v>0</v>
      </c>
      <c r="BX34" s="14">
        <f t="shared" si="49"/>
        <v>0</v>
      </c>
      <c r="BY34" s="13">
        <f t="shared" si="49"/>
        <v>143</v>
      </c>
      <c r="BZ34" s="14">
        <f t="shared" si="49"/>
        <v>115</v>
      </c>
      <c r="CA34" s="13">
        <f t="shared" si="49"/>
        <v>0</v>
      </c>
      <c r="CB34" s="14">
        <f t="shared" si="49"/>
        <v>0</v>
      </c>
      <c r="CC34" s="13">
        <f t="shared" si="49"/>
        <v>0</v>
      </c>
      <c r="CD34" s="14">
        <f t="shared" si="49"/>
        <v>20</v>
      </c>
      <c r="CE34" s="13">
        <f t="shared" ref="CE34:CF34" si="51">SUM(CE32:CE33)</f>
        <v>50</v>
      </c>
      <c r="CF34" s="14">
        <f t="shared" si="51"/>
        <v>0</v>
      </c>
    </row>
    <row r="35" spans="1:84">
      <c r="A35" s="469" t="s">
        <v>88</v>
      </c>
      <c r="B35" s="470"/>
      <c r="C35" s="385" t="s">
        <v>89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471" t="s">
        <v>90</v>
      </c>
      <c r="AD35" s="471"/>
      <c r="AE35" s="471"/>
      <c r="AF35" s="471"/>
      <c r="AG35" s="11">
        <f t="shared" ref="AG35:AG41" si="52">AK35+AM35+AO35+AQ35+AU35+AW35+AY35+BA35+BC35+BE35+BI35+BK35+BM35+BO35+BQ35+BU35+BW35+BY35+CA35+CC35+CE35+AS35+AI35</f>
        <v>8031</v>
      </c>
      <c r="AH35" s="12">
        <f t="shared" ref="AH35:AH41" si="53">AL35+AN35+AP35+AR35+AV35+AX35+AZ35+BB35+BD35+BF35+BJ35+BL35+BN35+BP35+BR35+BV35+BX35+BZ35+CB35+CD35+CF35+AT35+AJ35</f>
        <v>8824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>
        <v>360</v>
      </c>
      <c r="AV35" s="12">
        <v>360</v>
      </c>
      <c r="AW35" s="11"/>
      <c r="AX35" s="12">
        <v>735</v>
      </c>
      <c r="AY35" s="11"/>
      <c r="AZ35" s="12"/>
      <c r="BA35" s="11"/>
      <c r="BB35" s="12"/>
      <c r="BC35" s="11">
        <v>4906</v>
      </c>
      <c r="BD35" s="12">
        <v>5040</v>
      </c>
      <c r="BE35" s="11"/>
      <c r="BF35" s="12">
        <v>105</v>
      </c>
      <c r="BG35" s="11">
        <v>2000</v>
      </c>
      <c r="BH35" s="12"/>
      <c r="BI35" s="11"/>
      <c r="BJ35" s="12"/>
      <c r="BK35" s="11"/>
      <c r="BL35" s="12"/>
      <c r="BM35" s="11">
        <v>745</v>
      </c>
      <c r="BN35" s="12">
        <v>617</v>
      </c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>
        <v>820</v>
      </c>
      <c r="BZ35" s="332">
        <v>740</v>
      </c>
      <c r="CA35" s="11"/>
      <c r="CB35" s="12">
        <v>40</v>
      </c>
      <c r="CC35" s="11">
        <v>800</v>
      </c>
      <c r="CD35" s="12">
        <v>787</v>
      </c>
      <c r="CE35" s="11">
        <v>400</v>
      </c>
      <c r="CF35" s="12">
        <v>400</v>
      </c>
    </row>
    <row r="36" spans="1:84">
      <c r="A36" s="469" t="s">
        <v>91</v>
      </c>
      <c r="B36" s="470"/>
      <c r="C36" s="385" t="s">
        <v>92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471" t="s">
        <v>93</v>
      </c>
      <c r="AD36" s="471"/>
      <c r="AE36" s="471"/>
      <c r="AF36" s="471"/>
      <c r="AG36" s="11">
        <f t="shared" si="52"/>
        <v>14621</v>
      </c>
      <c r="AH36" s="12">
        <f t="shared" si="53"/>
        <v>13882</v>
      </c>
      <c r="AI36" s="11"/>
      <c r="AJ36" s="12"/>
      <c r="AK36" s="11"/>
      <c r="AL36" s="12"/>
      <c r="AM36" s="11"/>
      <c r="AN36" s="12"/>
      <c r="AO36" s="11"/>
      <c r="AP36" s="12"/>
      <c r="AQ36" s="11">
        <v>6111</v>
      </c>
      <c r="AR36" s="12">
        <v>4957</v>
      </c>
      <c r="AS36" s="11"/>
      <c r="AT36" s="12"/>
      <c r="AU36" s="11">
        <v>8510</v>
      </c>
      <c r="AV36" s="12">
        <v>8925</v>
      </c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  <c r="CC36" s="11"/>
      <c r="CD36" s="12"/>
      <c r="CE36" s="11"/>
      <c r="CF36" s="12"/>
    </row>
    <row r="37" spans="1:84">
      <c r="A37" s="469" t="s">
        <v>94</v>
      </c>
      <c r="B37" s="470"/>
      <c r="C37" s="385" t="s">
        <v>95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471" t="s">
        <v>96</v>
      </c>
      <c r="AD37" s="471"/>
      <c r="AE37" s="471"/>
      <c r="AF37" s="471"/>
      <c r="AG37" s="11">
        <f t="shared" si="52"/>
        <v>1922</v>
      </c>
      <c r="AH37" s="12">
        <f t="shared" si="53"/>
        <v>1649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>
        <v>1208</v>
      </c>
      <c r="AZ37" s="12">
        <v>994</v>
      </c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>
        <v>714</v>
      </c>
      <c r="BL37" s="12">
        <v>655</v>
      </c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  <c r="CC37" s="11"/>
      <c r="CD37" s="12"/>
      <c r="CE37" s="11"/>
      <c r="CF37" s="12"/>
    </row>
    <row r="38" spans="1:84">
      <c r="A38" s="469" t="s">
        <v>97</v>
      </c>
      <c r="B38" s="470"/>
      <c r="C38" s="385" t="s">
        <v>98</v>
      </c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  <c r="AA38" s="386"/>
      <c r="AB38" s="387"/>
      <c r="AC38" s="471" t="s">
        <v>99</v>
      </c>
      <c r="AD38" s="471"/>
      <c r="AE38" s="471"/>
      <c r="AF38" s="471"/>
      <c r="AG38" s="11">
        <f t="shared" si="52"/>
        <v>750</v>
      </c>
      <c r="AH38" s="12">
        <f t="shared" si="53"/>
        <v>625</v>
      </c>
      <c r="AI38" s="11"/>
      <c r="AJ38" s="12"/>
      <c r="AK38" s="11"/>
      <c r="AL38" s="12"/>
      <c r="AM38" s="11"/>
      <c r="AN38" s="12"/>
      <c r="AO38" s="11"/>
      <c r="AP38" s="12"/>
      <c r="AQ38" s="11"/>
      <c r="AR38" s="12"/>
      <c r="AS38" s="11"/>
      <c r="AT38" s="12"/>
      <c r="AU38" s="11">
        <v>100</v>
      </c>
      <c r="AV38" s="12">
        <v>50</v>
      </c>
      <c r="AW38" s="11"/>
      <c r="AX38" s="12"/>
      <c r="AY38" s="11"/>
      <c r="AZ38" s="12"/>
      <c r="BA38" s="11"/>
      <c r="BB38" s="12"/>
      <c r="BC38" s="11"/>
      <c r="BD38" s="12"/>
      <c r="BE38" s="11"/>
      <c r="BF38" s="12">
        <v>250</v>
      </c>
      <c r="BG38" s="11"/>
      <c r="BH38" s="12"/>
      <c r="BI38" s="11"/>
      <c r="BJ38" s="12"/>
      <c r="BK38" s="11">
        <v>200</v>
      </c>
      <c r="BL38" s="12"/>
      <c r="BM38" s="11">
        <v>50</v>
      </c>
      <c r="BN38" s="12">
        <v>25</v>
      </c>
      <c r="BO38" s="11"/>
      <c r="BP38" s="12"/>
      <c r="BQ38" s="11"/>
      <c r="BR38" s="12"/>
      <c r="BS38" s="11"/>
      <c r="BT38" s="12"/>
      <c r="BU38" s="11"/>
      <c r="BV38" s="12"/>
      <c r="BW38" s="11"/>
      <c r="BX38" s="12"/>
      <c r="BY38" s="11">
        <v>200</v>
      </c>
      <c r="BZ38" s="12">
        <v>150</v>
      </c>
      <c r="CA38" s="11"/>
      <c r="CB38" s="12"/>
      <c r="CC38" s="11">
        <v>100</v>
      </c>
      <c r="CD38" s="12">
        <v>100</v>
      </c>
      <c r="CE38" s="11">
        <v>100</v>
      </c>
      <c r="CF38" s="12">
        <v>50</v>
      </c>
    </row>
    <row r="39" spans="1:84">
      <c r="A39" s="469" t="s">
        <v>100</v>
      </c>
      <c r="B39" s="470"/>
      <c r="C39" s="493" t="s">
        <v>101</v>
      </c>
      <c r="D39" s="494"/>
      <c r="E39" s="494"/>
      <c r="F39" s="494"/>
      <c r="G39" s="494"/>
      <c r="H39" s="494"/>
      <c r="I39" s="494"/>
      <c r="J39" s="494"/>
      <c r="K39" s="494"/>
      <c r="L39" s="494"/>
      <c r="M39" s="494"/>
      <c r="N39" s="494"/>
      <c r="O39" s="494"/>
      <c r="P39" s="494"/>
      <c r="Q39" s="494"/>
      <c r="R39" s="494"/>
      <c r="S39" s="494"/>
      <c r="T39" s="494"/>
      <c r="U39" s="494"/>
      <c r="V39" s="494"/>
      <c r="W39" s="494"/>
      <c r="X39" s="494"/>
      <c r="Y39" s="494"/>
      <c r="Z39" s="494"/>
      <c r="AA39" s="494"/>
      <c r="AB39" s="495"/>
      <c r="AC39" s="471" t="s">
        <v>102</v>
      </c>
      <c r="AD39" s="471"/>
      <c r="AE39" s="471"/>
      <c r="AF39" s="471"/>
      <c r="AG39" s="11">
        <f t="shared" si="52"/>
        <v>0</v>
      </c>
      <c r="AH39" s="12">
        <f t="shared" si="53"/>
        <v>280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332">
        <v>200</v>
      </c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332">
        <v>80</v>
      </c>
      <c r="CA39" s="11"/>
      <c r="CB39" s="12"/>
      <c r="CC39" s="11"/>
      <c r="CD39" s="12"/>
      <c r="CE39" s="11"/>
      <c r="CF39" s="12"/>
    </row>
    <row r="40" spans="1:84">
      <c r="A40" s="469" t="s">
        <v>103</v>
      </c>
      <c r="B40" s="470"/>
      <c r="C40" s="388" t="s">
        <v>104</v>
      </c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90"/>
      <c r="AC40" s="471" t="s">
        <v>105</v>
      </c>
      <c r="AD40" s="471"/>
      <c r="AE40" s="471"/>
      <c r="AF40" s="471"/>
      <c r="AG40" s="11">
        <f t="shared" si="52"/>
        <v>7736</v>
      </c>
      <c r="AH40" s="12">
        <f t="shared" si="53"/>
        <v>8393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/>
      <c r="AV40" s="332">
        <v>40</v>
      </c>
      <c r="AW40" s="11"/>
      <c r="AX40" s="12"/>
      <c r="AY40" s="11">
        <v>1400</v>
      </c>
      <c r="AZ40" s="12">
        <v>1662</v>
      </c>
      <c r="BA40" s="11"/>
      <c r="BB40" s="12"/>
      <c r="BC40" s="11"/>
      <c r="BD40" s="12"/>
      <c r="BE40" s="11"/>
      <c r="BF40" s="12"/>
      <c r="BG40" s="11"/>
      <c r="BH40" s="12"/>
      <c r="BI40" s="11">
        <v>700</v>
      </c>
      <c r="BJ40" s="12">
        <v>639</v>
      </c>
      <c r="BK40" s="11">
        <v>5636</v>
      </c>
      <c r="BL40" s="12">
        <v>5972</v>
      </c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/>
      <c r="BZ40" s="12">
        <v>80</v>
      </c>
      <c r="CA40" s="11"/>
      <c r="CB40" s="12"/>
      <c r="CC40" s="11"/>
      <c r="CD40" s="12"/>
      <c r="CE40" s="11"/>
      <c r="CF40" s="12"/>
    </row>
    <row r="41" spans="1:84">
      <c r="A41" s="469" t="s">
        <v>106</v>
      </c>
      <c r="B41" s="470"/>
      <c r="C41" s="385" t="s">
        <v>107</v>
      </c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Z41" s="386"/>
      <c r="AA41" s="386"/>
      <c r="AB41" s="387"/>
      <c r="AC41" s="471" t="s">
        <v>108</v>
      </c>
      <c r="AD41" s="471"/>
      <c r="AE41" s="471"/>
      <c r="AF41" s="471"/>
      <c r="AG41" s="11">
        <f t="shared" si="52"/>
        <v>4440</v>
      </c>
      <c r="AH41" s="12">
        <f t="shared" si="53"/>
        <v>11836</v>
      </c>
      <c r="AI41" s="11"/>
      <c r="AJ41" s="12"/>
      <c r="AK41" s="11"/>
      <c r="AL41" s="12"/>
      <c r="AM41" s="11"/>
      <c r="AN41" s="12"/>
      <c r="AO41" s="11">
        <v>4440</v>
      </c>
      <c r="AP41" s="12">
        <v>4592</v>
      </c>
      <c r="AQ41" s="11"/>
      <c r="AR41" s="12"/>
      <c r="AS41" s="11"/>
      <c r="AT41" s="12"/>
      <c r="AU41" s="11"/>
      <c r="AV41" s="332">
        <v>60</v>
      </c>
      <c r="AW41" s="11"/>
      <c r="AX41" s="335"/>
      <c r="AY41" s="336"/>
      <c r="AZ41" s="335">
        <v>3250</v>
      </c>
      <c r="BA41" s="336"/>
      <c r="BB41" s="332">
        <v>1317</v>
      </c>
      <c r="BC41" s="11"/>
      <c r="BD41" s="12"/>
      <c r="BE41" s="11"/>
      <c r="BF41" s="332"/>
      <c r="BG41" s="11"/>
      <c r="BH41" s="12"/>
      <c r="BI41" s="11"/>
      <c r="BJ41" s="12"/>
      <c r="BK41" s="11"/>
      <c r="BL41" s="12"/>
      <c r="BM41" s="11"/>
      <c r="BN41" s="332">
        <v>116</v>
      </c>
      <c r="BO41" s="11"/>
      <c r="BP41" s="12"/>
      <c r="BQ41" s="11"/>
      <c r="BR41" s="12"/>
      <c r="BS41" s="11"/>
      <c r="BT41" s="12"/>
      <c r="BU41" s="11"/>
      <c r="BV41" s="12"/>
      <c r="BW41" s="11"/>
      <c r="BX41" s="12">
        <v>2371</v>
      </c>
      <c r="BY41" s="11"/>
      <c r="BZ41" s="332"/>
      <c r="CA41" s="11"/>
      <c r="CB41" s="332"/>
      <c r="CC41" s="11"/>
      <c r="CD41" s="332">
        <v>130</v>
      </c>
      <c r="CE41" s="11"/>
      <c r="CF41" s="332"/>
    </row>
    <row r="42" spans="1:84">
      <c r="A42" s="478" t="s">
        <v>109</v>
      </c>
      <c r="B42" s="479"/>
      <c r="C42" s="415" t="s">
        <v>110</v>
      </c>
      <c r="D42" s="416"/>
      <c r="E42" s="416"/>
      <c r="F42" s="416"/>
      <c r="G42" s="416"/>
      <c r="H42" s="416"/>
      <c r="I42" s="416"/>
      <c r="J42" s="416"/>
      <c r="K42" s="416"/>
      <c r="L42" s="416"/>
      <c r="M42" s="416"/>
      <c r="N42" s="416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16"/>
      <c r="AB42" s="417"/>
      <c r="AC42" s="480" t="s">
        <v>111</v>
      </c>
      <c r="AD42" s="480"/>
      <c r="AE42" s="480"/>
      <c r="AF42" s="480"/>
      <c r="AG42" s="13">
        <f t="shared" ref="AG42:AP42" si="54">SUM(AG35:AG41)</f>
        <v>37500</v>
      </c>
      <c r="AH42" s="14">
        <f t="shared" si="54"/>
        <v>45489</v>
      </c>
      <c r="AI42" s="13">
        <f t="shared" ref="AI42:AJ42" si="55">SUM(AI35:AI41)</f>
        <v>0</v>
      </c>
      <c r="AJ42" s="14">
        <f t="shared" si="55"/>
        <v>0</v>
      </c>
      <c r="AK42" s="13">
        <f t="shared" si="54"/>
        <v>0</v>
      </c>
      <c r="AL42" s="14">
        <f t="shared" si="54"/>
        <v>0</v>
      </c>
      <c r="AM42" s="13">
        <f t="shared" si="54"/>
        <v>0</v>
      </c>
      <c r="AN42" s="14">
        <f t="shared" si="54"/>
        <v>0</v>
      </c>
      <c r="AO42" s="13">
        <f t="shared" si="54"/>
        <v>4440</v>
      </c>
      <c r="AP42" s="14">
        <f t="shared" si="54"/>
        <v>4592</v>
      </c>
      <c r="AQ42" s="13">
        <f t="shared" ref="AQ42:BB42" si="56">SUM(AQ35:AQ41)</f>
        <v>6111</v>
      </c>
      <c r="AR42" s="14">
        <f t="shared" si="56"/>
        <v>4957</v>
      </c>
      <c r="AS42" s="13">
        <f t="shared" ref="AS42:AT42" si="57">SUM(AS35:AS41)</f>
        <v>0</v>
      </c>
      <c r="AT42" s="14">
        <f t="shared" si="57"/>
        <v>0</v>
      </c>
      <c r="AU42" s="13">
        <f t="shared" si="56"/>
        <v>8970</v>
      </c>
      <c r="AV42" s="14">
        <f t="shared" si="56"/>
        <v>9435</v>
      </c>
      <c r="AW42" s="13">
        <f t="shared" si="56"/>
        <v>0</v>
      </c>
      <c r="AX42" s="14">
        <f t="shared" si="56"/>
        <v>735</v>
      </c>
      <c r="AY42" s="13">
        <f t="shared" si="56"/>
        <v>2608</v>
      </c>
      <c r="AZ42" s="14">
        <f t="shared" si="56"/>
        <v>5906</v>
      </c>
      <c r="BA42" s="13">
        <f t="shared" si="56"/>
        <v>0</v>
      </c>
      <c r="BB42" s="14">
        <f t="shared" si="56"/>
        <v>1317</v>
      </c>
      <c r="BC42" s="13">
        <f t="shared" ref="BC42:BJ42" si="58">SUM(BC35:BC41)</f>
        <v>4906</v>
      </c>
      <c r="BD42" s="14">
        <f t="shared" si="58"/>
        <v>5040</v>
      </c>
      <c r="BE42" s="13">
        <f t="shared" si="58"/>
        <v>0</v>
      </c>
      <c r="BF42" s="14">
        <f t="shared" si="58"/>
        <v>355</v>
      </c>
      <c r="BG42" s="13">
        <f t="shared" si="58"/>
        <v>2000</v>
      </c>
      <c r="BH42" s="14">
        <f t="shared" si="58"/>
        <v>0</v>
      </c>
      <c r="BI42" s="13">
        <f t="shared" si="58"/>
        <v>700</v>
      </c>
      <c r="BJ42" s="14">
        <f t="shared" si="58"/>
        <v>639</v>
      </c>
      <c r="BK42" s="13">
        <f t="shared" ref="BK42:BP42" si="59">SUM(BK35:BK41)</f>
        <v>6550</v>
      </c>
      <c r="BL42" s="14">
        <f t="shared" si="59"/>
        <v>6827</v>
      </c>
      <c r="BM42" s="13">
        <f t="shared" si="59"/>
        <v>795</v>
      </c>
      <c r="BN42" s="14">
        <f t="shared" si="59"/>
        <v>758</v>
      </c>
      <c r="BO42" s="13">
        <f t="shared" si="59"/>
        <v>0</v>
      </c>
      <c r="BP42" s="14">
        <f t="shared" si="59"/>
        <v>0</v>
      </c>
      <c r="BQ42" s="13">
        <f t="shared" ref="BQ42:CD42" si="60">SUM(BQ35:BQ41)</f>
        <v>0</v>
      </c>
      <c r="BR42" s="14">
        <f t="shared" si="60"/>
        <v>0</v>
      </c>
      <c r="BS42" s="13">
        <f t="shared" ref="BS42:BT42" si="61">SUM(BS35:BS41)</f>
        <v>0</v>
      </c>
      <c r="BT42" s="14">
        <f t="shared" si="61"/>
        <v>0</v>
      </c>
      <c r="BU42" s="13">
        <f t="shared" si="60"/>
        <v>0</v>
      </c>
      <c r="BV42" s="14">
        <f t="shared" si="60"/>
        <v>0</v>
      </c>
      <c r="BW42" s="13">
        <f t="shared" si="60"/>
        <v>0</v>
      </c>
      <c r="BX42" s="14">
        <f t="shared" si="60"/>
        <v>2371</v>
      </c>
      <c r="BY42" s="13">
        <f t="shared" si="60"/>
        <v>1020</v>
      </c>
      <c r="BZ42" s="14">
        <f t="shared" si="60"/>
        <v>1050</v>
      </c>
      <c r="CA42" s="13">
        <f t="shared" si="60"/>
        <v>0</v>
      </c>
      <c r="CB42" s="14">
        <f t="shared" si="60"/>
        <v>40</v>
      </c>
      <c r="CC42" s="13">
        <f t="shared" si="60"/>
        <v>900</v>
      </c>
      <c r="CD42" s="14">
        <f t="shared" si="60"/>
        <v>1017</v>
      </c>
      <c r="CE42" s="13">
        <f t="shared" ref="CE42:CF42" si="62">SUM(CE35:CE41)</f>
        <v>500</v>
      </c>
      <c r="CF42" s="14">
        <f t="shared" si="62"/>
        <v>450</v>
      </c>
    </row>
    <row r="43" spans="1:84">
      <c r="A43" s="469" t="s">
        <v>112</v>
      </c>
      <c r="B43" s="470"/>
      <c r="C43" s="385" t="s">
        <v>113</v>
      </c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7"/>
      <c r="AC43" s="471" t="s">
        <v>114</v>
      </c>
      <c r="AD43" s="471"/>
      <c r="AE43" s="471"/>
      <c r="AF43" s="471"/>
      <c r="AG43" s="11">
        <f t="shared" ref="AG43:AG44" si="63">AK43+AM43+AO43+AQ43+AU43+AW43+AY43+BA43+BC43+BE43+BI43+BK43+BM43+BO43+BQ43+BU43+BW43+BY43+CA43+CC43+CE43+AS43+AI43</f>
        <v>15</v>
      </c>
      <c r="AH43" s="12">
        <f t="shared" ref="AH43:AH44" si="64">AL43+AN43+AP43+AR43+AV43+AX43+AZ43+BB43+BD43+BF43+BJ43+BL43+BN43+BP43+BR43+BV43+BX43+BZ43+CB43+CD43+CF43+AT43+AJ43</f>
        <v>0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332">
        <v>0</v>
      </c>
      <c r="BM43" s="11">
        <v>10</v>
      </c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>
        <v>5</v>
      </c>
      <c r="BZ43" s="12"/>
      <c r="CA43" s="11"/>
      <c r="CB43" s="12"/>
      <c r="CC43" s="11"/>
      <c r="CD43" s="12"/>
      <c r="CE43" s="11"/>
      <c r="CF43" s="12"/>
    </row>
    <row r="44" spans="1:84">
      <c r="A44" s="469" t="s">
        <v>115</v>
      </c>
      <c r="B44" s="470"/>
      <c r="C44" s="385" t="s">
        <v>116</v>
      </c>
      <c r="D44" s="386"/>
      <c r="E44" s="386"/>
      <c r="F44" s="386"/>
      <c r="G44" s="386"/>
      <c r="H44" s="386"/>
      <c r="I44" s="386"/>
      <c r="J44" s="386"/>
      <c r="K44" s="386"/>
      <c r="L44" s="386"/>
      <c r="M44" s="386"/>
      <c r="N44" s="386"/>
      <c r="O44" s="386"/>
      <c r="P44" s="386"/>
      <c r="Q44" s="386"/>
      <c r="R44" s="386"/>
      <c r="S44" s="386"/>
      <c r="T44" s="386"/>
      <c r="U44" s="386"/>
      <c r="V44" s="386"/>
      <c r="W44" s="386"/>
      <c r="X44" s="386"/>
      <c r="Y44" s="386"/>
      <c r="Z44" s="386"/>
      <c r="AA44" s="386"/>
      <c r="AB44" s="387"/>
      <c r="AC44" s="471" t="s">
        <v>117</v>
      </c>
      <c r="AD44" s="471"/>
      <c r="AE44" s="471"/>
      <c r="AF44" s="471"/>
      <c r="AG44" s="11">
        <f t="shared" si="63"/>
        <v>150</v>
      </c>
      <c r="AH44" s="12">
        <f t="shared" si="64"/>
        <v>589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/>
      <c r="AV44" s="12"/>
      <c r="AW44" s="11"/>
      <c r="AX44" s="12"/>
      <c r="AY44" s="11">
        <v>150</v>
      </c>
      <c r="AZ44" s="12">
        <v>589</v>
      </c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  <c r="CC44" s="11"/>
      <c r="CD44" s="12"/>
      <c r="CE44" s="11"/>
      <c r="CF44" s="12"/>
    </row>
    <row r="45" spans="1:84">
      <c r="A45" s="478" t="s">
        <v>118</v>
      </c>
      <c r="B45" s="479"/>
      <c r="C45" s="415" t="s">
        <v>119</v>
      </c>
      <c r="D45" s="416"/>
      <c r="E45" s="416"/>
      <c r="F45" s="416"/>
      <c r="G45" s="416"/>
      <c r="H45" s="416"/>
      <c r="I45" s="416"/>
      <c r="J45" s="416"/>
      <c r="K45" s="416"/>
      <c r="L45" s="416"/>
      <c r="M45" s="416"/>
      <c r="N45" s="416"/>
      <c r="O45" s="416"/>
      <c r="P45" s="416"/>
      <c r="Q45" s="416"/>
      <c r="R45" s="416"/>
      <c r="S45" s="416"/>
      <c r="T45" s="416"/>
      <c r="U45" s="416"/>
      <c r="V45" s="416"/>
      <c r="W45" s="416"/>
      <c r="X45" s="416"/>
      <c r="Y45" s="416"/>
      <c r="Z45" s="416"/>
      <c r="AA45" s="416"/>
      <c r="AB45" s="417"/>
      <c r="AC45" s="480" t="s">
        <v>120</v>
      </c>
      <c r="AD45" s="480"/>
      <c r="AE45" s="480"/>
      <c r="AF45" s="480"/>
      <c r="AG45" s="13">
        <f t="shared" ref="AG45:AP45" si="65">SUM(AG43:AG44)</f>
        <v>165</v>
      </c>
      <c r="AH45" s="14">
        <f t="shared" si="65"/>
        <v>589</v>
      </c>
      <c r="AI45" s="13">
        <f t="shared" ref="AI45:AJ45" si="66">SUM(AI43:AI44)</f>
        <v>0</v>
      </c>
      <c r="AJ45" s="14">
        <f t="shared" si="66"/>
        <v>0</v>
      </c>
      <c r="AK45" s="13">
        <f t="shared" si="65"/>
        <v>0</v>
      </c>
      <c r="AL45" s="14">
        <f t="shared" si="65"/>
        <v>0</v>
      </c>
      <c r="AM45" s="13">
        <f t="shared" si="65"/>
        <v>0</v>
      </c>
      <c r="AN45" s="14">
        <f t="shared" si="65"/>
        <v>0</v>
      </c>
      <c r="AO45" s="13">
        <f t="shared" si="65"/>
        <v>0</v>
      </c>
      <c r="AP45" s="14">
        <f t="shared" si="65"/>
        <v>0</v>
      </c>
      <c r="AQ45" s="13">
        <f t="shared" ref="AQ45:BB45" si="67">SUM(AQ43:AQ44)</f>
        <v>0</v>
      </c>
      <c r="AR45" s="14">
        <f t="shared" si="67"/>
        <v>0</v>
      </c>
      <c r="AS45" s="13">
        <f t="shared" ref="AS45:AT45" si="68">SUM(AS43:AS44)</f>
        <v>0</v>
      </c>
      <c r="AT45" s="14">
        <f t="shared" si="68"/>
        <v>0</v>
      </c>
      <c r="AU45" s="13">
        <f t="shared" si="67"/>
        <v>0</v>
      </c>
      <c r="AV45" s="14">
        <f t="shared" si="67"/>
        <v>0</v>
      </c>
      <c r="AW45" s="13">
        <f t="shared" si="67"/>
        <v>0</v>
      </c>
      <c r="AX45" s="14">
        <f t="shared" si="67"/>
        <v>0</v>
      </c>
      <c r="AY45" s="13">
        <f t="shared" si="67"/>
        <v>150</v>
      </c>
      <c r="AZ45" s="14">
        <f t="shared" si="67"/>
        <v>589</v>
      </c>
      <c r="BA45" s="13">
        <f t="shared" si="67"/>
        <v>0</v>
      </c>
      <c r="BB45" s="14">
        <f t="shared" si="67"/>
        <v>0</v>
      </c>
      <c r="BC45" s="13">
        <f t="shared" ref="BC45:BJ45" si="69">SUM(BC43:BC44)</f>
        <v>0</v>
      </c>
      <c r="BD45" s="14">
        <f t="shared" si="69"/>
        <v>0</v>
      </c>
      <c r="BE45" s="13">
        <f t="shared" si="69"/>
        <v>0</v>
      </c>
      <c r="BF45" s="14">
        <f t="shared" si="69"/>
        <v>0</v>
      </c>
      <c r="BG45" s="13"/>
      <c r="BH45" s="14"/>
      <c r="BI45" s="13">
        <f t="shared" si="69"/>
        <v>0</v>
      </c>
      <c r="BJ45" s="14">
        <f t="shared" si="69"/>
        <v>0</v>
      </c>
      <c r="BK45" s="13">
        <f t="shared" ref="BK45:BP45" si="70">SUM(BK43:BK44)</f>
        <v>0</v>
      </c>
      <c r="BL45" s="14">
        <f t="shared" si="70"/>
        <v>0</v>
      </c>
      <c r="BM45" s="13">
        <f t="shared" si="70"/>
        <v>10</v>
      </c>
      <c r="BN45" s="14">
        <f t="shared" si="70"/>
        <v>0</v>
      </c>
      <c r="BO45" s="13">
        <f t="shared" si="70"/>
        <v>0</v>
      </c>
      <c r="BP45" s="14">
        <f t="shared" si="70"/>
        <v>0</v>
      </c>
      <c r="BQ45" s="13">
        <f t="shared" ref="BQ45:CD45" si="71">SUM(BQ43:BQ44)</f>
        <v>0</v>
      </c>
      <c r="BR45" s="14">
        <f t="shared" si="71"/>
        <v>0</v>
      </c>
      <c r="BS45" s="13">
        <f t="shared" ref="BS45:BT45" si="72">SUM(BS43:BS44)</f>
        <v>0</v>
      </c>
      <c r="BT45" s="14">
        <f t="shared" si="72"/>
        <v>0</v>
      </c>
      <c r="BU45" s="13">
        <f t="shared" si="71"/>
        <v>0</v>
      </c>
      <c r="BV45" s="14">
        <f t="shared" si="71"/>
        <v>0</v>
      </c>
      <c r="BW45" s="13">
        <f t="shared" si="71"/>
        <v>0</v>
      </c>
      <c r="BX45" s="14">
        <f t="shared" si="71"/>
        <v>0</v>
      </c>
      <c r="BY45" s="13">
        <f t="shared" si="71"/>
        <v>5</v>
      </c>
      <c r="BZ45" s="14">
        <f t="shared" si="71"/>
        <v>0</v>
      </c>
      <c r="CA45" s="13">
        <f t="shared" si="71"/>
        <v>0</v>
      </c>
      <c r="CB45" s="14">
        <f t="shared" si="71"/>
        <v>0</v>
      </c>
      <c r="CC45" s="13">
        <f t="shared" si="71"/>
        <v>0</v>
      </c>
      <c r="CD45" s="14">
        <f t="shared" si="71"/>
        <v>0</v>
      </c>
      <c r="CE45" s="13">
        <f t="shared" ref="CE45:CF45" si="73">SUM(CE43:CE44)</f>
        <v>0</v>
      </c>
      <c r="CF45" s="14">
        <f t="shared" si="73"/>
        <v>0</v>
      </c>
    </row>
    <row r="46" spans="1:84">
      <c r="A46" s="469" t="s">
        <v>121</v>
      </c>
      <c r="B46" s="470"/>
      <c r="C46" s="385" t="s">
        <v>122</v>
      </c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7"/>
      <c r="AC46" s="471" t="s">
        <v>123</v>
      </c>
      <c r="AD46" s="471"/>
      <c r="AE46" s="471"/>
      <c r="AF46" s="471"/>
      <c r="AG46" s="11">
        <f t="shared" ref="AG46:AG50" si="74">AK46+AM46+AO46+AQ46+AU46+AW46+AY46+BA46+BC46+BE46+BI46+BK46+BM46+BO46+BQ46+BU46+BW46+BY46+CA46+CC46+CE46+AS46+AI46</f>
        <v>11035</v>
      </c>
      <c r="AH46" s="12">
        <f t="shared" ref="AH46:AH50" si="75">AL46+AN46+AP46+AR46+AV46+AX46+AZ46+BB46+BD46+BF46+BJ46+BL46+BN46+BP46+BR46+BV46+BX46+BZ46+CB46+CD46+CF46+AT46+AJ46</f>
        <v>11467</v>
      </c>
      <c r="AI46" s="11"/>
      <c r="AJ46" s="12"/>
      <c r="AK46" s="11"/>
      <c r="AL46" s="12"/>
      <c r="AM46" s="11"/>
      <c r="AN46" s="12"/>
      <c r="AO46" s="11">
        <v>1199</v>
      </c>
      <c r="AP46" s="12">
        <v>1240</v>
      </c>
      <c r="AQ46" s="11">
        <v>1650</v>
      </c>
      <c r="AR46" s="12">
        <v>1339</v>
      </c>
      <c r="AS46" s="11"/>
      <c r="AT46" s="12"/>
      <c r="AU46" s="11">
        <v>2476</v>
      </c>
      <c r="AV46" s="12">
        <v>2498</v>
      </c>
      <c r="AW46" s="11">
        <v>99</v>
      </c>
      <c r="AX46" s="12">
        <v>223</v>
      </c>
      <c r="AY46" s="11">
        <v>1431</v>
      </c>
      <c r="AZ46" s="12">
        <v>1298</v>
      </c>
      <c r="BA46" s="11">
        <v>796</v>
      </c>
      <c r="BB46" s="12">
        <v>804</v>
      </c>
      <c r="BC46" s="11">
        <v>1324</v>
      </c>
      <c r="BD46" s="12">
        <v>1360</v>
      </c>
      <c r="BE46" s="11">
        <v>580</v>
      </c>
      <c r="BF46" s="332">
        <v>354</v>
      </c>
      <c r="BG46" s="11"/>
      <c r="BH46" s="12"/>
      <c r="BI46" s="11"/>
      <c r="BJ46" s="12"/>
      <c r="BK46" s="11">
        <v>247</v>
      </c>
      <c r="BL46" s="332">
        <v>177</v>
      </c>
      <c r="BM46" s="11">
        <v>316</v>
      </c>
      <c r="BN46" s="12">
        <v>250</v>
      </c>
      <c r="BO46" s="11"/>
      <c r="BP46" s="12"/>
      <c r="BQ46" s="11"/>
      <c r="BR46" s="12"/>
      <c r="BS46" s="11"/>
      <c r="BT46" s="12"/>
      <c r="BU46" s="11"/>
      <c r="BV46" s="12"/>
      <c r="BW46" s="11"/>
      <c r="BX46" s="12">
        <v>1068</v>
      </c>
      <c r="BY46" s="11">
        <v>460</v>
      </c>
      <c r="BZ46" s="12">
        <v>419</v>
      </c>
      <c r="CA46" s="11">
        <v>22</v>
      </c>
      <c r="CB46" s="12">
        <v>11</v>
      </c>
      <c r="CC46" s="11">
        <v>275</v>
      </c>
      <c r="CD46" s="332">
        <v>299</v>
      </c>
      <c r="CE46" s="11">
        <v>160</v>
      </c>
      <c r="CF46" s="12">
        <v>127</v>
      </c>
    </row>
    <row r="47" spans="1:84">
      <c r="A47" s="469" t="s">
        <v>124</v>
      </c>
      <c r="B47" s="470"/>
      <c r="C47" s="385" t="s">
        <v>125</v>
      </c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7"/>
      <c r="AC47" s="471" t="s">
        <v>126</v>
      </c>
      <c r="AD47" s="471"/>
      <c r="AE47" s="471"/>
      <c r="AF47" s="471"/>
      <c r="AG47" s="11">
        <f t="shared" si="74"/>
        <v>0</v>
      </c>
      <c r="AH47" s="12">
        <f t="shared" si="75"/>
        <v>884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>
        <v>302</v>
      </c>
      <c r="AS47" s="11"/>
      <c r="AT47" s="12"/>
      <c r="AU47" s="11"/>
      <c r="AV47" s="12">
        <v>408</v>
      </c>
      <c r="AW47" s="11"/>
      <c r="AX47" s="12"/>
      <c r="AY47" s="11"/>
      <c r="AZ47" s="12"/>
      <c r="BA47" s="11"/>
      <c r="BB47" s="12"/>
      <c r="BC47" s="11"/>
      <c r="BD47" s="12"/>
      <c r="BE47" s="11"/>
      <c r="BF47" s="332">
        <v>100</v>
      </c>
      <c r="BG47" s="11"/>
      <c r="BH47" s="12"/>
      <c r="BI47" s="11"/>
      <c r="BJ47" s="12"/>
      <c r="BK47" s="11"/>
      <c r="BL47" s="332">
        <v>54</v>
      </c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  <c r="CC47" s="11"/>
      <c r="CD47" s="332">
        <v>20</v>
      </c>
      <c r="CE47" s="11"/>
      <c r="CF47" s="12"/>
    </row>
    <row r="48" spans="1:84">
      <c r="A48" s="469" t="s">
        <v>127</v>
      </c>
      <c r="B48" s="470"/>
      <c r="C48" s="385" t="s">
        <v>128</v>
      </c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7"/>
      <c r="AC48" s="471" t="s">
        <v>129</v>
      </c>
      <c r="AD48" s="471"/>
      <c r="AE48" s="471"/>
      <c r="AF48" s="471"/>
      <c r="AG48" s="11">
        <f t="shared" si="74"/>
        <v>0</v>
      </c>
      <c r="AH48" s="12">
        <f t="shared" si="75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  <c r="CC48" s="11"/>
      <c r="CD48" s="12"/>
      <c r="CE48" s="11"/>
      <c r="CF48" s="12"/>
    </row>
    <row r="49" spans="1:84">
      <c r="A49" s="469" t="s">
        <v>130</v>
      </c>
      <c r="B49" s="470"/>
      <c r="C49" s="385" t="s">
        <v>131</v>
      </c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86"/>
      <c r="S49" s="386"/>
      <c r="T49" s="386"/>
      <c r="U49" s="386"/>
      <c r="V49" s="386"/>
      <c r="W49" s="386"/>
      <c r="X49" s="386"/>
      <c r="Y49" s="386"/>
      <c r="Z49" s="386"/>
      <c r="AA49" s="386"/>
      <c r="AB49" s="387"/>
      <c r="AC49" s="471" t="s">
        <v>132</v>
      </c>
      <c r="AD49" s="471"/>
      <c r="AE49" s="471"/>
      <c r="AF49" s="471"/>
      <c r="AG49" s="11">
        <f t="shared" si="74"/>
        <v>0</v>
      </c>
      <c r="AH49" s="12">
        <f t="shared" si="75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  <c r="CC49" s="11"/>
      <c r="CD49" s="12"/>
      <c r="CE49" s="11"/>
      <c r="CF49" s="12"/>
    </row>
    <row r="50" spans="1:84">
      <c r="A50" s="469" t="s">
        <v>133</v>
      </c>
      <c r="B50" s="470"/>
      <c r="C50" s="385" t="s">
        <v>134</v>
      </c>
      <c r="D50" s="386"/>
      <c r="E50" s="386"/>
      <c r="F50" s="386"/>
      <c r="G50" s="386"/>
      <c r="H50" s="386"/>
      <c r="I50" s="386"/>
      <c r="J50" s="386"/>
      <c r="K50" s="386"/>
      <c r="L50" s="386"/>
      <c r="M50" s="386"/>
      <c r="N50" s="386"/>
      <c r="O50" s="386"/>
      <c r="P50" s="386"/>
      <c r="Q50" s="386"/>
      <c r="R50" s="386"/>
      <c r="S50" s="386"/>
      <c r="T50" s="386"/>
      <c r="U50" s="386"/>
      <c r="V50" s="386"/>
      <c r="W50" s="386"/>
      <c r="X50" s="386"/>
      <c r="Y50" s="386"/>
      <c r="Z50" s="386"/>
      <c r="AA50" s="386"/>
      <c r="AB50" s="387"/>
      <c r="AC50" s="471" t="s">
        <v>135</v>
      </c>
      <c r="AD50" s="471"/>
      <c r="AE50" s="471"/>
      <c r="AF50" s="471"/>
      <c r="AG50" s="11">
        <f t="shared" si="74"/>
        <v>1100</v>
      </c>
      <c r="AH50" s="12">
        <f t="shared" si="75"/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>
        <v>1100</v>
      </c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  <c r="CC50" s="11"/>
      <c r="CD50" s="12"/>
      <c r="CE50" s="11"/>
      <c r="CF50" s="12"/>
    </row>
    <row r="51" spans="1:84">
      <c r="A51" s="478" t="s">
        <v>136</v>
      </c>
      <c r="B51" s="479"/>
      <c r="C51" s="415" t="s">
        <v>137</v>
      </c>
      <c r="D51" s="416"/>
      <c r="E51" s="416"/>
      <c r="F51" s="416"/>
      <c r="G51" s="416"/>
      <c r="H51" s="416"/>
      <c r="I51" s="416"/>
      <c r="J51" s="416"/>
      <c r="K51" s="416"/>
      <c r="L51" s="416"/>
      <c r="M51" s="416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16"/>
      <c r="AB51" s="417"/>
      <c r="AC51" s="480" t="s">
        <v>138</v>
      </c>
      <c r="AD51" s="480"/>
      <c r="AE51" s="480"/>
      <c r="AF51" s="480"/>
      <c r="AG51" s="13">
        <f t="shared" ref="AG51:AP51" si="76">SUM(AG46:AG50)</f>
        <v>12135</v>
      </c>
      <c r="AH51" s="14">
        <f t="shared" si="76"/>
        <v>12351</v>
      </c>
      <c r="AI51" s="13">
        <f t="shared" ref="AI51:AJ51" si="77">SUM(AI46:AI50)</f>
        <v>0</v>
      </c>
      <c r="AJ51" s="14">
        <f t="shared" si="77"/>
        <v>0</v>
      </c>
      <c r="AK51" s="13">
        <f t="shared" si="76"/>
        <v>0</v>
      </c>
      <c r="AL51" s="14">
        <f t="shared" si="76"/>
        <v>0</v>
      </c>
      <c r="AM51" s="13">
        <f t="shared" si="76"/>
        <v>0</v>
      </c>
      <c r="AN51" s="14">
        <f t="shared" si="76"/>
        <v>0</v>
      </c>
      <c r="AO51" s="13">
        <f t="shared" si="76"/>
        <v>1199</v>
      </c>
      <c r="AP51" s="14">
        <f t="shared" si="76"/>
        <v>1240</v>
      </c>
      <c r="AQ51" s="13">
        <f t="shared" ref="AQ51:BB51" si="78">SUM(AQ46:AQ50)</f>
        <v>1650</v>
      </c>
      <c r="AR51" s="14">
        <f t="shared" si="78"/>
        <v>1641</v>
      </c>
      <c r="AS51" s="13">
        <f t="shared" ref="AS51:AT51" si="79">SUM(AS46:AS50)</f>
        <v>0</v>
      </c>
      <c r="AT51" s="14">
        <f t="shared" si="79"/>
        <v>0</v>
      </c>
      <c r="AU51" s="13">
        <f t="shared" si="78"/>
        <v>2476</v>
      </c>
      <c r="AV51" s="14">
        <f t="shared" si="78"/>
        <v>2906</v>
      </c>
      <c r="AW51" s="13">
        <f t="shared" si="78"/>
        <v>99</v>
      </c>
      <c r="AX51" s="14">
        <f t="shared" si="78"/>
        <v>223</v>
      </c>
      <c r="AY51" s="13">
        <f t="shared" si="78"/>
        <v>2531</v>
      </c>
      <c r="AZ51" s="14">
        <f t="shared" si="78"/>
        <v>1298</v>
      </c>
      <c r="BA51" s="13">
        <f t="shared" si="78"/>
        <v>796</v>
      </c>
      <c r="BB51" s="14">
        <f t="shared" si="78"/>
        <v>804</v>
      </c>
      <c r="BC51" s="13">
        <f t="shared" ref="BC51:BJ51" si="80">SUM(BC46:BC50)</f>
        <v>1324</v>
      </c>
      <c r="BD51" s="14">
        <f t="shared" si="80"/>
        <v>1360</v>
      </c>
      <c r="BE51" s="13">
        <f t="shared" si="80"/>
        <v>580</v>
      </c>
      <c r="BF51" s="14">
        <f t="shared" si="80"/>
        <v>454</v>
      </c>
      <c r="BG51" s="13">
        <f t="shared" ref="BG51:BH51" si="81">SUM(BG46:BG50)</f>
        <v>0</v>
      </c>
      <c r="BH51" s="14">
        <f t="shared" si="81"/>
        <v>0</v>
      </c>
      <c r="BI51" s="13">
        <f t="shared" si="80"/>
        <v>0</v>
      </c>
      <c r="BJ51" s="14">
        <f t="shared" si="80"/>
        <v>0</v>
      </c>
      <c r="BK51" s="13">
        <f t="shared" ref="BK51:BP51" si="82">SUM(BK46:BK50)</f>
        <v>247</v>
      </c>
      <c r="BL51" s="14">
        <f t="shared" si="82"/>
        <v>231</v>
      </c>
      <c r="BM51" s="13">
        <f t="shared" si="82"/>
        <v>316</v>
      </c>
      <c r="BN51" s="14">
        <f t="shared" si="82"/>
        <v>250</v>
      </c>
      <c r="BO51" s="13">
        <f t="shared" si="82"/>
        <v>0</v>
      </c>
      <c r="BP51" s="14">
        <f t="shared" si="82"/>
        <v>0</v>
      </c>
      <c r="BQ51" s="13">
        <f t="shared" ref="BQ51:CD51" si="83">SUM(BQ46:BQ50)</f>
        <v>0</v>
      </c>
      <c r="BR51" s="14">
        <f t="shared" si="83"/>
        <v>0</v>
      </c>
      <c r="BS51" s="13">
        <f t="shared" ref="BS51:BT51" si="84">SUM(BS46:BS50)</f>
        <v>0</v>
      </c>
      <c r="BT51" s="14">
        <f t="shared" si="84"/>
        <v>0</v>
      </c>
      <c r="BU51" s="13">
        <f t="shared" si="83"/>
        <v>0</v>
      </c>
      <c r="BV51" s="14">
        <f t="shared" si="83"/>
        <v>0</v>
      </c>
      <c r="BW51" s="13">
        <f t="shared" si="83"/>
        <v>0</v>
      </c>
      <c r="BX51" s="14">
        <f t="shared" si="83"/>
        <v>1068</v>
      </c>
      <c r="BY51" s="13">
        <f t="shared" si="83"/>
        <v>460</v>
      </c>
      <c r="BZ51" s="14">
        <f t="shared" si="83"/>
        <v>419</v>
      </c>
      <c r="CA51" s="13">
        <f t="shared" si="83"/>
        <v>22</v>
      </c>
      <c r="CB51" s="14">
        <f t="shared" si="83"/>
        <v>11</v>
      </c>
      <c r="CC51" s="13">
        <f t="shared" si="83"/>
        <v>275</v>
      </c>
      <c r="CD51" s="14">
        <f t="shared" si="83"/>
        <v>319</v>
      </c>
      <c r="CE51" s="13">
        <f t="shared" ref="CE51:CF51" si="85">SUM(CE46:CE50)</f>
        <v>160</v>
      </c>
      <c r="CF51" s="14">
        <f t="shared" si="85"/>
        <v>127</v>
      </c>
    </row>
    <row r="52" spans="1:84">
      <c r="A52" s="478" t="s">
        <v>139</v>
      </c>
      <c r="B52" s="479"/>
      <c r="C52" s="415" t="s">
        <v>140</v>
      </c>
      <c r="D52" s="416"/>
      <c r="E52" s="416"/>
      <c r="F52" s="416"/>
      <c r="G52" s="416"/>
      <c r="H52" s="416"/>
      <c r="I52" s="416"/>
      <c r="J52" s="416"/>
      <c r="K52" s="416"/>
      <c r="L52" s="416"/>
      <c r="M52" s="416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16"/>
      <c r="AB52" s="417"/>
      <c r="AC52" s="480" t="s">
        <v>141</v>
      </c>
      <c r="AD52" s="480"/>
      <c r="AE52" s="480"/>
      <c r="AF52" s="480"/>
      <c r="AG52" s="13">
        <f t="shared" ref="AG52:AP52" si="86">SUM(AG51,AG45,AG42,AG34,AG31)</f>
        <v>52559</v>
      </c>
      <c r="AH52" s="14">
        <f t="shared" si="86"/>
        <v>64208</v>
      </c>
      <c r="AI52" s="13">
        <f t="shared" ref="AI52:AJ52" si="87">SUM(AI51,AI45,AI42,AI34,AI31)</f>
        <v>0</v>
      </c>
      <c r="AJ52" s="14">
        <f t="shared" si="87"/>
        <v>0</v>
      </c>
      <c r="AK52" s="13">
        <f t="shared" si="86"/>
        <v>0</v>
      </c>
      <c r="AL52" s="14">
        <f t="shared" si="86"/>
        <v>0</v>
      </c>
      <c r="AM52" s="13">
        <f t="shared" si="86"/>
        <v>0</v>
      </c>
      <c r="AN52" s="14">
        <f t="shared" si="86"/>
        <v>0</v>
      </c>
      <c r="AO52" s="13">
        <f t="shared" si="86"/>
        <v>5639</v>
      </c>
      <c r="AP52" s="14">
        <f t="shared" si="86"/>
        <v>5832</v>
      </c>
      <c r="AQ52" s="13">
        <f t="shared" ref="AQ52:BB52" si="88">SUM(AQ51,AQ45,AQ42,AQ34,AQ31)</f>
        <v>7761</v>
      </c>
      <c r="AR52" s="14">
        <f t="shared" si="88"/>
        <v>6598</v>
      </c>
      <c r="AS52" s="13">
        <f t="shared" ref="AS52:AT52" si="89">SUM(AS51,AS45,AS42,AS34,AS31)</f>
        <v>0</v>
      </c>
      <c r="AT52" s="14">
        <f t="shared" si="89"/>
        <v>0</v>
      </c>
      <c r="AU52" s="13">
        <f t="shared" si="88"/>
        <v>11646</v>
      </c>
      <c r="AV52" s="14">
        <f t="shared" si="88"/>
        <v>12494</v>
      </c>
      <c r="AW52" s="13">
        <f t="shared" si="88"/>
        <v>99</v>
      </c>
      <c r="AX52" s="14">
        <f t="shared" si="88"/>
        <v>1048</v>
      </c>
      <c r="AY52" s="13">
        <f t="shared" si="88"/>
        <v>5809</v>
      </c>
      <c r="AZ52" s="14">
        <f t="shared" si="88"/>
        <v>8528</v>
      </c>
      <c r="BA52" s="13">
        <f t="shared" si="88"/>
        <v>796</v>
      </c>
      <c r="BB52" s="14">
        <f t="shared" si="88"/>
        <v>3259</v>
      </c>
      <c r="BC52" s="13">
        <f t="shared" ref="BC52:BJ52" si="90">SUM(BC51,BC45,BC42,BC34,BC31)</f>
        <v>6230</v>
      </c>
      <c r="BD52" s="14">
        <f t="shared" si="90"/>
        <v>6400</v>
      </c>
      <c r="BE52" s="13">
        <f t="shared" si="90"/>
        <v>1680</v>
      </c>
      <c r="BF52" s="14">
        <f t="shared" si="90"/>
        <v>2034</v>
      </c>
      <c r="BG52" s="13">
        <f t="shared" ref="BG52:BH52" si="91">SUM(BG51,BG45,BG42,BG34,BG31)</f>
        <v>2000</v>
      </c>
      <c r="BH52" s="14">
        <f t="shared" si="91"/>
        <v>0</v>
      </c>
      <c r="BI52" s="13">
        <f t="shared" si="90"/>
        <v>700</v>
      </c>
      <c r="BJ52" s="14">
        <f t="shared" si="90"/>
        <v>639</v>
      </c>
      <c r="BK52" s="13">
        <f t="shared" ref="BK52:BP52" si="92">SUM(BK51,BK45,BK42,BK34,BK31)</f>
        <v>6797</v>
      </c>
      <c r="BL52" s="14">
        <f t="shared" si="92"/>
        <v>7058</v>
      </c>
      <c r="BM52" s="13">
        <f t="shared" si="92"/>
        <v>1347</v>
      </c>
      <c r="BN52" s="14">
        <f t="shared" si="92"/>
        <v>1176</v>
      </c>
      <c r="BO52" s="13">
        <f t="shared" si="92"/>
        <v>0</v>
      </c>
      <c r="BP52" s="14">
        <f t="shared" si="92"/>
        <v>0</v>
      </c>
      <c r="BQ52" s="13">
        <f t="shared" ref="BQ52:CD52" si="93">SUM(BQ51,BQ45,BQ42,BQ34,BQ31)</f>
        <v>0</v>
      </c>
      <c r="BR52" s="14">
        <f t="shared" si="93"/>
        <v>0</v>
      </c>
      <c r="BS52" s="13">
        <f t="shared" ref="BS52:BT52" si="94">SUM(BS51,BS45,BS42,BS34,BS31)</f>
        <v>0</v>
      </c>
      <c r="BT52" s="14">
        <f t="shared" si="94"/>
        <v>0</v>
      </c>
      <c r="BU52" s="13">
        <f t="shared" si="93"/>
        <v>0</v>
      </c>
      <c r="BV52" s="14">
        <f t="shared" si="93"/>
        <v>0</v>
      </c>
      <c r="BW52" s="13">
        <f t="shared" si="93"/>
        <v>0</v>
      </c>
      <c r="BX52" s="14">
        <f t="shared" si="93"/>
        <v>5024</v>
      </c>
      <c r="BY52" s="13">
        <f t="shared" si="93"/>
        <v>2078</v>
      </c>
      <c r="BZ52" s="14">
        <f t="shared" si="93"/>
        <v>1969</v>
      </c>
      <c r="CA52" s="13">
        <f t="shared" si="93"/>
        <v>22</v>
      </c>
      <c r="CB52" s="14">
        <f t="shared" si="93"/>
        <v>51</v>
      </c>
      <c r="CC52" s="13">
        <f t="shared" si="93"/>
        <v>1245</v>
      </c>
      <c r="CD52" s="14">
        <f t="shared" si="93"/>
        <v>1501</v>
      </c>
      <c r="CE52" s="13">
        <f t="shared" ref="CE52:CF52" si="95">SUM(CE51,CE45,CE42,CE34,CE31)</f>
        <v>710</v>
      </c>
      <c r="CF52" s="14">
        <f t="shared" si="95"/>
        <v>597</v>
      </c>
    </row>
    <row r="53" spans="1:84">
      <c r="A53" s="469" t="s">
        <v>142</v>
      </c>
      <c r="B53" s="470"/>
      <c r="C53" s="421" t="s">
        <v>143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471" t="s">
        <v>144</v>
      </c>
      <c r="AD53" s="471"/>
      <c r="AE53" s="471"/>
      <c r="AF53" s="471"/>
      <c r="AG53" s="11">
        <f t="shared" ref="AG53:AG60" si="96">AK53+AM53+AO53+AQ53+AU53+AW53+AY53+BA53+BC53+BE53+BI53+BK53+BM53+BO53+BQ53+BU53+BW53+BY53+CA53+CC53+CE53+AS53+AI53</f>
        <v>0</v>
      </c>
      <c r="AH53" s="12">
        <f t="shared" ref="AH53:AH60" si="97">AL53+AN53+AP53+AR53+AV53+AX53+AZ53+BB53+BD53+BF53+BJ53+BL53+BN53+BP53+BR53+BV53+BX53+BZ53+CB53+CD53+CF53+AT53+AJ53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  <c r="CC53" s="11"/>
      <c r="CD53" s="12"/>
      <c r="CE53" s="11"/>
      <c r="CF53" s="12"/>
    </row>
    <row r="54" spans="1:84">
      <c r="A54" s="469" t="s">
        <v>145</v>
      </c>
      <c r="B54" s="470"/>
      <c r="C54" s="421" t="s">
        <v>146</v>
      </c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3"/>
      <c r="AC54" s="471" t="s">
        <v>147</v>
      </c>
      <c r="AD54" s="471"/>
      <c r="AE54" s="471"/>
      <c r="AF54" s="471"/>
      <c r="AG54" s="11">
        <f t="shared" si="96"/>
        <v>1350</v>
      </c>
      <c r="AH54" s="12">
        <f t="shared" si="97"/>
        <v>9155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>
        <v>1350</v>
      </c>
      <c r="BP54" s="12">
        <v>9155</v>
      </c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  <c r="CC54" s="11"/>
      <c r="CD54" s="12"/>
      <c r="CE54" s="11"/>
      <c r="CF54" s="12"/>
    </row>
    <row r="55" spans="1:84">
      <c r="A55" s="469" t="s">
        <v>148</v>
      </c>
      <c r="B55" s="470"/>
      <c r="C55" s="490" t="s">
        <v>149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71" t="s">
        <v>150</v>
      </c>
      <c r="AD55" s="471"/>
      <c r="AE55" s="471"/>
      <c r="AF55" s="471"/>
      <c r="AG55" s="11">
        <f t="shared" si="96"/>
        <v>0</v>
      </c>
      <c r="AH55" s="12">
        <f t="shared" si="97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  <c r="CC55" s="11"/>
      <c r="CD55" s="12"/>
      <c r="CE55" s="11"/>
      <c r="CF55" s="12"/>
    </row>
    <row r="56" spans="1:84">
      <c r="A56" s="469" t="s">
        <v>151</v>
      </c>
      <c r="B56" s="470"/>
      <c r="C56" s="490" t="s">
        <v>152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71" t="s">
        <v>153</v>
      </c>
      <c r="AD56" s="471"/>
      <c r="AE56" s="471"/>
      <c r="AF56" s="471"/>
      <c r="AG56" s="11">
        <f t="shared" si="96"/>
        <v>0</v>
      </c>
      <c r="AH56" s="12">
        <f t="shared" si="97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  <c r="CC56" s="11"/>
      <c r="CD56" s="12"/>
      <c r="CE56" s="11"/>
      <c r="CF56" s="12"/>
    </row>
    <row r="57" spans="1:84">
      <c r="A57" s="469" t="s">
        <v>154</v>
      </c>
      <c r="B57" s="470"/>
      <c r="C57" s="490" t="s">
        <v>155</v>
      </c>
      <c r="D57" s="491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491"/>
      <c r="Z57" s="491"/>
      <c r="AA57" s="491"/>
      <c r="AB57" s="492"/>
      <c r="AC57" s="471" t="s">
        <v>156</v>
      </c>
      <c r="AD57" s="471"/>
      <c r="AE57" s="471"/>
      <c r="AF57" s="471"/>
      <c r="AG57" s="11">
        <f t="shared" si="96"/>
        <v>0</v>
      </c>
      <c r="AH57" s="12">
        <f t="shared" si="97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  <c r="CC57" s="11"/>
      <c r="CD57" s="12"/>
      <c r="CE57" s="11"/>
      <c r="CF57" s="12"/>
    </row>
    <row r="58" spans="1:84">
      <c r="A58" s="469" t="s">
        <v>157</v>
      </c>
      <c r="B58" s="470"/>
      <c r="C58" s="421" t="s">
        <v>158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471" t="s">
        <v>159</v>
      </c>
      <c r="AD58" s="471"/>
      <c r="AE58" s="471"/>
      <c r="AF58" s="471"/>
      <c r="AG58" s="11">
        <f t="shared" si="96"/>
        <v>0</v>
      </c>
      <c r="AH58" s="12">
        <f t="shared" si="97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  <c r="CC58" s="11"/>
      <c r="CD58" s="12"/>
      <c r="CE58" s="11"/>
      <c r="CF58" s="12"/>
    </row>
    <row r="59" spans="1:84">
      <c r="A59" s="469" t="s">
        <v>160</v>
      </c>
      <c r="B59" s="470"/>
      <c r="C59" s="421" t="s">
        <v>161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471" t="s">
        <v>162</v>
      </c>
      <c r="AD59" s="471"/>
      <c r="AE59" s="471"/>
      <c r="AF59" s="471"/>
      <c r="AG59" s="11">
        <f t="shared" si="96"/>
        <v>0</v>
      </c>
      <c r="AH59" s="12">
        <f t="shared" si="97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  <c r="CC59" s="11"/>
      <c r="CD59" s="12"/>
      <c r="CE59" s="11"/>
      <c r="CF59" s="12"/>
    </row>
    <row r="60" spans="1:84">
      <c r="A60" s="469" t="s">
        <v>163</v>
      </c>
      <c r="B60" s="470"/>
      <c r="C60" s="421" t="s">
        <v>164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71" t="s">
        <v>165</v>
      </c>
      <c r="AD60" s="471"/>
      <c r="AE60" s="471"/>
      <c r="AF60" s="471"/>
      <c r="AG60" s="11">
        <f t="shared" si="96"/>
        <v>0</v>
      </c>
      <c r="AH60" s="12">
        <f t="shared" si="97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  <c r="CC60" s="11"/>
      <c r="CD60" s="12"/>
      <c r="CE60" s="11"/>
      <c r="CF60" s="12"/>
    </row>
    <row r="61" spans="1:84">
      <c r="A61" s="478" t="s">
        <v>166</v>
      </c>
      <c r="B61" s="479"/>
      <c r="C61" s="425" t="s">
        <v>167</v>
      </c>
      <c r="D61" s="426"/>
      <c r="E61" s="426"/>
      <c r="F61" s="426"/>
      <c r="G61" s="426"/>
      <c r="H61" s="426"/>
      <c r="I61" s="426"/>
      <c r="J61" s="426"/>
      <c r="K61" s="426"/>
      <c r="L61" s="426"/>
      <c r="M61" s="426"/>
      <c r="N61" s="426"/>
      <c r="O61" s="426"/>
      <c r="P61" s="426"/>
      <c r="Q61" s="426"/>
      <c r="R61" s="426"/>
      <c r="S61" s="426"/>
      <c r="T61" s="426"/>
      <c r="U61" s="426"/>
      <c r="V61" s="426"/>
      <c r="W61" s="426"/>
      <c r="X61" s="426"/>
      <c r="Y61" s="426"/>
      <c r="Z61" s="426"/>
      <c r="AA61" s="426"/>
      <c r="AB61" s="427"/>
      <c r="AC61" s="480" t="s">
        <v>168</v>
      </c>
      <c r="AD61" s="480"/>
      <c r="AE61" s="480"/>
      <c r="AF61" s="480"/>
      <c r="AG61" s="13">
        <f t="shared" ref="AG61:AP61" si="98">SUM(AG53:AG60)</f>
        <v>1350</v>
      </c>
      <c r="AH61" s="14">
        <f t="shared" si="98"/>
        <v>9155</v>
      </c>
      <c r="AI61" s="13">
        <f t="shared" ref="AI61:AJ61" si="99">SUM(AI53:AI60)</f>
        <v>0</v>
      </c>
      <c r="AJ61" s="14">
        <f t="shared" si="99"/>
        <v>0</v>
      </c>
      <c r="AK61" s="13">
        <f t="shared" si="98"/>
        <v>0</v>
      </c>
      <c r="AL61" s="14">
        <f t="shared" si="98"/>
        <v>0</v>
      </c>
      <c r="AM61" s="13">
        <f t="shared" si="98"/>
        <v>0</v>
      </c>
      <c r="AN61" s="14">
        <f t="shared" si="98"/>
        <v>0</v>
      </c>
      <c r="AO61" s="13">
        <f t="shared" si="98"/>
        <v>0</v>
      </c>
      <c r="AP61" s="14">
        <f t="shared" si="98"/>
        <v>0</v>
      </c>
      <c r="AQ61" s="13">
        <f t="shared" ref="AQ61:BB61" si="100">SUM(AQ53:AQ60)</f>
        <v>0</v>
      </c>
      <c r="AR61" s="14">
        <f t="shared" si="100"/>
        <v>0</v>
      </c>
      <c r="AS61" s="13">
        <f t="shared" ref="AS61:AT61" si="101">SUM(AS53:AS60)</f>
        <v>0</v>
      </c>
      <c r="AT61" s="14">
        <f t="shared" si="101"/>
        <v>0</v>
      </c>
      <c r="AU61" s="13">
        <f t="shared" si="100"/>
        <v>0</v>
      </c>
      <c r="AV61" s="14">
        <f t="shared" si="100"/>
        <v>0</v>
      </c>
      <c r="AW61" s="13">
        <f t="shared" si="100"/>
        <v>0</v>
      </c>
      <c r="AX61" s="14">
        <f t="shared" si="100"/>
        <v>0</v>
      </c>
      <c r="AY61" s="13">
        <f t="shared" si="100"/>
        <v>0</v>
      </c>
      <c r="AZ61" s="14">
        <f t="shared" si="100"/>
        <v>0</v>
      </c>
      <c r="BA61" s="13">
        <f t="shared" si="100"/>
        <v>0</v>
      </c>
      <c r="BB61" s="14">
        <f t="shared" si="100"/>
        <v>0</v>
      </c>
      <c r="BC61" s="13">
        <f t="shared" ref="BC61:BJ61" si="102">SUM(BC53:BC60)</f>
        <v>0</v>
      </c>
      <c r="BD61" s="14">
        <f t="shared" si="102"/>
        <v>0</v>
      </c>
      <c r="BE61" s="13">
        <f t="shared" si="102"/>
        <v>0</v>
      </c>
      <c r="BF61" s="14">
        <f t="shared" si="102"/>
        <v>0</v>
      </c>
      <c r="BG61" s="13">
        <f t="shared" si="102"/>
        <v>0</v>
      </c>
      <c r="BH61" s="14">
        <f t="shared" si="102"/>
        <v>0</v>
      </c>
      <c r="BI61" s="13">
        <f t="shared" si="102"/>
        <v>0</v>
      </c>
      <c r="BJ61" s="14">
        <f t="shared" si="102"/>
        <v>0</v>
      </c>
      <c r="BK61" s="13">
        <f t="shared" ref="BK61:BP61" si="103">SUM(BK53:BK60)</f>
        <v>0</v>
      </c>
      <c r="BL61" s="14">
        <f t="shared" si="103"/>
        <v>0</v>
      </c>
      <c r="BM61" s="13">
        <f t="shared" si="103"/>
        <v>0</v>
      </c>
      <c r="BN61" s="14">
        <f t="shared" si="103"/>
        <v>0</v>
      </c>
      <c r="BO61" s="13">
        <f t="shared" si="103"/>
        <v>1350</v>
      </c>
      <c r="BP61" s="14">
        <f t="shared" si="103"/>
        <v>9155</v>
      </c>
      <c r="BQ61" s="13">
        <f t="shared" ref="BQ61:CD61" si="104">SUM(BQ53:BQ60)</f>
        <v>0</v>
      </c>
      <c r="BR61" s="14">
        <f t="shared" si="104"/>
        <v>0</v>
      </c>
      <c r="BS61" s="13">
        <f t="shared" ref="BS61:BT61" si="105">SUM(BS53:BS60)</f>
        <v>0</v>
      </c>
      <c r="BT61" s="14">
        <f t="shared" si="105"/>
        <v>0</v>
      </c>
      <c r="BU61" s="13">
        <f t="shared" si="104"/>
        <v>0</v>
      </c>
      <c r="BV61" s="14">
        <f t="shared" si="104"/>
        <v>0</v>
      </c>
      <c r="BW61" s="13">
        <f t="shared" si="104"/>
        <v>0</v>
      </c>
      <c r="BX61" s="14">
        <f t="shared" si="104"/>
        <v>0</v>
      </c>
      <c r="BY61" s="13">
        <f t="shared" si="104"/>
        <v>0</v>
      </c>
      <c r="BZ61" s="14">
        <f t="shared" si="104"/>
        <v>0</v>
      </c>
      <c r="CA61" s="13">
        <f t="shared" si="104"/>
        <v>0</v>
      </c>
      <c r="CB61" s="14">
        <f t="shared" si="104"/>
        <v>0</v>
      </c>
      <c r="CC61" s="13">
        <f t="shared" si="104"/>
        <v>0</v>
      </c>
      <c r="CD61" s="14">
        <f t="shared" si="104"/>
        <v>0</v>
      </c>
      <c r="CE61" s="13">
        <f t="shared" ref="CE61:CF61" si="106">SUM(CE53:CE60)</f>
        <v>0</v>
      </c>
      <c r="CF61" s="14">
        <f t="shared" si="106"/>
        <v>0</v>
      </c>
    </row>
    <row r="62" spans="1:84">
      <c r="A62" s="469" t="s">
        <v>169</v>
      </c>
      <c r="B62" s="470"/>
      <c r="C62" s="487" t="s">
        <v>170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71" t="s">
        <v>171</v>
      </c>
      <c r="AD62" s="471"/>
      <c r="AE62" s="471"/>
      <c r="AF62" s="471"/>
      <c r="AG62" s="11">
        <f t="shared" ref="AG62:AG73" si="107">AK62+AM62+AO62+AQ62+AU62+AW62+AY62+BA62+BC62+BE62+BI62+BK62+BM62+BO62+BQ62+BU62+BW62+BY62+CA62+CC62+CE62+AS62+AI62</f>
        <v>0</v>
      </c>
      <c r="AH62" s="12">
        <f t="shared" ref="AH62:AH73" si="108">AL62+AN62+AP62+AR62+AV62+AX62+AZ62+BB62+BD62+BF62+BJ62+BL62+BN62+BP62+BR62+BV62+BX62+BZ62+CB62+CD62+CF62+AT62+AJ62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  <c r="CC62" s="11"/>
      <c r="CD62" s="12"/>
      <c r="CE62" s="11"/>
      <c r="CF62" s="12"/>
    </row>
    <row r="63" spans="1:84">
      <c r="A63" s="469" t="s">
        <v>172</v>
      </c>
      <c r="B63" s="470"/>
      <c r="C63" s="487" t="s">
        <v>173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71" t="s">
        <v>174</v>
      </c>
      <c r="AD63" s="471"/>
      <c r="AE63" s="471"/>
      <c r="AF63" s="471"/>
      <c r="AG63" s="11">
        <f t="shared" si="107"/>
        <v>0</v>
      </c>
      <c r="AH63" s="12">
        <f t="shared" si="108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  <c r="CC63" s="11"/>
      <c r="CD63" s="12"/>
      <c r="CE63" s="11"/>
      <c r="CF63" s="12"/>
    </row>
    <row r="64" spans="1:84">
      <c r="A64" s="469" t="s">
        <v>175</v>
      </c>
      <c r="B64" s="470"/>
      <c r="C64" s="487" t="s">
        <v>176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71" t="s">
        <v>177</v>
      </c>
      <c r="AD64" s="471"/>
      <c r="AE64" s="471"/>
      <c r="AF64" s="471"/>
      <c r="AG64" s="11">
        <f t="shared" si="107"/>
        <v>0</v>
      </c>
      <c r="AH64" s="12">
        <f t="shared" si="108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  <c r="CC64" s="11"/>
      <c r="CD64" s="12"/>
      <c r="CE64" s="11"/>
      <c r="CF64" s="12"/>
    </row>
    <row r="65" spans="1:84">
      <c r="A65" s="469" t="s">
        <v>178</v>
      </c>
      <c r="B65" s="470"/>
      <c r="C65" s="487" t="s">
        <v>179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71" t="s">
        <v>180</v>
      </c>
      <c r="AD65" s="471"/>
      <c r="AE65" s="471"/>
      <c r="AF65" s="471"/>
      <c r="AG65" s="11">
        <f t="shared" si="107"/>
        <v>0</v>
      </c>
      <c r="AH65" s="12">
        <f t="shared" si="108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  <c r="CC65" s="11"/>
      <c r="CD65" s="12"/>
      <c r="CE65" s="11"/>
      <c r="CF65" s="12"/>
    </row>
    <row r="66" spans="1:84">
      <c r="A66" s="469" t="s">
        <v>181</v>
      </c>
      <c r="B66" s="470"/>
      <c r="C66" s="487" t="s">
        <v>182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71" t="s">
        <v>183</v>
      </c>
      <c r="AD66" s="471"/>
      <c r="AE66" s="471"/>
      <c r="AF66" s="471"/>
      <c r="AG66" s="11">
        <f t="shared" si="107"/>
        <v>0</v>
      </c>
      <c r="AH66" s="12">
        <f t="shared" si="108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  <c r="CC66" s="11"/>
      <c r="CD66" s="12"/>
      <c r="CE66" s="11"/>
      <c r="CF66" s="12"/>
    </row>
    <row r="67" spans="1:84">
      <c r="A67" s="469" t="s">
        <v>184</v>
      </c>
      <c r="B67" s="470"/>
      <c r="C67" s="487" t="s">
        <v>185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71" t="s">
        <v>186</v>
      </c>
      <c r="AD67" s="471"/>
      <c r="AE67" s="471"/>
      <c r="AF67" s="471"/>
      <c r="AG67" s="11">
        <f t="shared" si="107"/>
        <v>0</v>
      </c>
      <c r="AH67" s="12">
        <f t="shared" si="108"/>
        <v>22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332">
        <v>22</v>
      </c>
      <c r="BS67" s="11"/>
      <c r="BT67" s="12"/>
      <c r="BU67" s="11"/>
      <c r="BV67" s="12"/>
      <c r="BW67" s="11"/>
      <c r="BX67" s="12"/>
      <c r="BY67" s="11"/>
      <c r="BZ67" s="12"/>
      <c r="CA67" s="11"/>
      <c r="CB67" s="12"/>
      <c r="CC67" s="11"/>
      <c r="CD67" s="12"/>
      <c r="CE67" s="11"/>
      <c r="CF67" s="12"/>
    </row>
    <row r="68" spans="1:84">
      <c r="A68" s="469" t="s">
        <v>187</v>
      </c>
      <c r="B68" s="470"/>
      <c r="C68" s="487" t="s">
        <v>188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71" t="s">
        <v>189</v>
      </c>
      <c r="AD68" s="471"/>
      <c r="AE68" s="471"/>
      <c r="AF68" s="471"/>
      <c r="AG68" s="11">
        <f t="shared" si="107"/>
        <v>0</v>
      </c>
      <c r="AH68" s="12">
        <f t="shared" si="108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  <c r="CC68" s="11"/>
      <c r="CD68" s="12"/>
      <c r="CE68" s="11"/>
      <c r="CF68" s="12"/>
    </row>
    <row r="69" spans="1:84">
      <c r="A69" s="469" t="s">
        <v>190</v>
      </c>
      <c r="B69" s="470"/>
      <c r="C69" s="487" t="s">
        <v>191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71" t="s">
        <v>192</v>
      </c>
      <c r="AD69" s="471"/>
      <c r="AE69" s="471"/>
      <c r="AF69" s="471"/>
      <c r="AG69" s="11">
        <f t="shared" si="107"/>
        <v>0</v>
      </c>
      <c r="AH69" s="12">
        <f t="shared" si="108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  <c r="CC69" s="11"/>
      <c r="CD69" s="12"/>
      <c r="CE69" s="11"/>
      <c r="CF69" s="12"/>
    </row>
    <row r="70" spans="1:84">
      <c r="A70" s="469" t="s">
        <v>193</v>
      </c>
      <c r="B70" s="470"/>
      <c r="C70" s="487" t="s">
        <v>194</v>
      </c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9"/>
      <c r="AC70" s="471" t="s">
        <v>195</v>
      </c>
      <c r="AD70" s="471"/>
      <c r="AE70" s="471"/>
      <c r="AF70" s="471"/>
      <c r="AG70" s="11">
        <f t="shared" si="107"/>
        <v>0</v>
      </c>
      <c r="AH70" s="12">
        <f t="shared" si="108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  <c r="CC70" s="11"/>
      <c r="CD70" s="12"/>
      <c r="CE70" s="11"/>
      <c r="CF70" s="12"/>
    </row>
    <row r="71" spans="1:84">
      <c r="A71" s="469" t="s">
        <v>196</v>
      </c>
      <c r="B71" s="470"/>
      <c r="C71" s="484" t="s">
        <v>197</v>
      </c>
      <c r="D71" s="485"/>
      <c r="E71" s="485"/>
      <c r="F71" s="485"/>
      <c r="G71" s="485"/>
      <c r="H71" s="485"/>
      <c r="I71" s="485"/>
      <c r="J71" s="485"/>
      <c r="K71" s="485"/>
      <c r="L71" s="485"/>
      <c r="M71" s="485"/>
      <c r="N71" s="485"/>
      <c r="O71" s="485"/>
      <c r="P71" s="485"/>
      <c r="Q71" s="485"/>
      <c r="R71" s="485"/>
      <c r="S71" s="485"/>
      <c r="T71" s="485"/>
      <c r="U71" s="485"/>
      <c r="V71" s="485"/>
      <c r="W71" s="485"/>
      <c r="X71" s="485"/>
      <c r="Y71" s="485"/>
      <c r="Z71" s="485"/>
      <c r="AA71" s="485"/>
      <c r="AB71" s="486"/>
      <c r="AC71" s="471" t="s">
        <v>198</v>
      </c>
      <c r="AD71" s="471"/>
      <c r="AE71" s="471"/>
      <c r="AF71" s="471"/>
      <c r="AG71" s="11">
        <f t="shared" si="107"/>
        <v>0</v>
      </c>
      <c r="AH71" s="12">
        <f t="shared" si="108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  <c r="CC71" s="11"/>
      <c r="CD71" s="12"/>
      <c r="CE71" s="11"/>
      <c r="CF71" s="12"/>
    </row>
    <row r="72" spans="1:84">
      <c r="A72" s="469" t="s">
        <v>199</v>
      </c>
      <c r="B72" s="470"/>
      <c r="C72" s="487" t="s">
        <v>200</v>
      </c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9"/>
      <c r="AC72" s="471" t="s">
        <v>201</v>
      </c>
      <c r="AD72" s="471"/>
      <c r="AE72" s="471"/>
      <c r="AF72" s="471"/>
      <c r="AG72" s="11">
        <f t="shared" si="107"/>
        <v>1595</v>
      </c>
      <c r="AH72" s="12">
        <f t="shared" si="108"/>
        <v>5717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/>
      <c r="AZ72" s="12">
        <v>2000</v>
      </c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/>
      <c r="BN72" s="12"/>
      <c r="BO72" s="11"/>
      <c r="BP72" s="12"/>
      <c r="BQ72" s="11">
        <v>1595</v>
      </c>
      <c r="BR72" s="332">
        <v>3717</v>
      </c>
      <c r="BS72" s="11"/>
      <c r="BT72" s="12"/>
      <c r="BU72" s="11"/>
      <c r="BV72" s="12"/>
      <c r="BW72" s="11"/>
      <c r="BX72" s="12"/>
      <c r="BY72" s="11"/>
      <c r="BZ72" s="12"/>
      <c r="CA72" s="11"/>
      <c r="CB72" s="12"/>
      <c r="CC72" s="11"/>
      <c r="CD72" s="12"/>
      <c r="CE72" s="11"/>
      <c r="CF72" s="12"/>
    </row>
    <row r="73" spans="1:84">
      <c r="A73" s="469" t="s">
        <v>202</v>
      </c>
      <c r="B73" s="470"/>
      <c r="C73" s="484" t="s">
        <v>203</v>
      </c>
      <c r="D73" s="485"/>
      <c r="E73" s="485"/>
      <c r="F73" s="485"/>
      <c r="G73" s="485"/>
      <c r="H73" s="485"/>
      <c r="I73" s="485"/>
      <c r="J73" s="485"/>
      <c r="K73" s="485"/>
      <c r="L73" s="485"/>
      <c r="M73" s="485"/>
      <c r="N73" s="485"/>
      <c r="O73" s="485"/>
      <c r="P73" s="485"/>
      <c r="Q73" s="485"/>
      <c r="R73" s="485"/>
      <c r="S73" s="485"/>
      <c r="T73" s="485"/>
      <c r="U73" s="485"/>
      <c r="V73" s="485"/>
      <c r="W73" s="485"/>
      <c r="X73" s="485"/>
      <c r="Y73" s="485"/>
      <c r="Z73" s="485"/>
      <c r="AA73" s="485"/>
      <c r="AB73" s="486"/>
      <c r="AC73" s="471" t="s">
        <v>204</v>
      </c>
      <c r="AD73" s="471"/>
      <c r="AE73" s="471"/>
      <c r="AF73" s="471"/>
      <c r="AG73" s="11">
        <f t="shared" si="107"/>
        <v>0</v>
      </c>
      <c r="AH73" s="12">
        <f t="shared" si="108"/>
        <v>1596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/>
      <c r="AW73" s="11"/>
      <c r="AX73" s="12"/>
      <c r="AY73" s="11"/>
      <c r="AZ73" s="332">
        <v>1596</v>
      </c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  <c r="CC73" s="11"/>
      <c r="CD73" s="12"/>
      <c r="CE73" s="11"/>
      <c r="CF73" s="12"/>
    </row>
    <row r="74" spans="1:84">
      <c r="A74" s="478" t="s">
        <v>205</v>
      </c>
      <c r="B74" s="479"/>
      <c r="C74" s="425" t="s">
        <v>206</v>
      </c>
      <c r="D74" s="426"/>
      <c r="E74" s="426"/>
      <c r="F74" s="426"/>
      <c r="G74" s="426"/>
      <c r="H74" s="426"/>
      <c r="I74" s="426"/>
      <c r="J74" s="426"/>
      <c r="K74" s="426"/>
      <c r="L74" s="426"/>
      <c r="M74" s="426"/>
      <c r="N74" s="426"/>
      <c r="O74" s="426"/>
      <c r="P74" s="426"/>
      <c r="Q74" s="426"/>
      <c r="R74" s="426"/>
      <c r="S74" s="426"/>
      <c r="T74" s="426"/>
      <c r="U74" s="426"/>
      <c r="V74" s="426"/>
      <c r="W74" s="426"/>
      <c r="X74" s="426"/>
      <c r="Y74" s="426"/>
      <c r="Z74" s="426"/>
      <c r="AA74" s="426"/>
      <c r="AB74" s="427"/>
      <c r="AC74" s="480" t="s">
        <v>207</v>
      </c>
      <c r="AD74" s="480"/>
      <c r="AE74" s="480"/>
      <c r="AF74" s="480"/>
      <c r="AG74" s="13">
        <f t="shared" ref="AG74:AP74" si="109">SUM(AG62:AG73)</f>
        <v>1595</v>
      </c>
      <c r="AH74" s="14">
        <f t="shared" si="109"/>
        <v>7335</v>
      </c>
      <c r="AI74" s="13">
        <f t="shared" ref="AI74:AJ74" si="110">SUM(AI62:AI73)</f>
        <v>0</v>
      </c>
      <c r="AJ74" s="14">
        <f t="shared" si="110"/>
        <v>0</v>
      </c>
      <c r="AK74" s="13">
        <f t="shared" si="109"/>
        <v>0</v>
      </c>
      <c r="AL74" s="14">
        <f t="shared" si="109"/>
        <v>0</v>
      </c>
      <c r="AM74" s="13">
        <f t="shared" si="109"/>
        <v>0</v>
      </c>
      <c r="AN74" s="14">
        <f t="shared" si="109"/>
        <v>0</v>
      </c>
      <c r="AO74" s="13">
        <f t="shared" si="109"/>
        <v>0</v>
      </c>
      <c r="AP74" s="14">
        <f t="shared" si="109"/>
        <v>0</v>
      </c>
      <c r="AQ74" s="13">
        <f t="shared" ref="AQ74:BB74" si="111">SUM(AQ62:AQ73)</f>
        <v>0</v>
      </c>
      <c r="AR74" s="14">
        <f t="shared" si="111"/>
        <v>0</v>
      </c>
      <c r="AS74" s="13">
        <f t="shared" ref="AS74:AT74" si="112">SUM(AS62:AS73)</f>
        <v>0</v>
      </c>
      <c r="AT74" s="14">
        <f t="shared" si="112"/>
        <v>0</v>
      </c>
      <c r="AU74" s="13">
        <f t="shared" si="111"/>
        <v>0</v>
      </c>
      <c r="AV74" s="14">
        <f t="shared" si="111"/>
        <v>0</v>
      </c>
      <c r="AW74" s="13">
        <f t="shared" si="111"/>
        <v>0</v>
      </c>
      <c r="AX74" s="14">
        <f t="shared" si="111"/>
        <v>0</v>
      </c>
      <c r="AY74" s="13">
        <f t="shared" si="111"/>
        <v>0</v>
      </c>
      <c r="AZ74" s="14">
        <f t="shared" si="111"/>
        <v>3596</v>
      </c>
      <c r="BA74" s="13">
        <f t="shared" si="111"/>
        <v>0</v>
      </c>
      <c r="BB74" s="14">
        <f t="shared" si="111"/>
        <v>0</v>
      </c>
      <c r="BC74" s="13">
        <f t="shared" ref="BC74:BJ74" si="113">SUM(BC62:BC73)</f>
        <v>0</v>
      </c>
      <c r="BD74" s="14">
        <f t="shared" si="113"/>
        <v>0</v>
      </c>
      <c r="BE74" s="13">
        <f t="shared" si="113"/>
        <v>0</v>
      </c>
      <c r="BF74" s="14">
        <f t="shared" si="113"/>
        <v>0</v>
      </c>
      <c r="BG74" s="13">
        <f t="shared" si="113"/>
        <v>0</v>
      </c>
      <c r="BH74" s="14">
        <f t="shared" si="113"/>
        <v>0</v>
      </c>
      <c r="BI74" s="13">
        <f t="shared" si="113"/>
        <v>0</v>
      </c>
      <c r="BJ74" s="14">
        <f t="shared" si="113"/>
        <v>0</v>
      </c>
      <c r="BK74" s="13">
        <f t="shared" ref="BK74:BP74" si="114">SUM(BK62:BK73)</f>
        <v>0</v>
      </c>
      <c r="BL74" s="14">
        <f t="shared" si="114"/>
        <v>0</v>
      </c>
      <c r="BM74" s="13">
        <f t="shared" si="114"/>
        <v>0</v>
      </c>
      <c r="BN74" s="14">
        <f t="shared" si="114"/>
        <v>0</v>
      </c>
      <c r="BO74" s="13">
        <f t="shared" si="114"/>
        <v>0</v>
      </c>
      <c r="BP74" s="14">
        <f t="shared" si="114"/>
        <v>0</v>
      </c>
      <c r="BQ74" s="13">
        <f t="shared" ref="BQ74:CD74" si="115">SUM(BQ62:BQ73)</f>
        <v>1595</v>
      </c>
      <c r="BR74" s="14">
        <f t="shared" si="115"/>
        <v>3739</v>
      </c>
      <c r="BS74" s="13">
        <f t="shared" ref="BS74:BT74" si="116">SUM(BS62:BS73)</f>
        <v>0</v>
      </c>
      <c r="BT74" s="14">
        <f t="shared" si="116"/>
        <v>0</v>
      </c>
      <c r="BU74" s="13">
        <f t="shared" si="115"/>
        <v>0</v>
      </c>
      <c r="BV74" s="14">
        <f t="shared" si="115"/>
        <v>0</v>
      </c>
      <c r="BW74" s="13">
        <f t="shared" si="115"/>
        <v>0</v>
      </c>
      <c r="BX74" s="14">
        <f t="shared" si="115"/>
        <v>0</v>
      </c>
      <c r="BY74" s="13">
        <f t="shared" si="115"/>
        <v>0</v>
      </c>
      <c r="BZ74" s="14">
        <f t="shared" si="115"/>
        <v>0</v>
      </c>
      <c r="CA74" s="13">
        <f t="shared" si="115"/>
        <v>0</v>
      </c>
      <c r="CB74" s="14">
        <f t="shared" si="115"/>
        <v>0</v>
      </c>
      <c r="CC74" s="13">
        <f t="shared" si="115"/>
        <v>0</v>
      </c>
      <c r="CD74" s="14">
        <f t="shared" si="115"/>
        <v>0</v>
      </c>
      <c r="CE74" s="13">
        <f t="shared" ref="CE74:CF74" si="117">SUM(CE62:CE73)</f>
        <v>0</v>
      </c>
      <c r="CF74" s="14">
        <f t="shared" si="117"/>
        <v>0</v>
      </c>
    </row>
    <row r="75" spans="1:84">
      <c r="A75" s="469" t="s">
        <v>208</v>
      </c>
      <c r="B75" s="470"/>
      <c r="C75" s="481" t="s">
        <v>209</v>
      </c>
      <c r="D75" s="482"/>
      <c r="E75" s="482"/>
      <c r="F75" s="482"/>
      <c r="G75" s="482"/>
      <c r="H75" s="482"/>
      <c r="I75" s="482"/>
      <c r="J75" s="482"/>
      <c r="K75" s="482"/>
      <c r="L75" s="482"/>
      <c r="M75" s="482"/>
      <c r="N75" s="482"/>
      <c r="O75" s="482"/>
      <c r="P75" s="482"/>
      <c r="Q75" s="482"/>
      <c r="R75" s="482"/>
      <c r="S75" s="482"/>
      <c r="T75" s="482"/>
      <c r="U75" s="482"/>
      <c r="V75" s="482"/>
      <c r="W75" s="482"/>
      <c r="X75" s="482"/>
      <c r="Y75" s="482"/>
      <c r="Z75" s="482"/>
      <c r="AA75" s="482"/>
      <c r="AB75" s="483"/>
      <c r="AC75" s="471" t="s">
        <v>210</v>
      </c>
      <c r="AD75" s="471"/>
      <c r="AE75" s="471"/>
      <c r="AF75" s="471"/>
      <c r="AG75" s="11">
        <f t="shared" ref="AG75:AG81" si="118">AK75+AM75+AO75+AQ75+AU75+AW75+AY75+BA75+BC75+BE75+BI75+BK75+BM75+BO75+BQ75+BU75+BW75+BY75+CA75+CC75+CE75+AS75+AI75</f>
        <v>0</v>
      </c>
      <c r="AH75" s="12">
        <f t="shared" ref="AH75:AH81" si="119">AL75+AN75+AP75+AR75+AV75+AX75+AZ75+BB75+BD75+BF75+BJ75+BL75+BN75+BP75+BR75+BV75+BX75+BZ75+CB75+CD75+CF75+AT75+AJ75</f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  <c r="CC75" s="11"/>
      <c r="CD75" s="12"/>
      <c r="CE75" s="11"/>
      <c r="CF75" s="12"/>
    </row>
    <row r="76" spans="1:84">
      <c r="A76" s="469" t="s">
        <v>211</v>
      </c>
      <c r="B76" s="470"/>
      <c r="C76" s="481" t="s">
        <v>212</v>
      </c>
      <c r="D76" s="482"/>
      <c r="E76" s="482"/>
      <c r="F76" s="482"/>
      <c r="G76" s="482"/>
      <c r="H76" s="482"/>
      <c r="I76" s="482"/>
      <c r="J76" s="482"/>
      <c r="K76" s="482"/>
      <c r="L76" s="482"/>
      <c r="M76" s="482"/>
      <c r="N76" s="482"/>
      <c r="O76" s="482"/>
      <c r="P76" s="482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3"/>
      <c r="AC76" s="471" t="s">
        <v>213</v>
      </c>
      <c r="AD76" s="471"/>
      <c r="AE76" s="471"/>
      <c r="AF76" s="471"/>
      <c r="AG76" s="11">
        <f t="shared" si="118"/>
        <v>1251287</v>
      </c>
      <c r="AH76" s="12">
        <f t="shared" si="119"/>
        <v>1240035</v>
      </c>
      <c r="AI76" s="11"/>
      <c r="AJ76" s="12"/>
      <c r="AK76" s="11">
        <v>202545</v>
      </c>
      <c r="AL76" s="12">
        <v>157498</v>
      </c>
      <c r="AM76" s="11">
        <v>1039938</v>
      </c>
      <c r="AN76" s="12">
        <v>1073954</v>
      </c>
      <c r="AO76" s="11"/>
      <c r="AP76" s="12"/>
      <c r="AQ76" s="11"/>
      <c r="AR76" s="12"/>
      <c r="AS76" s="11"/>
      <c r="AT76" s="12"/>
      <c r="AU76" s="11"/>
      <c r="AV76" s="12"/>
      <c r="AW76" s="11"/>
      <c r="AX76" s="12"/>
      <c r="AY76" s="11"/>
      <c r="AZ76" s="12"/>
      <c r="BA76" s="11"/>
      <c r="BB76" s="12"/>
      <c r="BC76" s="11"/>
      <c r="BD76" s="12"/>
      <c r="BE76" s="11">
        <v>8804</v>
      </c>
      <c r="BF76" s="12"/>
      <c r="BG76" s="11"/>
      <c r="BH76" s="12"/>
      <c r="BI76" s="11"/>
      <c r="BJ76" s="12"/>
      <c r="BK76" s="11"/>
      <c r="BL76" s="12"/>
      <c r="BM76" s="11"/>
      <c r="BN76" s="12">
        <v>7992</v>
      </c>
      <c r="BO76" s="11"/>
      <c r="BP76" s="12"/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/>
      <c r="CC76" s="11"/>
      <c r="CD76" s="12">
        <v>197</v>
      </c>
      <c r="CE76" s="11"/>
      <c r="CF76" s="12">
        <v>394</v>
      </c>
    </row>
    <row r="77" spans="1:84">
      <c r="A77" s="469" t="s">
        <v>214</v>
      </c>
      <c r="B77" s="470"/>
      <c r="C77" s="481" t="s">
        <v>215</v>
      </c>
      <c r="D77" s="482"/>
      <c r="E77" s="482"/>
      <c r="F77" s="482"/>
      <c r="G77" s="482"/>
      <c r="H77" s="482"/>
      <c r="I77" s="482"/>
      <c r="J77" s="482"/>
      <c r="K77" s="482"/>
      <c r="L77" s="482"/>
      <c r="M77" s="482"/>
      <c r="N77" s="482"/>
      <c r="O77" s="482"/>
      <c r="P77" s="482"/>
      <c r="Q77" s="482"/>
      <c r="R77" s="482"/>
      <c r="S77" s="482"/>
      <c r="T77" s="482"/>
      <c r="U77" s="482"/>
      <c r="V77" s="482"/>
      <c r="W77" s="482"/>
      <c r="X77" s="482"/>
      <c r="Y77" s="482"/>
      <c r="Z77" s="482"/>
      <c r="AA77" s="482"/>
      <c r="AB77" s="483"/>
      <c r="AC77" s="471" t="s">
        <v>216</v>
      </c>
      <c r="AD77" s="471"/>
      <c r="AE77" s="471"/>
      <c r="AF77" s="471"/>
      <c r="AG77" s="11">
        <f t="shared" si="118"/>
        <v>0</v>
      </c>
      <c r="AH77" s="12">
        <f t="shared" si="119"/>
        <v>30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/>
      <c r="AW77" s="11"/>
      <c r="AX77" s="12"/>
      <c r="AY77" s="11"/>
      <c r="AZ77" s="332">
        <v>30</v>
      </c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  <c r="CC77" s="11"/>
      <c r="CD77" s="12"/>
      <c r="CE77" s="11"/>
      <c r="CF77" s="12"/>
    </row>
    <row r="78" spans="1:84">
      <c r="A78" s="469" t="s">
        <v>217</v>
      </c>
      <c r="B78" s="470"/>
      <c r="C78" s="481" t="s">
        <v>218</v>
      </c>
      <c r="D78" s="482"/>
      <c r="E78" s="482"/>
      <c r="F78" s="482"/>
      <c r="G78" s="482"/>
      <c r="H78" s="482"/>
      <c r="I78" s="482"/>
      <c r="J78" s="482"/>
      <c r="K78" s="482"/>
      <c r="L78" s="482"/>
      <c r="M78" s="482"/>
      <c r="N78" s="482"/>
      <c r="O78" s="482"/>
      <c r="P78" s="482"/>
      <c r="Q78" s="482"/>
      <c r="R78" s="482"/>
      <c r="S78" s="482"/>
      <c r="T78" s="482"/>
      <c r="U78" s="482"/>
      <c r="V78" s="482"/>
      <c r="W78" s="482"/>
      <c r="X78" s="482"/>
      <c r="Y78" s="482"/>
      <c r="Z78" s="482"/>
      <c r="AA78" s="482"/>
      <c r="AB78" s="483"/>
      <c r="AC78" s="471" t="s">
        <v>219</v>
      </c>
      <c r="AD78" s="471"/>
      <c r="AE78" s="471"/>
      <c r="AF78" s="471"/>
      <c r="AG78" s="11">
        <f t="shared" si="118"/>
        <v>248</v>
      </c>
      <c r="AH78" s="12">
        <f t="shared" si="119"/>
        <v>325</v>
      </c>
      <c r="AI78" s="11"/>
      <c r="AJ78" s="12"/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/>
      <c r="AY78" s="11"/>
      <c r="AZ78" s="332">
        <v>190</v>
      </c>
      <c r="BA78" s="11"/>
      <c r="BB78" s="332">
        <v>135</v>
      </c>
      <c r="BC78" s="11">
        <v>248</v>
      </c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  <c r="CC78" s="11"/>
      <c r="CD78" s="12"/>
      <c r="CE78" s="11"/>
      <c r="CF78" s="12"/>
    </row>
    <row r="79" spans="1:84">
      <c r="A79" s="469" t="s">
        <v>220</v>
      </c>
      <c r="B79" s="470"/>
      <c r="C79" s="388" t="s">
        <v>221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90"/>
      <c r="AC79" s="471" t="s">
        <v>222</v>
      </c>
      <c r="AD79" s="471"/>
      <c r="AE79" s="471"/>
      <c r="AF79" s="471"/>
      <c r="AG79" s="11">
        <f t="shared" si="118"/>
        <v>0</v>
      </c>
      <c r="AH79" s="12">
        <f t="shared" si="119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  <c r="CC79" s="11"/>
      <c r="CD79" s="12"/>
      <c r="CE79" s="11"/>
      <c r="CF79" s="12"/>
    </row>
    <row r="80" spans="1:84">
      <c r="A80" s="469" t="s">
        <v>223</v>
      </c>
      <c r="B80" s="470"/>
      <c r="C80" s="388" t="s">
        <v>224</v>
      </c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  <c r="AA80" s="389"/>
      <c r="AB80" s="390"/>
      <c r="AC80" s="471" t="s">
        <v>225</v>
      </c>
      <c r="AD80" s="471"/>
      <c r="AE80" s="471"/>
      <c r="AF80" s="471"/>
      <c r="AG80" s="11">
        <f t="shared" si="118"/>
        <v>0</v>
      </c>
      <c r="AH80" s="12">
        <f t="shared" si="119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  <c r="CC80" s="11"/>
      <c r="CD80" s="12"/>
      <c r="CE80" s="11"/>
      <c r="CF80" s="12"/>
    </row>
    <row r="81" spans="1:84">
      <c r="A81" s="469" t="s">
        <v>226</v>
      </c>
      <c r="B81" s="470"/>
      <c r="C81" s="388" t="s">
        <v>227</v>
      </c>
      <c r="D81" s="389"/>
      <c r="E81" s="389"/>
      <c r="F81" s="389"/>
      <c r="G81" s="389"/>
      <c r="H81" s="389"/>
      <c r="I81" s="389"/>
      <c r="J81" s="389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  <c r="AA81" s="389"/>
      <c r="AB81" s="390"/>
      <c r="AC81" s="471" t="s">
        <v>228</v>
      </c>
      <c r="AD81" s="471"/>
      <c r="AE81" s="471"/>
      <c r="AF81" s="471"/>
      <c r="AG81" s="11">
        <f t="shared" si="118"/>
        <v>337847</v>
      </c>
      <c r="AH81" s="12">
        <f t="shared" si="119"/>
        <v>337065</v>
      </c>
      <c r="AI81" s="11"/>
      <c r="AJ81" s="332">
        <v>2160</v>
      </c>
      <c r="AK81" s="11">
        <v>54687</v>
      </c>
      <c r="AL81" s="12">
        <v>42525</v>
      </c>
      <c r="AM81" s="11">
        <v>280783</v>
      </c>
      <c r="AN81" s="12">
        <v>289967</v>
      </c>
      <c r="AO81" s="11"/>
      <c r="AP81" s="12"/>
      <c r="AQ81" s="11"/>
      <c r="AR81" s="12"/>
      <c r="AS81" s="11"/>
      <c r="AT81" s="12"/>
      <c r="AU81" s="11"/>
      <c r="AV81" s="12"/>
      <c r="AW81" s="11"/>
      <c r="AX81" s="12"/>
      <c r="AY81" s="11"/>
      <c r="AZ81" s="12">
        <v>60</v>
      </c>
      <c r="BA81" s="11"/>
      <c r="BB81" s="332">
        <v>36</v>
      </c>
      <c r="BC81" s="11"/>
      <c r="BD81" s="12"/>
      <c r="BE81" s="11">
        <v>2377</v>
      </c>
      <c r="BF81" s="12"/>
      <c r="BG81" s="11"/>
      <c r="BH81" s="12"/>
      <c r="BI81" s="11"/>
      <c r="BJ81" s="12"/>
      <c r="BK81" s="11"/>
      <c r="BL81" s="12"/>
      <c r="BM81" s="11"/>
      <c r="BN81" s="12">
        <v>2158</v>
      </c>
      <c r="BO81" s="11"/>
      <c r="BP81" s="12"/>
      <c r="BQ81" s="11"/>
      <c r="BR81" s="12"/>
      <c r="BS81" s="11"/>
      <c r="BT81" s="12"/>
      <c r="BU81" s="11"/>
      <c r="BV81" s="12"/>
      <c r="BW81" s="11"/>
      <c r="BX81" s="12"/>
      <c r="BY81" s="11"/>
      <c r="BZ81" s="12"/>
      <c r="CA81" s="11"/>
      <c r="CB81" s="12"/>
      <c r="CC81" s="11"/>
      <c r="CD81" s="12">
        <v>53</v>
      </c>
      <c r="CE81" s="11"/>
      <c r="CF81" s="12">
        <v>106</v>
      </c>
    </row>
    <row r="82" spans="1:84">
      <c r="A82" s="478" t="s">
        <v>229</v>
      </c>
      <c r="B82" s="479"/>
      <c r="C82" s="418" t="s">
        <v>230</v>
      </c>
      <c r="D82" s="419"/>
      <c r="E82" s="419"/>
      <c r="F82" s="419"/>
      <c r="G82" s="419"/>
      <c r="H82" s="419"/>
      <c r="I82" s="419"/>
      <c r="J82" s="419"/>
      <c r="K82" s="419"/>
      <c r="L82" s="419"/>
      <c r="M82" s="419"/>
      <c r="N82" s="419"/>
      <c r="O82" s="419"/>
      <c r="P82" s="419"/>
      <c r="Q82" s="419"/>
      <c r="R82" s="419"/>
      <c r="S82" s="419"/>
      <c r="T82" s="419"/>
      <c r="U82" s="419"/>
      <c r="V82" s="419"/>
      <c r="W82" s="419"/>
      <c r="X82" s="419"/>
      <c r="Y82" s="419"/>
      <c r="Z82" s="419"/>
      <c r="AA82" s="419"/>
      <c r="AB82" s="420"/>
      <c r="AC82" s="480" t="s">
        <v>231</v>
      </c>
      <c r="AD82" s="480"/>
      <c r="AE82" s="480"/>
      <c r="AF82" s="480"/>
      <c r="AG82" s="13">
        <f t="shared" ref="AG82:AP82" si="120">SUM(AG75:AG81)</f>
        <v>1589382</v>
      </c>
      <c r="AH82" s="14">
        <f t="shared" si="120"/>
        <v>1577455</v>
      </c>
      <c r="AI82" s="13">
        <f t="shared" ref="AI82:AJ82" si="121">SUM(AI75:AI81)</f>
        <v>0</v>
      </c>
      <c r="AJ82" s="14">
        <f t="shared" si="121"/>
        <v>2160</v>
      </c>
      <c r="AK82" s="13">
        <f t="shared" si="120"/>
        <v>257232</v>
      </c>
      <c r="AL82" s="14">
        <f t="shared" si="120"/>
        <v>200023</v>
      </c>
      <c r="AM82" s="13">
        <f t="shared" si="120"/>
        <v>1320721</v>
      </c>
      <c r="AN82" s="14">
        <f t="shared" si="120"/>
        <v>1363921</v>
      </c>
      <c r="AO82" s="13">
        <f t="shared" si="120"/>
        <v>0</v>
      </c>
      <c r="AP82" s="14">
        <f t="shared" si="120"/>
        <v>0</v>
      </c>
      <c r="AQ82" s="13">
        <f t="shared" ref="AQ82:BB82" si="122">SUM(AQ75:AQ81)</f>
        <v>0</v>
      </c>
      <c r="AR82" s="14">
        <f t="shared" si="122"/>
        <v>0</v>
      </c>
      <c r="AS82" s="13">
        <f t="shared" ref="AS82:AT82" si="123">SUM(AS75:AS81)</f>
        <v>0</v>
      </c>
      <c r="AT82" s="14">
        <f t="shared" si="123"/>
        <v>0</v>
      </c>
      <c r="AU82" s="13">
        <f t="shared" si="122"/>
        <v>0</v>
      </c>
      <c r="AV82" s="14">
        <f t="shared" si="122"/>
        <v>0</v>
      </c>
      <c r="AW82" s="13">
        <f t="shared" si="122"/>
        <v>0</v>
      </c>
      <c r="AX82" s="14">
        <f t="shared" si="122"/>
        <v>0</v>
      </c>
      <c r="AY82" s="13">
        <f t="shared" si="122"/>
        <v>0</v>
      </c>
      <c r="AZ82" s="14">
        <f t="shared" si="122"/>
        <v>280</v>
      </c>
      <c r="BA82" s="13">
        <f t="shared" si="122"/>
        <v>0</v>
      </c>
      <c r="BB82" s="14">
        <f t="shared" si="122"/>
        <v>171</v>
      </c>
      <c r="BC82" s="13">
        <f t="shared" ref="BC82:BJ82" si="124">SUM(BC75:BC81)</f>
        <v>248</v>
      </c>
      <c r="BD82" s="14">
        <f t="shared" si="124"/>
        <v>0</v>
      </c>
      <c r="BE82" s="13">
        <f t="shared" si="124"/>
        <v>11181</v>
      </c>
      <c r="BF82" s="14">
        <f t="shared" si="124"/>
        <v>0</v>
      </c>
      <c r="BG82" s="13">
        <f t="shared" si="124"/>
        <v>0</v>
      </c>
      <c r="BH82" s="14">
        <f t="shared" si="124"/>
        <v>0</v>
      </c>
      <c r="BI82" s="13">
        <f t="shared" si="124"/>
        <v>0</v>
      </c>
      <c r="BJ82" s="14">
        <f t="shared" si="124"/>
        <v>0</v>
      </c>
      <c r="BK82" s="13">
        <f t="shared" ref="BK82:BP82" si="125">SUM(BK75:BK81)</f>
        <v>0</v>
      </c>
      <c r="BL82" s="14">
        <f t="shared" si="125"/>
        <v>0</v>
      </c>
      <c r="BM82" s="13">
        <f t="shared" si="125"/>
        <v>0</v>
      </c>
      <c r="BN82" s="14">
        <f t="shared" si="125"/>
        <v>10150</v>
      </c>
      <c r="BO82" s="13">
        <f t="shared" si="125"/>
        <v>0</v>
      </c>
      <c r="BP82" s="14">
        <f t="shared" si="125"/>
        <v>0</v>
      </c>
      <c r="BQ82" s="13">
        <f t="shared" ref="BQ82:CD82" si="126">SUM(BQ75:BQ81)</f>
        <v>0</v>
      </c>
      <c r="BR82" s="14">
        <f t="shared" si="126"/>
        <v>0</v>
      </c>
      <c r="BS82" s="13">
        <f t="shared" ref="BS82:BT82" si="127">SUM(BS75:BS81)</f>
        <v>0</v>
      </c>
      <c r="BT82" s="14">
        <f t="shared" si="127"/>
        <v>0</v>
      </c>
      <c r="BU82" s="13">
        <f t="shared" si="126"/>
        <v>0</v>
      </c>
      <c r="BV82" s="14">
        <f t="shared" si="126"/>
        <v>0</v>
      </c>
      <c r="BW82" s="13">
        <f t="shared" si="126"/>
        <v>0</v>
      </c>
      <c r="BX82" s="14">
        <f t="shared" si="126"/>
        <v>0</v>
      </c>
      <c r="BY82" s="13">
        <f t="shared" si="126"/>
        <v>0</v>
      </c>
      <c r="BZ82" s="14">
        <f t="shared" si="126"/>
        <v>0</v>
      </c>
      <c r="CA82" s="13">
        <f t="shared" si="126"/>
        <v>0</v>
      </c>
      <c r="CB82" s="14">
        <f t="shared" si="126"/>
        <v>0</v>
      </c>
      <c r="CC82" s="13">
        <f t="shared" si="126"/>
        <v>0</v>
      </c>
      <c r="CD82" s="14">
        <f t="shared" si="126"/>
        <v>250</v>
      </c>
      <c r="CE82" s="13">
        <f t="shared" ref="CE82:CF82" si="128">SUM(CE75:CE81)</f>
        <v>0</v>
      </c>
      <c r="CF82" s="14">
        <f t="shared" si="128"/>
        <v>500</v>
      </c>
    </row>
    <row r="83" spans="1:84">
      <c r="A83" s="469" t="s">
        <v>232</v>
      </c>
      <c r="B83" s="470"/>
      <c r="C83" s="421" t="s">
        <v>233</v>
      </c>
      <c r="D83" s="422"/>
      <c r="E83" s="422"/>
      <c r="F83" s="422"/>
      <c r="G83" s="422"/>
      <c r="H83" s="422"/>
      <c r="I83" s="422"/>
      <c r="J83" s="422"/>
      <c r="K83" s="422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/>
      <c r="Y83" s="422"/>
      <c r="Z83" s="422"/>
      <c r="AA83" s="422"/>
      <c r="AB83" s="423"/>
      <c r="AC83" s="471" t="s">
        <v>234</v>
      </c>
      <c r="AD83" s="471"/>
      <c r="AE83" s="471"/>
      <c r="AF83" s="471"/>
      <c r="AG83" s="11">
        <f t="shared" ref="AG83:AG86" si="129">AK83+AM83+AO83+AQ83+AU83+AW83+AY83+BA83+BC83+BE83+BI83+BK83+BM83+BO83+BQ83+BU83+BW83+BY83+CA83+CC83+CE83+AS83+AI83</f>
        <v>800</v>
      </c>
      <c r="AH83" s="12">
        <f t="shared" ref="AH83:AH86" si="130">AL83+AN83+AP83+AR83+AV83+AX83+AZ83+BB83+BD83+BF83+BJ83+BL83+BN83+BP83+BR83+BV83+BX83+BZ83+CB83+CD83+CF83+AT83+AJ83</f>
        <v>38005</v>
      </c>
      <c r="AI83" s="11"/>
      <c r="AJ83" s="332">
        <v>1052</v>
      </c>
      <c r="AK83" s="11"/>
      <c r="AL83" s="12">
        <v>6138</v>
      </c>
      <c r="AM83" s="11"/>
      <c r="AN83" s="12"/>
      <c r="AO83" s="11"/>
      <c r="AP83" s="12"/>
      <c r="AQ83" s="11"/>
      <c r="AR83" s="12"/>
      <c r="AS83" s="11"/>
      <c r="AT83" s="12">
        <v>28401</v>
      </c>
      <c r="AU83" s="11"/>
      <c r="AV83" s="12"/>
      <c r="AW83" s="11"/>
      <c r="AX83" s="12">
        <v>733</v>
      </c>
      <c r="AY83" s="11"/>
      <c r="AZ83" s="12"/>
      <c r="BA83" s="11"/>
      <c r="BB83" s="12"/>
      <c r="BC83" s="11"/>
      <c r="BD83" s="12"/>
      <c r="BE83" s="11"/>
      <c r="BF83" s="12">
        <v>1181</v>
      </c>
      <c r="BG83" s="11"/>
      <c r="BH83" s="12"/>
      <c r="BI83" s="11"/>
      <c r="BJ83" s="12"/>
      <c r="BK83" s="11"/>
      <c r="BL83" s="12"/>
      <c r="BM83" s="11">
        <v>800</v>
      </c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/>
      <c r="BY83" s="11"/>
      <c r="BZ83" s="12">
        <v>500</v>
      </c>
      <c r="CA83" s="11"/>
      <c r="CB83" s="12"/>
      <c r="CC83" s="11"/>
      <c r="CD83" s="12"/>
      <c r="CE83" s="11"/>
      <c r="CF83" s="12"/>
    </row>
    <row r="84" spans="1:84">
      <c r="A84" s="469" t="s">
        <v>235</v>
      </c>
      <c r="B84" s="470"/>
      <c r="C84" s="421" t="s">
        <v>236</v>
      </c>
      <c r="D84" s="422"/>
      <c r="E84" s="422"/>
      <c r="F84" s="422"/>
      <c r="G84" s="422"/>
      <c r="H84" s="422"/>
      <c r="I84" s="422"/>
      <c r="J84" s="422"/>
      <c r="K84" s="422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/>
      <c r="Y84" s="422"/>
      <c r="Z84" s="422"/>
      <c r="AA84" s="422"/>
      <c r="AB84" s="423"/>
      <c r="AC84" s="471" t="s">
        <v>237</v>
      </c>
      <c r="AD84" s="471"/>
      <c r="AE84" s="471"/>
      <c r="AF84" s="471"/>
      <c r="AG84" s="11">
        <f t="shared" si="129"/>
        <v>0</v>
      </c>
      <c r="AH84" s="12">
        <f t="shared" si="130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  <c r="CC84" s="11"/>
      <c r="CD84" s="12"/>
      <c r="CE84" s="11"/>
      <c r="CF84" s="12"/>
    </row>
    <row r="85" spans="1:84">
      <c r="A85" s="469" t="s">
        <v>238</v>
      </c>
      <c r="B85" s="470"/>
      <c r="C85" s="421" t="s">
        <v>239</v>
      </c>
      <c r="D85" s="422"/>
      <c r="E85" s="422"/>
      <c r="F85" s="422"/>
      <c r="G85" s="422"/>
      <c r="H85" s="422"/>
      <c r="I85" s="422"/>
      <c r="J85" s="422"/>
      <c r="K85" s="422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/>
      <c r="Y85" s="422"/>
      <c r="Z85" s="422"/>
      <c r="AA85" s="422"/>
      <c r="AB85" s="423"/>
      <c r="AC85" s="471" t="s">
        <v>240</v>
      </c>
      <c r="AD85" s="471"/>
      <c r="AE85" s="471"/>
      <c r="AF85" s="471"/>
      <c r="AG85" s="11">
        <f t="shared" si="129"/>
        <v>0</v>
      </c>
      <c r="AH85" s="12">
        <f t="shared" si="130"/>
        <v>100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/>
      <c r="BE85" s="11"/>
      <c r="BF85" s="12">
        <v>100</v>
      </c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  <c r="CC85" s="11"/>
      <c r="CD85" s="12"/>
      <c r="CE85" s="11"/>
      <c r="CF85" s="12"/>
    </row>
    <row r="86" spans="1:84">
      <c r="A86" s="469" t="s">
        <v>241</v>
      </c>
      <c r="B86" s="470"/>
      <c r="C86" s="421" t="s">
        <v>242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71" t="s">
        <v>243</v>
      </c>
      <c r="AD86" s="471"/>
      <c r="AE86" s="471"/>
      <c r="AF86" s="471"/>
      <c r="AG86" s="11">
        <f t="shared" si="129"/>
        <v>0</v>
      </c>
      <c r="AH86" s="12">
        <f t="shared" si="130"/>
        <v>8320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/>
      <c r="AT86" s="12">
        <v>7668</v>
      </c>
      <c r="AU86" s="11"/>
      <c r="AV86" s="12"/>
      <c r="AW86" s="11"/>
      <c r="AX86" s="12">
        <v>198</v>
      </c>
      <c r="AY86" s="11"/>
      <c r="AZ86" s="12"/>
      <c r="BA86" s="11"/>
      <c r="BB86" s="12"/>
      <c r="BC86" s="11"/>
      <c r="BD86" s="12"/>
      <c r="BE86" s="11"/>
      <c r="BF86" s="12">
        <v>319</v>
      </c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/>
      <c r="BZ86" s="12">
        <v>135</v>
      </c>
      <c r="CA86" s="11"/>
      <c r="CB86" s="12"/>
      <c r="CC86" s="11"/>
      <c r="CD86" s="12"/>
      <c r="CE86" s="11"/>
      <c r="CF86" s="12"/>
    </row>
    <row r="87" spans="1:84">
      <c r="A87" s="478" t="s">
        <v>244</v>
      </c>
      <c r="B87" s="479"/>
      <c r="C87" s="425" t="s">
        <v>245</v>
      </c>
      <c r="D87" s="426"/>
      <c r="E87" s="426"/>
      <c r="F87" s="426"/>
      <c r="G87" s="426"/>
      <c r="H87" s="426"/>
      <c r="I87" s="426"/>
      <c r="J87" s="426"/>
      <c r="K87" s="426"/>
      <c r="L87" s="426"/>
      <c r="M87" s="426"/>
      <c r="N87" s="426"/>
      <c r="O87" s="426"/>
      <c r="P87" s="426"/>
      <c r="Q87" s="426"/>
      <c r="R87" s="426"/>
      <c r="S87" s="426"/>
      <c r="T87" s="426"/>
      <c r="U87" s="426"/>
      <c r="V87" s="426"/>
      <c r="W87" s="426"/>
      <c r="X87" s="426"/>
      <c r="Y87" s="426"/>
      <c r="Z87" s="426"/>
      <c r="AA87" s="426"/>
      <c r="AB87" s="427"/>
      <c r="AC87" s="480" t="s">
        <v>246</v>
      </c>
      <c r="AD87" s="480"/>
      <c r="AE87" s="480"/>
      <c r="AF87" s="480"/>
      <c r="AG87" s="13">
        <f t="shared" ref="AG87:AP87" si="131">SUM(AG83:AG86)</f>
        <v>800</v>
      </c>
      <c r="AH87" s="14">
        <f t="shared" si="131"/>
        <v>46425</v>
      </c>
      <c r="AI87" s="13">
        <f t="shared" ref="AI87:AJ87" si="132">SUM(AI83:AI86)</f>
        <v>0</v>
      </c>
      <c r="AJ87" s="14">
        <f t="shared" si="132"/>
        <v>1052</v>
      </c>
      <c r="AK87" s="13">
        <f t="shared" si="131"/>
        <v>0</v>
      </c>
      <c r="AL87" s="14">
        <f t="shared" si="131"/>
        <v>6138</v>
      </c>
      <c r="AM87" s="13">
        <f t="shared" si="131"/>
        <v>0</v>
      </c>
      <c r="AN87" s="14">
        <f t="shared" si="131"/>
        <v>0</v>
      </c>
      <c r="AO87" s="13">
        <f t="shared" si="131"/>
        <v>0</v>
      </c>
      <c r="AP87" s="14">
        <f t="shared" si="131"/>
        <v>0</v>
      </c>
      <c r="AQ87" s="13">
        <f t="shared" ref="AQ87:BB87" si="133">SUM(AQ83:AQ86)</f>
        <v>0</v>
      </c>
      <c r="AR87" s="14">
        <f t="shared" si="133"/>
        <v>0</v>
      </c>
      <c r="AS87" s="13">
        <f t="shared" ref="AS87:AT87" si="134">SUM(AS83:AS86)</f>
        <v>0</v>
      </c>
      <c r="AT87" s="14">
        <f t="shared" si="134"/>
        <v>36069</v>
      </c>
      <c r="AU87" s="13">
        <f t="shared" si="133"/>
        <v>0</v>
      </c>
      <c r="AV87" s="14">
        <f t="shared" si="133"/>
        <v>0</v>
      </c>
      <c r="AW87" s="13">
        <f t="shared" si="133"/>
        <v>0</v>
      </c>
      <c r="AX87" s="14">
        <f t="shared" si="133"/>
        <v>931</v>
      </c>
      <c r="AY87" s="13">
        <f t="shared" si="133"/>
        <v>0</v>
      </c>
      <c r="AZ87" s="14">
        <f t="shared" si="133"/>
        <v>0</v>
      </c>
      <c r="BA87" s="13">
        <f t="shared" si="133"/>
        <v>0</v>
      </c>
      <c r="BB87" s="14">
        <f t="shared" si="133"/>
        <v>0</v>
      </c>
      <c r="BC87" s="13">
        <f t="shared" ref="BC87:BJ87" si="135">SUM(BC83:BC86)</f>
        <v>0</v>
      </c>
      <c r="BD87" s="14">
        <f t="shared" si="135"/>
        <v>0</v>
      </c>
      <c r="BE87" s="13">
        <f t="shared" si="135"/>
        <v>0</v>
      </c>
      <c r="BF87" s="14">
        <f t="shared" si="135"/>
        <v>1600</v>
      </c>
      <c r="BG87" s="13">
        <f t="shared" si="135"/>
        <v>0</v>
      </c>
      <c r="BH87" s="14">
        <f t="shared" si="135"/>
        <v>0</v>
      </c>
      <c r="BI87" s="13">
        <f t="shared" si="135"/>
        <v>0</v>
      </c>
      <c r="BJ87" s="14">
        <f t="shared" si="135"/>
        <v>0</v>
      </c>
      <c r="BK87" s="13">
        <f t="shared" ref="BK87:BP87" si="136">SUM(BK83:BK86)</f>
        <v>0</v>
      </c>
      <c r="BL87" s="14">
        <f t="shared" si="136"/>
        <v>0</v>
      </c>
      <c r="BM87" s="13">
        <f t="shared" si="136"/>
        <v>800</v>
      </c>
      <c r="BN87" s="14">
        <f t="shared" si="136"/>
        <v>0</v>
      </c>
      <c r="BO87" s="13">
        <f t="shared" si="136"/>
        <v>0</v>
      </c>
      <c r="BP87" s="14">
        <f t="shared" si="136"/>
        <v>0</v>
      </c>
      <c r="BQ87" s="13">
        <f t="shared" ref="BQ87:CD87" si="137">SUM(BQ83:BQ86)</f>
        <v>0</v>
      </c>
      <c r="BR87" s="14">
        <f t="shared" si="137"/>
        <v>0</v>
      </c>
      <c r="BS87" s="13">
        <f t="shared" ref="BS87:BT87" si="138">SUM(BS83:BS86)</f>
        <v>0</v>
      </c>
      <c r="BT87" s="14">
        <f t="shared" si="138"/>
        <v>0</v>
      </c>
      <c r="BU87" s="13">
        <f t="shared" si="137"/>
        <v>0</v>
      </c>
      <c r="BV87" s="14">
        <f t="shared" si="137"/>
        <v>0</v>
      </c>
      <c r="BW87" s="13">
        <f t="shared" si="137"/>
        <v>0</v>
      </c>
      <c r="BX87" s="14">
        <f t="shared" si="137"/>
        <v>0</v>
      </c>
      <c r="BY87" s="13">
        <f t="shared" si="137"/>
        <v>0</v>
      </c>
      <c r="BZ87" s="14">
        <f t="shared" si="137"/>
        <v>635</v>
      </c>
      <c r="CA87" s="13">
        <f t="shared" si="137"/>
        <v>0</v>
      </c>
      <c r="CB87" s="14">
        <f t="shared" si="137"/>
        <v>0</v>
      </c>
      <c r="CC87" s="13">
        <f t="shared" si="137"/>
        <v>0</v>
      </c>
      <c r="CD87" s="14">
        <f t="shared" si="137"/>
        <v>0</v>
      </c>
      <c r="CE87" s="13">
        <f t="shared" ref="CE87:CF87" si="139">SUM(CE83:CE86)</f>
        <v>0</v>
      </c>
      <c r="CF87" s="14">
        <f t="shared" si="139"/>
        <v>0</v>
      </c>
    </row>
    <row r="88" spans="1:84">
      <c r="A88" s="469" t="s">
        <v>247</v>
      </c>
      <c r="B88" s="470"/>
      <c r="C88" s="421" t="s">
        <v>248</v>
      </c>
      <c r="D88" s="422"/>
      <c r="E88" s="422"/>
      <c r="F88" s="422"/>
      <c r="G88" s="422"/>
      <c r="H88" s="422"/>
      <c r="I88" s="422"/>
      <c r="J88" s="422"/>
      <c r="K88" s="422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/>
      <c r="Y88" s="422"/>
      <c r="Z88" s="422"/>
      <c r="AA88" s="422"/>
      <c r="AB88" s="423"/>
      <c r="AC88" s="471" t="s">
        <v>249</v>
      </c>
      <c r="AD88" s="471"/>
      <c r="AE88" s="471"/>
      <c r="AF88" s="471"/>
      <c r="AG88" s="11">
        <f t="shared" ref="AG88:AG95" si="140">AK88+AM88+AO88+AQ88+AU88+AW88+AY88+BA88+BC88+BE88+BI88+BK88+BM88+BO88+BQ88+BU88+BW88+BY88+CA88+CC88+CE88+AS88+AI88</f>
        <v>0</v>
      </c>
      <c r="AH88" s="12">
        <f t="shared" ref="AH88:AH95" si="141">AL88+AN88+AP88+AR88+AV88+AX88+AZ88+BB88+BD88+BF88+BJ88+BL88+BN88+BP88+BR88+BV88+BX88+BZ88+CB88+CD88+CF88+AT88+AJ88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  <c r="CC88" s="11"/>
      <c r="CD88" s="12"/>
      <c r="CE88" s="11"/>
      <c r="CF88" s="12"/>
    </row>
    <row r="89" spans="1:84">
      <c r="A89" s="469" t="s">
        <v>250</v>
      </c>
      <c r="B89" s="470"/>
      <c r="C89" s="421" t="s">
        <v>251</v>
      </c>
      <c r="D89" s="422"/>
      <c r="E89" s="422"/>
      <c r="F89" s="422"/>
      <c r="G89" s="422"/>
      <c r="H89" s="422"/>
      <c r="I89" s="422"/>
      <c r="J89" s="422"/>
      <c r="K89" s="422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/>
      <c r="Y89" s="422"/>
      <c r="Z89" s="422"/>
      <c r="AA89" s="422"/>
      <c r="AB89" s="423"/>
      <c r="AC89" s="471" t="s">
        <v>252</v>
      </c>
      <c r="AD89" s="471"/>
      <c r="AE89" s="471"/>
      <c r="AF89" s="471"/>
      <c r="AG89" s="11">
        <f t="shared" si="140"/>
        <v>0</v>
      </c>
      <c r="AH89" s="12">
        <f t="shared" si="141"/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  <c r="CC89" s="11"/>
      <c r="CD89" s="12"/>
      <c r="CE89" s="11"/>
      <c r="CF89" s="12"/>
    </row>
    <row r="90" spans="1:84">
      <c r="A90" s="469" t="s">
        <v>253</v>
      </c>
      <c r="B90" s="470"/>
      <c r="C90" s="421" t="s">
        <v>254</v>
      </c>
      <c r="D90" s="422"/>
      <c r="E90" s="422"/>
      <c r="F90" s="422"/>
      <c r="G90" s="422"/>
      <c r="H90" s="422"/>
      <c r="I90" s="422"/>
      <c r="J90" s="422"/>
      <c r="K90" s="422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/>
      <c r="Y90" s="422"/>
      <c r="Z90" s="422"/>
      <c r="AA90" s="422"/>
      <c r="AB90" s="423"/>
      <c r="AC90" s="471" t="s">
        <v>255</v>
      </c>
      <c r="AD90" s="471"/>
      <c r="AE90" s="471"/>
      <c r="AF90" s="471"/>
      <c r="AG90" s="11">
        <f t="shared" si="140"/>
        <v>0</v>
      </c>
      <c r="AH90" s="12">
        <f t="shared" si="141"/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  <c r="CC90" s="11"/>
      <c r="CD90" s="12"/>
      <c r="CE90" s="11"/>
      <c r="CF90" s="12"/>
    </row>
    <row r="91" spans="1:84">
      <c r="A91" s="469" t="s">
        <v>256</v>
      </c>
      <c r="B91" s="470"/>
      <c r="C91" s="421" t="s">
        <v>257</v>
      </c>
      <c r="D91" s="422"/>
      <c r="E91" s="422"/>
      <c r="F91" s="422"/>
      <c r="G91" s="422"/>
      <c r="H91" s="422"/>
      <c r="I91" s="422"/>
      <c r="J91" s="422"/>
      <c r="K91" s="422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/>
      <c r="Y91" s="422"/>
      <c r="Z91" s="422"/>
      <c r="AA91" s="422"/>
      <c r="AB91" s="423"/>
      <c r="AC91" s="471" t="s">
        <v>258</v>
      </c>
      <c r="AD91" s="471"/>
      <c r="AE91" s="471"/>
      <c r="AF91" s="471"/>
      <c r="AG91" s="11">
        <f t="shared" si="140"/>
        <v>0</v>
      </c>
      <c r="AH91" s="12">
        <f t="shared" si="141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  <c r="CC91" s="11"/>
      <c r="CD91" s="12"/>
      <c r="CE91" s="11"/>
      <c r="CF91" s="12"/>
    </row>
    <row r="92" spans="1:84">
      <c r="A92" s="469" t="s">
        <v>259</v>
      </c>
      <c r="B92" s="470"/>
      <c r="C92" s="421" t="s">
        <v>260</v>
      </c>
      <c r="D92" s="422"/>
      <c r="E92" s="422"/>
      <c r="F92" s="422"/>
      <c r="G92" s="422"/>
      <c r="H92" s="422"/>
      <c r="I92" s="422"/>
      <c r="J92" s="422"/>
      <c r="K92" s="422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/>
      <c r="Y92" s="422"/>
      <c r="Z92" s="422"/>
      <c r="AA92" s="422"/>
      <c r="AB92" s="423"/>
      <c r="AC92" s="471" t="s">
        <v>261</v>
      </c>
      <c r="AD92" s="471"/>
      <c r="AE92" s="471"/>
      <c r="AF92" s="471"/>
      <c r="AG92" s="11">
        <f t="shared" si="140"/>
        <v>0</v>
      </c>
      <c r="AH92" s="12">
        <f t="shared" si="141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  <c r="CC92" s="11"/>
      <c r="CD92" s="12"/>
      <c r="CE92" s="11"/>
      <c r="CF92" s="12"/>
    </row>
    <row r="93" spans="1:84">
      <c r="A93" s="469" t="s">
        <v>262</v>
      </c>
      <c r="B93" s="470"/>
      <c r="C93" s="421" t="s">
        <v>263</v>
      </c>
      <c r="D93" s="422"/>
      <c r="E93" s="422"/>
      <c r="F93" s="422"/>
      <c r="G93" s="422"/>
      <c r="H93" s="422"/>
      <c r="I93" s="422"/>
      <c r="J93" s="422"/>
      <c r="K93" s="422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/>
      <c r="Y93" s="422"/>
      <c r="Z93" s="422"/>
      <c r="AA93" s="422"/>
      <c r="AB93" s="423"/>
      <c r="AC93" s="471" t="s">
        <v>264</v>
      </c>
      <c r="AD93" s="471"/>
      <c r="AE93" s="471"/>
      <c r="AF93" s="471"/>
      <c r="AG93" s="11">
        <f t="shared" si="140"/>
        <v>0</v>
      </c>
      <c r="AH93" s="12">
        <f t="shared" si="141"/>
        <v>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/>
      <c r="BP93" s="12"/>
      <c r="BQ93" s="11"/>
      <c r="BR93" s="12"/>
      <c r="BS93" s="11">
        <v>500</v>
      </c>
      <c r="BT93" s="12"/>
      <c r="BU93" s="11"/>
      <c r="BV93" s="12"/>
      <c r="BW93" s="11"/>
      <c r="BX93" s="12"/>
      <c r="BY93" s="11"/>
      <c r="BZ93" s="12"/>
      <c r="CA93" s="11"/>
      <c r="CB93" s="12"/>
      <c r="CC93" s="11"/>
      <c r="CD93" s="12"/>
      <c r="CE93" s="11"/>
      <c r="CF93" s="12"/>
    </row>
    <row r="94" spans="1:84">
      <c r="A94" s="469" t="s">
        <v>265</v>
      </c>
      <c r="B94" s="470"/>
      <c r="C94" s="421" t="s">
        <v>266</v>
      </c>
      <c r="D94" s="422"/>
      <c r="E94" s="422"/>
      <c r="F94" s="422"/>
      <c r="G94" s="422"/>
      <c r="H94" s="422"/>
      <c r="I94" s="422"/>
      <c r="J94" s="422"/>
      <c r="K94" s="422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/>
      <c r="Y94" s="422"/>
      <c r="Z94" s="422"/>
      <c r="AA94" s="422"/>
      <c r="AB94" s="423"/>
      <c r="AC94" s="471" t="s">
        <v>267</v>
      </c>
      <c r="AD94" s="471"/>
      <c r="AE94" s="471"/>
      <c r="AF94" s="471"/>
      <c r="AG94" s="11">
        <f t="shared" si="140"/>
        <v>0</v>
      </c>
      <c r="AH94" s="12">
        <f t="shared" si="141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  <c r="CC94" s="11"/>
      <c r="CD94" s="12"/>
      <c r="CE94" s="11"/>
      <c r="CF94" s="12"/>
    </row>
    <row r="95" spans="1:84">
      <c r="A95" s="469" t="s">
        <v>268</v>
      </c>
      <c r="B95" s="470"/>
      <c r="C95" s="421" t="s">
        <v>269</v>
      </c>
      <c r="D95" s="422"/>
      <c r="E95" s="422"/>
      <c r="F95" s="422"/>
      <c r="G95" s="422"/>
      <c r="H95" s="422"/>
      <c r="I95" s="422"/>
      <c r="J95" s="422"/>
      <c r="K95" s="422"/>
      <c r="L95" s="422"/>
      <c r="M95" s="422"/>
      <c r="N95" s="422"/>
      <c r="O95" s="422"/>
      <c r="P95" s="422"/>
      <c r="Q95" s="422"/>
      <c r="R95" s="422"/>
      <c r="S95" s="422"/>
      <c r="T95" s="422"/>
      <c r="U95" s="422"/>
      <c r="V95" s="422"/>
      <c r="W95" s="422"/>
      <c r="X95" s="422"/>
      <c r="Y95" s="422"/>
      <c r="Z95" s="422"/>
      <c r="AA95" s="422"/>
      <c r="AB95" s="423"/>
      <c r="AC95" s="471" t="s">
        <v>270</v>
      </c>
      <c r="AD95" s="471"/>
      <c r="AE95" s="471"/>
      <c r="AF95" s="471"/>
      <c r="AG95" s="11">
        <f t="shared" si="140"/>
        <v>0</v>
      </c>
      <c r="AH95" s="12">
        <f t="shared" si="141"/>
        <v>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/>
      <c r="BP95" s="12"/>
      <c r="BQ95" s="11"/>
      <c r="BR95" s="12"/>
      <c r="BS95" s="11">
        <v>690</v>
      </c>
      <c r="BT95" s="12"/>
      <c r="BU95" s="11"/>
      <c r="BV95" s="12"/>
      <c r="BW95" s="11"/>
      <c r="BX95" s="12"/>
      <c r="BY95" s="11"/>
      <c r="BZ95" s="12"/>
      <c r="CA95" s="11"/>
      <c r="CB95" s="12"/>
      <c r="CC95" s="11"/>
      <c r="CD95" s="12"/>
      <c r="CE95" s="11"/>
      <c r="CF95" s="12"/>
    </row>
    <row r="96" spans="1:84" ht="15.75" thickBot="1">
      <c r="A96" s="472" t="s">
        <v>271</v>
      </c>
      <c r="B96" s="473"/>
      <c r="C96" s="474" t="s">
        <v>272</v>
      </c>
      <c r="D96" s="475"/>
      <c r="E96" s="475"/>
      <c r="F96" s="475"/>
      <c r="G96" s="475"/>
      <c r="H96" s="475"/>
      <c r="I96" s="475"/>
      <c r="J96" s="475"/>
      <c r="K96" s="475"/>
      <c r="L96" s="475"/>
      <c r="M96" s="475"/>
      <c r="N96" s="475"/>
      <c r="O96" s="475"/>
      <c r="P96" s="475"/>
      <c r="Q96" s="475"/>
      <c r="R96" s="475"/>
      <c r="S96" s="475"/>
      <c r="T96" s="475"/>
      <c r="U96" s="475"/>
      <c r="V96" s="475"/>
      <c r="W96" s="475"/>
      <c r="X96" s="475"/>
      <c r="Y96" s="475"/>
      <c r="Z96" s="475"/>
      <c r="AA96" s="475"/>
      <c r="AB96" s="476"/>
      <c r="AC96" s="477" t="s">
        <v>273</v>
      </c>
      <c r="AD96" s="477"/>
      <c r="AE96" s="477"/>
      <c r="AF96" s="477"/>
      <c r="AG96" s="17">
        <f t="shared" ref="AG96:AP96" si="142">SUM(AG88:AG95)</f>
        <v>0</v>
      </c>
      <c r="AH96" s="18">
        <f t="shared" si="142"/>
        <v>0</v>
      </c>
      <c r="AI96" s="17">
        <f t="shared" ref="AI96:AJ96" si="143">SUM(AI88:AI95)</f>
        <v>0</v>
      </c>
      <c r="AJ96" s="18">
        <f t="shared" si="143"/>
        <v>0</v>
      </c>
      <c r="AK96" s="17">
        <f t="shared" si="142"/>
        <v>0</v>
      </c>
      <c r="AL96" s="18">
        <f t="shared" si="142"/>
        <v>0</v>
      </c>
      <c r="AM96" s="17">
        <f t="shared" si="142"/>
        <v>0</v>
      </c>
      <c r="AN96" s="18">
        <f t="shared" si="142"/>
        <v>0</v>
      </c>
      <c r="AO96" s="17">
        <f t="shared" si="142"/>
        <v>0</v>
      </c>
      <c r="AP96" s="18">
        <f t="shared" si="142"/>
        <v>0</v>
      </c>
      <c r="AQ96" s="17">
        <f t="shared" ref="AQ96:BB96" si="144">SUM(AQ88:AQ95)</f>
        <v>0</v>
      </c>
      <c r="AR96" s="18">
        <f t="shared" si="144"/>
        <v>0</v>
      </c>
      <c r="AS96" s="17">
        <f t="shared" ref="AS96:AT96" si="145">SUM(AS88:AS95)</f>
        <v>0</v>
      </c>
      <c r="AT96" s="18">
        <f t="shared" si="145"/>
        <v>0</v>
      </c>
      <c r="AU96" s="17">
        <f t="shared" si="144"/>
        <v>0</v>
      </c>
      <c r="AV96" s="18">
        <f t="shared" si="144"/>
        <v>0</v>
      </c>
      <c r="AW96" s="17">
        <f t="shared" si="144"/>
        <v>0</v>
      </c>
      <c r="AX96" s="18">
        <f t="shared" si="144"/>
        <v>0</v>
      </c>
      <c r="AY96" s="17">
        <f t="shared" si="144"/>
        <v>0</v>
      </c>
      <c r="AZ96" s="18">
        <f t="shared" si="144"/>
        <v>0</v>
      </c>
      <c r="BA96" s="17">
        <f t="shared" si="144"/>
        <v>0</v>
      </c>
      <c r="BB96" s="18">
        <f t="shared" si="144"/>
        <v>0</v>
      </c>
      <c r="BC96" s="17">
        <f t="shared" ref="BC96:BJ96" si="146">SUM(BC88:BC95)</f>
        <v>0</v>
      </c>
      <c r="BD96" s="18">
        <f t="shared" si="146"/>
        <v>0</v>
      </c>
      <c r="BE96" s="17">
        <f t="shared" si="146"/>
        <v>0</v>
      </c>
      <c r="BF96" s="18">
        <f t="shared" si="146"/>
        <v>0</v>
      </c>
      <c r="BG96" s="17">
        <f t="shared" ref="BG96:BH96" si="147">SUM(BG88:BG95)</f>
        <v>0</v>
      </c>
      <c r="BH96" s="18">
        <f t="shared" si="147"/>
        <v>0</v>
      </c>
      <c r="BI96" s="17">
        <f t="shared" si="146"/>
        <v>0</v>
      </c>
      <c r="BJ96" s="18">
        <f t="shared" si="146"/>
        <v>0</v>
      </c>
      <c r="BK96" s="17">
        <f t="shared" ref="BK96:BP96" si="148">SUM(BK88:BK95)</f>
        <v>0</v>
      </c>
      <c r="BL96" s="18">
        <f t="shared" si="148"/>
        <v>0</v>
      </c>
      <c r="BM96" s="17">
        <f t="shared" si="148"/>
        <v>0</v>
      </c>
      <c r="BN96" s="18">
        <f t="shared" si="148"/>
        <v>0</v>
      </c>
      <c r="BO96" s="17">
        <f t="shared" si="148"/>
        <v>0</v>
      </c>
      <c r="BP96" s="18">
        <f t="shared" si="148"/>
        <v>0</v>
      </c>
      <c r="BQ96" s="17">
        <f t="shared" ref="BQ96:CD96" si="149">SUM(BQ88:BQ95)</f>
        <v>0</v>
      </c>
      <c r="BR96" s="18">
        <f t="shared" si="149"/>
        <v>0</v>
      </c>
      <c r="BS96" s="17">
        <f t="shared" ref="BS96:BT96" si="150">SUM(BS88:BS95)</f>
        <v>1190</v>
      </c>
      <c r="BT96" s="18">
        <f t="shared" si="150"/>
        <v>0</v>
      </c>
      <c r="BU96" s="17">
        <f t="shared" si="149"/>
        <v>0</v>
      </c>
      <c r="BV96" s="18">
        <f t="shared" si="149"/>
        <v>0</v>
      </c>
      <c r="BW96" s="17">
        <f t="shared" si="149"/>
        <v>0</v>
      </c>
      <c r="BX96" s="18">
        <f t="shared" si="149"/>
        <v>0</v>
      </c>
      <c r="BY96" s="17">
        <f t="shared" si="149"/>
        <v>0</v>
      </c>
      <c r="BZ96" s="18">
        <f t="shared" si="149"/>
        <v>0</v>
      </c>
      <c r="CA96" s="17">
        <f t="shared" si="149"/>
        <v>0</v>
      </c>
      <c r="CB96" s="18">
        <f t="shared" si="149"/>
        <v>0</v>
      </c>
      <c r="CC96" s="17">
        <f t="shared" si="149"/>
        <v>0</v>
      </c>
      <c r="CD96" s="18">
        <f t="shared" si="149"/>
        <v>0</v>
      </c>
      <c r="CE96" s="17">
        <f t="shared" ref="CE96:CF96" si="151">SUM(CE88:CE95)</f>
        <v>0</v>
      </c>
      <c r="CF96" s="18">
        <f t="shared" si="151"/>
        <v>0</v>
      </c>
    </row>
    <row r="97" spans="1:84" ht="15.75" thickBot="1">
      <c r="A97" s="465" t="s">
        <v>274</v>
      </c>
      <c r="B97" s="466"/>
      <c r="C97" s="434" t="s">
        <v>275</v>
      </c>
      <c r="D97" s="435"/>
      <c r="E97" s="435"/>
      <c r="F97" s="435"/>
      <c r="G97" s="435"/>
      <c r="H97" s="435"/>
      <c r="I97" s="435"/>
      <c r="J97" s="435"/>
      <c r="K97" s="435"/>
      <c r="L97" s="435"/>
      <c r="M97" s="435"/>
      <c r="N97" s="435"/>
      <c r="O97" s="435"/>
      <c r="P97" s="435"/>
      <c r="Q97" s="435"/>
      <c r="R97" s="435"/>
      <c r="S97" s="435"/>
      <c r="T97" s="435"/>
      <c r="U97" s="435"/>
      <c r="V97" s="435"/>
      <c r="W97" s="435"/>
      <c r="X97" s="435"/>
      <c r="Y97" s="435"/>
      <c r="Z97" s="435"/>
      <c r="AA97" s="435"/>
      <c r="AB97" s="456"/>
      <c r="AC97" s="467" t="s">
        <v>276</v>
      </c>
      <c r="AD97" s="467"/>
      <c r="AE97" s="467"/>
      <c r="AF97" s="467"/>
      <c r="AG97" s="19">
        <f>SUM(AG96,AG87,AG82,AG74,AG61)+AG26+AG27+AG52</f>
        <v>1680622</v>
      </c>
      <c r="AH97" s="20">
        <f>SUM(AH96,AH87,AH82,AH74,AH61)+AH26+AH27+AH52</f>
        <v>1764024</v>
      </c>
      <c r="AI97" s="19">
        <f t="shared" ref="AI97:AJ97" si="152">SUM(AI96,AI87,AI82,AI74,AI61)+AI26+AI27+AI52</f>
        <v>0</v>
      </c>
      <c r="AJ97" s="20">
        <f t="shared" si="152"/>
        <v>3212</v>
      </c>
      <c r="AK97" s="19">
        <f t="shared" ref="AK97:AP97" si="153">SUM(AK96,AK87,AK82,AK74,AK61)+AK26+AK27+AK52</f>
        <v>257232</v>
      </c>
      <c r="AL97" s="20">
        <f t="shared" si="153"/>
        <v>206161</v>
      </c>
      <c r="AM97" s="19">
        <f t="shared" si="153"/>
        <v>1320721</v>
      </c>
      <c r="AN97" s="20">
        <f t="shared" si="153"/>
        <v>1363921</v>
      </c>
      <c r="AO97" s="19">
        <f t="shared" si="153"/>
        <v>5639</v>
      </c>
      <c r="AP97" s="21">
        <f t="shared" si="153"/>
        <v>5832</v>
      </c>
      <c r="AQ97" s="19">
        <f t="shared" ref="AQ97:BB97" si="154">SUM(AQ96,AQ87,AQ82,AQ74,AQ61)+AQ26+AQ27+AQ52</f>
        <v>7761</v>
      </c>
      <c r="AR97" s="21">
        <f t="shared" si="154"/>
        <v>6598</v>
      </c>
      <c r="AS97" s="19">
        <f t="shared" ref="AS97:AT97" si="155">SUM(AS96,AS87,AS82,AS74,AS61)+AS26+AS27+AS52</f>
        <v>0</v>
      </c>
      <c r="AT97" s="21">
        <f t="shared" si="155"/>
        <v>36069</v>
      </c>
      <c r="AU97" s="19">
        <f t="shared" si="154"/>
        <v>13444</v>
      </c>
      <c r="AV97" s="21">
        <f t="shared" si="154"/>
        <v>14353</v>
      </c>
      <c r="AW97" s="19">
        <f t="shared" si="154"/>
        <v>99</v>
      </c>
      <c r="AX97" s="21">
        <f t="shared" si="154"/>
        <v>1979</v>
      </c>
      <c r="AY97" s="19">
        <f t="shared" si="154"/>
        <v>20472</v>
      </c>
      <c r="AZ97" s="21">
        <f t="shared" si="154"/>
        <v>24269</v>
      </c>
      <c r="BA97" s="19">
        <f t="shared" si="154"/>
        <v>796</v>
      </c>
      <c r="BB97" s="21">
        <f t="shared" si="154"/>
        <v>3780</v>
      </c>
      <c r="BC97" s="19">
        <f t="shared" ref="BC97:BJ97" si="156">SUM(BC96,BC87,BC82,BC74,BC61)+BC26+BC27+BC52</f>
        <v>6478</v>
      </c>
      <c r="BD97" s="21">
        <f t="shared" si="156"/>
        <v>6400</v>
      </c>
      <c r="BE97" s="19">
        <f t="shared" si="156"/>
        <v>17153</v>
      </c>
      <c r="BF97" s="21">
        <f t="shared" si="156"/>
        <v>10526</v>
      </c>
      <c r="BG97" s="19">
        <f t="shared" ref="BG97:BH97" si="157">SUM(BG96,BG87,BG82,BG74,BG61)+BG26+BG27+BG52</f>
        <v>2000</v>
      </c>
      <c r="BH97" s="21">
        <f t="shared" si="157"/>
        <v>0</v>
      </c>
      <c r="BI97" s="19">
        <f t="shared" si="156"/>
        <v>700</v>
      </c>
      <c r="BJ97" s="21">
        <f t="shared" si="156"/>
        <v>639</v>
      </c>
      <c r="BK97" s="19">
        <f t="shared" ref="BK97:BP97" si="158">SUM(BK96,BK87,BK82,BK74,BK61)+BK26+BK27+BK52</f>
        <v>6797</v>
      </c>
      <c r="BL97" s="21">
        <f t="shared" si="158"/>
        <v>7058</v>
      </c>
      <c r="BM97" s="19">
        <f t="shared" si="158"/>
        <v>4705</v>
      </c>
      <c r="BN97" s="21">
        <f t="shared" si="158"/>
        <v>14101</v>
      </c>
      <c r="BO97" s="19">
        <f t="shared" si="158"/>
        <v>1350</v>
      </c>
      <c r="BP97" s="21">
        <f t="shared" si="158"/>
        <v>9155</v>
      </c>
      <c r="BQ97" s="19">
        <f t="shared" ref="BQ97:CD97" si="159">SUM(BQ96,BQ87,BQ82,BQ74,BQ61)+BQ26+BQ27+BQ52</f>
        <v>1595</v>
      </c>
      <c r="BR97" s="21">
        <f t="shared" si="159"/>
        <v>3739</v>
      </c>
      <c r="BS97" s="19">
        <f t="shared" ref="BS97:BT97" si="160">SUM(BS96,BS87,BS82,BS74,BS61)+BS26+BS27+BS52</f>
        <v>1190</v>
      </c>
      <c r="BT97" s="21">
        <f t="shared" si="160"/>
        <v>0</v>
      </c>
      <c r="BU97" s="19">
        <f t="shared" si="159"/>
        <v>1053</v>
      </c>
      <c r="BV97" s="21">
        <f t="shared" si="159"/>
        <v>0</v>
      </c>
      <c r="BW97" s="19">
        <f t="shared" si="159"/>
        <v>8774</v>
      </c>
      <c r="BX97" s="21">
        <f t="shared" si="159"/>
        <v>35133</v>
      </c>
      <c r="BY97" s="19">
        <f t="shared" si="159"/>
        <v>3876</v>
      </c>
      <c r="BZ97" s="21">
        <f t="shared" si="159"/>
        <v>8200</v>
      </c>
      <c r="CA97" s="19">
        <f t="shared" si="159"/>
        <v>22</v>
      </c>
      <c r="CB97" s="21">
        <f t="shared" si="159"/>
        <v>51</v>
      </c>
      <c r="CC97" s="19">
        <f t="shared" si="159"/>
        <v>1245</v>
      </c>
      <c r="CD97" s="21">
        <f t="shared" si="159"/>
        <v>1751</v>
      </c>
      <c r="CE97" s="19">
        <f t="shared" ref="CE97:CF97" si="161">SUM(CE96,CE87,CE82,CE74,CE61)+CE26+CE27+CE52</f>
        <v>710</v>
      </c>
      <c r="CF97" s="21">
        <f t="shared" si="161"/>
        <v>1097</v>
      </c>
    </row>
    <row r="98" spans="1:84">
      <c r="AK98" s="16"/>
      <c r="AL98" s="16"/>
      <c r="AM98" s="16"/>
      <c r="AN98" s="16"/>
      <c r="AO98" s="16"/>
      <c r="AQ98" s="16"/>
      <c r="AU98" s="16"/>
      <c r="AW98" s="16"/>
      <c r="AY98" s="16"/>
      <c r="BA98" s="16"/>
      <c r="BC98" s="16"/>
      <c r="BE98" s="16"/>
      <c r="BI98" s="16"/>
      <c r="BK98" s="16"/>
      <c r="BM98" s="16"/>
      <c r="BO98" s="16"/>
      <c r="BQ98" s="16"/>
      <c r="BU98" s="16"/>
      <c r="BW98" s="16"/>
      <c r="BY98" s="16"/>
      <c r="CA98" s="16"/>
      <c r="CC98" s="16"/>
      <c r="CE98" s="16"/>
    </row>
    <row r="99" spans="1:84">
      <c r="AK99" s="16"/>
      <c r="AL99" s="16"/>
      <c r="AM99" s="16"/>
      <c r="AN99" s="16"/>
      <c r="AO99" s="16"/>
      <c r="AQ99" s="16"/>
      <c r="AU99" s="16"/>
      <c r="AW99" s="16"/>
      <c r="AY99" s="16"/>
      <c r="BA99" s="16"/>
      <c r="BC99" s="16"/>
      <c r="BE99" s="16"/>
      <c r="BI99" s="16"/>
      <c r="BK99" s="16"/>
      <c r="BM99" s="16"/>
      <c r="BO99" s="16"/>
      <c r="BQ99" s="16"/>
      <c r="BU99" s="16"/>
      <c r="BW99" s="16"/>
      <c r="BY99" s="16"/>
      <c r="CA99" s="16"/>
      <c r="CC99" s="16"/>
      <c r="CE99" s="16"/>
    </row>
    <row r="100" spans="1:84">
      <c r="AK100" s="16"/>
      <c r="AL100" s="16"/>
      <c r="AM100" s="16"/>
      <c r="AN100" s="16"/>
      <c r="AO100" s="16"/>
      <c r="AQ100" s="16"/>
      <c r="AU100" s="16"/>
      <c r="AW100" s="16"/>
      <c r="AY100" s="16"/>
      <c r="BA100" s="16"/>
      <c r="BC100" s="16"/>
      <c r="BE100" s="16"/>
      <c r="BI100" s="16"/>
      <c r="BK100" s="16"/>
      <c r="BM100" s="16"/>
      <c r="BO100" s="16"/>
      <c r="BQ100" s="16"/>
      <c r="BU100" s="16"/>
      <c r="BW100" s="16"/>
      <c r="BY100" s="16"/>
      <c r="CA100" s="16"/>
      <c r="CC100" s="16"/>
      <c r="CE100" s="16"/>
    </row>
    <row r="101" spans="1:84">
      <c r="AK101" s="16"/>
      <c r="AL101" s="16"/>
      <c r="AM101" s="16"/>
      <c r="AN101" s="16"/>
      <c r="AO101" s="16"/>
      <c r="AQ101" s="16"/>
      <c r="AU101" s="16"/>
      <c r="AW101" s="16"/>
      <c r="AY101" s="16"/>
      <c r="BA101" s="16"/>
      <c r="BC101" s="16"/>
      <c r="BE101" s="16"/>
      <c r="BI101" s="16"/>
      <c r="BK101" s="16"/>
      <c r="BM101" s="16"/>
      <c r="BO101" s="16"/>
      <c r="BQ101" s="16"/>
      <c r="BU101" s="16"/>
      <c r="BW101" s="16"/>
      <c r="BY101" s="16"/>
      <c r="CA101" s="16"/>
      <c r="CC101" s="16"/>
      <c r="CE101" s="16"/>
    </row>
    <row r="102" spans="1:84">
      <c r="AK102" s="16"/>
      <c r="AL102" s="16"/>
      <c r="AM102" s="16"/>
      <c r="AN102" s="16"/>
      <c r="AO102" s="16"/>
      <c r="AQ102" s="16"/>
      <c r="AU102" s="16"/>
      <c r="AW102" s="16"/>
      <c r="AY102" s="16"/>
      <c r="BA102" s="16"/>
      <c r="BC102" s="16"/>
      <c r="BE102" s="16"/>
      <c r="BI102" s="16"/>
      <c r="BK102" s="16"/>
      <c r="BM102" s="16"/>
      <c r="BO102" s="16"/>
      <c r="BQ102" s="16"/>
      <c r="BU102" s="16"/>
      <c r="BW102" s="16"/>
      <c r="BY102" s="16"/>
      <c r="CA102" s="16"/>
      <c r="CC102" s="16"/>
      <c r="CE102" s="16"/>
    </row>
    <row r="103" spans="1:84">
      <c r="AK103" s="16"/>
      <c r="AL103" s="16"/>
      <c r="AM103" s="16"/>
      <c r="AN103" s="16"/>
      <c r="AO103" s="16"/>
      <c r="AQ103" s="16"/>
      <c r="AU103" s="16"/>
      <c r="AW103" s="16"/>
      <c r="AY103" s="16"/>
      <c r="BA103" s="16"/>
      <c r="BC103" s="16"/>
      <c r="BE103" s="16"/>
      <c r="BI103" s="16"/>
      <c r="BK103" s="16"/>
      <c r="BM103" s="16"/>
      <c r="BO103" s="16"/>
      <c r="BQ103" s="16"/>
      <c r="BU103" s="16"/>
      <c r="BW103" s="16"/>
      <c r="BY103" s="16"/>
      <c r="CA103" s="16"/>
      <c r="CC103" s="16"/>
      <c r="CE103" s="16"/>
    </row>
    <row r="104" spans="1:84">
      <c r="AK104" s="16"/>
      <c r="AL104" s="16"/>
      <c r="AM104" s="16"/>
      <c r="AN104" s="16"/>
      <c r="AO104" s="16"/>
      <c r="AQ104" s="16"/>
      <c r="AU104" s="16"/>
      <c r="AW104" s="16"/>
      <c r="AY104" s="16"/>
      <c r="BA104" s="16"/>
      <c r="BC104" s="16"/>
      <c r="BE104" s="16"/>
      <c r="BI104" s="16"/>
      <c r="BK104" s="16"/>
      <c r="BM104" s="16"/>
      <c r="BO104" s="16"/>
      <c r="BQ104" s="16"/>
      <c r="BU104" s="16"/>
      <c r="BW104" s="16"/>
      <c r="BY104" s="16"/>
      <c r="CA104" s="16"/>
      <c r="CC104" s="16"/>
      <c r="CE104" s="16"/>
    </row>
    <row r="105" spans="1:84">
      <c r="AK105" s="16"/>
      <c r="AL105" s="16"/>
      <c r="AM105" s="16"/>
      <c r="AN105" s="16"/>
      <c r="AO105" s="16"/>
      <c r="AQ105" s="16"/>
      <c r="AU105" s="16"/>
      <c r="AW105" s="16"/>
      <c r="AY105" s="16"/>
      <c r="BA105" s="16"/>
      <c r="BC105" s="16"/>
      <c r="BE105" s="16"/>
      <c r="BI105" s="16"/>
      <c r="BK105" s="16"/>
      <c r="BM105" s="16"/>
      <c r="BO105" s="16"/>
      <c r="BQ105" s="16"/>
      <c r="BU105" s="16"/>
      <c r="BW105" s="16"/>
      <c r="BY105" s="16"/>
      <c r="CA105" s="16"/>
      <c r="CC105" s="16"/>
      <c r="CE105" s="16"/>
    </row>
    <row r="106" spans="1:84">
      <c r="AK106" s="16"/>
      <c r="AL106" s="16"/>
      <c r="AM106" s="16"/>
      <c r="AN106" s="16"/>
      <c r="AO106" s="16"/>
      <c r="AQ106" s="16"/>
      <c r="AU106" s="16"/>
      <c r="AW106" s="16"/>
      <c r="AY106" s="16"/>
      <c r="BA106" s="16"/>
      <c r="BC106" s="16"/>
      <c r="BE106" s="16"/>
      <c r="BI106" s="16"/>
      <c r="BK106" s="16"/>
      <c r="BM106" s="16"/>
      <c r="BO106" s="16"/>
      <c r="BQ106" s="16"/>
      <c r="BU106" s="16"/>
      <c r="BW106" s="16"/>
      <c r="BY106" s="16"/>
      <c r="CA106" s="16"/>
      <c r="CC106" s="16"/>
      <c r="CE106" s="16"/>
    </row>
    <row r="107" spans="1:84">
      <c r="AK107" s="16"/>
      <c r="AL107" s="16"/>
      <c r="AM107" s="16"/>
      <c r="AN107" s="16"/>
      <c r="AO107" s="16"/>
      <c r="AQ107" s="16"/>
      <c r="AU107" s="16"/>
      <c r="AW107" s="16"/>
      <c r="AY107" s="16"/>
      <c r="BA107" s="16"/>
      <c r="BC107" s="16"/>
      <c r="BE107" s="16"/>
      <c r="BI107" s="16"/>
      <c r="BK107" s="16"/>
      <c r="BM107" s="16"/>
      <c r="BO107" s="16"/>
      <c r="BQ107" s="16"/>
      <c r="BU107" s="16"/>
      <c r="BW107" s="16"/>
      <c r="BY107" s="16"/>
      <c r="CA107" s="16"/>
      <c r="CC107" s="16"/>
      <c r="CE107" s="16"/>
    </row>
    <row r="108" spans="1:84">
      <c r="AK108" s="16"/>
      <c r="AL108" s="16"/>
      <c r="AM108" s="16"/>
      <c r="AN108" s="16"/>
      <c r="AO108" s="16"/>
      <c r="AQ108" s="16"/>
      <c r="AU108" s="16"/>
      <c r="AW108" s="16"/>
      <c r="AY108" s="16"/>
      <c r="BA108" s="16"/>
      <c r="BC108" s="16"/>
      <c r="BE108" s="16"/>
      <c r="BI108" s="16"/>
      <c r="BK108" s="16"/>
      <c r="BM108" s="16"/>
      <c r="BO108" s="16"/>
      <c r="BQ108" s="16"/>
      <c r="BU108" s="16"/>
      <c r="BW108" s="16"/>
      <c r="BY108" s="16"/>
      <c r="CA108" s="16"/>
      <c r="CC108" s="16"/>
      <c r="CE108" s="16"/>
    </row>
    <row r="109" spans="1:84">
      <c r="AK109" s="16"/>
      <c r="AL109" s="16"/>
      <c r="AM109" s="16"/>
      <c r="AN109" s="16"/>
      <c r="AO109" s="16"/>
      <c r="AQ109" s="16"/>
      <c r="AU109" s="16"/>
      <c r="AW109" s="16"/>
      <c r="AY109" s="16"/>
      <c r="BA109" s="16"/>
      <c r="BC109" s="16"/>
      <c r="BE109" s="16"/>
      <c r="BI109" s="16"/>
      <c r="BK109" s="16"/>
      <c r="BM109" s="16"/>
      <c r="BO109" s="16"/>
      <c r="BQ109" s="16"/>
      <c r="BU109" s="16"/>
      <c r="BW109" s="16"/>
      <c r="BY109" s="16"/>
      <c r="CA109" s="16"/>
      <c r="CC109" s="16"/>
      <c r="CE109" s="16"/>
    </row>
    <row r="110" spans="1:84">
      <c r="AK110" s="16"/>
      <c r="AL110" s="16"/>
      <c r="AM110" s="16"/>
      <c r="AN110" s="16"/>
      <c r="AO110" s="16"/>
      <c r="AQ110" s="16"/>
      <c r="AU110" s="16"/>
      <c r="AW110" s="16"/>
      <c r="AY110" s="16"/>
      <c r="BA110" s="16"/>
      <c r="BC110" s="16"/>
      <c r="BE110" s="16"/>
      <c r="BI110" s="16"/>
      <c r="BK110" s="16"/>
      <c r="BM110" s="16"/>
      <c r="BO110" s="16"/>
      <c r="BQ110" s="16"/>
      <c r="BU110" s="16"/>
      <c r="BW110" s="16"/>
      <c r="BY110" s="16"/>
      <c r="CA110" s="16"/>
      <c r="CC110" s="16"/>
      <c r="CE110" s="16"/>
    </row>
    <row r="111" spans="1:84">
      <c r="AK111" s="16"/>
      <c r="AL111" s="16"/>
      <c r="AM111" s="16"/>
      <c r="AN111" s="16"/>
      <c r="AO111" s="16"/>
      <c r="AQ111" s="16"/>
      <c r="AU111" s="16"/>
      <c r="AW111" s="16"/>
      <c r="AY111" s="16"/>
      <c r="BA111" s="16"/>
      <c r="BC111" s="16"/>
      <c r="BE111" s="16"/>
      <c r="BI111" s="16"/>
      <c r="BK111" s="16"/>
      <c r="BM111" s="16"/>
      <c r="BO111" s="16"/>
      <c r="BQ111" s="16"/>
      <c r="BU111" s="16"/>
      <c r="BW111" s="16"/>
      <c r="BY111" s="16"/>
      <c r="CA111" s="16"/>
      <c r="CC111" s="16"/>
      <c r="CE111" s="16"/>
    </row>
    <row r="112" spans="1:84">
      <c r="AK112" s="16"/>
      <c r="AL112" s="16"/>
      <c r="AM112" s="16"/>
      <c r="AN112" s="16"/>
      <c r="AO112" s="16"/>
      <c r="AQ112" s="16"/>
      <c r="AU112" s="16"/>
      <c r="AW112" s="16"/>
      <c r="AY112" s="16"/>
      <c r="BA112" s="16"/>
      <c r="BC112" s="16"/>
      <c r="BE112" s="16"/>
      <c r="BI112" s="16"/>
      <c r="BK112" s="16"/>
      <c r="BM112" s="16"/>
      <c r="BO112" s="16"/>
      <c r="BQ112" s="16"/>
      <c r="BU112" s="16"/>
      <c r="BW112" s="16"/>
      <c r="BY112" s="16"/>
      <c r="CA112" s="16"/>
      <c r="CC112" s="16"/>
      <c r="CE112" s="16"/>
    </row>
    <row r="113" spans="37:83">
      <c r="AK113" s="16"/>
      <c r="AL113" s="16"/>
      <c r="AM113" s="16"/>
      <c r="AN113" s="16"/>
      <c r="AO113" s="16"/>
      <c r="AQ113" s="16"/>
      <c r="AU113" s="16"/>
      <c r="AW113" s="16"/>
      <c r="AY113" s="16"/>
      <c r="BA113" s="16"/>
      <c r="BC113" s="16"/>
      <c r="BE113" s="16"/>
      <c r="BI113" s="16"/>
      <c r="BK113" s="16"/>
      <c r="BM113" s="16"/>
      <c r="BO113" s="16"/>
      <c r="BQ113" s="16"/>
      <c r="BU113" s="16"/>
      <c r="BW113" s="16"/>
      <c r="BY113" s="16"/>
      <c r="CA113" s="16"/>
      <c r="CC113" s="16"/>
      <c r="CE113" s="16"/>
    </row>
    <row r="114" spans="37:83">
      <c r="AK114" s="16"/>
      <c r="AL114" s="16"/>
      <c r="AM114" s="16"/>
      <c r="AN114" s="16"/>
      <c r="AO114" s="16"/>
      <c r="AQ114" s="16"/>
      <c r="AU114" s="16"/>
      <c r="AW114" s="16"/>
      <c r="AY114" s="16"/>
      <c r="BA114" s="16"/>
      <c r="BC114" s="16"/>
      <c r="BE114" s="16"/>
      <c r="BI114" s="16"/>
      <c r="BK114" s="16"/>
      <c r="BM114" s="16"/>
      <c r="BO114" s="16"/>
      <c r="BQ114" s="16"/>
      <c r="BU114" s="16"/>
      <c r="BW114" s="16"/>
      <c r="BY114" s="16"/>
      <c r="CA114" s="16"/>
      <c r="CC114" s="16"/>
      <c r="CE114" s="16"/>
    </row>
    <row r="115" spans="37:83">
      <c r="AK115" s="16"/>
      <c r="AL115" s="16"/>
      <c r="AM115" s="16"/>
      <c r="AN115" s="16"/>
      <c r="AO115" s="16"/>
      <c r="AQ115" s="16"/>
      <c r="AU115" s="16"/>
      <c r="AW115" s="16"/>
      <c r="AY115" s="16"/>
      <c r="BA115" s="16"/>
      <c r="BC115" s="16"/>
      <c r="BE115" s="16"/>
      <c r="BI115" s="16"/>
      <c r="BK115" s="16"/>
      <c r="BM115" s="16"/>
      <c r="BO115" s="16"/>
      <c r="BQ115" s="16"/>
      <c r="BU115" s="16"/>
      <c r="BW115" s="16"/>
      <c r="BY115" s="16"/>
      <c r="CA115" s="16"/>
      <c r="CC115" s="16"/>
      <c r="CE115" s="16"/>
    </row>
    <row r="116" spans="37:83">
      <c r="AK116" s="16"/>
      <c r="AL116" s="16"/>
      <c r="AM116" s="16"/>
      <c r="AN116" s="16"/>
      <c r="AO116" s="16"/>
      <c r="AQ116" s="16"/>
      <c r="AU116" s="16"/>
      <c r="AW116" s="16"/>
      <c r="AY116" s="16"/>
      <c r="BA116" s="16"/>
      <c r="BC116" s="16"/>
      <c r="BE116" s="16"/>
      <c r="BI116" s="16"/>
      <c r="BK116" s="16"/>
      <c r="BM116" s="16"/>
      <c r="BO116" s="16"/>
      <c r="BQ116" s="16"/>
      <c r="BU116" s="16"/>
      <c r="BW116" s="16"/>
      <c r="BY116" s="16"/>
      <c r="CA116" s="16"/>
      <c r="CC116" s="16"/>
      <c r="CE116" s="16"/>
    </row>
    <row r="117" spans="37:83">
      <c r="AK117" s="16"/>
      <c r="AL117" s="16"/>
      <c r="AM117" s="16"/>
      <c r="AN117" s="16"/>
      <c r="AO117" s="16"/>
      <c r="AQ117" s="16"/>
      <c r="AU117" s="16"/>
      <c r="AW117" s="16"/>
      <c r="AY117" s="16"/>
      <c r="BA117" s="16"/>
      <c r="BC117" s="16"/>
      <c r="BE117" s="16"/>
      <c r="BI117" s="16"/>
      <c r="BK117" s="16"/>
      <c r="BM117" s="16"/>
      <c r="BO117" s="16"/>
      <c r="BQ117" s="16"/>
      <c r="BU117" s="16"/>
      <c r="BW117" s="16"/>
      <c r="BY117" s="16"/>
      <c r="CA117" s="16"/>
      <c r="CC117" s="16"/>
      <c r="CE117" s="16"/>
    </row>
    <row r="118" spans="37:83">
      <c r="AK118" s="16"/>
      <c r="AL118" s="16"/>
      <c r="AM118" s="16"/>
      <c r="AN118" s="16"/>
      <c r="AO118" s="16"/>
      <c r="AQ118" s="16"/>
      <c r="AU118" s="16"/>
      <c r="AW118" s="16"/>
      <c r="AY118" s="16"/>
      <c r="BA118" s="16"/>
      <c r="BC118" s="16"/>
      <c r="BE118" s="16"/>
      <c r="BI118" s="16"/>
      <c r="BK118" s="16"/>
      <c r="BM118" s="16"/>
      <c r="BO118" s="16"/>
      <c r="BQ118" s="16"/>
      <c r="BU118" s="16"/>
      <c r="BW118" s="16"/>
      <c r="BY118" s="16"/>
      <c r="CA118" s="16"/>
      <c r="CC118" s="16"/>
      <c r="CE118" s="16"/>
    </row>
    <row r="119" spans="37:83">
      <c r="AK119" s="16"/>
      <c r="AL119" s="16"/>
      <c r="AM119" s="16"/>
      <c r="AN119" s="16"/>
      <c r="AO119" s="16"/>
      <c r="AQ119" s="16"/>
      <c r="AU119" s="16"/>
      <c r="AW119" s="16"/>
      <c r="AY119" s="16"/>
      <c r="BA119" s="16"/>
      <c r="BC119" s="16"/>
      <c r="BE119" s="16"/>
      <c r="BI119" s="16"/>
      <c r="BK119" s="16"/>
      <c r="BM119" s="16"/>
      <c r="BO119" s="16"/>
      <c r="BQ119" s="16"/>
      <c r="BU119" s="16"/>
      <c r="BW119" s="16"/>
      <c r="BY119" s="16"/>
      <c r="CA119" s="16"/>
      <c r="CC119" s="16"/>
      <c r="CE119" s="16"/>
    </row>
    <row r="120" spans="37:83">
      <c r="AK120" s="16"/>
      <c r="AL120" s="16"/>
      <c r="AM120" s="16"/>
      <c r="AN120" s="16"/>
      <c r="AO120" s="16"/>
      <c r="AQ120" s="16"/>
      <c r="AU120" s="16"/>
      <c r="AW120" s="16"/>
      <c r="AY120" s="16"/>
      <c r="BA120" s="16"/>
      <c r="BC120" s="16"/>
      <c r="BE120" s="16"/>
      <c r="BI120" s="16"/>
      <c r="BK120" s="16"/>
      <c r="BM120" s="16"/>
      <c r="BO120" s="16"/>
      <c r="BQ120" s="16"/>
      <c r="BU120" s="16"/>
      <c r="BW120" s="16"/>
      <c r="BY120" s="16"/>
      <c r="CA120" s="16"/>
      <c r="CC120" s="16"/>
      <c r="CE120" s="16"/>
    </row>
    <row r="121" spans="37:83">
      <c r="AK121" s="16"/>
      <c r="AL121" s="16"/>
      <c r="AM121" s="16"/>
      <c r="AN121" s="16"/>
      <c r="AO121" s="16"/>
      <c r="AQ121" s="16"/>
      <c r="AU121" s="16"/>
      <c r="AW121" s="16"/>
      <c r="AY121" s="16"/>
      <c r="BA121" s="16"/>
      <c r="BC121" s="16"/>
      <c r="BE121" s="16"/>
      <c r="BI121" s="16"/>
      <c r="BK121" s="16"/>
      <c r="BM121" s="16"/>
      <c r="BO121" s="16"/>
      <c r="BQ121" s="16"/>
      <c r="BU121" s="16"/>
      <c r="BW121" s="16"/>
      <c r="BY121" s="16"/>
      <c r="CA121" s="16"/>
      <c r="CC121" s="16"/>
      <c r="CE121" s="16"/>
    </row>
    <row r="122" spans="37:83">
      <c r="AK122" s="16"/>
      <c r="AL122" s="16"/>
      <c r="AM122" s="16"/>
      <c r="AN122" s="16"/>
      <c r="AO122" s="16"/>
      <c r="AQ122" s="16"/>
      <c r="AU122" s="16"/>
      <c r="AW122" s="16"/>
      <c r="AY122" s="16"/>
      <c r="BA122" s="16"/>
      <c r="BC122" s="16"/>
      <c r="BE122" s="16"/>
      <c r="BI122" s="16"/>
      <c r="BK122" s="16"/>
      <c r="BM122" s="16"/>
      <c r="BO122" s="16"/>
      <c r="BQ122" s="16"/>
      <c r="BU122" s="16"/>
      <c r="BW122" s="16"/>
      <c r="BY122" s="16"/>
      <c r="CA122" s="16"/>
      <c r="CC122" s="16"/>
      <c r="CE122" s="16"/>
    </row>
    <row r="123" spans="37:83">
      <c r="AK123" s="16"/>
      <c r="AL123" s="16"/>
      <c r="AM123" s="16"/>
      <c r="AN123" s="16"/>
      <c r="AO123" s="16"/>
      <c r="AQ123" s="16"/>
      <c r="AU123" s="16"/>
      <c r="AW123" s="16"/>
      <c r="AY123" s="16"/>
      <c r="BA123" s="16"/>
      <c r="BC123" s="16"/>
      <c r="BE123" s="16"/>
      <c r="BI123" s="16"/>
      <c r="BK123" s="16"/>
      <c r="BM123" s="16"/>
      <c r="BO123" s="16"/>
      <c r="BQ123" s="16"/>
      <c r="BU123" s="16"/>
      <c r="BW123" s="16"/>
      <c r="BY123" s="16"/>
      <c r="CA123" s="16"/>
      <c r="CC123" s="16"/>
      <c r="CE123" s="16"/>
    </row>
    <row r="124" spans="37:83">
      <c r="AK124" s="16"/>
      <c r="AL124" s="16"/>
      <c r="AM124" s="16"/>
      <c r="AN124" s="16"/>
      <c r="AO124" s="16"/>
      <c r="AQ124" s="16"/>
      <c r="AU124" s="16"/>
      <c r="AW124" s="16"/>
      <c r="AY124" s="16"/>
      <c r="BA124" s="16"/>
      <c r="BC124" s="16"/>
      <c r="BE124" s="16"/>
      <c r="BI124" s="16"/>
      <c r="BK124" s="16"/>
      <c r="BM124" s="16"/>
      <c r="BO124" s="16"/>
      <c r="BQ124" s="16"/>
      <c r="BU124" s="16"/>
      <c r="BW124" s="16"/>
      <c r="BY124" s="16"/>
      <c r="CA124" s="16"/>
      <c r="CC124" s="16"/>
      <c r="CE124" s="16"/>
    </row>
    <row r="125" spans="37:83">
      <c r="AK125" s="16"/>
      <c r="AL125" s="16"/>
      <c r="AM125" s="16"/>
      <c r="AN125" s="16"/>
      <c r="AO125" s="16"/>
      <c r="AQ125" s="16"/>
      <c r="AU125" s="16"/>
      <c r="AW125" s="16"/>
      <c r="AY125" s="16"/>
      <c r="BA125" s="16"/>
      <c r="BC125" s="16"/>
      <c r="BE125" s="16"/>
      <c r="BI125" s="16"/>
      <c r="BK125" s="16"/>
      <c r="BM125" s="16"/>
      <c r="BO125" s="16"/>
      <c r="BQ125" s="16"/>
      <c r="BU125" s="16"/>
      <c r="BW125" s="16"/>
      <c r="BY125" s="16"/>
      <c r="CA125" s="16"/>
      <c r="CC125" s="16"/>
      <c r="CE125" s="16"/>
    </row>
    <row r="126" spans="37:83">
      <c r="AK126" s="16"/>
      <c r="AL126" s="16"/>
      <c r="AM126" s="16"/>
      <c r="AN126" s="16"/>
      <c r="AO126" s="16"/>
      <c r="AQ126" s="16"/>
      <c r="AU126" s="16"/>
      <c r="AW126" s="16"/>
      <c r="AY126" s="16"/>
      <c r="BA126" s="16"/>
      <c r="BC126" s="16"/>
      <c r="BE126" s="16"/>
      <c r="BI126" s="16"/>
      <c r="BK126" s="16"/>
      <c r="BM126" s="16"/>
      <c r="BO126" s="16"/>
      <c r="BQ126" s="16"/>
      <c r="BU126" s="16"/>
      <c r="BW126" s="16"/>
      <c r="BY126" s="16"/>
      <c r="CA126" s="16"/>
      <c r="CC126" s="16"/>
      <c r="CE126" s="16"/>
    </row>
    <row r="127" spans="37:83">
      <c r="AK127" s="16"/>
      <c r="AL127" s="16"/>
      <c r="AM127" s="16"/>
      <c r="AN127" s="16"/>
      <c r="AO127" s="16"/>
      <c r="AQ127" s="16"/>
      <c r="AU127" s="16"/>
      <c r="AW127" s="16"/>
      <c r="AY127" s="16"/>
      <c r="BA127" s="16"/>
      <c r="BC127" s="16"/>
      <c r="BE127" s="16"/>
      <c r="BI127" s="16"/>
      <c r="BK127" s="16"/>
      <c r="BM127" s="16"/>
      <c r="BO127" s="16"/>
      <c r="BQ127" s="16"/>
      <c r="BU127" s="16"/>
      <c r="BW127" s="16"/>
      <c r="BY127" s="16"/>
      <c r="CA127" s="16"/>
      <c r="CC127" s="16"/>
      <c r="CE127" s="16"/>
    </row>
    <row r="128" spans="37:83">
      <c r="AK128" s="16"/>
      <c r="AL128" s="16"/>
      <c r="AM128" s="16"/>
      <c r="AN128" s="16"/>
      <c r="AO128" s="16"/>
      <c r="AQ128" s="16"/>
      <c r="AU128" s="16"/>
      <c r="AW128" s="16"/>
      <c r="AY128" s="16"/>
      <c r="BA128" s="16"/>
      <c r="BC128" s="16"/>
      <c r="BE128" s="16"/>
      <c r="BI128" s="16"/>
      <c r="BK128" s="16"/>
      <c r="BM128" s="16"/>
      <c r="BO128" s="16"/>
      <c r="BQ128" s="16"/>
      <c r="BU128" s="16"/>
      <c r="BW128" s="16"/>
      <c r="BY128" s="16"/>
      <c r="CA128" s="16"/>
      <c r="CC128" s="16"/>
      <c r="CE128" s="16"/>
    </row>
    <row r="129" spans="37:83">
      <c r="AK129" s="16"/>
      <c r="AL129" s="16"/>
      <c r="AM129" s="16"/>
      <c r="AN129" s="16"/>
      <c r="AO129" s="16"/>
      <c r="AQ129" s="16"/>
      <c r="AU129" s="16"/>
      <c r="AW129" s="16"/>
      <c r="AY129" s="16"/>
      <c r="BA129" s="16"/>
      <c r="BC129" s="16"/>
      <c r="BE129" s="16"/>
      <c r="BI129" s="16"/>
      <c r="BK129" s="16"/>
      <c r="BM129" s="16"/>
      <c r="BO129" s="16"/>
      <c r="BQ129" s="16"/>
      <c r="BU129" s="16"/>
      <c r="BW129" s="16"/>
      <c r="BY129" s="16"/>
      <c r="CA129" s="16"/>
      <c r="CC129" s="16"/>
      <c r="CE129" s="16"/>
    </row>
    <row r="130" spans="37:83">
      <c r="AK130" s="16"/>
      <c r="AL130" s="16"/>
      <c r="AM130" s="16"/>
      <c r="AN130" s="16"/>
      <c r="AO130" s="16"/>
      <c r="AQ130" s="16"/>
      <c r="AU130" s="16"/>
      <c r="AW130" s="16"/>
      <c r="AY130" s="16"/>
      <c r="BA130" s="16"/>
      <c r="BC130" s="16"/>
      <c r="BE130" s="16"/>
      <c r="BI130" s="16"/>
      <c r="BK130" s="16"/>
      <c r="BM130" s="16"/>
      <c r="BO130" s="16"/>
      <c r="BQ130" s="16"/>
      <c r="BU130" s="16"/>
      <c r="BW130" s="16"/>
      <c r="BY130" s="16"/>
      <c r="CA130" s="16"/>
      <c r="CC130" s="16"/>
      <c r="CE130" s="16"/>
    </row>
    <row r="131" spans="37:83">
      <c r="AK131" s="16"/>
      <c r="AL131" s="16"/>
      <c r="AM131" s="16"/>
      <c r="AN131" s="16"/>
      <c r="AO131" s="16"/>
      <c r="AQ131" s="16"/>
      <c r="AU131" s="16"/>
      <c r="AW131" s="16"/>
      <c r="AY131" s="16"/>
      <c r="BA131" s="16"/>
      <c r="BC131" s="16"/>
      <c r="BE131" s="16"/>
      <c r="BI131" s="16"/>
      <c r="BK131" s="16"/>
      <c r="BM131" s="16"/>
      <c r="BO131" s="16"/>
      <c r="BQ131" s="16"/>
      <c r="BU131" s="16"/>
      <c r="BW131" s="16"/>
      <c r="BY131" s="16"/>
      <c r="CA131" s="16"/>
      <c r="CC131" s="16"/>
      <c r="CE131" s="16"/>
    </row>
    <row r="132" spans="37:83">
      <c r="AK132" s="16"/>
      <c r="AL132" s="16"/>
      <c r="AM132" s="16"/>
      <c r="AN132" s="16"/>
      <c r="AO132" s="16"/>
      <c r="AQ132" s="16"/>
      <c r="AU132" s="16"/>
      <c r="AW132" s="16"/>
      <c r="AY132" s="16"/>
      <c r="BA132" s="16"/>
      <c r="BC132" s="16"/>
      <c r="BE132" s="16"/>
      <c r="BI132" s="16"/>
      <c r="BK132" s="16"/>
      <c r="BM132" s="16"/>
      <c r="BO132" s="16"/>
      <c r="BQ132" s="16"/>
      <c r="BU132" s="16"/>
      <c r="BW132" s="16"/>
      <c r="BY132" s="16"/>
      <c r="CA132" s="16"/>
      <c r="CC132" s="16"/>
      <c r="CE132" s="16"/>
    </row>
    <row r="133" spans="37:83">
      <c r="AK133" s="16"/>
      <c r="AL133" s="16"/>
      <c r="AM133" s="16"/>
      <c r="AN133" s="16"/>
      <c r="AO133" s="16"/>
      <c r="AQ133" s="16"/>
      <c r="AU133" s="16"/>
      <c r="AW133" s="16"/>
      <c r="AY133" s="16"/>
      <c r="BA133" s="16"/>
      <c r="BC133" s="16"/>
      <c r="BE133" s="16"/>
      <c r="BI133" s="16"/>
      <c r="BK133" s="16"/>
      <c r="BM133" s="16"/>
      <c r="BO133" s="16"/>
      <c r="BQ133" s="16"/>
      <c r="BU133" s="16"/>
      <c r="BW133" s="16"/>
      <c r="BY133" s="16"/>
      <c r="CA133" s="16"/>
      <c r="CC133" s="16"/>
      <c r="CE133" s="16"/>
    </row>
    <row r="134" spans="37:83">
      <c r="AK134" s="16"/>
      <c r="AL134" s="16"/>
      <c r="AM134" s="16"/>
      <c r="AN134" s="16"/>
      <c r="AO134" s="16"/>
      <c r="AQ134" s="16"/>
      <c r="AU134" s="16"/>
      <c r="AW134" s="16"/>
      <c r="AY134" s="16"/>
      <c r="BA134" s="16"/>
      <c r="BC134" s="16"/>
      <c r="BE134" s="16"/>
      <c r="BI134" s="16"/>
      <c r="BK134" s="16"/>
      <c r="BM134" s="16"/>
      <c r="BO134" s="16"/>
      <c r="BQ134" s="16"/>
      <c r="BU134" s="16"/>
      <c r="BW134" s="16"/>
      <c r="BY134" s="16"/>
      <c r="CA134" s="16"/>
      <c r="CC134" s="16"/>
      <c r="CE134" s="16"/>
    </row>
    <row r="135" spans="37:83">
      <c r="AK135" s="16"/>
      <c r="AL135" s="16"/>
      <c r="AM135" s="16"/>
      <c r="AN135" s="16"/>
      <c r="AO135" s="16"/>
      <c r="AQ135" s="16"/>
      <c r="AU135" s="16"/>
      <c r="AW135" s="16"/>
      <c r="AY135" s="16"/>
      <c r="BA135" s="16"/>
      <c r="BC135" s="16"/>
      <c r="BE135" s="16"/>
      <c r="BI135" s="16"/>
      <c r="BK135" s="16"/>
      <c r="BM135" s="16"/>
      <c r="BO135" s="16"/>
      <c r="BQ135" s="16"/>
      <c r="BU135" s="16"/>
      <c r="BW135" s="16"/>
      <c r="BY135" s="16"/>
      <c r="CA135" s="16"/>
      <c r="CC135" s="16"/>
      <c r="CE135" s="16"/>
    </row>
    <row r="136" spans="37:83">
      <c r="AK136" s="16"/>
      <c r="AL136" s="16"/>
      <c r="AM136" s="16"/>
      <c r="AN136" s="16"/>
      <c r="AO136" s="16"/>
      <c r="AQ136" s="16"/>
      <c r="AU136" s="16"/>
      <c r="AW136" s="16"/>
      <c r="AY136" s="16"/>
      <c r="BA136" s="16"/>
      <c r="BC136" s="16"/>
      <c r="BE136" s="16"/>
      <c r="BI136" s="16"/>
      <c r="BK136" s="16"/>
      <c r="BM136" s="16"/>
      <c r="BO136" s="16"/>
      <c r="BQ136" s="16"/>
      <c r="BU136" s="16"/>
      <c r="BW136" s="16"/>
      <c r="BY136" s="16"/>
      <c r="CA136" s="16"/>
      <c r="CC136" s="16"/>
      <c r="CE136" s="16"/>
    </row>
    <row r="137" spans="37:83">
      <c r="AK137" s="16"/>
      <c r="AL137" s="16"/>
      <c r="AM137" s="16"/>
      <c r="AN137" s="16"/>
      <c r="AO137" s="16"/>
      <c r="AQ137" s="16"/>
      <c r="AU137" s="16"/>
      <c r="AW137" s="16"/>
      <c r="AY137" s="16"/>
      <c r="BA137" s="16"/>
      <c r="BC137" s="16"/>
      <c r="BE137" s="16"/>
      <c r="BI137" s="16"/>
      <c r="BK137" s="16"/>
      <c r="BM137" s="16"/>
      <c r="BO137" s="16"/>
      <c r="BQ137" s="16"/>
      <c r="BU137" s="16"/>
      <c r="BW137" s="16"/>
      <c r="BY137" s="16"/>
      <c r="CA137" s="16"/>
      <c r="CC137" s="16"/>
      <c r="CE137" s="16"/>
    </row>
    <row r="138" spans="37:83">
      <c r="AK138" s="16"/>
      <c r="AL138" s="16"/>
      <c r="AM138" s="16"/>
      <c r="AN138" s="16"/>
      <c r="AO138" s="16"/>
      <c r="AQ138" s="16"/>
      <c r="AU138" s="16"/>
      <c r="AW138" s="16"/>
      <c r="AY138" s="16"/>
      <c r="BA138" s="16"/>
      <c r="BC138" s="16"/>
      <c r="BE138" s="16"/>
      <c r="BI138" s="16"/>
      <c r="BK138" s="16"/>
      <c r="BM138" s="16"/>
      <c r="BO138" s="16"/>
      <c r="BQ138" s="16"/>
      <c r="BU138" s="16"/>
      <c r="BW138" s="16"/>
      <c r="BY138" s="16"/>
      <c r="CA138" s="16"/>
      <c r="CC138" s="16"/>
      <c r="CE138" s="16"/>
    </row>
    <row r="139" spans="37:83">
      <c r="AK139" s="16"/>
      <c r="AL139" s="16"/>
      <c r="AM139" s="16"/>
      <c r="AN139" s="16"/>
      <c r="AO139" s="16"/>
      <c r="AQ139" s="16"/>
      <c r="AU139" s="16"/>
      <c r="AW139" s="16"/>
      <c r="AY139" s="16"/>
      <c r="BA139" s="16"/>
      <c r="BC139" s="16"/>
      <c r="BE139" s="16"/>
      <c r="BI139" s="16"/>
      <c r="BK139" s="16"/>
      <c r="BM139" s="16"/>
      <c r="BO139" s="16"/>
      <c r="BQ139" s="16"/>
      <c r="BU139" s="16"/>
      <c r="BW139" s="16"/>
      <c r="BY139" s="16"/>
      <c r="CA139" s="16"/>
      <c r="CC139" s="16"/>
      <c r="CE139" s="16"/>
    </row>
    <row r="140" spans="37:83">
      <c r="AK140" s="16"/>
      <c r="AL140" s="16"/>
      <c r="AM140" s="16"/>
      <c r="AN140" s="16"/>
      <c r="AO140" s="16"/>
      <c r="AQ140" s="16"/>
      <c r="AU140" s="16"/>
      <c r="AW140" s="16"/>
      <c r="AY140" s="16"/>
      <c r="BA140" s="16"/>
      <c r="BC140" s="16"/>
      <c r="BE140" s="16"/>
      <c r="BI140" s="16"/>
      <c r="BK140" s="16"/>
      <c r="BM140" s="16"/>
      <c r="BO140" s="16"/>
      <c r="BQ140" s="16"/>
      <c r="BU140" s="16"/>
      <c r="BW140" s="16"/>
      <c r="BY140" s="16"/>
      <c r="CA140" s="16"/>
      <c r="CC140" s="16"/>
      <c r="CE140" s="16"/>
    </row>
    <row r="141" spans="37:83">
      <c r="AK141" s="16"/>
      <c r="AL141" s="16"/>
      <c r="AM141" s="16"/>
      <c r="AN141" s="16"/>
      <c r="AO141" s="16"/>
      <c r="AQ141" s="16"/>
      <c r="AU141" s="16"/>
      <c r="AW141" s="16"/>
      <c r="AY141" s="16"/>
      <c r="BA141" s="16"/>
      <c r="BC141" s="16"/>
      <c r="BE141" s="16"/>
      <c r="BI141" s="16"/>
      <c r="BK141" s="16"/>
      <c r="BM141" s="16"/>
      <c r="BO141" s="16"/>
      <c r="BQ141" s="16"/>
      <c r="BU141" s="16"/>
      <c r="BW141" s="16"/>
      <c r="BY141" s="16"/>
      <c r="CA141" s="16"/>
      <c r="CC141" s="16"/>
      <c r="CE141" s="16"/>
    </row>
    <row r="142" spans="37:83">
      <c r="AK142" s="16"/>
      <c r="AL142" s="16"/>
      <c r="AM142" s="16"/>
      <c r="AN142" s="16"/>
      <c r="AO142" s="16"/>
      <c r="AQ142" s="16"/>
      <c r="AU142" s="16"/>
      <c r="AW142" s="16"/>
      <c r="AY142" s="16"/>
      <c r="BA142" s="16"/>
      <c r="BC142" s="16"/>
      <c r="BE142" s="16"/>
      <c r="BI142" s="16"/>
      <c r="BK142" s="16"/>
      <c r="BM142" s="16"/>
      <c r="BO142" s="16"/>
      <c r="BQ142" s="16"/>
      <c r="BU142" s="16"/>
      <c r="BW142" s="16"/>
      <c r="BY142" s="16"/>
      <c r="CA142" s="16"/>
      <c r="CC142" s="16"/>
      <c r="CE142" s="16"/>
    </row>
    <row r="143" spans="37:83">
      <c r="AK143" s="16"/>
      <c r="AL143" s="16"/>
      <c r="AM143" s="16"/>
      <c r="AN143" s="16"/>
      <c r="AO143" s="16"/>
      <c r="AQ143" s="16"/>
      <c r="AU143" s="16"/>
      <c r="AW143" s="16"/>
      <c r="AY143" s="16"/>
      <c r="BA143" s="16"/>
      <c r="BC143" s="16"/>
      <c r="BE143" s="16"/>
      <c r="BI143" s="16"/>
      <c r="BK143" s="16"/>
      <c r="BM143" s="16"/>
      <c r="BO143" s="16"/>
      <c r="BQ143" s="16"/>
      <c r="BU143" s="16"/>
      <c r="BW143" s="16"/>
      <c r="BY143" s="16"/>
      <c r="CA143" s="16"/>
      <c r="CC143" s="16"/>
      <c r="CE143" s="16"/>
    </row>
    <row r="144" spans="37:83">
      <c r="AK144" s="16"/>
      <c r="AL144" s="16"/>
      <c r="AM144" s="16"/>
      <c r="AN144" s="16"/>
      <c r="AO144" s="16"/>
      <c r="AQ144" s="16"/>
      <c r="AU144" s="16"/>
      <c r="AW144" s="16"/>
      <c r="AY144" s="16"/>
      <c r="BA144" s="16"/>
      <c r="BC144" s="16"/>
      <c r="BE144" s="16"/>
      <c r="BI144" s="16"/>
      <c r="BK144" s="16"/>
      <c r="BM144" s="16"/>
      <c r="BO144" s="16"/>
      <c r="BQ144" s="16"/>
      <c r="BU144" s="16"/>
      <c r="BW144" s="16"/>
      <c r="BY144" s="16"/>
      <c r="CA144" s="16"/>
      <c r="CC144" s="16"/>
      <c r="CE144" s="16"/>
    </row>
    <row r="145" spans="37:83">
      <c r="AK145" s="16"/>
      <c r="AL145" s="16"/>
      <c r="AM145" s="16"/>
      <c r="AN145" s="16"/>
      <c r="AO145" s="16"/>
      <c r="AQ145" s="16"/>
      <c r="AU145" s="16"/>
      <c r="AW145" s="16"/>
      <c r="AY145" s="16"/>
      <c r="BA145" s="16"/>
      <c r="BC145" s="16"/>
      <c r="BE145" s="16"/>
      <c r="BI145" s="16"/>
      <c r="BK145" s="16"/>
      <c r="BM145" s="16"/>
      <c r="BO145" s="16"/>
      <c r="BQ145" s="16"/>
      <c r="BU145" s="16"/>
      <c r="BW145" s="16"/>
      <c r="BY145" s="16"/>
      <c r="CA145" s="16"/>
      <c r="CC145" s="16"/>
      <c r="CE145" s="16"/>
    </row>
    <row r="146" spans="37:83">
      <c r="AK146" s="16"/>
      <c r="AL146" s="16"/>
      <c r="AM146" s="16"/>
      <c r="AN146" s="16"/>
      <c r="AO146" s="16"/>
      <c r="AQ146" s="16"/>
      <c r="AU146" s="16"/>
      <c r="AW146" s="16"/>
      <c r="AY146" s="16"/>
      <c r="BA146" s="16"/>
      <c r="BC146" s="16"/>
      <c r="BE146" s="16"/>
      <c r="BI146" s="16"/>
      <c r="BK146" s="16"/>
      <c r="BM146" s="16"/>
      <c r="BO146" s="16"/>
      <c r="BQ146" s="16"/>
      <c r="BU146" s="16"/>
      <c r="BW146" s="16"/>
      <c r="BY146" s="16"/>
      <c r="CA146" s="16"/>
      <c r="CC146" s="16"/>
      <c r="CE146" s="16"/>
    </row>
    <row r="147" spans="37:83">
      <c r="AK147" s="16"/>
      <c r="AL147" s="16"/>
      <c r="AM147" s="16"/>
      <c r="AN147" s="16"/>
      <c r="AO147" s="16"/>
      <c r="AQ147" s="16"/>
      <c r="AU147" s="16"/>
      <c r="AW147" s="16"/>
      <c r="AY147" s="16"/>
      <c r="BA147" s="16"/>
      <c r="BC147" s="16"/>
      <c r="BE147" s="16"/>
      <c r="BI147" s="16"/>
      <c r="BK147" s="16"/>
      <c r="BM147" s="16"/>
      <c r="BO147" s="16"/>
      <c r="BQ147" s="16"/>
      <c r="BU147" s="16"/>
      <c r="BW147" s="16"/>
      <c r="BY147" s="16"/>
      <c r="CA147" s="16"/>
      <c r="CC147" s="16"/>
      <c r="CE147" s="16"/>
    </row>
    <row r="148" spans="37:83">
      <c r="AK148" s="16"/>
      <c r="AL148" s="16"/>
      <c r="AM148" s="16"/>
      <c r="AN148" s="16"/>
      <c r="AO148" s="16"/>
      <c r="AQ148" s="16"/>
      <c r="AU148" s="16"/>
      <c r="AW148" s="16"/>
      <c r="AY148" s="16"/>
      <c r="BA148" s="16"/>
      <c r="BC148" s="16"/>
      <c r="BE148" s="16"/>
      <c r="BI148" s="16"/>
      <c r="BK148" s="16"/>
      <c r="BM148" s="16"/>
      <c r="BO148" s="16"/>
      <c r="BQ148" s="16"/>
      <c r="BU148" s="16"/>
      <c r="BW148" s="16"/>
      <c r="BY148" s="16"/>
      <c r="CA148" s="16"/>
      <c r="CC148" s="16"/>
      <c r="CE148" s="16"/>
    </row>
    <row r="149" spans="37:83">
      <c r="AK149" s="16"/>
      <c r="AL149" s="16"/>
      <c r="AM149" s="16"/>
      <c r="AN149" s="16"/>
      <c r="AO149" s="16"/>
      <c r="AQ149" s="16"/>
      <c r="AU149" s="16"/>
      <c r="AW149" s="16"/>
      <c r="AY149" s="16"/>
      <c r="BA149" s="16"/>
      <c r="BC149" s="16"/>
      <c r="BE149" s="16"/>
      <c r="BI149" s="16"/>
      <c r="BK149" s="16"/>
      <c r="BM149" s="16"/>
      <c r="BO149" s="16"/>
      <c r="BQ149" s="16"/>
      <c r="BU149" s="16"/>
      <c r="BW149" s="16"/>
      <c r="BY149" s="16"/>
      <c r="CA149" s="16"/>
      <c r="CC149" s="16"/>
      <c r="CE149" s="16"/>
    </row>
    <row r="150" spans="37:83">
      <c r="AK150" s="16"/>
      <c r="AL150" s="16"/>
      <c r="AM150" s="16"/>
      <c r="AN150" s="16"/>
      <c r="AO150" s="16"/>
      <c r="AQ150" s="16"/>
      <c r="AU150" s="16"/>
      <c r="AW150" s="16"/>
      <c r="AY150" s="16"/>
      <c r="BA150" s="16"/>
      <c r="BC150" s="16"/>
      <c r="BE150" s="16"/>
      <c r="BI150" s="16"/>
      <c r="BK150" s="16"/>
      <c r="BM150" s="16"/>
      <c r="BO150" s="16"/>
      <c r="BQ150" s="16"/>
      <c r="BU150" s="16"/>
      <c r="BW150" s="16"/>
      <c r="BY150" s="16"/>
      <c r="CA150" s="16"/>
      <c r="CC150" s="16"/>
      <c r="CE150" s="16"/>
    </row>
    <row r="151" spans="37:83">
      <c r="AK151" s="16"/>
      <c r="AL151" s="16"/>
      <c r="AM151" s="16"/>
      <c r="AN151" s="16"/>
      <c r="AO151" s="16"/>
      <c r="AQ151" s="16"/>
      <c r="AU151" s="16"/>
      <c r="AW151" s="16"/>
      <c r="AY151" s="16"/>
      <c r="BA151" s="16"/>
      <c r="BC151" s="16"/>
      <c r="BE151" s="16"/>
      <c r="BI151" s="16"/>
      <c r="BK151" s="16"/>
      <c r="BM151" s="16"/>
      <c r="BO151" s="16"/>
      <c r="BQ151" s="16"/>
      <c r="BU151" s="16"/>
      <c r="BW151" s="16"/>
      <c r="BY151" s="16"/>
      <c r="CA151" s="16"/>
      <c r="CC151" s="16"/>
      <c r="CE151" s="16"/>
    </row>
    <row r="152" spans="37:83">
      <c r="AK152" s="16"/>
      <c r="AL152" s="16"/>
      <c r="AM152" s="16"/>
      <c r="AN152" s="16"/>
      <c r="AO152" s="16"/>
      <c r="AQ152" s="16"/>
      <c r="AU152" s="16"/>
      <c r="AW152" s="16"/>
      <c r="AY152" s="16"/>
      <c r="BA152" s="16"/>
      <c r="BC152" s="16"/>
      <c r="BE152" s="16"/>
      <c r="BI152" s="16"/>
      <c r="BK152" s="16"/>
      <c r="BM152" s="16"/>
      <c r="BO152" s="16"/>
      <c r="BQ152" s="16"/>
      <c r="BU152" s="16"/>
      <c r="BW152" s="16"/>
      <c r="BY152" s="16"/>
      <c r="CA152" s="16"/>
      <c r="CC152" s="16"/>
      <c r="CE152" s="16"/>
    </row>
    <row r="153" spans="37:83">
      <c r="AK153" s="16"/>
      <c r="AL153" s="16"/>
      <c r="AM153" s="16"/>
      <c r="AN153" s="16"/>
      <c r="AO153" s="16"/>
      <c r="AQ153" s="16"/>
      <c r="AU153" s="16"/>
      <c r="AW153" s="16"/>
      <c r="AY153" s="16"/>
      <c r="BA153" s="16"/>
      <c r="BC153" s="16"/>
      <c r="BE153" s="16"/>
      <c r="BI153" s="16"/>
      <c r="BK153" s="16"/>
      <c r="BM153" s="16"/>
      <c r="BO153" s="16"/>
      <c r="BQ153" s="16"/>
      <c r="BU153" s="16"/>
      <c r="BW153" s="16"/>
      <c r="BY153" s="16"/>
      <c r="CA153" s="16"/>
      <c r="CC153" s="16"/>
      <c r="CE153" s="16"/>
    </row>
    <row r="154" spans="37:83">
      <c r="AK154" s="16"/>
      <c r="AL154" s="16"/>
      <c r="AM154" s="16"/>
      <c r="AN154" s="16"/>
      <c r="AO154" s="16"/>
      <c r="AQ154" s="16"/>
      <c r="AU154" s="16"/>
      <c r="AW154" s="16"/>
      <c r="AY154" s="16"/>
      <c r="BA154" s="16"/>
      <c r="BC154" s="16"/>
      <c r="BE154" s="16"/>
      <c r="BI154" s="16"/>
      <c r="BK154" s="16"/>
      <c r="BM154" s="16"/>
      <c r="BO154" s="16"/>
      <c r="BQ154" s="16"/>
      <c r="BU154" s="16"/>
      <c r="BW154" s="16"/>
      <c r="BY154" s="16"/>
      <c r="CA154" s="16"/>
      <c r="CC154" s="16"/>
      <c r="CE154" s="16"/>
    </row>
    <row r="155" spans="37:83">
      <c r="AK155" s="16"/>
      <c r="AL155" s="16"/>
      <c r="AM155" s="16"/>
      <c r="AN155" s="16"/>
      <c r="AO155" s="16"/>
      <c r="AQ155" s="16"/>
      <c r="AU155" s="16"/>
      <c r="AW155" s="16"/>
      <c r="AY155" s="16"/>
      <c r="BA155" s="16"/>
      <c r="BC155" s="16"/>
      <c r="BE155" s="16"/>
      <c r="BI155" s="16"/>
      <c r="BK155" s="16"/>
      <c r="BM155" s="16"/>
      <c r="BO155" s="16"/>
      <c r="BQ155" s="16"/>
      <c r="BU155" s="16"/>
      <c r="BW155" s="16"/>
      <c r="BY155" s="16"/>
      <c r="CA155" s="16"/>
      <c r="CC155" s="16"/>
      <c r="CE155" s="16"/>
    </row>
    <row r="156" spans="37:83">
      <c r="AK156" s="16"/>
      <c r="AL156" s="16"/>
      <c r="AM156" s="16"/>
      <c r="AN156" s="16"/>
      <c r="AO156" s="16"/>
      <c r="AQ156" s="16"/>
      <c r="AU156" s="16"/>
      <c r="AW156" s="16"/>
      <c r="AY156" s="16"/>
      <c r="BA156" s="16"/>
      <c r="BC156" s="16"/>
      <c r="BE156" s="16"/>
      <c r="BI156" s="16"/>
      <c r="BK156" s="16"/>
      <c r="BM156" s="16"/>
      <c r="BO156" s="16"/>
      <c r="BQ156" s="16"/>
      <c r="BU156" s="16"/>
      <c r="BW156" s="16"/>
      <c r="BY156" s="16"/>
      <c r="CA156" s="16"/>
      <c r="CC156" s="16"/>
      <c r="CE156" s="16"/>
    </row>
    <row r="157" spans="37:83">
      <c r="AK157" s="16"/>
      <c r="AL157" s="16"/>
      <c r="AM157" s="16"/>
      <c r="AN157" s="16"/>
      <c r="AO157" s="16"/>
      <c r="AQ157" s="16"/>
      <c r="AU157" s="16"/>
      <c r="AW157" s="16"/>
      <c r="AY157" s="16"/>
      <c r="BA157" s="16"/>
      <c r="BC157" s="16"/>
      <c r="BE157" s="16"/>
      <c r="BI157" s="16"/>
      <c r="BK157" s="16"/>
      <c r="BM157" s="16"/>
      <c r="BO157" s="16"/>
      <c r="BQ157" s="16"/>
      <c r="BU157" s="16"/>
      <c r="BW157" s="16"/>
      <c r="BY157" s="16"/>
      <c r="CA157" s="16"/>
      <c r="CC157" s="16"/>
      <c r="CE157" s="16"/>
    </row>
    <row r="158" spans="37:83">
      <c r="AK158" s="16"/>
      <c r="AL158" s="16"/>
      <c r="AM158" s="16"/>
      <c r="AN158" s="16"/>
      <c r="AO158" s="16"/>
      <c r="AQ158" s="16"/>
      <c r="AU158" s="16"/>
      <c r="AW158" s="16"/>
      <c r="AY158" s="16"/>
      <c r="BA158" s="16"/>
      <c r="BC158" s="16"/>
      <c r="BE158" s="16"/>
      <c r="BI158" s="16"/>
      <c r="BK158" s="16"/>
      <c r="BM158" s="16"/>
      <c r="BO158" s="16"/>
      <c r="BQ158" s="16"/>
      <c r="BU158" s="16"/>
      <c r="BW158" s="16"/>
      <c r="BY158" s="16"/>
      <c r="CA158" s="16"/>
      <c r="CC158" s="16"/>
      <c r="CE158" s="16"/>
    </row>
    <row r="159" spans="37:83">
      <c r="AK159" s="16"/>
      <c r="AL159" s="16"/>
      <c r="AM159" s="16"/>
      <c r="AN159" s="16"/>
      <c r="AO159" s="16"/>
      <c r="AQ159" s="16"/>
      <c r="AU159" s="16"/>
      <c r="AW159" s="16"/>
      <c r="AY159" s="16"/>
      <c r="BA159" s="16"/>
      <c r="BC159" s="16"/>
      <c r="BE159" s="16"/>
      <c r="BI159" s="16"/>
      <c r="BK159" s="16"/>
      <c r="BM159" s="16"/>
      <c r="BO159" s="16"/>
      <c r="BQ159" s="16"/>
      <c r="BU159" s="16"/>
      <c r="BW159" s="16"/>
      <c r="BY159" s="16"/>
      <c r="CA159" s="16"/>
      <c r="CC159" s="16"/>
      <c r="CE159" s="16"/>
    </row>
    <row r="160" spans="37:83">
      <c r="AK160" s="16"/>
      <c r="AL160" s="16"/>
      <c r="AM160" s="16"/>
      <c r="AN160" s="16"/>
      <c r="AO160" s="16"/>
      <c r="AQ160" s="16"/>
      <c r="AU160" s="16"/>
      <c r="AW160" s="16"/>
      <c r="AY160" s="16"/>
      <c r="BA160" s="16"/>
      <c r="BC160" s="16"/>
      <c r="BE160" s="16"/>
      <c r="BI160" s="16"/>
      <c r="BK160" s="16"/>
      <c r="BM160" s="16"/>
      <c r="BO160" s="16"/>
      <c r="BQ160" s="16"/>
      <c r="BU160" s="16"/>
      <c r="BW160" s="16"/>
      <c r="BY160" s="16"/>
      <c r="CA160" s="16"/>
      <c r="CC160" s="16"/>
      <c r="CE160" s="16"/>
    </row>
    <row r="161" spans="37:83">
      <c r="AK161" s="16"/>
      <c r="AL161" s="16"/>
      <c r="AM161" s="16"/>
      <c r="AN161" s="16"/>
      <c r="AO161" s="16"/>
      <c r="AQ161" s="16"/>
      <c r="AU161" s="16"/>
      <c r="AW161" s="16"/>
      <c r="AY161" s="16"/>
      <c r="BA161" s="16"/>
      <c r="BC161" s="16"/>
      <c r="BE161" s="16"/>
      <c r="BI161" s="16"/>
      <c r="BK161" s="16"/>
      <c r="BM161" s="16"/>
      <c r="BO161" s="16"/>
      <c r="BQ161" s="16"/>
      <c r="BU161" s="16"/>
      <c r="BW161" s="16"/>
      <c r="BY161" s="16"/>
      <c r="CA161" s="16"/>
      <c r="CC161" s="16"/>
      <c r="CE161" s="16"/>
    </row>
    <row r="162" spans="37:83">
      <c r="AK162" s="16"/>
      <c r="AL162" s="16"/>
      <c r="AM162" s="16"/>
      <c r="AN162" s="16"/>
      <c r="AO162" s="16"/>
      <c r="AQ162" s="16"/>
      <c r="AU162" s="16"/>
      <c r="AW162" s="16"/>
      <c r="AY162" s="16"/>
      <c r="BA162" s="16"/>
      <c r="BC162" s="16"/>
      <c r="BE162" s="16"/>
      <c r="BI162" s="16"/>
      <c r="BK162" s="16"/>
      <c r="BM162" s="16"/>
      <c r="BO162" s="16"/>
      <c r="BQ162" s="16"/>
      <c r="BU162" s="16"/>
      <c r="BW162" s="16"/>
      <c r="BY162" s="16"/>
      <c r="CA162" s="16"/>
      <c r="CC162" s="16"/>
      <c r="CE162" s="16"/>
    </row>
    <row r="163" spans="37:83">
      <c r="AK163" s="16"/>
      <c r="AL163" s="16"/>
      <c r="AM163" s="16"/>
      <c r="AN163" s="16"/>
      <c r="AO163" s="16"/>
      <c r="AQ163" s="16"/>
      <c r="AU163" s="16"/>
      <c r="AW163" s="16"/>
      <c r="AY163" s="16"/>
      <c r="BA163" s="16"/>
      <c r="BC163" s="16"/>
      <c r="BE163" s="16"/>
      <c r="BI163" s="16"/>
      <c r="BK163" s="16"/>
      <c r="BM163" s="16"/>
      <c r="BO163" s="16"/>
      <c r="BQ163" s="16"/>
      <c r="BU163" s="16"/>
      <c r="BW163" s="16"/>
      <c r="BY163" s="16"/>
      <c r="CA163" s="16"/>
      <c r="CC163" s="16"/>
      <c r="CE163" s="16"/>
    </row>
    <row r="164" spans="37:83">
      <c r="AK164" s="16"/>
      <c r="AL164" s="16"/>
      <c r="AM164" s="16"/>
      <c r="AN164" s="16"/>
      <c r="AO164" s="16"/>
      <c r="AQ164" s="16"/>
      <c r="AU164" s="16"/>
      <c r="AW164" s="16"/>
      <c r="AY164" s="16"/>
      <c r="BA164" s="16"/>
      <c r="BC164" s="16"/>
      <c r="BE164" s="16"/>
      <c r="BI164" s="16"/>
      <c r="BK164" s="16"/>
      <c r="BM164" s="16"/>
      <c r="BO164" s="16"/>
      <c r="BQ164" s="16"/>
      <c r="BU164" s="16"/>
      <c r="BW164" s="16"/>
      <c r="BY164" s="16"/>
      <c r="CA164" s="16"/>
      <c r="CC164" s="16"/>
      <c r="CE164" s="16"/>
    </row>
    <row r="165" spans="37:83">
      <c r="AK165" s="16"/>
      <c r="AL165" s="16"/>
      <c r="AM165" s="16"/>
      <c r="AN165" s="16"/>
      <c r="AO165" s="16"/>
      <c r="AQ165" s="16"/>
      <c r="AU165" s="16"/>
      <c r="AW165" s="16"/>
      <c r="AY165" s="16"/>
      <c r="BA165" s="16"/>
      <c r="BC165" s="16"/>
      <c r="BE165" s="16"/>
      <c r="BI165" s="16"/>
      <c r="BK165" s="16"/>
      <c r="BM165" s="16"/>
      <c r="BO165" s="16"/>
      <c r="BQ165" s="16"/>
      <c r="BU165" s="16"/>
      <c r="BW165" s="16"/>
      <c r="BY165" s="16"/>
      <c r="CA165" s="16"/>
      <c r="CC165" s="16"/>
      <c r="CE165" s="16"/>
    </row>
    <row r="166" spans="37:83">
      <c r="AK166" s="16"/>
      <c r="AL166" s="16"/>
      <c r="AM166" s="16"/>
      <c r="AN166" s="16"/>
      <c r="AO166" s="16"/>
      <c r="AQ166" s="16"/>
      <c r="AU166" s="16"/>
      <c r="AW166" s="16"/>
      <c r="AY166" s="16"/>
      <c r="BA166" s="16"/>
      <c r="BC166" s="16"/>
      <c r="BE166" s="16"/>
      <c r="BI166" s="16"/>
      <c r="BK166" s="16"/>
      <c r="BM166" s="16"/>
      <c r="BO166" s="16"/>
      <c r="BQ166" s="16"/>
      <c r="BU166" s="16"/>
      <c r="BW166" s="16"/>
      <c r="BY166" s="16"/>
      <c r="CA166" s="16"/>
      <c r="CC166" s="16"/>
      <c r="CE166" s="16"/>
    </row>
    <row r="167" spans="37:83">
      <c r="AK167" s="16"/>
      <c r="AL167" s="16"/>
      <c r="AM167" s="16"/>
      <c r="AN167" s="16"/>
      <c r="AO167" s="16"/>
      <c r="AQ167" s="16"/>
      <c r="AU167" s="16"/>
      <c r="AW167" s="16"/>
      <c r="AY167" s="16"/>
      <c r="BA167" s="16"/>
      <c r="BC167" s="16"/>
      <c r="BE167" s="16"/>
      <c r="BI167" s="16"/>
      <c r="BK167" s="16"/>
      <c r="BM167" s="16"/>
      <c r="BO167" s="16"/>
      <c r="BQ167" s="16"/>
      <c r="BU167" s="16"/>
      <c r="BW167" s="16"/>
      <c r="BY167" s="16"/>
      <c r="CA167" s="16"/>
      <c r="CC167" s="16"/>
      <c r="CE167" s="16"/>
    </row>
    <row r="168" spans="37:83">
      <c r="AK168" s="16"/>
      <c r="AL168" s="16"/>
      <c r="AM168" s="16"/>
      <c r="AN168" s="16"/>
      <c r="AO168" s="16"/>
      <c r="AQ168" s="16"/>
      <c r="AU168" s="16"/>
      <c r="AW168" s="16"/>
      <c r="AY168" s="16"/>
      <c r="BA168" s="16"/>
      <c r="BC168" s="16"/>
      <c r="BE168" s="16"/>
      <c r="BI168" s="16"/>
      <c r="BK168" s="16"/>
      <c r="BM168" s="16"/>
      <c r="BO168" s="16"/>
      <c r="BQ168" s="16"/>
      <c r="BU168" s="16"/>
      <c r="BW168" s="16"/>
      <c r="BY168" s="16"/>
      <c r="CA168" s="16"/>
      <c r="CC168" s="16"/>
      <c r="CE168" s="16"/>
    </row>
    <row r="169" spans="37:83">
      <c r="AK169" s="16"/>
      <c r="AL169" s="16"/>
      <c r="AM169" s="16"/>
      <c r="AN169" s="16"/>
      <c r="AO169" s="16"/>
      <c r="AQ169" s="16"/>
      <c r="AU169" s="16"/>
      <c r="AW169" s="16"/>
      <c r="AY169" s="16"/>
      <c r="BA169" s="16"/>
      <c r="BC169" s="16"/>
      <c r="BE169" s="16"/>
      <c r="BI169" s="16"/>
      <c r="BK169" s="16"/>
      <c r="BM169" s="16"/>
      <c r="BO169" s="16"/>
      <c r="BQ169" s="16"/>
      <c r="BU169" s="16"/>
      <c r="BW169" s="16"/>
      <c r="BY169" s="16"/>
      <c r="CA169" s="16"/>
      <c r="CC169" s="16"/>
      <c r="CE169" s="16"/>
    </row>
    <row r="170" spans="37:83">
      <c r="AK170" s="16"/>
      <c r="AL170" s="16"/>
      <c r="AM170" s="16"/>
      <c r="AN170" s="16"/>
      <c r="AO170" s="16"/>
      <c r="AQ170" s="16"/>
      <c r="AU170" s="16"/>
      <c r="AW170" s="16"/>
      <c r="AY170" s="16"/>
      <c r="BA170" s="16"/>
      <c r="BC170" s="16"/>
      <c r="BE170" s="16"/>
      <c r="BI170" s="16"/>
      <c r="BK170" s="16"/>
      <c r="BM170" s="16"/>
      <c r="BO170" s="16"/>
      <c r="BQ170" s="16"/>
      <c r="BU170" s="16"/>
      <c r="BW170" s="16"/>
      <c r="BY170" s="16"/>
      <c r="CA170" s="16"/>
      <c r="CC170" s="16"/>
      <c r="CE170" s="16"/>
    </row>
    <row r="171" spans="37:83">
      <c r="AK171" s="16"/>
      <c r="AL171" s="16"/>
      <c r="AM171" s="16"/>
      <c r="AN171" s="16"/>
      <c r="AO171" s="16"/>
      <c r="AQ171" s="16"/>
      <c r="AU171" s="16"/>
      <c r="AW171" s="16"/>
      <c r="AY171" s="16"/>
      <c r="BA171" s="16"/>
      <c r="BC171" s="16"/>
      <c r="BE171" s="16"/>
      <c r="BI171" s="16"/>
      <c r="BK171" s="16"/>
      <c r="BM171" s="16"/>
      <c r="BO171" s="16"/>
      <c r="BQ171" s="16"/>
      <c r="BU171" s="16"/>
      <c r="BW171" s="16"/>
      <c r="BY171" s="16"/>
      <c r="CA171" s="16"/>
      <c r="CC171" s="16"/>
      <c r="CE171" s="16"/>
    </row>
    <row r="172" spans="37:83">
      <c r="AK172" s="16"/>
      <c r="AL172" s="16"/>
      <c r="AM172" s="16"/>
      <c r="AN172" s="16"/>
      <c r="AO172" s="16"/>
      <c r="AQ172" s="16"/>
      <c r="AU172" s="16"/>
      <c r="AW172" s="16"/>
      <c r="AY172" s="16"/>
      <c r="BA172" s="16"/>
      <c r="BC172" s="16"/>
      <c r="BE172" s="16"/>
      <c r="BI172" s="16"/>
      <c r="BK172" s="16"/>
      <c r="BM172" s="16"/>
      <c r="BO172" s="16"/>
      <c r="BQ172" s="16"/>
      <c r="BU172" s="16"/>
      <c r="BW172" s="16"/>
      <c r="BY172" s="16"/>
      <c r="CA172" s="16"/>
      <c r="CC172" s="16"/>
      <c r="CE172" s="16"/>
    </row>
    <row r="173" spans="37:83">
      <c r="AK173" s="16"/>
      <c r="AL173" s="16"/>
      <c r="AM173" s="16"/>
      <c r="AN173" s="16"/>
      <c r="AO173" s="16"/>
      <c r="AQ173" s="16"/>
      <c r="AU173" s="16"/>
      <c r="AW173" s="16"/>
      <c r="AY173" s="16"/>
      <c r="BA173" s="16"/>
      <c r="BC173" s="16"/>
      <c r="BE173" s="16"/>
      <c r="BI173" s="16"/>
      <c r="BK173" s="16"/>
      <c r="BM173" s="16"/>
      <c r="BO173" s="16"/>
      <c r="BQ173" s="16"/>
      <c r="BU173" s="16"/>
      <c r="BW173" s="16"/>
      <c r="BY173" s="16"/>
      <c r="CA173" s="16"/>
      <c r="CC173" s="16"/>
      <c r="CE173" s="16"/>
    </row>
    <row r="174" spans="37:83">
      <c r="AK174" s="16"/>
      <c r="AL174" s="16"/>
      <c r="AM174" s="16"/>
      <c r="AN174" s="16"/>
      <c r="AO174" s="16"/>
      <c r="AQ174" s="16"/>
      <c r="AU174" s="16"/>
      <c r="AW174" s="16"/>
      <c r="AY174" s="16"/>
      <c r="BA174" s="16"/>
      <c r="BC174" s="16"/>
      <c r="BE174" s="16"/>
      <c r="BI174" s="16"/>
      <c r="BK174" s="16"/>
      <c r="BM174" s="16"/>
      <c r="BO174" s="16"/>
      <c r="BQ174" s="16"/>
      <c r="BU174" s="16"/>
      <c r="BW174" s="16"/>
      <c r="BY174" s="16"/>
      <c r="CA174" s="16"/>
      <c r="CC174" s="16"/>
      <c r="CE174" s="16"/>
    </row>
    <row r="175" spans="37:83">
      <c r="AK175" s="16"/>
      <c r="AL175" s="16"/>
      <c r="AM175" s="16"/>
      <c r="AN175" s="16"/>
      <c r="AO175" s="16"/>
      <c r="AQ175" s="16"/>
      <c r="AU175" s="16"/>
      <c r="AW175" s="16"/>
      <c r="AY175" s="16"/>
      <c r="BA175" s="16"/>
      <c r="BC175" s="16"/>
      <c r="BE175" s="16"/>
      <c r="BI175" s="16"/>
      <c r="BK175" s="16"/>
      <c r="BM175" s="16"/>
      <c r="BO175" s="16"/>
      <c r="BQ175" s="16"/>
      <c r="BU175" s="16"/>
      <c r="BW175" s="16"/>
      <c r="BY175" s="16"/>
      <c r="CA175" s="16"/>
      <c r="CC175" s="16"/>
      <c r="CE175" s="16"/>
    </row>
    <row r="176" spans="37:83">
      <c r="AK176" s="16"/>
      <c r="AL176" s="16"/>
      <c r="AM176" s="16"/>
      <c r="AN176" s="16"/>
      <c r="AO176" s="16"/>
      <c r="AQ176" s="16"/>
      <c r="AU176" s="16"/>
      <c r="AW176" s="16"/>
      <c r="AY176" s="16"/>
      <c r="BA176" s="16"/>
      <c r="BC176" s="16"/>
      <c r="BE176" s="16"/>
      <c r="BI176" s="16"/>
      <c r="BK176" s="16"/>
      <c r="BM176" s="16"/>
      <c r="BO176" s="16"/>
      <c r="BQ176" s="16"/>
      <c r="BU176" s="16"/>
      <c r="BW176" s="16"/>
      <c r="BY176" s="16"/>
      <c r="CA176" s="16"/>
      <c r="CC176" s="16"/>
      <c r="CE176" s="16"/>
    </row>
    <row r="177" spans="37:83">
      <c r="AK177" s="16"/>
      <c r="AL177" s="16"/>
      <c r="AM177" s="16"/>
      <c r="AN177" s="16"/>
      <c r="AO177" s="16"/>
      <c r="AQ177" s="16"/>
      <c r="AU177" s="16"/>
      <c r="AW177" s="16"/>
      <c r="AY177" s="16"/>
      <c r="BA177" s="16"/>
      <c r="BC177" s="16"/>
      <c r="BE177" s="16"/>
      <c r="BI177" s="16"/>
      <c r="BK177" s="16"/>
      <c r="BM177" s="16"/>
      <c r="BO177" s="16"/>
      <c r="BQ177" s="16"/>
      <c r="BU177" s="16"/>
      <c r="BW177" s="16"/>
      <c r="BY177" s="16"/>
      <c r="CA177" s="16"/>
      <c r="CC177" s="16"/>
      <c r="CE177" s="16"/>
    </row>
    <row r="178" spans="37:83">
      <c r="AK178" s="16"/>
      <c r="AL178" s="16"/>
      <c r="AM178" s="16"/>
      <c r="AN178" s="16"/>
      <c r="AO178" s="16"/>
      <c r="AQ178" s="16"/>
      <c r="AU178" s="16"/>
      <c r="AW178" s="16"/>
      <c r="AY178" s="16"/>
      <c r="BA178" s="16"/>
      <c r="BC178" s="16"/>
      <c r="BE178" s="16"/>
      <c r="BI178" s="16"/>
      <c r="BK178" s="16"/>
      <c r="BM178" s="16"/>
      <c r="BO178" s="16"/>
      <c r="BQ178" s="16"/>
      <c r="BU178" s="16"/>
      <c r="BW178" s="16"/>
      <c r="BY178" s="16"/>
      <c r="CA178" s="16"/>
      <c r="CC178" s="16"/>
      <c r="CE178" s="16"/>
    </row>
    <row r="179" spans="37:83">
      <c r="AK179" s="16"/>
      <c r="AL179" s="16"/>
      <c r="AM179" s="16"/>
      <c r="AN179" s="16"/>
      <c r="AO179" s="16"/>
      <c r="AQ179" s="16"/>
      <c r="AU179" s="16"/>
      <c r="AW179" s="16"/>
      <c r="AY179" s="16"/>
      <c r="BA179" s="16"/>
      <c r="BC179" s="16"/>
      <c r="BE179" s="16"/>
      <c r="BI179" s="16"/>
      <c r="BK179" s="16"/>
      <c r="BM179" s="16"/>
      <c r="BO179" s="16"/>
      <c r="BQ179" s="16"/>
      <c r="BU179" s="16"/>
      <c r="BW179" s="16"/>
      <c r="BY179" s="16"/>
      <c r="CA179" s="16"/>
      <c r="CC179" s="16"/>
      <c r="CE179" s="16"/>
    </row>
    <row r="180" spans="37:83">
      <c r="AK180" s="16"/>
      <c r="AL180" s="16"/>
      <c r="AM180" s="16"/>
      <c r="AN180" s="16"/>
      <c r="AO180" s="16"/>
      <c r="AQ180" s="16"/>
      <c r="AU180" s="16"/>
      <c r="AW180" s="16"/>
      <c r="AY180" s="16"/>
      <c r="BA180" s="16"/>
      <c r="BC180" s="16"/>
      <c r="BE180" s="16"/>
      <c r="BI180" s="16"/>
      <c r="BK180" s="16"/>
      <c r="BM180" s="16"/>
      <c r="BO180" s="16"/>
      <c r="BQ180" s="16"/>
      <c r="BU180" s="16"/>
      <c r="BW180" s="16"/>
      <c r="BY180" s="16"/>
      <c r="CA180" s="16"/>
      <c r="CC180" s="16"/>
      <c r="CE180" s="16"/>
    </row>
    <row r="181" spans="37:83">
      <c r="AK181" s="16"/>
      <c r="AL181" s="16"/>
      <c r="AM181" s="16"/>
      <c r="AN181" s="16"/>
      <c r="AO181" s="16"/>
      <c r="AQ181" s="16"/>
      <c r="AU181" s="16"/>
      <c r="AW181" s="16"/>
      <c r="AY181" s="16"/>
      <c r="BA181" s="16"/>
      <c r="BC181" s="16"/>
      <c r="BE181" s="16"/>
      <c r="BI181" s="16"/>
      <c r="BK181" s="16"/>
      <c r="BM181" s="16"/>
      <c r="BO181" s="16"/>
      <c r="BQ181" s="16"/>
      <c r="BU181" s="16"/>
      <c r="BW181" s="16"/>
      <c r="BY181" s="16"/>
      <c r="CA181" s="16"/>
      <c r="CC181" s="16"/>
      <c r="CE181" s="16"/>
    </row>
    <row r="182" spans="37:83">
      <c r="AK182" s="16"/>
      <c r="AL182" s="16"/>
      <c r="AM182" s="16"/>
      <c r="AN182" s="16"/>
      <c r="AO182" s="16"/>
      <c r="AQ182" s="16"/>
      <c r="AU182" s="16"/>
      <c r="AW182" s="16"/>
      <c r="AY182" s="16"/>
      <c r="BA182" s="16"/>
      <c r="BC182" s="16"/>
      <c r="BE182" s="16"/>
      <c r="BI182" s="16"/>
      <c r="BK182" s="16"/>
      <c r="BM182" s="16"/>
      <c r="BO182" s="16"/>
      <c r="BQ182" s="16"/>
      <c r="BU182" s="16"/>
      <c r="BW182" s="16"/>
      <c r="BY182" s="16"/>
      <c r="CA182" s="16"/>
      <c r="CC182" s="16"/>
      <c r="CE182" s="16"/>
    </row>
    <row r="183" spans="37:83">
      <c r="AK183" s="16"/>
      <c r="AL183" s="16"/>
      <c r="AM183" s="16"/>
      <c r="AN183" s="16"/>
      <c r="AO183" s="16"/>
      <c r="AQ183" s="16"/>
      <c r="AU183" s="16"/>
      <c r="AW183" s="16"/>
      <c r="AY183" s="16"/>
      <c r="BA183" s="16"/>
      <c r="BC183" s="16"/>
      <c r="BE183" s="16"/>
      <c r="BI183" s="16"/>
      <c r="BK183" s="16"/>
      <c r="BM183" s="16"/>
      <c r="BO183" s="16"/>
      <c r="BQ183" s="16"/>
      <c r="BU183" s="16"/>
      <c r="BW183" s="16"/>
      <c r="BY183" s="16"/>
      <c r="CA183" s="16"/>
      <c r="CC183" s="16"/>
      <c r="CE183" s="16"/>
    </row>
    <row r="184" spans="37:83">
      <c r="AK184" s="16"/>
      <c r="AL184" s="16"/>
      <c r="AM184" s="16"/>
      <c r="AN184" s="16"/>
      <c r="AO184" s="16"/>
      <c r="AQ184" s="16"/>
      <c r="AU184" s="16"/>
      <c r="AW184" s="16"/>
      <c r="AY184" s="16"/>
      <c r="BA184" s="16"/>
      <c r="BC184" s="16"/>
      <c r="BE184" s="16"/>
      <c r="BI184" s="16"/>
      <c r="BK184" s="16"/>
      <c r="BM184" s="16"/>
      <c r="BO184" s="16"/>
      <c r="BQ184" s="16"/>
      <c r="BU184" s="16"/>
      <c r="BW184" s="16"/>
      <c r="BY184" s="16"/>
      <c r="CA184" s="16"/>
      <c r="CC184" s="16"/>
      <c r="CE184" s="16"/>
    </row>
    <row r="185" spans="37:83">
      <c r="AK185" s="16"/>
      <c r="AL185" s="16"/>
      <c r="AM185" s="16"/>
      <c r="AN185" s="16"/>
      <c r="AO185" s="16"/>
      <c r="AQ185" s="16"/>
      <c r="AU185" s="16"/>
      <c r="AW185" s="16"/>
      <c r="AY185" s="16"/>
      <c r="BA185" s="16"/>
      <c r="BC185" s="16"/>
      <c r="BE185" s="16"/>
      <c r="BI185" s="16"/>
      <c r="BK185" s="16"/>
      <c r="BM185" s="16"/>
      <c r="BO185" s="16"/>
      <c r="BQ185" s="16"/>
      <c r="BU185" s="16"/>
      <c r="BW185" s="16"/>
      <c r="BY185" s="16"/>
      <c r="CA185" s="16"/>
      <c r="CC185" s="16"/>
      <c r="CE185" s="16"/>
    </row>
    <row r="186" spans="37:83">
      <c r="AK186" s="16"/>
      <c r="AL186" s="16"/>
      <c r="AM186" s="16"/>
      <c r="AN186" s="16"/>
      <c r="AO186" s="16"/>
      <c r="AQ186" s="16"/>
      <c r="AU186" s="16"/>
      <c r="AW186" s="16"/>
      <c r="AY186" s="16"/>
      <c r="BA186" s="16"/>
      <c r="BC186" s="16"/>
      <c r="BE186" s="16"/>
      <c r="BI186" s="16"/>
      <c r="BK186" s="16"/>
      <c r="BM186" s="16"/>
      <c r="BO186" s="16"/>
      <c r="BQ186" s="16"/>
      <c r="BU186" s="16"/>
      <c r="BW186" s="16"/>
      <c r="BY186" s="16"/>
      <c r="CA186" s="16"/>
      <c r="CC186" s="16"/>
      <c r="CE186" s="16"/>
    </row>
    <row r="187" spans="37:83">
      <c r="AK187" s="16"/>
      <c r="AL187" s="16"/>
      <c r="AM187" s="16"/>
      <c r="AN187" s="16"/>
      <c r="AO187" s="16"/>
      <c r="AQ187" s="16"/>
      <c r="AU187" s="16"/>
      <c r="AW187" s="16"/>
      <c r="AY187" s="16"/>
      <c r="BA187" s="16"/>
      <c r="BC187" s="16"/>
      <c r="BE187" s="16"/>
      <c r="BI187" s="16"/>
      <c r="BK187" s="16"/>
      <c r="BM187" s="16"/>
      <c r="BO187" s="16"/>
      <c r="BQ187" s="16"/>
      <c r="BU187" s="16"/>
      <c r="BW187" s="16"/>
      <c r="BY187" s="16"/>
      <c r="CA187" s="16"/>
      <c r="CC187" s="16"/>
      <c r="CE187" s="16"/>
    </row>
    <row r="188" spans="37:83">
      <c r="AK188" s="16"/>
      <c r="AL188" s="16"/>
      <c r="AM188" s="16"/>
      <c r="AN188" s="16"/>
      <c r="AO188" s="16"/>
      <c r="AQ188" s="16"/>
      <c r="AU188" s="16"/>
      <c r="AW188" s="16"/>
      <c r="AY188" s="16"/>
      <c r="BA188" s="16"/>
      <c r="BC188" s="16"/>
      <c r="BE188" s="16"/>
      <c r="BI188" s="16"/>
      <c r="BK188" s="16"/>
      <c r="BM188" s="16"/>
      <c r="BO188" s="16"/>
      <c r="BQ188" s="16"/>
      <c r="BU188" s="16"/>
      <c r="BW188" s="16"/>
      <c r="BY188" s="16"/>
      <c r="CA188" s="16"/>
      <c r="CC188" s="16"/>
      <c r="CE188" s="16"/>
    </row>
    <row r="189" spans="37:83">
      <c r="AK189" s="16"/>
      <c r="AL189" s="16"/>
      <c r="AM189" s="16"/>
      <c r="AN189" s="16"/>
      <c r="AO189" s="16"/>
      <c r="AQ189" s="16"/>
      <c r="AU189" s="16"/>
      <c r="AW189" s="16"/>
      <c r="AY189" s="16"/>
      <c r="BA189" s="16"/>
      <c r="BC189" s="16"/>
      <c r="BE189" s="16"/>
      <c r="BI189" s="16"/>
      <c r="BK189" s="16"/>
      <c r="BM189" s="16"/>
      <c r="BO189" s="16"/>
      <c r="BQ189" s="16"/>
      <c r="BU189" s="16"/>
      <c r="BW189" s="16"/>
      <c r="BY189" s="16"/>
      <c r="CA189" s="16"/>
      <c r="CC189" s="16"/>
      <c r="CE189" s="16"/>
    </row>
    <row r="190" spans="37:83">
      <c r="AK190" s="16"/>
      <c r="AL190" s="16"/>
      <c r="AM190" s="16"/>
      <c r="AN190" s="16"/>
      <c r="AO190" s="16"/>
      <c r="AQ190" s="16"/>
      <c r="AU190" s="16"/>
      <c r="AW190" s="16"/>
      <c r="AY190" s="16"/>
      <c r="BA190" s="16"/>
      <c r="BC190" s="16"/>
      <c r="BE190" s="16"/>
      <c r="BI190" s="16"/>
      <c r="BK190" s="16"/>
      <c r="BM190" s="16"/>
      <c r="BO190" s="16"/>
      <c r="BQ190" s="16"/>
      <c r="BU190" s="16"/>
      <c r="BW190" s="16"/>
      <c r="BY190" s="16"/>
      <c r="CA190" s="16"/>
      <c r="CC190" s="16"/>
      <c r="CE190" s="16"/>
    </row>
    <row r="191" spans="37:83">
      <c r="AK191" s="16"/>
      <c r="AL191" s="16"/>
      <c r="AM191" s="16"/>
      <c r="AN191" s="16"/>
      <c r="AO191" s="16"/>
      <c r="AQ191" s="16"/>
      <c r="AU191" s="16"/>
      <c r="AW191" s="16"/>
      <c r="AY191" s="16"/>
      <c r="BA191" s="16"/>
      <c r="BC191" s="16"/>
      <c r="BE191" s="16"/>
      <c r="BI191" s="16"/>
      <c r="BK191" s="16"/>
      <c r="BM191" s="16"/>
      <c r="BO191" s="16"/>
      <c r="BQ191" s="16"/>
      <c r="BU191" s="16"/>
      <c r="BW191" s="16"/>
      <c r="BY191" s="16"/>
      <c r="CA191" s="16"/>
      <c r="CC191" s="16"/>
      <c r="CE191" s="16"/>
    </row>
    <row r="192" spans="37:83">
      <c r="AK192" s="16"/>
      <c r="AL192" s="16"/>
      <c r="AM192" s="16"/>
      <c r="AN192" s="16"/>
      <c r="AO192" s="16"/>
      <c r="AQ192" s="16"/>
      <c r="AU192" s="16"/>
      <c r="AW192" s="16"/>
      <c r="AY192" s="16"/>
      <c r="BA192" s="16"/>
      <c r="BC192" s="16"/>
      <c r="BE192" s="16"/>
      <c r="BI192" s="16"/>
      <c r="BK192" s="16"/>
      <c r="BM192" s="16"/>
      <c r="BO192" s="16"/>
      <c r="BQ192" s="16"/>
      <c r="BU192" s="16"/>
      <c r="BW192" s="16"/>
      <c r="BY192" s="16"/>
      <c r="CA192" s="16"/>
      <c r="CC192" s="16"/>
      <c r="CE192" s="16"/>
    </row>
    <row r="193" spans="37:83">
      <c r="AK193" s="16"/>
      <c r="AL193" s="16"/>
      <c r="AM193" s="16"/>
      <c r="AN193" s="16"/>
      <c r="AO193" s="16"/>
      <c r="AQ193" s="16"/>
      <c r="AU193" s="16"/>
      <c r="AW193" s="16"/>
      <c r="AY193" s="16"/>
      <c r="BA193" s="16"/>
      <c r="BC193" s="16"/>
      <c r="BE193" s="16"/>
      <c r="BI193" s="16"/>
      <c r="BK193" s="16"/>
      <c r="BM193" s="16"/>
      <c r="BO193" s="16"/>
      <c r="BQ193" s="16"/>
      <c r="BU193" s="16"/>
      <c r="BW193" s="16"/>
      <c r="BY193" s="16"/>
      <c r="CA193" s="16"/>
      <c r="CC193" s="16"/>
      <c r="CE193" s="16"/>
    </row>
    <row r="194" spans="37:83">
      <c r="AK194" s="16"/>
      <c r="AL194" s="16"/>
      <c r="AM194" s="16"/>
      <c r="AN194" s="16"/>
      <c r="AO194" s="16"/>
      <c r="AQ194" s="16"/>
      <c r="AU194" s="16"/>
      <c r="AW194" s="16"/>
      <c r="AY194" s="16"/>
      <c r="BA194" s="16"/>
      <c r="BC194" s="16"/>
      <c r="BE194" s="16"/>
      <c r="BI194" s="16"/>
      <c r="BK194" s="16"/>
      <c r="BM194" s="16"/>
      <c r="BO194" s="16"/>
      <c r="BQ194" s="16"/>
      <c r="BU194" s="16"/>
      <c r="BW194" s="16"/>
      <c r="BY194" s="16"/>
      <c r="CA194" s="16"/>
      <c r="CC194" s="16"/>
      <c r="CE194" s="16"/>
    </row>
    <row r="195" spans="37:83">
      <c r="AK195" s="16"/>
      <c r="AL195" s="16"/>
      <c r="AM195" s="16"/>
      <c r="AN195" s="16"/>
      <c r="AO195" s="16"/>
      <c r="AQ195" s="16"/>
      <c r="AU195" s="16"/>
      <c r="AW195" s="16"/>
      <c r="AY195" s="16"/>
      <c r="BA195" s="16"/>
      <c r="BC195" s="16"/>
      <c r="BE195" s="16"/>
      <c r="BI195" s="16"/>
      <c r="BK195" s="16"/>
      <c r="BM195" s="16"/>
      <c r="BO195" s="16"/>
      <c r="BQ195" s="16"/>
      <c r="BU195" s="16"/>
      <c r="BW195" s="16"/>
      <c r="BY195" s="16"/>
      <c r="CA195" s="16"/>
      <c r="CC195" s="16"/>
      <c r="CE195" s="16"/>
    </row>
    <row r="196" spans="37:83">
      <c r="AK196" s="16"/>
      <c r="AL196" s="16"/>
      <c r="AM196" s="16"/>
      <c r="AN196" s="16"/>
      <c r="AO196" s="16"/>
      <c r="AQ196" s="16"/>
      <c r="AU196" s="16"/>
      <c r="AW196" s="16"/>
      <c r="AY196" s="16"/>
      <c r="BA196" s="16"/>
      <c r="BC196" s="16"/>
      <c r="BE196" s="16"/>
      <c r="BI196" s="16"/>
      <c r="BK196" s="16"/>
      <c r="BM196" s="16"/>
      <c r="BO196" s="16"/>
      <c r="BQ196" s="16"/>
      <c r="BU196" s="16"/>
      <c r="BW196" s="16"/>
      <c r="BY196" s="16"/>
      <c r="CA196" s="16"/>
      <c r="CC196" s="16"/>
      <c r="CE196" s="16"/>
    </row>
    <row r="197" spans="37:83">
      <c r="AK197" s="16"/>
      <c r="AL197" s="16"/>
      <c r="AM197" s="16"/>
      <c r="AN197" s="16"/>
      <c r="AO197" s="16"/>
      <c r="AQ197" s="16"/>
      <c r="AU197" s="16"/>
      <c r="AW197" s="16"/>
      <c r="AY197" s="16"/>
      <c r="BA197" s="16"/>
      <c r="BC197" s="16"/>
      <c r="BE197" s="16"/>
      <c r="BI197" s="16"/>
      <c r="BK197" s="16"/>
      <c r="BM197" s="16"/>
      <c r="BO197" s="16"/>
      <c r="BQ197" s="16"/>
      <c r="BU197" s="16"/>
      <c r="BW197" s="16"/>
      <c r="BY197" s="16"/>
      <c r="CA197" s="16"/>
      <c r="CC197" s="16"/>
      <c r="CE197" s="16"/>
    </row>
    <row r="198" spans="37:83">
      <c r="AK198" s="16"/>
      <c r="AL198" s="16"/>
      <c r="AM198" s="16"/>
      <c r="AN198" s="16"/>
      <c r="AO198" s="16"/>
      <c r="AQ198" s="16"/>
      <c r="AU198" s="16"/>
      <c r="AW198" s="16"/>
      <c r="AY198" s="16"/>
      <c r="BA198" s="16"/>
      <c r="BC198" s="16"/>
      <c r="BE198" s="16"/>
      <c r="BI198" s="16"/>
      <c r="BK198" s="16"/>
      <c r="BM198" s="16"/>
      <c r="BO198" s="16"/>
      <c r="BQ198" s="16"/>
      <c r="BU198" s="16"/>
      <c r="BW198" s="16"/>
      <c r="BY198" s="16"/>
      <c r="CA198" s="16"/>
      <c r="CC198" s="16"/>
      <c r="CE198" s="16"/>
    </row>
    <row r="199" spans="37:83">
      <c r="AK199" s="16"/>
      <c r="AL199" s="16"/>
      <c r="AM199" s="16"/>
      <c r="AN199" s="16"/>
      <c r="AO199" s="16"/>
      <c r="AQ199" s="16"/>
      <c r="AU199" s="16"/>
      <c r="AW199" s="16"/>
      <c r="AY199" s="16"/>
      <c r="BA199" s="16"/>
      <c r="BC199" s="16"/>
      <c r="BE199" s="16"/>
      <c r="BI199" s="16"/>
      <c r="BK199" s="16"/>
      <c r="BM199" s="16"/>
      <c r="BO199" s="16"/>
      <c r="BQ199" s="16"/>
      <c r="BU199" s="16"/>
      <c r="BW199" s="16"/>
      <c r="BY199" s="16"/>
      <c r="CA199" s="16"/>
      <c r="CC199" s="16"/>
      <c r="CE199" s="16"/>
    </row>
    <row r="200" spans="37:83">
      <c r="AK200" s="16"/>
      <c r="AL200" s="16"/>
      <c r="AM200" s="16"/>
      <c r="AN200" s="16"/>
      <c r="AO200" s="16"/>
      <c r="AQ200" s="16"/>
      <c r="AU200" s="16"/>
      <c r="AW200" s="16"/>
      <c r="AY200" s="16"/>
      <c r="BA200" s="16"/>
      <c r="BC200" s="16"/>
      <c r="BE200" s="16"/>
      <c r="BI200" s="16"/>
      <c r="BK200" s="16"/>
      <c r="BM200" s="16"/>
      <c r="BO200" s="16"/>
      <c r="BQ200" s="16"/>
      <c r="BU200" s="16"/>
      <c r="BW200" s="16"/>
      <c r="BY200" s="16"/>
      <c r="CA200" s="16"/>
      <c r="CC200" s="16"/>
      <c r="CE200" s="16"/>
    </row>
    <row r="201" spans="37:83">
      <c r="AK201" s="16"/>
      <c r="AL201" s="16"/>
      <c r="AM201" s="16"/>
      <c r="AN201" s="16"/>
      <c r="AO201" s="16"/>
      <c r="AQ201" s="16"/>
      <c r="AU201" s="16"/>
      <c r="AW201" s="16"/>
      <c r="AY201" s="16"/>
      <c r="BA201" s="16"/>
      <c r="BC201" s="16"/>
      <c r="BE201" s="16"/>
      <c r="BI201" s="16"/>
      <c r="BK201" s="16"/>
      <c r="BM201" s="16"/>
      <c r="BO201" s="16"/>
      <c r="BQ201" s="16"/>
      <c r="BU201" s="16"/>
      <c r="BW201" s="16"/>
      <c r="BY201" s="16"/>
      <c r="CA201" s="16"/>
      <c r="CC201" s="16"/>
      <c r="CE201" s="16"/>
    </row>
    <row r="202" spans="37:83">
      <c r="AK202" s="16"/>
      <c r="AL202" s="16"/>
      <c r="AM202" s="16"/>
      <c r="AN202" s="16"/>
      <c r="AO202" s="16"/>
      <c r="AQ202" s="16"/>
      <c r="AU202" s="16"/>
      <c r="AW202" s="16"/>
      <c r="AY202" s="16"/>
      <c r="BA202" s="16"/>
      <c r="BC202" s="16"/>
      <c r="BE202" s="16"/>
      <c r="BI202" s="16"/>
      <c r="BK202" s="16"/>
      <c r="BM202" s="16"/>
      <c r="BO202" s="16"/>
      <c r="BQ202" s="16"/>
      <c r="BU202" s="16"/>
      <c r="BW202" s="16"/>
      <c r="BY202" s="16"/>
      <c r="CA202" s="16"/>
      <c r="CC202" s="16"/>
      <c r="CE202" s="16"/>
    </row>
    <row r="203" spans="37:83">
      <c r="AK203" s="16"/>
      <c r="AL203" s="16"/>
      <c r="AM203" s="16"/>
      <c r="AN203" s="16"/>
      <c r="AO203" s="16"/>
      <c r="AQ203" s="16"/>
      <c r="AU203" s="16"/>
      <c r="AW203" s="16"/>
      <c r="AY203" s="16"/>
      <c r="BA203" s="16"/>
      <c r="BC203" s="16"/>
      <c r="BE203" s="16"/>
      <c r="BI203" s="16"/>
      <c r="BK203" s="16"/>
      <c r="BM203" s="16"/>
      <c r="BO203" s="16"/>
      <c r="BQ203" s="16"/>
      <c r="BU203" s="16"/>
      <c r="BW203" s="16"/>
      <c r="BY203" s="16"/>
      <c r="CA203" s="16"/>
      <c r="CC203" s="16"/>
      <c r="CE203" s="16"/>
    </row>
    <row r="204" spans="37:83">
      <c r="AK204" s="16"/>
      <c r="AL204" s="16"/>
      <c r="AM204" s="16"/>
      <c r="AN204" s="16"/>
      <c r="AO204" s="16"/>
      <c r="AQ204" s="16"/>
      <c r="AU204" s="16"/>
      <c r="AW204" s="16"/>
      <c r="AY204" s="16"/>
      <c r="BA204" s="16"/>
      <c r="BC204" s="16"/>
      <c r="BE204" s="16"/>
      <c r="BI204" s="16"/>
      <c r="BK204" s="16"/>
      <c r="BM204" s="16"/>
      <c r="BO204" s="16"/>
      <c r="BQ204" s="16"/>
      <c r="BU204" s="16"/>
      <c r="BW204" s="16"/>
      <c r="BY204" s="16"/>
      <c r="CA204" s="16"/>
      <c r="CC204" s="16"/>
      <c r="CE204" s="16"/>
    </row>
    <row r="205" spans="37:83">
      <c r="AK205" s="16"/>
      <c r="AL205" s="16"/>
      <c r="AM205" s="16"/>
      <c r="AN205" s="16"/>
      <c r="AO205" s="16"/>
      <c r="AQ205" s="16"/>
      <c r="AU205" s="16"/>
      <c r="AW205" s="16"/>
      <c r="AY205" s="16"/>
      <c r="BA205" s="16"/>
      <c r="BC205" s="16"/>
      <c r="BE205" s="16"/>
      <c r="BI205" s="16"/>
      <c r="BK205" s="16"/>
      <c r="BM205" s="16"/>
      <c r="BO205" s="16"/>
      <c r="BQ205" s="16"/>
      <c r="BU205" s="16"/>
      <c r="BW205" s="16"/>
      <c r="BY205" s="16"/>
      <c r="CA205" s="16"/>
      <c r="CC205" s="16"/>
      <c r="CE205" s="16"/>
    </row>
    <row r="206" spans="37:83">
      <c r="AK206" s="16"/>
      <c r="AL206" s="16"/>
      <c r="AM206" s="16"/>
      <c r="AN206" s="16"/>
      <c r="AO206" s="16"/>
      <c r="AQ206" s="16"/>
      <c r="AU206" s="16"/>
      <c r="AW206" s="16"/>
      <c r="AY206" s="16"/>
      <c r="BA206" s="16"/>
      <c r="BC206" s="16"/>
      <c r="BE206" s="16"/>
      <c r="BI206" s="16"/>
      <c r="BK206" s="16"/>
      <c r="BM206" s="16"/>
      <c r="BO206" s="16"/>
      <c r="BQ206" s="16"/>
      <c r="BU206" s="16"/>
      <c r="BW206" s="16"/>
      <c r="BY206" s="16"/>
      <c r="CA206" s="16"/>
      <c r="CC206" s="16"/>
      <c r="CE206" s="16"/>
    </row>
    <row r="207" spans="37:83">
      <c r="AK207" s="16"/>
      <c r="AL207" s="16"/>
      <c r="AM207" s="16"/>
      <c r="AN207" s="16"/>
      <c r="AO207" s="16"/>
      <c r="AQ207" s="16"/>
      <c r="AU207" s="16"/>
      <c r="AW207" s="16"/>
      <c r="AY207" s="16"/>
      <c r="BA207" s="16"/>
      <c r="BC207" s="16"/>
      <c r="BE207" s="16"/>
      <c r="BI207" s="16"/>
      <c r="BK207" s="16"/>
      <c r="BM207" s="16"/>
      <c r="BO207" s="16"/>
      <c r="BQ207" s="16"/>
      <c r="BU207" s="16"/>
      <c r="BW207" s="16"/>
      <c r="BY207" s="16"/>
      <c r="CA207" s="16"/>
      <c r="CC207" s="16"/>
      <c r="CE207" s="16"/>
    </row>
    <row r="208" spans="37:83">
      <c r="AK208" s="16"/>
      <c r="AL208" s="16"/>
      <c r="AM208" s="16"/>
      <c r="AN208" s="16"/>
      <c r="AO208" s="16"/>
      <c r="AQ208" s="16"/>
      <c r="AU208" s="16"/>
      <c r="AW208" s="16"/>
      <c r="AY208" s="16"/>
      <c r="BA208" s="16"/>
      <c r="BC208" s="16"/>
      <c r="BE208" s="16"/>
      <c r="BI208" s="16"/>
      <c r="BK208" s="16"/>
      <c r="BM208" s="16"/>
      <c r="BO208" s="16"/>
      <c r="BQ208" s="16"/>
      <c r="BU208" s="16"/>
      <c r="BW208" s="16"/>
      <c r="BY208" s="16"/>
      <c r="CA208" s="16"/>
      <c r="CC208" s="16"/>
      <c r="CE208" s="16"/>
    </row>
    <row r="209" spans="37:83">
      <c r="AK209" s="16"/>
      <c r="AL209" s="16"/>
      <c r="AM209" s="16"/>
      <c r="AN209" s="16"/>
      <c r="AO209" s="16"/>
      <c r="AQ209" s="16"/>
      <c r="AU209" s="16"/>
      <c r="AW209" s="16"/>
      <c r="AY209" s="16"/>
      <c r="BA209" s="16"/>
      <c r="BC209" s="16"/>
      <c r="BE209" s="16"/>
      <c r="BI209" s="16"/>
      <c r="BK209" s="16"/>
      <c r="BM209" s="16"/>
      <c r="BO209" s="16"/>
      <c r="BQ209" s="16"/>
      <c r="BU209" s="16"/>
      <c r="BW209" s="16"/>
      <c r="BY209" s="16"/>
      <c r="CA209" s="16"/>
      <c r="CC209" s="16"/>
      <c r="CE209" s="16"/>
    </row>
    <row r="210" spans="37:83">
      <c r="AK210" s="16"/>
      <c r="AL210" s="16"/>
      <c r="AM210" s="16"/>
      <c r="AN210" s="16"/>
      <c r="AO210" s="16"/>
      <c r="AQ210" s="16"/>
      <c r="AU210" s="16"/>
      <c r="AW210" s="16"/>
      <c r="AY210" s="16"/>
      <c r="BA210" s="16"/>
      <c r="BC210" s="16"/>
      <c r="BE210" s="16"/>
      <c r="BI210" s="16"/>
      <c r="BK210" s="16"/>
      <c r="BM210" s="16"/>
      <c r="BO210" s="16"/>
      <c r="BQ210" s="16"/>
      <c r="BU210" s="16"/>
      <c r="BW210" s="16"/>
      <c r="BY210" s="16"/>
      <c r="CA210" s="16"/>
      <c r="CC210" s="16"/>
      <c r="CE210" s="16"/>
    </row>
    <row r="211" spans="37:83">
      <c r="AK211" s="16"/>
      <c r="AL211" s="16"/>
      <c r="AM211" s="16"/>
      <c r="AN211" s="16"/>
      <c r="AO211" s="16"/>
      <c r="AQ211" s="16"/>
      <c r="AU211" s="16"/>
      <c r="AW211" s="16"/>
      <c r="AY211" s="16"/>
      <c r="BA211" s="16"/>
      <c r="BC211" s="16"/>
      <c r="BE211" s="16"/>
      <c r="BI211" s="16"/>
      <c r="BK211" s="16"/>
      <c r="BM211" s="16"/>
      <c r="BO211" s="16"/>
      <c r="BQ211" s="16"/>
      <c r="BU211" s="16"/>
      <c r="BW211" s="16"/>
      <c r="BY211" s="16"/>
      <c r="CA211" s="16"/>
      <c r="CC211" s="16"/>
      <c r="CE211" s="16"/>
    </row>
    <row r="212" spans="37:83">
      <c r="AK212" s="16"/>
      <c r="AL212" s="16"/>
      <c r="AM212" s="16"/>
      <c r="AN212" s="16"/>
      <c r="AO212" s="16"/>
      <c r="AQ212" s="16"/>
      <c r="AU212" s="16"/>
      <c r="AW212" s="16"/>
      <c r="AY212" s="16"/>
      <c r="BA212" s="16"/>
      <c r="BC212" s="16"/>
      <c r="BE212" s="16"/>
      <c r="BI212" s="16"/>
      <c r="BK212" s="16"/>
      <c r="BM212" s="16"/>
      <c r="BO212" s="16"/>
      <c r="BQ212" s="16"/>
      <c r="BU212" s="16"/>
      <c r="BW212" s="16"/>
      <c r="BY212" s="16"/>
      <c r="CA212" s="16"/>
      <c r="CC212" s="16"/>
      <c r="CE212" s="16"/>
    </row>
    <row r="213" spans="37:83">
      <c r="AK213" s="16"/>
      <c r="AL213" s="16"/>
      <c r="AM213" s="16"/>
      <c r="AN213" s="16"/>
      <c r="AO213" s="16"/>
      <c r="AQ213" s="16"/>
      <c r="AU213" s="16"/>
      <c r="AW213" s="16"/>
      <c r="AY213" s="16"/>
      <c r="BA213" s="16"/>
      <c r="BC213" s="16"/>
      <c r="BE213" s="16"/>
      <c r="BI213" s="16"/>
      <c r="BK213" s="16"/>
      <c r="BM213" s="16"/>
      <c r="BO213" s="16"/>
      <c r="BQ213" s="16"/>
      <c r="BU213" s="16"/>
      <c r="BW213" s="16"/>
      <c r="BY213" s="16"/>
      <c r="CA213" s="16"/>
      <c r="CC213" s="16"/>
      <c r="CE213" s="16"/>
    </row>
    <row r="214" spans="37:83">
      <c r="AK214" s="16"/>
      <c r="AL214" s="16"/>
      <c r="AM214" s="16"/>
      <c r="AN214" s="16"/>
      <c r="AO214" s="16"/>
      <c r="AQ214" s="16"/>
      <c r="AU214" s="16"/>
      <c r="AW214" s="16"/>
      <c r="AY214" s="16"/>
      <c r="BA214" s="16"/>
      <c r="BC214" s="16"/>
      <c r="BE214" s="16"/>
      <c r="BI214" s="16"/>
      <c r="BK214" s="16"/>
      <c r="BM214" s="16"/>
      <c r="BO214" s="16"/>
      <c r="BQ214" s="16"/>
      <c r="BU214" s="16"/>
      <c r="BW214" s="16"/>
      <c r="BY214" s="16"/>
      <c r="CA214" s="16"/>
      <c r="CC214" s="16"/>
      <c r="CE214" s="16"/>
    </row>
    <row r="215" spans="37:83">
      <c r="AK215" s="16"/>
      <c r="AL215" s="16"/>
      <c r="AM215" s="16"/>
      <c r="AN215" s="16"/>
      <c r="AO215" s="16"/>
      <c r="AQ215" s="16"/>
      <c r="AU215" s="16"/>
      <c r="AW215" s="16"/>
      <c r="AY215" s="16"/>
      <c r="BA215" s="16"/>
      <c r="BC215" s="16"/>
      <c r="BE215" s="16"/>
      <c r="BI215" s="16"/>
      <c r="BK215" s="16"/>
      <c r="BM215" s="16"/>
      <c r="BO215" s="16"/>
      <c r="BQ215" s="16"/>
      <c r="BU215" s="16"/>
      <c r="BW215" s="16"/>
      <c r="BY215" s="16"/>
      <c r="CA215" s="16"/>
      <c r="CC215" s="16"/>
      <c r="CE215" s="16"/>
    </row>
    <row r="216" spans="37:83">
      <c r="AK216" s="16"/>
      <c r="AL216" s="16"/>
      <c r="AM216" s="16"/>
      <c r="AN216" s="16"/>
      <c r="AO216" s="16"/>
      <c r="AQ216" s="16"/>
      <c r="AU216" s="16"/>
      <c r="AW216" s="16"/>
      <c r="AY216" s="16"/>
      <c r="BA216" s="16"/>
      <c r="BC216" s="16"/>
      <c r="BE216" s="16"/>
      <c r="BI216" s="16"/>
      <c r="BK216" s="16"/>
      <c r="BM216" s="16"/>
      <c r="BO216" s="16"/>
      <c r="BQ216" s="16"/>
      <c r="BU216" s="16"/>
      <c r="BW216" s="16"/>
      <c r="BY216" s="16"/>
      <c r="CA216" s="16"/>
      <c r="CC216" s="16"/>
      <c r="CE216" s="16"/>
    </row>
    <row r="217" spans="37:83">
      <c r="AK217" s="16"/>
      <c r="AL217" s="16"/>
      <c r="AM217" s="16"/>
      <c r="AN217" s="16"/>
      <c r="AO217" s="16"/>
      <c r="AQ217" s="16"/>
      <c r="AU217" s="16"/>
      <c r="AW217" s="16"/>
      <c r="AY217" s="16"/>
      <c r="BA217" s="16"/>
      <c r="BC217" s="16"/>
      <c r="BE217" s="16"/>
      <c r="BI217" s="16"/>
      <c r="BK217" s="16"/>
      <c r="BM217" s="16"/>
      <c r="BO217" s="16"/>
      <c r="BQ217" s="16"/>
      <c r="BU217" s="16"/>
      <c r="BW217" s="16"/>
      <c r="BY217" s="16"/>
      <c r="CA217" s="16"/>
      <c r="CC217" s="16"/>
      <c r="CE217" s="16"/>
    </row>
    <row r="218" spans="37:83">
      <c r="AK218" s="16"/>
      <c r="AL218" s="16"/>
      <c r="AM218" s="16"/>
      <c r="AN218" s="16"/>
      <c r="AO218" s="16"/>
      <c r="AQ218" s="16"/>
      <c r="AU218" s="16"/>
      <c r="AW218" s="16"/>
      <c r="AY218" s="16"/>
      <c r="BA218" s="16"/>
      <c r="BC218" s="16"/>
      <c r="BE218" s="16"/>
      <c r="BI218" s="16"/>
      <c r="BK218" s="16"/>
      <c r="BM218" s="16"/>
      <c r="BO218" s="16"/>
      <c r="BQ218" s="16"/>
      <c r="BU218" s="16"/>
      <c r="BW218" s="16"/>
      <c r="BY218" s="16"/>
      <c r="CA218" s="16"/>
      <c r="CC218" s="16"/>
      <c r="CE218" s="16"/>
    </row>
    <row r="219" spans="37:83">
      <c r="AK219" s="16"/>
      <c r="AL219" s="16"/>
      <c r="AM219" s="16"/>
      <c r="AN219" s="16"/>
      <c r="AO219" s="16"/>
      <c r="AQ219" s="16"/>
      <c r="AU219" s="16"/>
      <c r="AW219" s="16"/>
      <c r="AY219" s="16"/>
      <c r="BA219" s="16"/>
      <c r="BC219" s="16"/>
      <c r="BE219" s="16"/>
      <c r="BI219" s="16"/>
      <c r="BK219" s="16"/>
      <c r="BM219" s="16"/>
      <c r="BO219" s="16"/>
      <c r="BQ219" s="16"/>
      <c r="BU219" s="16"/>
      <c r="BW219" s="16"/>
      <c r="BY219" s="16"/>
      <c r="CA219" s="16"/>
      <c r="CC219" s="16"/>
      <c r="CE219" s="16"/>
    </row>
    <row r="220" spans="37:83">
      <c r="AK220" s="16"/>
      <c r="AL220" s="16"/>
      <c r="AM220" s="16"/>
      <c r="AN220" s="16"/>
      <c r="AO220" s="16"/>
      <c r="AQ220" s="16"/>
      <c r="AU220" s="16"/>
      <c r="AW220" s="16"/>
      <c r="AY220" s="16"/>
      <c r="BA220" s="16"/>
      <c r="BC220" s="16"/>
      <c r="BE220" s="16"/>
      <c r="BI220" s="16"/>
      <c r="BK220" s="16"/>
      <c r="BM220" s="16"/>
      <c r="BO220" s="16"/>
      <c r="BQ220" s="16"/>
      <c r="BU220" s="16"/>
      <c r="BW220" s="16"/>
      <c r="BY220" s="16"/>
      <c r="CA220" s="16"/>
      <c r="CC220" s="16"/>
      <c r="CE220" s="16"/>
    </row>
    <row r="221" spans="37:83">
      <c r="AK221" s="16"/>
      <c r="AL221" s="16"/>
      <c r="AM221" s="16"/>
      <c r="AN221" s="16"/>
      <c r="AO221" s="16"/>
      <c r="AQ221" s="16"/>
      <c r="AU221" s="16"/>
      <c r="AW221" s="16"/>
      <c r="AY221" s="16"/>
      <c r="BA221" s="16"/>
      <c r="BC221" s="16"/>
      <c r="BE221" s="16"/>
      <c r="BI221" s="16"/>
      <c r="BK221" s="16"/>
      <c r="BM221" s="16"/>
      <c r="BO221" s="16"/>
      <c r="BQ221" s="16"/>
      <c r="BU221" s="16"/>
      <c r="BW221" s="16"/>
      <c r="BY221" s="16"/>
      <c r="CA221" s="16"/>
      <c r="CC221" s="16"/>
      <c r="CE221" s="16"/>
    </row>
    <row r="222" spans="37:83">
      <c r="AK222" s="16"/>
      <c r="AL222" s="16"/>
      <c r="AM222" s="16"/>
      <c r="AN222" s="16"/>
      <c r="AO222" s="16"/>
      <c r="AQ222" s="16"/>
      <c r="AU222" s="16"/>
      <c r="AW222" s="16"/>
      <c r="AY222" s="16"/>
      <c r="BA222" s="16"/>
      <c r="BC222" s="16"/>
      <c r="BE222" s="16"/>
      <c r="BI222" s="16"/>
      <c r="BK222" s="16"/>
      <c r="BM222" s="16"/>
      <c r="BO222" s="16"/>
      <c r="BQ222" s="16"/>
      <c r="BU222" s="16"/>
      <c r="BW222" s="16"/>
      <c r="BY222" s="16"/>
      <c r="CA222" s="16"/>
      <c r="CC222" s="16"/>
      <c r="CE222" s="16"/>
    </row>
    <row r="223" spans="37:83">
      <c r="AK223" s="16"/>
      <c r="AL223" s="16"/>
      <c r="AM223" s="16"/>
      <c r="AN223" s="16"/>
      <c r="AO223" s="16"/>
      <c r="AQ223" s="16"/>
      <c r="AU223" s="16"/>
      <c r="AW223" s="16"/>
      <c r="AY223" s="16"/>
      <c r="BA223" s="16"/>
      <c r="BC223" s="16"/>
      <c r="BE223" s="16"/>
      <c r="BI223" s="16"/>
      <c r="BK223" s="16"/>
      <c r="BM223" s="16"/>
      <c r="BO223" s="16"/>
      <c r="BQ223" s="16"/>
      <c r="BU223" s="16"/>
      <c r="BW223" s="16"/>
      <c r="BY223" s="16"/>
      <c r="CA223" s="16"/>
      <c r="CC223" s="16"/>
      <c r="CE223" s="16"/>
    </row>
    <row r="224" spans="37:83">
      <c r="AK224" s="16"/>
      <c r="AL224" s="16"/>
      <c r="AM224" s="16"/>
      <c r="AN224" s="16"/>
      <c r="AO224" s="16"/>
      <c r="AQ224" s="16"/>
      <c r="AU224" s="16"/>
      <c r="AW224" s="16"/>
      <c r="AY224" s="16"/>
      <c r="BA224" s="16"/>
      <c r="BC224" s="16"/>
      <c r="BE224" s="16"/>
      <c r="BI224" s="16"/>
      <c r="BK224" s="16"/>
      <c r="BM224" s="16"/>
      <c r="BO224" s="16"/>
      <c r="BQ224" s="16"/>
      <c r="BU224" s="16"/>
      <c r="BW224" s="16"/>
      <c r="BY224" s="16"/>
      <c r="CA224" s="16"/>
      <c r="CC224" s="16"/>
      <c r="CE224" s="16"/>
    </row>
    <row r="225" spans="37:83">
      <c r="AK225" s="16"/>
      <c r="AL225" s="16"/>
      <c r="AM225" s="16"/>
      <c r="AN225" s="16"/>
      <c r="AO225" s="16"/>
      <c r="AQ225" s="16"/>
      <c r="AU225" s="16"/>
      <c r="AW225" s="16"/>
      <c r="AY225" s="16"/>
      <c r="BA225" s="16"/>
      <c r="BC225" s="16"/>
      <c r="BE225" s="16"/>
      <c r="BI225" s="16"/>
      <c r="BK225" s="16"/>
      <c r="BM225" s="16"/>
      <c r="BO225" s="16"/>
      <c r="BQ225" s="16"/>
      <c r="BU225" s="16"/>
      <c r="BW225" s="16"/>
      <c r="BY225" s="16"/>
      <c r="CA225" s="16"/>
      <c r="CC225" s="16"/>
      <c r="CE225" s="16"/>
    </row>
    <row r="226" spans="37:83">
      <c r="AK226" s="16"/>
      <c r="AL226" s="16"/>
      <c r="AM226" s="16"/>
      <c r="AN226" s="16"/>
      <c r="AO226" s="16"/>
      <c r="AQ226" s="16"/>
      <c r="AU226" s="16"/>
      <c r="AW226" s="16"/>
      <c r="AY226" s="16"/>
      <c r="BA226" s="16"/>
      <c r="BC226" s="16"/>
      <c r="BE226" s="16"/>
      <c r="BI226" s="16"/>
      <c r="BK226" s="16"/>
      <c r="BM226" s="16"/>
      <c r="BO226" s="16"/>
      <c r="BQ226" s="16"/>
      <c r="BU226" s="16"/>
      <c r="BW226" s="16"/>
      <c r="BY226" s="16"/>
      <c r="CA226" s="16"/>
      <c r="CC226" s="16"/>
      <c r="CE226" s="16"/>
    </row>
    <row r="227" spans="37:83">
      <c r="AK227" s="16"/>
      <c r="AL227" s="16"/>
      <c r="AM227" s="16"/>
      <c r="AN227" s="16"/>
      <c r="AO227" s="16"/>
      <c r="AQ227" s="16"/>
      <c r="AU227" s="16"/>
      <c r="AW227" s="16"/>
      <c r="AY227" s="16"/>
      <c r="BA227" s="16"/>
      <c r="BC227" s="16"/>
      <c r="BE227" s="16"/>
      <c r="BI227" s="16"/>
      <c r="BK227" s="16"/>
      <c r="BM227" s="16"/>
      <c r="BO227" s="16"/>
      <c r="BQ227" s="16"/>
      <c r="BU227" s="16"/>
      <c r="BW227" s="16"/>
      <c r="BY227" s="16"/>
      <c r="CA227" s="16"/>
      <c r="CC227" s="16"/>
      <c r="CE227" s="16"/>
    </row>
    <row r="228" spans="37:83">
      <c r="AK228" s="16"/>
      <c r="AL228" s="16"/>
      <c r="AM228" s="16"/>
      <c r="AN228" s="16"/>
      <c r="AO228" s="16"/>
      <c r="AQ228" s="16"/>
      <c r="AU228" s="16"/>
      <c r="AW228" s="16"/>
      <c r="AY228" s="16"/>
      <c r="BA228" s="16"/>
      <c r="BC228" s="16"/>
      <c r="BE228" s="16"/>
      <c r="BI228" s="16"/>
      <c r="BK228" s="16"/>
      <c r="BM228" s="16"/>
      <c r="BO228" s="16"/>
      <c r="BQ228" s="16"/>
      <c r="BU228" s="16"/>
      <c r="BW228" s="16"/>
      <c r="BY228" s="16"/>
      <c r="CA228" s="16"/>
      <c r="CC228" s="16"/>
      <c r="CE228" s="16"/>
    </row>
    <row r="229" spans="37:83">
      <c r="AK229" s="16"/>
      <c r="AL229" s="16"/>
      <c r="AM229" s="16"/>
      <c r="AN229" s="16"/>
      <c r="AO229" s="16"/>
      <c r="AQ229" s="16"/>
      <c r="AU229" s="16"/>
      <c r="AW229" s="16"/>
      <c r="AY229" s="16"/>
      <c r="BA229" s="16"/>
      <c r="BC229" s="16"/>
      <c r="BE229" s="16"/>
      <c r="BI229" s="16"/>
      <c r="BK229" s="16"/>
      <c r="BM229" s="16"/>
      <c r="BO229" s="16"/>
      <c r="BQ229" s="16"/>
      <c r="BU229" s="16"/>
      <c r="BW229" s="16"/>
      <c r="BY229" s="16"/>
      <c r="CA229" s="16"/>
      <c r="CC229" s="16"/>
      <c r="CE229" s="16"/>
    </row>
    <row r="230" spans="37:83">
      <c r="AK230" s="16"/>
      <c r="AL230" s="16"/>
      <c r="AM230" s="16"/>
      <c r="AN230" s="16"/>
      <c r="AO230" s="16"/>
      <c r="AQ230" s="16"/>
      <c r="AU230" s="16"/>
      <c r="AW230" s="16"/>
      <c r="AY230" s="16"/>
      <c r="BA230" s="16"/>
      <c r="BC230" s="16"/>
      <c r="BE230" s="16"/>
      <c r="BI230" s="16"/>
      <c r="BK230" s="16"/>
      <c r="BM230" s="16"/>
      <c r="BO230" s="16"/>
      <c r="BQ230" s="16"/>
      <c r="BU230" s="16"/>
      <c r="BW230" s="16"/>
      <c r="BY230" s="16"/>
      <c r="CA230" s="16"/>
      <c r="CC230" s="16"/>
      <c r="CE230" s="16"/>
    </row>
    <row r="231" spans="37:83">
      <c r="AK231" s="16"/>
      <c r="AL231" s="16"/>
      <c r="AM231" s="16"/>
      <c r="AN231" s="16"/>
      <c r="AO231" s="16"/>
      <c r="AQ231" s="16"/>
      <c r="AU231" s="16"/>
      <c r="AW231" s="16"/>
      <c r="AY231" s="16"/>
      <c r="BA231" s="16"/>
      <c r="BC231" s="16"/>
      <c r="BE231" s="16"/>
      <c r="BI231" s="16"/>
      <c r="BK231" s="16"/>
      <c r="BM231" s="16"/>
      <c r="BO231" s="16"/>
      <c r="BQ231" s="16"/>
      <c r="BU231" s="16"/>
      <c r="BW231" s="16"/>
      <c r="BY231" s="16"/>
      <c r="CA231" s="16"/>
      <c r="CC231" s="16"/>
      <c r="CE231" s="16"/>
    </row>
    <row r="232" spans="37:83">
      <c r="AK232" s="16"/>
      <c r="AL232" s="16"/>
      <c r="AM232" s="16"/>
      <c r="AN232" s="16"/>
      <c r="AO232" s="16"/>
      <c r="AQ232" s="16"/>
      <c r="AU232" s="16"/>
      <c r="AW232" s="16"/>
      <c r="AY232" s="16"/>
      <c r="BA232" s="16"/>
      <c r="BC232" s="16"/>
      <c r="BE232" s="16"/>
      <c r="BI232" s="16"/>
      <c r="BK232" s="16"/>
      <c r="BM232" s="16"/>
      <c r="BO232" s="16"/>
      <c r="BQ232" s="16"/>
      <c r="BU232" s="16"/>
      <c r="BW232" s="16"/>
      <c r="BY232" s="16"/>
      <c r="CA232" s="16"/>
      <c r="CC232" s="16"/>
      <c r="CE232" s="16"/>
    </row>
    <row r="233" spans="37:83">
      <c r="AK233" s="16"/>
      <c r="AL233" s="16"/>
      <c r="AM233" s="16"/>
      <c r="AN233" s="16"/>
      <c r="AO233" s="16"/>
      <c r="AQ233" s="16"/>
      <c r="AU233" s="16"/>
      <c r="AW233" s="16"/>
      <c r="AY233" s="16"/>
      <c r="BA233" s="16"/>
      <c r="BC233" s="16"/>
      <c r="BE233" s="16"/>
      <c r="BI233" s="16"/>
      <c r="BK233" s="16"/>
      <c r="BM233" s="16"/>
      <c r="BO233" s="16"/>
      <c r="BQ233" s="16"/>
      <c r="BU233" s="16"/>
      <c r="BW233" s="16"/>
      <c r="BY233" s="16"/>
      <c r="CA233" s="16"/>
      <c r="CC233" s="16"/>
      <c r="CE233" s="16"/>
    </row>
    <row r="234" spans="37:83">
      <c r="AK234" s="16"/>
      <c r="AL234" s="16"/>
      <c r="AM234" s="16"/>
      <c r="AN234" s="16"/>
      <c r="AO234" s="16"/>
      <c r="AQ234" s="16"/>
      <c r="AU234" s="16"/>
      <c r="AW234" s="16"/>
      <c r="AY234" s="16"/>
      <c r="BA234" s="16"/>
      <c r="BC234" s="16"/>
      <c r="BE234" s="16"/>
      <c r="BI234" s="16"/>
      <c r="BK234" s="16"/>
      <c r="BM234" s="16"/>
      <c r="BO234" s="16"/>
      <c r="BQ234" s="16"/>
      <c r="BU234" s="16"/>
      <c r="BW234" s="16"/>
      <c r="BY234" s="16"/>
      <c r="CA234" s="16"/>
      <c r="CC234" s="16"/>
      <c r="CE234" s="16"/>
    </row>
    <row r="235" spans="37:83">
      <c r="AK235" s="16"/>
      <c r="AL235" s="16"/>
      <c r="AM235" s="16"/>
      <c r="AN235" s="16"/>
      <c r="AO235" s="16"/>
      <c r="AQ235" s="16"/>
      <c r="AU235" s="16"/>
      <c r="AW235" s="16"/>
      <c r="AY235" s="16"/>
      <c r="BA235" s="16"/>
      <c r="BC235" s="16"/>
      <c r="BE235" s="16"/>
      <c r="BI235" s="16"/>
      <c r="BK235" s="16"/>
      <c r="BM235" s="16"/>
      <c r="BO235" s="16"/>
      <c r="BQ235" s="16"/>
      <c r="BU235" s="16"/>
      <c r="BW235" s="16"/>
      <c r="BY235" s="16"/>
      <c r="CA235" s="16"/>
      <c r="CC235" s="16"/>
      <c r="CE235" s="16"/>
    </row>
    <row r="236" spans="37:83">
      <c r="AK236" s="16"/>
      <c r="AL236" s="16"/>
      <c r="AM236" s="16"/>
      <c r="AN236" s="16"/>
      <c r="AO236" s="16"/>
      <c r="AQ236" s="16"/>
      <c r="AU236" s="16"/>
      <c r="AW236" s="16"/>
      <c r="AY236" s="16"/>
      <c r="BA236" s="16"/>
      <c r="BC236" s="16"/>
      <c r="BE236" s="16"/>
      <c r="BI236" s="16"/>
      <c r="BK236" s="16"/>
      <c r="BM236" s="16"/>
      <c r="BO236" s="16"/>
      <c r="BQ236" s="16"/>
      <c r="BU236" s="16"/>
      <c r="BW236" s="16"/>
      <c r="BY236" s="16"/>
      <c r="CA236" s="16"/>
      <c r="CC236" s="16"/>
      <c r="CE236" s="16"/>
    </row>
    <row r="237" spans="37:83">
      <c r="AK237" s="16"/>
      <c r="AL237" s="16"/>
      <c r="AM237" s="16"/>
      <c r="AN237" s="16"/>
      <c r="AO237" s="16"/>
      <c r="AQ237" s="16"/>
      <c r="AU237" s="16"/>
      <c r="AW237" s="16"/>
      <c r="AY237" s="16"/>
      <c r="BA237" s="16"/>
      <c r="BC237" s="16"/>
      <c r="BE237" s="16"/>
      <c r="BI237" s="16"/>
      <c r="BK237" s="16"/>
      <c r="BM237" s="16"/>
      <c r="BO237" s="16"/>
      <c r="BQ237" s="16"/>
      <c r="BU237" s="16"/>
      <c r="BW237" s="16"/>
      <c r="BY237" s="16"/>
      <c r="CA237" s="16"/>
      <c r="CC237" s="16"/>
      <c r="CE237" s="16"/>
    </row>
    <row r="238" spans="37:83">
      <c r="AK238" s="16"/>
      <c r="AL238" s="16"/>
      <c r="AM238" s="16"/>
      <c r="AN238" s="16"/>
      <c r="AO238" s="16"/>
      <c r="AQ238" s="16"/>
      <c r="AU238" s="16"/>
      <c r="AW238" s="16"/>
      <c r="AY238" s="16"/>
      <c r="BA238" s="16"/>
      <c r="BC238" s="16"/>
      <c r="BE238" s="16"/>
      <c r="BI238" s="16"/>
      <c r="BK238" s="16"/>
      <c r="BM238" s="16"/>
      <c r="BO238" s="16"/>
      <c r="BQ238" s="16"/>
      <c r="BU238" s="16"/>
      <c r="BW238" s="16"/>
      <c r="BY238" s="16"/>
      <c r="CA238" s="16"/>
      <c r="CC238" s="16"/>
      <c r="CE238" s="16"/>
    </row>
    <row r="239" spans="37:83">
      <c r="AK239" s="16"/>
      <c r="AL239" s="16"/>
      <c r="AM239" s="16"/>
      <c r="AN239" s="16"/>
      <c r="AO239" s="16"/>
      <c r="AQ239" s="16"/>
      <c r="AU239" s="16"/>
      <c r="AW239" s="16"/>
      <c r="AY239" s="16"/>
      <c r="BA239" s="16"/>
      <c r="BC239" s="16"/>
      <c r="BE239" s="16"/>
      <c r="BI239" s="16"/>
      <c r="BK239" s="16"/>
      <c r="BM239" s="16"/>
      <c r="BO239" s="16"/>
      <c r="BQ239" s="16"/>
      <c r="BU239" s="16"/>
      <c r="BW239" s="16"/>
      <c r="BY239" s="16"/>
      <c r="CA239" s="16"/>
      <c r="CC239" s="16"/>
      <c r="CE239" s="16"/>
    </row>
    <row r="240" spans="37:83">
      <c r="AK240" s="16"/>
      <c r="AL240" s="16"/>
      <c r="AM240" s="16"/>
      <c r="AN240" s="16"/>
      <c r="AO240" s="16"/>
      <c r="AQ240" s="16"/>
      <c r="AU240" s="16"/>
      <c r="AW240" s="16"/>
      <c r="AY240" s="16"/>
      <c r="BA240" s="16"/>
      <c r="BC240" s="16"/>
      <c r="BE240" s="16"/>
      <c r="BI240" s="16"/>
      <c r="BK240" s="16"/>
      <c r="BM240" s="16"/>
      <c r="BO240" s="16"/>
      <c r="BQ240" s="16"/>
      <c r="BU240" s="16"/>
      <c r="BW240" s="16"/>
      <c r="BY240" s="16"/>
      <c r="CA240" s="16"/>
      <c r="CC240" s="16"/>
      <c r="CE240" s="16"/>
    </row>
    <row r="241" spans="37:83">
      <c r="AK241" s="16"/>
      <c r="AL241" s="16"/>
      <c r="AM241" s="16"/>
      <c r="AN241" s="16"/>
      <c r="AO241" s="16"/>
      <c r="AQ241" s="16"/>
      <c r="AU241" s="16"/>
      <c r="AW241" s="16"/>
      <c r="AY241" s="16"/>
      <c r="BA241" s="16"/>
      <c r="BC241" s="16"/>
      <c r="BE241" s="16"/>
      <c r="BI241" s="16"/>
      <c r="BK241" s="16"/>
      <c r="BM241" s="16"/>
      <c r="BO241" s="16"/>
      <c r="BQ241" s="16"/>
      <c r="BU241" s="16"/>
      <c r="BW241" s="16"/>
      <c r="BY241" s="16"/>
      <c r="CA241" s="16"/>
      <c r="CC241" s="16"/>
      <c r="CE241" s="16"/>
    </row>
    <row r="242" spans="37:83">
      <c r="AK242" s="16"/>
      <c r="AL242" s="16"/>
      <c r="AM242" s="16"/>
      <c r="AN242" s="16"/>
      <c r="AO242" s="16"/>
      <c r="AQ242" s="16"/>
      <c r="AU242" s="16"/>
      <c r="AW242" s="16"/>
      <c r="AY242" s="16"/>
      <c r="BA242" s="16"/>
      <c r="BC242" s="16"/>
      <c r="BE242" s="16"/>
      <c r="BI242" s="16"/>
      <c r="BK242" s="16"/>
      <c r="BM242" s="16"/>
      <c r="BO242" s="16"/>
      <c r="BQ242" s="16"/>
      <c r="BU242" s="16"/>
      <c r="BW242" s="16"/>
      <c r="BY242" s="16"/>
      <c r="CA242" s="16"/>
      <c r="CC242" s="16"/>
      <c r="CE242" s="16"/>
    </row>
    <row r="243" spans="37:83">
      <c r="AK243" s="16"/>
      <c r="AL243" s="16"/>
      <c r="AM243" s="16"/>
      <c r="AN243" s="16"/>
      <c r="AO243" s="16"/>
      <c r="AQ243" s="16"/>
      <c r="AU243" s="16"/>
      <c r="AW243" s="16"/>
      <c r="AY243" s="16"/>
      <c r="BA243" s="16"/>
      <c r="BC243" s="16"/>
      <c r="BE243" s="16"/>
      <c r="BI243" s="16"/>
      <c r="BK243" s="16"/>
      <c r="BM243" s="16"/>
      <c r="BO243" s="16"/>
      <c r="BQ243" s="16"/>
      <c r="BU243" s="16"/>
      <c r="BW243" s="16"/>
      <c r="BY243" s="16"/>
      <c r="CA243" s="16"/>
      <c r="CC243" s="16"/>
      <c r="CE243" s="16"/>
    </row>
    <row r="244" spans="37:83">
      <c r="AK244" s="16"/>
      <c r="AL244" s="16"/>
      <c r="AM244" s="16"/>
      <c r="AN244" s="16"/>
      <c r="AO244" s="16"/>
      <c r="AQ244" s="16"/>
      <c r="AU244" s="16"/>
      <c r="AW244" s="16"/>
      <c r="AY244" s="16"/>
      <c r="BA244" s="16"/>
      <c r="BC244" s="16"/>
      <c r="BE244" s="16"/>
      <c r="BI244" s="16"/>
      <c r="BK244" s="16"/>
      <c r="BM244" s="16"/>
      <c r="BO244" s="16"/>
      <c r="BQ244" s="16"/>
      <c r="BU244" s="16"/>
      <c r="BW244" s="16"/>
      <c r="BY244" s="16"/>
      <c r="CA244" s="16"/>
      <c r="CC244" s="16"/>
      <c r="CE244" s="16"/>
    </row>
    <row r="245" spans="37:83">
      <c r="AK245" s="16"/>
      <c r="AL245" s="16"/>
      <c r="AM245" s="16"/>
      <c r="AN245" s="16"/>
      <c r="AO245" s="16"/>
      <c r="AQ245" s="16"/>
      <c r="AU245" s="16"/>
      <c r="AW245" s="16"/>
      <c r="AY245" s="16"/>
      <c r="BA245" s="16"/>
      <c r="BC245" s="16"/>
      <c r="BE245" s="16"/>
      <c r="BI245" s="16"/>
      <c r="BK245" s="16"/>
      <c r="BM245" s="16"/>
      <c r="BO245" s="16"/>
      <c r="BQ245" s="16"/>
      <c r="BU245" s="16"/>
      <c r="BW245" s="16"/>
      <c r="BY245" s="16"/>
      <c r="CA245" s="16"/>
      <c r="CC245" s="16"/>
      <c r="CE245" s="16"/>
    </row>
    <row r="246" spans="37:83">
      <c r="AK246" s="16"/>
      <c r="AL246" s="16"/>
      <c r="AM246" s="16"/>
      <c r="AN246" s="16"/>
      <c r="AO246" s="16"/>
      <c r="AQ246" s="16"/>
      <c r="AU246" s="16"/>
      <c r="AW246" s="16"/>
      <c r="AY246" s="16"/>
      <c r="BA246" s="16"/>
      <c r="BC246" s="16"/>
      <c r="BE246" s="16"/>
      <c r="BI246" s="16"/>
      <c r="BK246" s="16"/>
      <c r="BM246" s="16"/>
      <c r="BO246" s="16"/>
      <c r="BQ246" s="16"/>
      <c r="BU246" s="16"/>
      <c r="BW246" s="16"/>
      <c r="BY246" s="16"/>
      <c r="CA246" s="16"/>
      <c r="CC246" s="16"/>
      <c r="CE246" s="16"/>
    </row>
    <row r="247" spans="37:83">
      <c r="AK247" s="16"/>
      <c r="AL247" s="16"/>
      <c r="AM247" s="16"/>
      <c r="AN247" s="16"/>
      <c r="AO247" s="16"/>
      <c r="AQ247" s="16"/>
      <c r="AU247" s="16"/>
      <c r="AW247" s="16"/>
      <c r="AY247" s="16"/>
      <c r="BA247" s="16"/>
      <c r="BC247" s="16"/>
      <c r="BE247" s="16"/>
      <c r="BI247" s="16"/>
      <c r="BK247" s="16"/>
      <c r="BM247" s="16"/>
      <c r="BO247" s="16"/>
      <c r="BQ247" s="16"/>
      <c r="BU247" s="16"/>
      <c r="BW247" s="16"/>
      <c r="BY247" s="16"/>
      <c r="CA247" s="16"/>
      <c r="CC247" s="16"/>
      <c r="CE247" s="16"/>
    </row>
    <row r="248" spans="37:83">
      <c r="AK248" s="16"/>
      <c r="AL248" s="16"/>
      <c r="AM248" s="16"/>
      <c r="AN248" s="16"/>
      <c r="AO248" s="16"/>
      <c r="AQ248" s="16"/>
      <c r="AU248" s="16"/>
      <c r="AW248" s="16"/>
      <c r="AY248" s="16"/>
      <c r="BA248" s="16"/>
      <c r="BC248" s="16"/>
      <c r="BE248" s="16"/>
      <c r="BI248" s="16"/>
      <c r="BK248" s="16"/>
      <c r="BM248" s="16"/>
      <c r="BO248" s="16"/>
      <c r="BQ248" s="16"/>
      <c r="BU248" s="16"/>
      <c r="BW248" s="16"/>
      <c r="BY248" s="16"/>
      <c r="CA248" s="16"/>
      <c r="CC248" s="16"/>
      <c r="CE248" s="16"/>
    </row>
    <row r="249" spans="37:83">
      <c r="AK249" s="16"/>
      <c r="AL249" s="16"/>
      <c r="AM249" s="16"/>
      <c r="AN249" s="16"/>
      <c r="AO249" s="16"/>
      <c r="AQ249" s="16"/>
      <c r="AU249" s="16"/>
      <c r="AW249" s="16"/>
      <c r="AY249" s="16"/>
      <c r="BA249" s="16"/>
      <c r="BC249" s="16"/>
      <c r="BE249" s="16"/>
      <c r="BI249" s="16"/>
      <c r="BK249" s="16"/>
      <c r="BM249" s="16"/>
      <c r="BO249" s="16"/>
      <c r="BQ249" s="16"/>
      <c r="BU249" s="16"/>
      <c r="BW249" s="16"/>
      <c r="BY249" s="16"/>
      <c r="CA249" s="16"/>
      <c r="CC249" s="16"/>
      <c r="CE249" s="16"/>
    </row>
    <row r="250" spans="37:83">
      <c r="AK250" s="16"/>
      <c r="AL250" s="16"/>
      <c r="AM250" s="16"/>
      <c r="AN250" s="16"/>
      <c r="AO250" s="16"/>
      <c r="AQ250" s="16"/>
      <c r="AU250" s="16"/>
      <c r="AW250" s="16"/>
      <c r="AY250" s="16"/>
      <c r="BA250" s="16"/>
      <c r="BC250" s="16"/>
      <c r="BE250" s="16"/>
      <c r="BI250" s="16"/>
      <c r="BK250" s="16"/>
      <c r="BM250" s="16"/>
      <c r="BO250" s="16"/>
      <c r="BQ250" s="16"/>
      <c r="BU250" s="16"/>
      <c r="BW250" s="16"/>
      <c r="BY250" s="16"/>
      <c r="CA250" s="16"/>
      <c r="CC250" s="16"/>
      <c r="CE250" s="16"/>
    </row>
    <row r="251" spans="37:83">
      <c r="AK251" s="16"/>
      <c r="AL251" s="16"/>
      <c r="AM251" s="16"/>
      <c r="AN251" s="16"/>
      <c r="AO251" s="16"/>
      <c r="AQ251" s="16"/>
      <c r="AU251" s="16"/>
      <c r="AW251" s="16"/>
      <c r="AY251" s="16"/>
      <c r="BA251" s="16"/>
      <c r="BC251" s="16"/>
      <c r="BE251" s="16"/>
      <c r="BI251" s="16"/>
      <c r="BK251" s="16"/>
      <c r="BM251" s="16"/>
      <c r="BO251" s="16"/>
      <c r="BQ251" s="16"/>
      <c r="BU251" s="16"/>
      <c r="BW251" s="16"/>
      <c r="BY251" s="16"/>
      <c r="CA251" s="16"/>
      <c r="CC251" s="16"/>
      <c r="CE251" s="16"/>
    </row>
    <row r="252" spans="37:83">
      <c r="AK252" s="16"/>
      <c r="AL252" s="16"/>
      <c r="AM252" s="16"/>
      <c r="AN252" s="16"/>
      <c r="AO252" s="16"/>
      <c r="AQ252" s="16"/>
      <c r="AU252" s="16"/>
      <c r="AW252" s="16"/>
      <c r="AY252" s="16"/>
      <c r="BA252" s="16"/>
      <c r="BC252" s="16"/>
      <c r="BE252" s="16"/>
      <c r="BI252" s="16"/>
      <c r="BK252" s="16"/>
      <c r="BM252" s="16"/>
      <c r="BO252" s="16"/>
      <c r="BQ252" s="16"/>
      <c r="BU252" s="16"/>
      <c r="BW252" s="16"/>
      <c r="BY252" s="16"/>
      <c r="CA252" s="16"/>
      <c r="CC252" s="16"/>
      <c r="CE252" s="16"/>
    </row>
    <row r="253" spans="37:83">
      <c r="AK253" s="16"/>
      <c r="AL253" s="16"/>
      <c r="AM253" s="16"/>
      <c r="AN253" s="16"/>
      <c r="AO253" s="16"/>
      <c r="AQ253" s="16"/>
      <c r="AU253" s="16"/>
      <c r="AW253" s="16"/>
      <c r="AY253" s="16"/>
      <c r="BA253" s="16"/>
      <c r="BC253" s="16"/>
      <c r="BE253" s="16"/>
      <c r="BI253" s="16"/>
      <c r="BK253" s="16"/>
      <c r="BM253" s="16"/>
      <c r="BO253" s="16"/>
      <c r="BQ253" s="16"/>
      <c r="BU253" s="16"/>
      <c r="BW253" s="16"/>
      <c r="BY253" s="16"/>
      <c r="CA253" s="16"/>
      <c r="CC253" s="16"/>
      <c r="CE253" s="16"/>
    </row>
    <row r="254" spans="37:83">
      <c r="AK254" s="16"/>
      <c r="AL254" s="16"/>
      <c r="AM254" s="16"/>
      <c r="AN254" s="16"/>
      <c r="AO254" s="16"/>
      <c r="AQ254" s="16"/>
      <c r="AU254" s="16"/>
      <c r="AW254" s="16"/>
      <c r="AY254" s="16"/>
      <c r="BA254" s="16"/>
      <c r="BC254" s="16"/>
      <c r="BE254" s="16"/>
      <c r="BI254" s="16"/>
      <c r="BK254" s="16"/>
      <c r="BM254" s="16"/>
      <c r="BO254" s="16"/>
      <c r="BQ254" s="16"/>
      <c r="BU254" s="16"/>
      <c r="BW254" s="16"/>
      <c r="BY254" s="16"/>
      <c r="CA254" s="16"/>
      <c r="CC254" s="16"/>
      <c r="CE254" s="16"/>
    </row>
    <row r="255" spans="37:83">
      <c r="AK255" s="16"/>
      <c r="AL255" s="16"/>
      <c r="AM255" s="16"/>
      <c r="AN255" s="16"/>
      <c r="AO255" s="16"/>
      <c r="AQ255" s="16"/>
      <c r="AU255" s="16"/>
      <c r="AW255" s="16"/>
      <c r="AY255" s="16"/>
      <c r="BA255" s="16"/>
      <c r="BC255" s="16"/>
      <c r="BE255" s="16"/>
      <c r="BI255" s="16"/>
      <c r="BK255" s="16"/>
      <c r="BM255" s="16"/>
      <c r="BO255" s="16"/>
      <c r="BQ255" s="16"/>
      <c r="BU255" s="16"/>
      <c r="BW255" s="16"/>
      <c r="BY255" s="16"/>
      <c r="CA255" s="16"/>
      <c r="CC255" s="16"/>
      <c r="CE255" s="16"/>
    </row>
    <row r="256" spans="37:83">
      <c r="AK256" s="16"/>
      <c r="AL256" s="16"/>
      <c r="AM256" s="16"/>
      <c r="AN256" s="16"/>
      <c r="AO256" s="16"/>
      <c r="AQ256" s="16"/>
      <c r="AU256" s="16"/>
      <c r="AW256" s="16"/>
      <c r="AY256" s="16"/>
      <c r="BA256" s="16"/>
      <c r="BC256" s="16"/>
      <c r="BE256" s="16"/>
      <c r="BI256" s="16"/>
      <c r="BK256" s="16"/>
      <c r="BM256" s="16"/>
      <c r="BO256" s="16"/>
      <c r="BQ256" s="16"/>
      <c r="BU256" s="16"/>
      <c r="BW256" s="16"/>
      <c r="BY256" s="16"/>
      <c r="CA256" s="16"/>
      <c r="CC256" s="16"/>
      <c r="CE256" s="16"/>
    </row>
    <row r="257" spans="37:83">
      <c r="AK257" s="16"/>
      <c r="AL257" s="16"/>
      <c r="AM257" s="16"/>
      <c r="AN257" s="16"/>
      <c r="AO257" s="16"/>
      <c r="AQ257" s="16"/>
      <c r="AU257" s="16"/>
      <c r="AW257" s="16"/>
      <c r="AY257" s="16"/>
      <c r="BA257" s="16"/>
      <c r="BC257" s="16"/>
      <c r="BE257" s="16"/>
      <c r="BI257" s="16"/>
      <c r="BK257" s="16"/>
      <c r="BM257" s="16"/>
      <c r="BO257" s="16"/>
      <c r="BQ257" s="16"/>
      <c r="BU257" s="16"/>
      <c r="BW257" s="16"/>
      <c r="BY257" s="16"/>
      <c r="CA257" s="16"/>
      <c r="CC257" s="16"/>
      <c r="CE257" s="16"/>
    </row>
    <row r="258" spans="37:83">
      <c r="AK258" s="16"/>
      <c r="AL258" s="16"/>
      <c r="AM258" s="16"/>
      <c r="AN258" s="16"/>
      <c r="AO258" s="16"/>
      <c r="AQ258" s="16"/>
      <c r="AU258" s="16"/>
      <c r="AW258" s="16"/>
      <c r="AY258" s="16"/>
      <c r="BA258" s="16"/>
      <c r="BC258" s="16"/>
      <c r="BE258" s="16"/>
      <c r="BI258" s="16"/>
      <c r="BK258" s="16"/>
      <c r="BM258" s="16"/>
      <c r="BO258" s="16"/>
      <c r="BQ258" s="16"/>
      <c r="BU258" s="16"/>
      <c r="BW258" s="16"/>
      <c r="BY258" s="16"/>
      <c r="CA258" s="16"/>
      <c r="CC258" s="16"/>
      <c r="CE258" s="16"/>
    </row>
    <row r="259" spans="37:83">
      <c r="AK259" s="16"/>
      <c r="AL259" s="16"/>
      <c r="AM259" s="16"/>
      <c r="AN259" s="16"/>
      <c r="AO259" s="16"/>
      <c r="AQ259" s="16"/>
      <c r="AU259" s="16"/>
      <c r="AW259" s="16"/>
      <c r="AY259" s="16"/>
      <c r="BA259" s="16"/>
      <c r="BC259" s="16"/>
      <c r="BE259" s="16"/>
      <c r="BI259" s="16"/>
      <c r="BK259" s="16"/>
      <c r="BM259" s="16"/>
      <c r="BO259" s="16"/>
      <c r="BQ259" s="16"/>
      <c r="BU259" s="16"/>
      <c r="BW259" s="16"/>
      <c r="BY259" s="16"/>
      <c r="CA259" s="16"/>
      <c r="CC259" s="16"/>
      <c r="CE259" s="16"/>
    </row>
    <row r="260" spans="37:83">
      <c r="AK260" s="16"/>
      <c r="AL260" s="16"/>
      <c r="AM260" s="16"/>
      <c r="AN260" s="16"/>
      <c r="AO260" s="16"/>
      <c r="AQ260" s="16"/>
      <c r="AU260" s="16"/>
      <c r="AW260" s="16"/>
      <c r="AY260" s="16"/>
      <c r="BA260" s="16"/>
      <c r="BC260" s="16"/>
      <c r="BE260" s="16"/>
      <c r="BI260" s="16"/>
      <c r="BK260" s="16"/>
      <c r="BM260" s="16"/>
      <c r="BO260" s="16"/>
      <c r="BQ260" s="16"/>
      <c r="BU260" s="16"/>
      <c r="BW260" s="16"/>
      <c r="BY260" s="16"/>
      <c r="CA260" s="16"/>
      <c r="CC260" s="16"/>
      <c r="CE260" s="16"/>
    </row>
    <row r="261" spans="37:83">
      <c r="AK261" s="16"/>
      <c r="AL261" s="16"/>
      <c r="AM261" s="16"/>
      <c r="AN261" s="16"/>
      <c r="AO261" s="16"/>
      <c r="AQ261" s="16"/>
      <c r="AU261" s="16"/>
      <c r="AW261" s="16"/>
      <c r="AY261" s="16"/>
      <c r="BA261" s="16"/>
      <c r="BC261" s="16"/>
      <c r="BE261" s="16"/>
      <c r="BI261" s="16"/>
      <c r="BK261" s="16"/>
      <c r="BM261" s="16"/>
      <c r="BO261" s="16"/>
      <c r="BQ261" s="16"/>
      <c r="BU261" s="16"/>
      <c r="BW261" s="16"/>
      <c r="BY261" s="16"/>
      <c r="CA261" s="16"/>
      <c r="CC261" s="16"/>
      <c r="CE261" s="16"/>
    </row>
    <row r="262" spans="37:83">
      <c r="AK262" s="16"/>
      <c r="AL262" s="16"/>
      <c r="AM262" s="16"/>
      <c r="AN262" s="16"/>
      <c r="AO262" s="16"/>
      <c r="AQ262" s="16"/>
      <c r="AU262" s="16"/>
      <c r="AW262" s="16"/>
      <c r="AY262" s="16"/>
      <c r="BA262" s="16"/>
      <c r="BC262" s="16"/>
      <c r="BE262" s="16"/>
      <c r="BI262" s="16"/>
      <c r="BK262" s="16"/>
      <c r="BM262" s="16"/>
      <c r="BO262" s="16"/>
      <c r="BQ262" s="16"/>
      <c r="BU262" s="16"/>
      <c r="BW262" s="16"/>
      <c r="BY262" s="16"/>
      <c r="CA262" s="16"/>
      <c r="CC262" s="16"/>
      <c r="CE262" s="16"/>
    </row>
    <row r="263" spans="37:83">
      <c r="AK263" s="16"/>
      <c r="AL263" s="16"/>
      <c r="AM263" s="16"/>
      <c r="AN263" s="16"/>
      <c r="AO263" s="16"/>
      <c r="AQ263" s="16"/>
      <c r="AU263" s="16"/>
      <c r="AW263" s="16"/>
      <c r="AY263" s="16"/>
      <c r="BA263" s="16"/>
      <c r="BC263" s="16"/>
      <c r="BE263" s="16"/>
      <c r="BI263" s="16"/>
      <c r="BK263" s="16"/>
      <c r="BM263" s="16"/>
      <c r="BO263" s="16"/>
      <c r="BQ263" s="16"/>
      <c r="BU263" s="16"/>
      <c r="BW263" s="16"/>
      <c r="BY263" s="16"/>
      <c r="CA263" s="16"/>
      <c r="CC263" s="16"/>
      <c r="CE263" s="16"/>
    </row>
    <row r="264" spans="37:83">
      <c r="AK264" s="16"/>
      <c r="AL264" s="16"/>
      <c r="AM264" s="16"/>
      <c r="AN264" s="16"/>
      <c r="AO264" s="16"/>
      <c r="AQ264" s="16"/>
      <c r="AU264" s="16"/>
      <c r="AW264" s="16"/>
      <c r="AY264" s="16"/>
      <c r="BA264" s="16"/>
      <c r="BC264" s="16"/>
      <c r="BE264" s="16"/>
      <c r="BI264" s="16"/>
      <c r="BK264" s="16"/>
      <c r="BM264" s="16"/>
      <c r="BO264" s="16"/>
      <c r="BQ264" s="16"/>
      <c r="BU264" s="16"/>
      <c r="BW264" s="16"/>
      <c r="BY264" s="16"/>
      <c r="CA264" s="16"/>
      <c r="CC264" s="16"/>
      <c r="CE264" s="16"/>
    </row>
    <row r="265" spans="37:83">
      <c r="AK265" s="16"/>
      <c r="AL265" s="16"/>
      <c r="AM265" s="16"/>
      <c r="AN265" s="16"/>
      <c r="AO265" s="16"/>
      <c r="AQ265" s="16"/>
      <c r="AU265" s="16"/>
      <c r="AW265" s="16"/>
      <c r="AY265" s="16"/>
      <c r="BA265" s="16"/>
      <c r="BC265" s="16"/>
      <c r="BE265" s="16"/>
      <c r="BI265" s="16"/>
      <c r="BK265" s="16"/>
      <c r="BM265" s="16"/>
      <c r="BO265" s="16"/>
      <c r="BQ265" s="16"/>
      <c r="BU265" s="16"/>
      <c r="BW265" s="16"/>
      <c r="BY265" s="16"/>
      <c r="CA265" s="16"/>
      <c r="CC265" s="16"/>
      <c r="CE265" s="16"/>
    </row>
    <row r="266" spans="37:83">
      <c r="AK266" s="16"/>
      <c r="AL266" s="16"/>
      <c r="AM266" s="16"/>
      <c r="AN266" s="16"/>
      <c r="AO266" s="16"/>
      <c r="AQ266" s="16"/>
      <c r="AU266" s="16"/>
      <c r="AW266" s="16"/>
      <c r="AY266" s="16"/>
      <c r="BA266" s="16"/>
      <c r="BC266" s="16"/>
      <c r="BE266" s="16"/>
      <c r="BI266" s="16"/>
      <c r="BK266" s="16"/>
      <c r="BM266" s="16"/>
      <c r="BO266" s="16"/>
      <c r="BQ266" s="16"/>
      <c r="BU266" s="16"/>
      <c r="BW266" s="16"/>
      <c r="BY266" s="16"/>
      <c r="CA266" s="16"/>
      <c r="CC266" s="16"/>
      <c r="CE266" s="16"/>
    </row>
    <row r="267" spans="37:83">
      <c r="AK267" s="16"/>
      <c r="AL267" s="16"/>
      <c r="AM267" s="16"/>
      <c r="AN267" s="16"/>
      <c r="AO267" s="16"/>
      <c r="AQ267" s="16"/>
      <c r="AU267" s="16"/>
      <c r="AW267" s="16"/>
      <c r="AY267" s="16"/>
      <c r="BA267" s="16"/>
      <c r="BC267" s="16"/>
      <c r="BE267" s="16"/>
      <c r="BI267" s="16"/>
      <c r="BK267" s="16"/>
      <c r="BM267" s="16"/>
      <c r="BO267" s="16"/>
      <c r="BQ267" s="16"/>
      <c r="BU267" s="16"/>
      <c r="BW267" s="16"/>
      <c r="BY267" s="16"/>
      <c r="CA267" s="16"/>
      <c r="CC267" s="16"/>
      <c r="CE267" s="16"/>
    </row>
    <row r="268" spans="37:83">
      <c r="AK268" s="16"/>
      <c r="AL268" s="16"/>
      <c r="AM268" s="16"/>
      <c r="AN268" s="16"/>
      <c r="AO268" s="16"/>
      <c r="AQ268" s="16"/>
      <c r="AU268" s="16"/>
      <c r="AW268" s="16"/>
      <c r="AY268" s="16"/>
      <c r="BA268" s="16"/>
      <c r="BC268" s="16"/>
      <c r="BE268" s="16"/>
      <c r="BI268" s="16"/>
      <c r="BK268" s="16"/>
      <c r="BM268" s="16"/>
      <c r="BO268" s="16"/>
      <c r="BQ268" s="16"/>
      <c r="BU268" s="16"/>
      <c r="BW268" s="16"/>
      <c r="BY268" s="16"/>
      <c r="CA268" s="16"/>
      <c r="CC268" s="16"/>
      <c r="CE268" s="16"/>
    </row>
    <row r="269" spans="37:83">
      <c r="AK269" s="16"/>
      <c r="AL269" s="16"/>
      <c r="AM269" s="16"/>
      <c r="AN269" s="16"/>
      <c r="AO269" s="16"/>
      <c r="AQ269" s="16"/>
      <c r="AU269" s="16"/>
      <c r="AW269" s="16"/>
      <c r="AY269" s="16"/>
      <c r="BA269" s="16"/>
      <c r="BC269" s="16"/>
      <c r="BE269" s="16"/>
      <c r="BI269" s="16"/>
      <c r="BK269" s="16"/>
      <c r="BM269" s="16"/>
      <c r="BO269" s="16"/>
      <c r="BQ269" s="16"/>
      <c r="BU269" s="16"/>
      <c r="BW269" s="16"/>
      <c r="BY269" s="16"/>
      <c r="CA269" s="16"/>
      <c r="CC269" s="16"/>
      <c r="CE269" s="16"/>
    </row>
    <row r="270" spans="37:83">
      <c r="AK270" s="16"/>
      <c r="AL270" s="16"/>
      <c r="AM270" s="16"/>
      <c r="AN270" s="16"/>
      <c r="AO270" s="16"/>
      <c r="AQ270" s="16"/>
      <c r="AU270" s="16"/>
      <c r="AW270" s="16"/>
      <c r="AY270" s="16"/>
      <c r="BA270" s="16"/>
      <c r="BC270" s="16"/>
      <c r="BE270" s="16"/>
      <c r="BI270" s="16"/>
      <c r="BK270" s="16"/>
      <c r="BM270" s="16"/>
      <c r="BO270" s="16"/>
      <c r="BQ270" s="16"/>
      <c r="BU270" s="16"/>
      <c r="BW270" s="16"/>
      <c r="BY270" s="16"/>
      <c r="CA270" s="16"/>
      <c r="CC270" s="16"/>
      <c r="CE270" s="16"/>
    </row>
    <row r="271" spans="37:83">
      <c r="AK271" s="16"/>
      <c r="AL271" s="16"/>
      <c r="AM271" s="16"/>
      <c r="AN271" s="16"/>
      <c r="AO271" s="16"/>
      <c r="AQ271" s="16"/>
      <c r="AU271" s="16"/>
      <c r="AW271" s="16"/>
      <c r="AY271" s="16"/>
      <c r="BA271" s="16"/>
      <c r="BC271" s="16"/>
      <c r="BE271" s="16"/>
      <c r="BI271" s="16"/>
      <c r="BK271" s="16"/>
      <c r="BM271" s="16"/>
      <c r="BO271" s="16"/>
      <c r="BQ271" s="16"/>
      <c r="BU271" s="16"/>
      <c r="BW271" s="16"/>
      <c r="BY271" s="16"/>
      <c r="CA271" s="16"/>
      <c r="CC271" s="16"/>
      <c r="CE271" s="16"/>
    </row>
    <row r="272" spans="37:83">
      <c r="AK272" s="16"/>
      <c r="AL272" s="16"/>
      <c r="AM272" s="16"/>
      <c r="AN272" s="16"/>
      <c r="AO272" s="16"/>
      <c r="AQ272" s="16"/>
      <c r="AU272" s="16"/>
      <c r="AW272" s="16"/>
      <c r="AY272" s="16"/>
      <c r="BA272" s="16"/>
      <c r="BC272" s="16"/>
      <c r="BE272" s="16"/>
      <c r="BI272" s="16"/>
      <c r="BK272" s="16"/>
      <c r="BM272" s="16"/>
      <c r="BO272" s="16"/>
      <c r="BQ272" s="16"/>
      <c r="BU272" s="16"/>
      <c r="BW272" s="16"/>
      <c r="BY272" s="16"/>
      <c r="CA272" s="16"/>
      <c r="CC272" s="16"/>
      <c r="CE272" s="16"/>
    </row>
    <row r="273" spans="37:83">
      <c r="AK273" s="16"/>
      <c r="AL273" s="16"/>
      <c r="AM273" s="16"/>
      <c r="AN273" s="16"/>
      <c r="AO273" s="16"/>
      <c r="AQ273" s="16"/>
      <c r="AU273" s="16"/>
      <c r="AW273" s="16"/>
      <c r="AY273" s="16"/>
      <c r="BA273" s="16"/>
      <c r="BC273" s="16"/>
      <c r="BE273" s="16"/>
      <c r="BI273" s="16"/>
      <c r="BK273" s="16"/>
      <c r="BM273" s="16"/>
      <c r="BO273" s="16"/>
      <c r="BQ273" s="16"/>
      <c r="BU273" s="16"/>
      <c r="BW273" s="16"/>
      <c r="BY273" s="16"/>
      <c r="CA273" s="16"/>
      <c r="CC273" s="16"/>
      <c r="CE273" s="16"/>
    </row>
    <row r="274" spans="37:83">
      <c r="AK274" s="16"/>
      <c r="AL274" s="16"/>
      <c r="AM274" s="16"/>
      <c r="AN274" s="16"/>
      <c r="AO274" s="16"/>
      <c r="AQ274" s="16"/>
      <c r="AU274" s="16"/>
      <c r="AW274" s="16"/>
      <c r="AY274" s="16"/>
      <c r="BA274" s="16"/>
      <c r="BC274" s="16"/>
      <c r="BE274" s="16"/>
      <c r="BI274" s="16"/>
      <c r="BK274" s="16"/>
      <c r="BM274" s="16"/>
      <c r="BO274" s="16"/>
      <c r="BQ274" s="16"/>
      <c r="BU274" s="16"/>
      <c r="BW274" s="16"/>
      <c r="BY274" s="16"/>
      <c r="CA274" s="16"/>
      <c r="CC274" s="16"/>
      <c r="CE274" s="16"/>
    </row>
    <row r="275" spans="37:83">
      <c r="AK275" s="16"/>
      <c r="AL275" s="16"/>
      <c r="AM275" s="16"/>
      <c r="AN275" s="16"/>
      <c r="AO275" s="16"/>
      <c r="AQ275" s="16"/>
      <c r="AU275" s="16"/>
      <c r="AW275" s="16"/>
      <c r="AY275" s="16"/>
      <c r="BA275" s="16"/>
      <c r="BC275" s="16"/>
      <c r="BE275" s="16"/>
      <c r="BI275" s="16"/>
      <c r="BK275" s="16"/>
      <c r="BM275" s="16"/>
      <c r="BO275" s="16"/>
      <c r="BQ275" s="16"/>
      <c r="BU275" s="16"/>
      <c r="BW275" s="16"/>
      <c r="BY275" s="16"/>
      <c r="CA275" s="16"/>
      <c r="CC275" s="16"/>
      <c r="CE275" s="16"/>
    </row>
    <row r="276" spans="37:83">
      <c r="AK276" s="16"/>
      <c r="AL276" s="16"/>
      <c r="AM276" s="16"/>
      <c r="AN276" s="16"/>
      <c r="AO276" s="16"/>
      <c r="AQ276" s="16"/>
      <c r="AU276" s="16"/>
      <c r="AW276" s="16"/>
      <c r="AY276" s="16"/>
      <c r="BA276" s="16"/>
      <c r="BC276" s="16"/>
      <c r="BE276" s="16"/>
      <c r="BI276" s="16"/>
      <c r="BK276" s="16"/>
      <c r="BM276" s="16"/>
      <c r="BO276" s="16"/>
      <c r="BQ276" s="16"/>
      <c r="BU276" s="16"/>
      <c r="BW276" s="16"/>
      <c r="BY276" s="16"/>
      <c r="CA276" s="16"/>
      <c r="CC276" s="16"/>
      <c r="CE276" s="16"/>
    </row>
    <row r="277" spans="37:83">
      <c r="AK277" s="16"/>
      <c r="AL277" s="16"/>
      <c r="AM277" s="16"/>
      <c r="AN277" s="16"/>
      <c r="AO277" s="16"/>
      <c r="AQ277" s="16"/>
      <c r="AU277" s="16"/>
      <c r="AW277" s="16"/>
      <c r="AY277" s="16"/>
      <c r="BA277" s="16"/>
      <c r="BC277" s="16"/>
      <c r="BE277" s="16"/>
      <c r="BI277" s="16"/>
      <c r="BK277" s="16"/>
      <c r="BM277" s="16"/>
      <c r="BO277" s="16"/>
      <c r="BQ277" s="16"/>
      <c r="BU277" s="16"/>
      <c r="BW277" s="16"/>
      <c r="BY277" s="16"/>
      <c r="CA277" s="16"/>
      <c r="CC277" s="16"/>
      <c r="CE277" s="16"/>
    </row>
  </sheetData>
  <mergeCells count="306">
    <mergeCell ref="AK4:CF4"/>
    <mergeCell ref="A3:CF3"/>
    <mergeCell ref="A2:CF2"/>
    <mergeCell ref="AY5:AZ5"/>
    <mergeCell ref="BA5:BB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U5:AV5"/>
    <mergeCell ref="AW5:AX5"/>
    <mergeCell ref="A6:B6"/>
    <mergeCell ref="C6:AB6"/>
    <mergeCell ref="AC6:AF6"/>
    <mergeCell ref="A7:B7"/>
    <mergeCell ref="C7:AB7"/>
    <mergeCell ref="AC7:AF7"/>
    <mergeCell ref="A5:AF5"/>
    <mergeCell ref="AG5:AH5"/>
    <mergeCell ref="AK5:AL5"/>
    <mergeCell ref="AM5:AN5"/>
    <mergeCell ref="AO5:AP5"/>
    <mergeCell ref="AQ5:AR5"/>
    <mergeCell ref="AS5:AT5"/>
    <mergeCell ref="AI5:AJ5"/>
    <mergeCell ref="BY5:BZ5"/>
    <mergeCell ref="CA5:CB5"/>
    <mergeCell ref="CC5:CD5"/>
    <mergeCell ref="CE5:CF5"/>
    <mergeCell ref="BC5:BD5"/>
    <mergeCell ref="BE5:BF5"/>
    <mergeCell ref="BI5:BJ5"/>
    <mergeCell ref="BK5:BL5"/>
    <mergeCell ref="BM5:BN5"/>
    <mergeCell ref="BO5:BP5"/>
    <mergeCell ref="BQ5:BR5"/>
    <mergeCell ref="BU5:BV5"/>
    <mergeCell ref="BW5:BX5"/>
    <mergeCell ref="BS5:BT5"/>
    <mergeCell ref="BG5:BH5"/>
  </mergeCells>
  <pageMargins left="0.25" right="0.25" top="0.75" bottom="0.75" header="0.3" footer="0.3"/>
  <pageSetup paperSize="8" scale="37" orientation="landscape" horizontalDpi="300" verticalDpi="300" r:id="rId1"/>
  <headerFooter>
    <oddHeader>&amp;L16.sz.melléklet a 10/2015.(VI.19.)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G21" sqref="AG21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91" t="s">
        <v>973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334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56.25" customHeight="1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553" t="s">
        <v>279</v>
      </c>
      <c r="AH4" s="554"/>
      <c r="AI4" s="538" t="s">
        <v>571</v>
      </c>
      <c r="AJ4" s="447"/>
      <c r="AK4" s="447"/>
      <c r="AL4" s="447"/>
      <c r="AM4" s="447"/>
      <c r="AN4" s="447"/>
    </row>
    <row r="5" spans="1:40" ht="40.5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21" t="s">
        <v>288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3"/>
      <c r="AC7" s="385" t="s">
        <v>289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290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291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21" t="s">
        <v>292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385" t="s">
        <v>293</v>
      </c>
      <c r="AD9" s="386"/>
      <c r="AE9" s="386"/>
      <c r="AF9" s="386"/>
      <c r="AG9" s="11">
        <f t="shared" si="0"/>
        <v>1620</v>
      </c>
      <c r="AH9" s="12">
        <f t="shared" si="0"/>
        <v>0</v>
      </c>
      <c r="AI9" s="11">
        <v>1620</v>
      </c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294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295</v>
      </c>
      <c r="AD10" s="416"/>
      <c r="AE10" s="416"/>
      <c r="AF10" s="416"/>
      <c r="AG10" s="13">
        <f>SUM(AG7:AG9)</f>
        <v>1620</v>
      </c>
      <c r="AH10" s="14">
        <f>SUM(AH7:AH9)</f>
        <v>0</v>
      </c>
      <c r="AI10" s="13">
        <f t="shared" ref="AI10:AN10" si="1">SUM(AI7:AI9)</f>
        <v>1620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50" t="s">
        <v>296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2"/>
      <c r="AC11" s="385" t="s">
        <v>297</v>
      </c>
      <c r="AD11" s="386"/>
      <c r="AE11" s="386"/>
      <c r="AF11" s="386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298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299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300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301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21" t="s">
        <v>302</v>
      </c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3"/>
      <c r="AC14" s="385" t="s">
        <v>303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304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305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450" t="s">
        <v>306</v>
      </c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451"/>
      <c r="Z16" s="451"/>
      <c r="AA16" s="451"/>
      <c r="AB16" s="452"/>
      <c r="AC16" s="385" t="s">
        <v>307</v>
      </c>
      <c r="AD16" s="386"/>
      <c r="AE16" s="386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424"/>
      <c r="C17" s="450" t="s">
        <v>308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2"/>
      <c r="AC17" s="385" t="s">
        <v>309</v>
      </c>
      <c r="AD17" s="386"/>
      <c r="AE17" s="386"/>
      <c r="AF17" s="386"/>
      <c r="AG17" s="11">
        <f t="shared" si="2"/>
        <v>0</v>
      </c>
      <c r="AH17" s="12">
        <f t="shared" si="2"/>
        <v>1828</v>
      </c>
      <c r="AI17" s="11"/>
      <c r="AJ17" s="332">
        <v>1828</v>
      </c>
      <c r="AK17" s="11"/>
      <c r="AL17" s="12"/>
      <c r="AM17" s="11"/>
      <c r="AN17" s="12"/>
    </row>
    <row r="18" spans="1:40">
      <c r="A18" s="384" t="s">
        <v>40</v>
      </c>
      <c r="B18" s="424"/>
      <c r="C18" s="450" t="s">
        <v>310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385" t="s">
        <v>311</v>
      </c>
      <c r="AD18" s="386"/>
      <c r="AE18" s="386"/>
      <c r="AF18" s="386"/>
      <c r="AG18" s="11">
        <f t="shared" si="2"/>
        <v>151488</v>
      </c>
      <c r="AH18" s="12">
        <f t="shared" si="2"/>
        <v>129662</v>
      </c>
      <c r="AI18" s="11">
        <f>'B8'!AG20</f>
        <v>151488</v>
      </c>
      <c r="AJ18" s="335">
        <v>129662</v>
      </c>
      <c r="AK18" s="11"/>
      <c r="AL18" s="12"/>
      <c r="AM18" s="11"/>
      <c r="AN18" s="12"/>
    </row>
    <row r="19" spans="1:40">
      <c r="A19" s="384" t="s">
        <v>43</v>
      </c>
      <c r="B19" s="424"/>
      <c r="C19" s="450" t="s">
        <v>312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313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314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315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316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317</v>
      </c>
      <c r="AD21" s="386"/>
      <c r="AE21" s="386"/>
      <c r="AF21" s="386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13" t="s">
        <v>52</v>
      </c>
      <c r="B22" s="428"/>
      <c r="C22" s="453" t="s">
        <v>318</v>
      </c>
      <c r="D22" s="454"/>
      <c r="E22" s="454"/>
      <c r="F22" s="454"/>
      <c r="G22" s="454"/>
      <c r="H22" s="454"/>
      <c r="I22" s="454"/>
      <c r="J22" s="454"/>
      <c r="K22" s="454"/>
      <c r="L22" s="454"/>
      <c r="M22" s="454"/>
      <c r="N22" s="454"/>
      <c r="O22" s="454"/>
      <c r="P22" s="454"/>
      <c r="Q22" s="454"/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5"/>
      <c r="AC22" s="415" t="s">
        <v>319</v>
      </c>
      <c r="AD22" s="416"/>
      <c r="AE22" s="416"/>
      <c r="AF22" s="416"/>
      <c r="AG22" s="13">
        <f>SUM(AG16:AG21)+AG10+AG15</f>
        <v>153108</v>
      </c>
      <c r="AH22" s="14">
        <f>SUM(AH16:AH21)+AH10+AH15</f>
        <v>131490</v>
      </c>
      <c r="AI22" s="13">
        <f t="shared" ref="AI22:AN22" si="4">SUM(AI16:AI21)+AI10+AI15</f>
        <v>153108</v>
      </c>
      <c r="AJ22" s="14">
        <f t="shared" si="4"/>
        <v>131490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424"/>
      <c r="C23" s="450" t="s">
        <v>320</v>
      </c>
      <c r="D23" s="451"/>
      <c r="E23" s="451"/>
      <c r="F23" s="451"/>
      <c r="G23" s="451"/>
      <c r="H23" s="451"/>
      <c r="I23" s="451"/>
      <c r="J23" s="451"/>
      <c r="K23" s="451"/>
      <c r="L23" s="451"/>
      <c r="M23" s="451"/>
      <c r="N23" s="451"/>
      <c r="O23" s="451"/>
      <c r="P23" s="451"/>
      <c r="Q23" s="451"/>
      <c r="R23" s="451"/>
      <c r="S23" s="451"/>
      <c r="T23" s="451"/>
      <c r="U23" s="451"/>
      <c r="V23" s="451"/>
      <c r="W23" s="451"/>
      <c r="X23" s="451"/>
      <c r="Y23" s="451"/>
      <c r="Z23" s="451"/>
      <c r="AA23" s="451"/>
      <c r="AB23" s="452"/>
      <c r="AC23" s="385" t="s">
        <v>321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424"/>
      <c r="C24" s="421" t="s">
        <v>322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5" t="s">
        <v>323</v>
      </c>
      <c r="AD24" s="386"/>
      <c r="AE24" s="386"/>
      <c r="AF24" s="386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424"/>
      <c r="C25" s="450" t="s">
        <v>324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385" t="s">
        <v>325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50" t="s">
        <v>326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385" t="s">
        <v>327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13" t="s">
        <v>67</v>
      </c>
      <c r="B27" s="428"/>
      <c r="C27" s="453" t="s">
        <v>328</v>
      </c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5"/>
      <c r="AC27" s="415" t="s">
        <v>329</v>
      </c>
      <c r="AD27" s="416"/>
      <c r="AE27" s="416"/>
      <c r="AF27" s="41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7" t="s">
        <v>70</v>
      </c>
      <c r="B28" s="458"/>
      <c r="C28" s="459" t="s">
        <v>330</v>
      </c>
      <c r="D28" s="460"/>
      <c r="E28" s="460"/>
      <c r="F28" s="460"/>
      <c r="G28" s="460"/>
      <c r="H28" s="460"/>
      <c r="I28" s="460"/>
      <c r="J28" s="460"/>
      <c r="K28" s="460"/>
      <c r="L28" s="460"/>
      <c r="M28" s="460"/>
      <c r="N28" s="460"/>
      <c r="O28" s="460"/>
      <c r="P28" s="460"/>
      <c r="Q28" s="460"/>
      <c r="R28" s="460"/>
      <c r="S28" s="460"/>
      <c r="T28" s="460"/>
      <c r="U28" s="460"/>
      <c r="V28" s="460"/>
      <c r="W28" s="460"/>
      <c r="X28" s="460"/>
      <c r="Y28" s="460"/>
      <c r="Z28" s="460"/>
      <c r="AA28" s="460"/>
      <c r="AB28" s="461"/>
      <c r="AC28" s="462" t="s">
        <v>331</v>
      </c>
      <c r="AD28" s="463"/>
      <c r="AE28" s="463"/>
      <c r="AF28" s="463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9" t="s">
        <v>73</v>
      </c>
      <c r="B29" s="430"/>
      <c r="C29" s="434" t="s">
        <v>332</v>
      </c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  <c r="AA29" s="435"/>
      <c r="AB29" s="456"/>
      <c r="AC29" s="431" t="s">
        <v>333</v>
      </c>
      <c r="AD29" s="432"/>
      <c r="AE29" s="432"/>
      <c r="AF29" s="432"/>
      <c r="AG29" s="19">
        <f>AG22+AG27+AG28</f>
        <v>153108</v>
      </c>
      <c r="AH29" s="20">
        <f>AH22+AH27+AH28</f>
        <v>131490</v>
      </c>
      <c r="AI29" s="19">
        <f t="shared" ref="AI29:AN29" si="6">AI22+AI27+AI28</f>
        <v>153108</v>
      </c>
      <c r="AJ29" s="20">
        <f t="shared" si="6"/>
        <v>131490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 xml:space="preserve">&amp;L17.sz.melléklet a 10/2015.(VI.19.)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51" bestFit="1" customWidth="1"/>
    <col min="2" max="2" width="64.42578125" style="251" customWidth="1"/>
    <col min="3" max="16384" width="9.140625" style="251"/>
  </cols>
  <sheetData>
    <row r="1" spans="1:2" ht="18.75">
      <c r="A1" s="361" t="s">
        <v>833</v>
      </c>
      <c r="B1" s="361"/>
    </row>
    <row r="3" spans="1:2">
      <c r="A3" s="257" t="s">
        <v>834</v>
      </c>
      <c r="B3" s="257" t="s">
        <v>835</v>
      </c>
    </row>
    <row r="4" spans="1:2">
      <c r="A4" s="255" t="s">
        <v>836</v>
      </c>
      <c r="B4" s="256" t="s">
        <v>877</v>
      </c>
    </row>
    <row r="5" spans="1:2">
      <c r="A5" s="252" t="s">
        <v>837</v>
      </c>
      <c r="B5" s="253" t="s">
        <v>878</v>
      </c>
    </row>
    <row r="6" spans="1:2">
      <c r="A6" s="252" t="s">
        <v>838</v>
      </c>
      <c r="B6" s="253" t="s">
        <v>879</v>
      </c>
    </row>
    <row r="7" spans="1:2">
      <c r="A7" s="252" t="s">
        <v>839</v>
      </c>
      <c r="B7" s="253" t="s">
        <v>880</v>
      </c>
    </row>
    <row r="8" spans="1:2">
      <c r="A8" s="252" t="s">
        <v>840</v>
      </c>
      <c r="B8" s="253" t="s">
        <v>881</v>
      </c>
    </row>
    <row r="9" spans="1:2" ht="30">
      <c r="A9" s="252" t="s">
        <v>841</v>
      </c>
      <c r="B9" s="254" t="s">
        <v>882</v>
      </c>
    </row>
    <row r="10" spans="1:2" ht="30">
      <c r="A10" s="252" t="s">
        <v>842</v>
      </c>
      <c r="B10" s="254" t="s">
        <v>883</v>
      </c>
    </row>
    <row r="11" spans="1:2" ht="30">
      <c r="A11" s="252" t="s">
        <v>843</v>
      </c>
      <c r="B11" s="254" t="s">
        <v>884</v>
      </c>
    </row>
    <row r="12" spans="1:2">
      <c r="A12" s="252" t="s">
        <v>844</v>
      </c>
      <c r="B12" s="254" t="s">
        <v>885</v>
      </c>
    </row>
    <row r="13" spans="1:2">
      <c r="A13" s="252" t="s">
        <v>845</v>
      </c>
      <c r="B13" s="254" t="s">
        <v>886</v>
      </c>
    </row>
    <row r="14" spans="1:2">
      <c r="A14" s="252" t="s">
        <v>846</v>
      </c>
      <c r="B14" s="254" t="s">
        <v>887</v>
      </c>
    </row>
    <row r="15" spans="1:2">
      <c r="A15" s="258" t="s">
        <v>847</v>
      </c>
      <c r="B15" s="259" t="s">
        <v>888</v>
      </c>
    </row>
    <row r="16" spans="1:2">
      <c r="A16" s="360" t="s">
        <v>918</v>
      </c>
      <c r="B16" s="360"/>
    </row>
    <row r="17" spans="1:2">
      <c r="A17" s="255" t="s">
        <v>848</v>
      </c>
      <c r="B17" s="256" t="s">
        <v>889</v>
      </c>
    </row>
    <row r="18" spans="1:2">
      <c r="A18" s="252" t="s">
        <v>849</v>
      </c>
      <c r="B18" s="253" t="s">
        <v>890</v>
      </c>
    </row>
    <row r="19" spans="1:2">
      <c r="A19" s="252" t="s">
        <v>850</v>
      </c>
      <c r="B19" s="253" t="s">
        <v>891</v>
      </c>
    </row>
    <row r="20" spans="1:2">
      <c r="A20" s="252" t="s">
        <v>851</v>
      </c>
      <c r="B20" s="253" t="s">
        <v>892</v>
      </c>
    </row>
    <row r="21" spans="1:2">
      <c r="A21" s="252" t="s">
        <v>852</v>
      </c>
      <c r="B21" s="253" t="s">
        <v>893</v>
      </c>
    </row>
    <row r="22" spans="1:2" ht="33.75" customHeight="1">
      <c r="A22" s="252" t="s">
        <v>853</v>
      </c>
      <c r="B22" s="254" t="s">
        <v>894</v>
      </c>
    </row>
    <row r="23" spans="1:2" ht="30">
      <c r="A23" s="258" t="s">
        <v>854</v>
      </c>
      <c r="B23" s="259" t="s">
        <v>895</v>
      </c>
    </row>
    <row r="24" spans="1:2">
      <c r="A24" s="360" t="s">
        <v>919</v>
      </c>
      <c r="B24" s="360"/>
    </row>
    <row r="25" spans="1:2">
      <c r="A25" s="255" t="s">
        <v>855</v>
      </c>
      <c r="B25" s="256" t="s">
        <v>896</v>
      </c>
    </row>
    <row r="26" spans="1:2">
      <c r="A26" s="252" t="s">
        <v>856</v>
      </c>
      <c r="B26" s="253" t="s">
        <v>897</v>
      </c>
    </row>
    <row r="27" spans="1:2">
      <c r="A27" s="252" t="s">
        <v>857</v>
      </c>
      <c r="B27" s="253" t="s">
        <v>898</v>
      </c>
    </row>
    <row r="28" spans="1:2">
      <c r="A28" s="252" t="s">
        <v>858</v>
      </c>
      <c r="B28" s="253" t="s">
        <v>899</v>
      </c>
    </row>
    <row r="29" spans="1:2">
      <c r="A29" s="252" t="s">
        <v>859</v>
      </c>
      <c r="B29" s="253" t="s">
        <v>900</v>
      </c>
    </row>
    <row r="30" spans="1:2" ht="30">
      <c r="A30" s="252" t="s">
        <v>860</v>
      </c>
      <c r="B30" s="254" t="s">
        <v>901</v>
      </c>
    </row>
    <row r="31" spans="1:2" ht="30">
      <c r="A31" s="258" t="s">
        <v>861</v>
      </c>
      <c r="B31" s="259" t="s">
        <v>902</v>
      </c>
    </row>
    <row r="32" spans="1:2">
      <c r="A32" s="360" t="s">
        <v>920</v>
      </c>
      <c r="B32" s="360"/>
    </row>
    <row r="33" spans="1:2">
      <c r="A33" s="255" t="s">
        <v>862</v>
      </c>
      <c r="B33" s="256" t="s">
        <v>903</v>
      </c>
    </row>
    <row r="34" spans="1:2">
      <c r="A34" s="252" t="s">
        <v>863</v>
      </c>
      <c r="B34" s="253" t="s">
        <v>904</v>
      </c>
    </row>
    <row r="35" spans="1:2">
      <c r="A35" s="252" t="s">
        <v>864</v>
      </c>
      <c r="B35" s="253" t="s">
        <v>905</v>
      </c>
    </row>
    <row r="36" spans="1:2">
      <c r="A36" s="252" t="s">
        <v>865</v>
      </c>
      <c r="B36" s="253" t="s">
        <v>906</v>
      </c>
    </row>
    <row r="37" spans="1:2">
      <c r="A37" s="252" t="s">
        <v>866</v>
      </c>
      <c r="B37" s="253" t="s">
        <v>907</v>
      </c>
    </row>
    <row r="38" spans="1:2" ht="30">
      <c r="A38" s="252" t="s">
        <v>867</v>
      </c>
      <c r="B38" s="254" t="s">
        <v>908</v>
      </c>
    </row>
    <row r="39" spans="1:2" ht="30">
      <c r="A39" s="258" t="s">
        <v>868</v>
      </c>
      <c r="B39" s="259" t="s">
        <v>909</v>
      </c>
    </row>
    <row r="40" spans="1:2">
      <c r="A40" s="360" t="s">
        <v>921</v>
      </c>
      <c r="B40" s="360"/>
    </row>
    <row r="41" spans="1:2">
      <c r="A41" s="255" t="s">
        <v>869</v>
      </c>
      <c r="B41" s="256" t="s">
        <v>910</v>
      </c>
    </row>
    <row r="42" spans="1:2">
      <c r="A42" s="252" t="s">
        <v>870</v>
      </c>
      <c r="B42" s="253" t="s">
        <v>911</v>
      </c>
    </row>
    <row r="43" spans="1:2">
      <c r="A43" s="252" t="s">
        <v>871</v>
      </c>
      <c r="B43" s="253" t="s">
        <v>912</v>
      </c>
    </row>
    <row r="44" spans="1:2">
      <c r="A44" s="252" t="s">
        <v>872</v>
      </c>
      <c r="B44" s="253" t="s">
        <v>913</v>
      </c>
    </row>
    <row r="45" spans="1:2">
      <c r="A45" s="252" t="s">
        <v>873</v>
      </c>
      <c r="B45" s="253" t="s">
        <v>914</v>
      </c>
    </row>
    <row r="46" spans="1:2" ht="30">
      <c r="A46" s="252" t="s">
        <v>874</v>
      </c>
      <c r="B46" s="254" t="s">
        <v>915</v>
      </c>
    </row>
    <row r="47" spans="1:2" ht="30">
      <c r="A47" s="258" t="s">
        <v>875</v>
      </c>
      <c r="B47" s="259" t="s">
        <v>916</v>
      </c>
    </row>
    <row r="48" spans="1:2">
      <c r="A48" s="360" t="s">
        <v>922</v>
      </c>
      <c r="B48" s="360"/>
    </row>
    <row r="49" spans="1:10">
      <c r="A49" s="255" t="s">
        <v>876</v>
      </c>
      <c r="B49" s="256" t="s">
        <v>917</v>
      </c>
    </row>
    <row r="50" spans="1:10" ht="31.5" customHeight="1">
      <c r="A50" s="253" t="s">
        <v>923</v>
      </c>
      <c r="B50" s="254" t="s">
        <v>925</v>
      </c>
      <c r="C50" s="260"/>
      <c r="D50" s="260"/>
      <c r="E50" s="260"/>
      <c r="F50" s="260"/>
      <c r="G50" s="260"/>
      <c r="H50" s="260"/>
      <c r="I50" s="260"/>
      <c r="J50" s="260"/>
    </row>
    <row r="51" spans="1:10">
      <c r="A51" s="253" t="s">
        <v>960</v>
      </c>
      <c r="B51" s="253" t="s">
        <v>961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5" t="s">
        <v>370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>
      <c r="A2" s="519" t="s">
        <v>1058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</row>
    <row r="3" spans="1:70" s="42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42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70">
      <c r="A6" s="38">
        <v>2</v>
      </c>
      <c r="B6" s="38" t="s">
        <v>348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3</v>
      </c>
      <c r="B7" s="38" t="s">
        <v>349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4</v>
      </c>
      <c r="B8" s="38" t="s">
        <v>350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 s="15" customFormat="1">
      <c r="A9" s="38">
        <v>5</v>
      </c>
      <c r="B9" s="39" t="s">
        <v>351</v>
      </c>
      <c r="C9" s="39">
        <f>SUM(C5:C8)</f>
        <v>0</v>
      </c>
      <c r="D9" s="39">
        <f t="shared" ref="D9:L9" si="0">SUM(D5:D8)</f>
        <v>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70">
      <c r="A11" s="38">
        <v>7</v>
      </c>
      <c r="B11" s="38" t="s">
        <v>353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8</v>
      </c>
      <c r="B12" s="38" t="s">
        <v>1072</v>
      </c>
      <c r="C12" s="38">
        <v>2</v>
      </c>
      <c r="D12" s="38">
        <v>5390</v>
      </c>
      <c r="E12" s="38"/>
      <c r="F12" s="38"/>
      <c r="G12" s="38">
        <v>610</v>
      </c>
      <c r="H12" s="38"/>
      <c r="I12" s="38"/>
      <c r="J12" s="38"/>
      <c r="K12" s="38"/>
      <c r="L12" s="38"/>
    </row>
    <row r="13" spans="1:70">
      <c r="A13" s="38">
        <v>9</v>
      </c>
      <c r="B13" s="38" t="s">
        <v>1073</v>
      </c>
      <c r="C13" s="38">
        <v>1</v>
      </c>
      <c r="D13" s="38">
        <v>2137</v>
      </c>
      <c r="E13" s="38"/>
      <c r="F13" s="38"/>
      <c r="G13" s="38"/>
      <c r="H13" s="38"/>
      <c r="I13" s="38">
        <v>48</v>
      </c>
      <c r="J13" s="38"/>
      <c r="K13" s="38"/>
      <c r="L13" s="38"/>
    </row>
    <row r="14" spans="1:70">
      <c r="A14" s="38">
        <v>10</v>
      </c>
      <c r="B14" s="38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11</v>
      </c>
      <c r="B15" s="38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12</v>
      </c>
      <c r="B16" s="38" t="s">
        <v>358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13</v>
      </c>
      <c r="B17" s="38" t="s">
        <v>359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14</v>
      </c>
      <c r="B18" s="38" t="s">
        <v>360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s="15" customFormat="1">
      <c r="A19" s="38">
        <v>15</v>
      </c>
      <c r="B19" s="39" t="s">
        <v>361</v>
      </c>
      <c r="C19" s="39">
        <f>SUM(C10:C18)</f>
        <v>3</v>
      </c>
      <c r="D19" s="39">
        <f t="shared" ref="D19:L19" si="1">SUM(D10:D18)</f>
        <v>7527</v>
      </c>
      <c r="E19" s="39">
        <f t="shared" si="1"/>
        <v>0</v>
      </c>
      <c r="F19" s="39">
        <f t="shared" si="1"/>
        <v>0</v>
      </c>
      <c r="G19" s="39">
        <f t="shared" si="1"/>
        <v>610</v>
      </c>
      <c r="H19" s="39">
        <f t="shared" si="1"/>
        <v>0</v>
      </c>
      <c r="I19" s="39">
        <f t="shared" si="1"/>
        <v>48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v>30</v>
      </c>
      <c r="D20" s="38">
        <v>26528</v>
      </c>
      <c r="E20" s="38"/>
      <c r="F20" s="38"/>
      <c r="G20" s="38"/>
      <c r="H20" s="38"/>
      <c r="I20" s="38"/>
      <c r="J20" s="38"/>
      <c r="K20" s="38"/>
      <c r="L20" s="38"/>
    </row>
    <row r="21" spans="1:12">
      <c r="A21" s="38">
        <v>17</v>
      </c>
      <c r="B21" s="38" t="s">
        <v>363</v>
      </c>
      <c r="C21" s="38">
        <v>3</v>
      </c>
      <c r="D21" s="38">
        <v>5674</v>
      </c>
      <c r="E21" s="38"/>
      <c r="F21" s="38"/>
      <c r="G21" s="38"/>
      <c r="H21" s="38"/>
      <c r="I21" s="38">
        <v>455</v>
      </c>
      <c r="J21" s="38"/>
      <c r="K21" s="38"/>
      <c r="L21" s="38"/>
    </row>
    <row r="22" spans="1:12" s="15" customFormat="1">
      <c r="A22" s="38">
        <v>18</v>
      </c>
      <c r="B22" s="39" t="s">
        <v>364</v>
      </c>
      <c r="C22" s="39">
        <f>SUM(C20:C21)</f>
        <v>33</v>
      </c>
      <c r="D22" s="39">
        <f t="shared" ref="D22:L22" si="2">SUM(D20:D21)</f>
        <v>32202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v>1</v>
      </c>
      <c r="D23" s="38"/>
      <c r="E23" s="38"/>
      <c r="F23" s="38"/>
      <c r="G23" s="38"/>
      <c r="H23" s="38"/>
      <c r="I23" s="38"/>
      <c r="J23" s="38"/>
      <c r="K23" s="38"/>
      <c r="L23" s="38">
        <v>6786</v>
      </c>
    </row>
    <row r="24" spans="1:12">
      <c r="A24" s="38">
        <v>20</v>
      </c>
      <c r="B24" s="38" t="s">
        <v>366</v>
      </c>
      <c r="C24" s="38">
        <v>6</v>
      </c>
      <c r="D24" s="38"/>
      <c r="E24" s="38"/>
      <c r="F24" s="38"/>
      <c r="G24" s="38"/>
      <c r="H24" s="38"/>
      <c r="I24" s="38"/>
      <c r="J24" s="38"/>
      <c r="K24" s="38"/>
      <c r="L24" s="38">
        <v>2205</v>
      </c>
    </row>
    <row r="25" spans="1:12">
      <c r="A25" s="38">
        <v>21</v>
      </c>
      <c r="B25" s="38" t="s">
        <v>367</v>
      </c>
      <c r="C25" s="38">
        <v>0</v>
      </c>
      <c r="D25" s="38"/>
      <c r="E25" s="38"/>
      <c r="F25" s="38"/>
      <c r="G25" s="38"/>
      <c r="H25" s="38"/>
      <c r="I25" s="38"/>
      <c r="J25" s="38"/>
      <c r="K25" s="38"/>
      <c r="L25" s="38"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43</v>
      </c>
      <c r="D27" s="39">
        <f t="shared" ref="D27:L27" si="4">D9+D19+D22+D26</f>
        <v>39729</v>
      </c>
      <c r="E27" s="39">
        <f t="shared" si="4"/>
        <v>0</v>
      </c>
      <c r="F27" s="39">
        <f t="shared" si="4"/>
        <v>0</v>
      </c>
      <c r="G27" s="39">
        <f t="shared" si="4"/>
        <v>610</v>
      </c>
      <c r="H27" s="39">
        <f t="shared" si="4"/>
        <v>0</v>
      </c>
      <c r="I27" s="39">
        <f t="shared" si="4"/>
        <v>503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a 10/2015.(VI.19.)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5" sqref="B5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21" t="s">
        <v>797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1">
      <c r="A6" s="63" t="s">
        <v>4</v>
      </c>
      <c r="B6" s="64" t="s">
        <v>677</v>
      </c>
      <c r="C6" s="65">
        <f>'B1-B7 Önkormányzat'!AH12</f>
        <v>174245</v>
      </c>
      <c r="D6" s="203">
        <f>C6</f>
        <v>174245</v>
      </c>
      <c r="E6" s="203"/>
      <c r="F6" s="203"/>
      <c r="G6" s="64" t="s">
        <v>643</v>
      </c>
      <c r="H6" s="66">
        <f>'K1-K8 Önkormányzat'!AH26</f>
        <v>50133</v>
      </c>
      <c r="I6" s="203">
        <f>H6-J6</f>
        <v>50133</v>
      </c>
      <c r="J6" s="203"/>
      <c r="K6" s="203"/>
    </row>
    <row r="7" spans="1:11">
      <c r="A7" s="67" t="s">
        <v>5</v>
      </c>
      <c r="B7" s="68" t="s">
        <v>678</v>
      </c>
      <c r="C7" s="69">
        <f>'B1-B7 Önkormányzat'!AH17</f>
        <v>41688</v>
      </c>
      <c r="D7" s="203">
        <f t="shared" ref="D7:D10" si="0">C7</f>
        <v>41688</v>
      </c>
      <c r="E7" s="204"/>
      <c r="F7" s="204"/>
      <c r="G7" s="68" t="s">
        <v>644</v>
      </c>
      <c r="H7" s="70">
        <f>'K1-K8 Önkormányzat'!AH27</f>
        <v>9313</v>
      </c>
      <c r="I7" s="203">
        <f t="shared" ref="I7:I10" si="1">H7-J7</f>
        <v>9313</v>
      </c>
      <c r="J7" s="204"/>
      <c r="K7" s="203"/>
    </row>
    <row r="8" spans="1:11">
      <c r="A8" s="67" t="s">
        <v>6</v>
      </c>
      <c r="B8" s="68" t="s">
        <v>642</v>
      </c>
      <c r="C8" s="69">
        <f>'B1-B7 Önkormányzat'!AH38</f>
        <v>26100</v>
      </c>
      <c r="D8" s="203">
        <f t="shared" si="0"/>
        <v>26100</v>
      </c>
      <c r="E8" s="204"/>
      <c r="F8" s="204"/>
      <c r="G8" s="68" t="s">
        <v>645</v>
      </c>
      <c r="H8" s="70">
        <f>'K1-K8 Önkormányzat'!AH52</f>
        <v>64208</v>
      </c>
      <c r="I8" s="203">
        <f t="shared" si="1"/>
        <v>60949</v>
      </c>
      <c r="J8" s="204">
        <f>'K1-K8 Önkormányzat'!BB52</f>
        <v>3259</v>
      </c>
      <c r="K8" s="203"/>
    </row>
    <row r="9" spans="1:11">
      <c r="A9" s="67" t="s">
        <v>280</v>
      </c>
      <c r="B9" s="71" t="s">
        <v>460</v>
      </c>
      <c r="C9" s="69">
        <f>'B1-B7 Önkormányzat'!AH49</f>
        <v>341620</v>
      </c>
      <c r="D9" s="203">
        <f t="shared" si="0"/>
        <v>341620</v>
      </c>
      <c r="E9" s="204"/>
      <c r="F9" s="204"/>
      <c r="G9" s="68" t="s">
        <v>646</v>
      </c>
      <c r="H9" s="70">
        <f>'K1-K8 Önkormányzat'!AH61</f>
        <v>9155</v>
      </c>
      <c r="I9" s="203">
        <f t="shared" si="1"/>
        <v>9155</v>
      </c>
      <c r="J9" s="204"/>
      <c r="K9" s="203"/>
    </row>
    <row r="10" spans="1:11">
      <c r="A10" s="67" t="s">
        <v>281</v>
      </c>
      <c r="B10" s="68" t="s">
        <v>679</v>
      </c>
      <c r="C10" s="69">
        <f>'B1-B7 Önkormányzat'!AH59</f>
        <v>650</v>
      </c>
      <c r="D10" s="203">
        <f t="shared" si="0"/>
        <v>650</v>
      </c>
      <c r="E10" s="204"/>
      <c r="F10" s="204"/>
      <c r="G10" s="68" t="s">
        <v>647</v>
      </c>
      <c r="H10" s="70">
        <f>'K1-K8 Önkormányzat'!AH74</f>
        <v>7335</v>
      </c>
      <c r="I10" s="203">
        <f t="shared" si="1"/>
        <v>3596</v>
      </c>
      <c r="J10" s="204">
        <f>'K1-K8 Önkormányzat'!BR74</f>
        <v>3739</v>
      </c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584303</v>
      </c>
      <c r="D13" s="79">
        <f t="shared" ref="D13:F13" si="2">SUM(D6:D12)</f>
        <v>584303</v>
      </c>
      <c r="E13" s="79">
        <f t="shared" si="2"/>
        <v>0</v>
      </c>
      <c r="F13" s="79">
        <f t="shared" si="2"/>
        <v>0</v>
      </c>
      <c r="G13" s="78" t="s">
        <v>649</v>
      </c>
      <c r="H13" s="80">
        <f>SUM(H6:H12)</f>
        <v>140144</v>
      </c>
      <c r="I13" s="80">
        <f t="shared" ref="I13:K13" si="3">SUM(I6:I12)</f>
        <v>133146</v>
      </c>
      <c r="J13" s="80">
        <f t="shared" si="3"/>
        <v>6998</v>
      </c>
      <c r="K13" s="80">
        <f t="shared" si="3"/>
        <v>0</v>
      </c>
    </row>
    <row r="14" spans="1:11">
      <c r="A14" s="81" t="s">
        <v>583</v>
      </c>
      <c r="B14" s="82" t="s">
        <v>650</v>
      </c>
      <c r="C14" s="83">
        <f>SUM(C15:C18)</f>
        <v>69009</v>
      </c>
      <c r="D14" s="83">
        <f t="shared" ref="D14:E14" si="4">SUM(D15:D18)</f>
        <v>69009</v>
      </c>
      <c r="E14" s="83">
        <f t="shared" si="4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>
        <f>'B8 Önkormányzat'!AH24</f>
        <v>69009</v>
      </c>
      <c r="D15" s="186">
        <f>C15</f>
        <v>69009</v>
      </c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/>
      <c r="D18" s="209"/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 t="s">
        <v>792</v>
      </c>
      <c r="H21" s="88">
        <f>'K9 Önkormányzat'!AH22</f>
        <v>131490</v>
      </c>
      <c r="I21" s="186">
        <f>H21</f>
        <v>131490</v>
      </c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69009</v>
      </c>
      <c r="D22" s="79">
        <f t="shared" ref="D22:F22" si="5">+D14+D19</f>
        <v>69009</v>
      </c>
      <c r="E22" s="79">
        <f t="shared" si="5"/>
        <v>0</v>
      </c>
      <c r="F22" s="79">
        <f t="shared" si="5"/>
        <v>0</v>
      </c>
      <c r="G22" s="78" t="s">
        <v>666</v>
      </c>
      <c r="H22" s="80">
        <f>SUM(H14:H21)</f>
        <v>131490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653312</v>
      </c>
      <c r="D23" s="79">
        <f t="shared" ref="D23:F23" si="6">+D13+D22</f>
        <v>653312</v>
      </c>
      <c r="E23" s="79">
        <f t="shared" si="6"/>
        <v>0</v>
      </c>
      <c r="F23" s="79">
        <f t="shared" si="6"/>
        <v>0</v>
      </c>
      <c r="G23" s="91" t="s">
        <v>668</v>
      </c>
      <c r="H23" s="80">
        <f>+H13+H22</f>
        <v>271634</v>
      </c>
      <c r="I23" s="80">
        <f t="shared" ref="I23:K23" si="7">+I13+I22</f>
        <v>133146</v>
      </c>
      <c r="J23" s="80">
        <f t="shared" si="7"/>
        <v>6998</v>
      </c>
      <c r="K23" s="80">
        <f t="shared" si="7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653312</v>
      </c>
      <c r="D25" s="95">
        <f t="shared" ref="D25:F25" si="8">+D23+D24</f>
        <v>653312</v>
      </c>
      <c r="E25" s="95">
        <f t="shared" si="8"/>
        <v>0</v>
      </c>
      <c r="F25" s="95">
        <f t="shared" si="8"/>
        <v>0</v>
      </c>
      <c r="G25" s="94" t="s">
        <v>672</v>
      </c>
      <c r="H25" s="95">
        <f>+H23+H24</f>
        <v>271634</v>
      </c>
      <c r="I25" s="95">
        <f t="shared" ref="I25:K25" si="9">+I23+I24</f>
        <v>133146</v>
      </c>
      <c r="J25" s="95">
        <f t="shared" si="9"/>
        <v>6998</v>
      </c>
      <c r="K25" s="95">
        <f t="shared" si="9"/>
        <v>0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444159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381678</v>
      </c>
      <c r="I27" s="215"/>
      <c r="J27" s="212"/>
      <c r="K27" s="95"/>
    </row>
    <row r="29" spans="1:11" ht="36" customHeight="1">
      <c r="A29" s="521" t="s">
        <v>798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>
        <f>'B1-B7 Önkormányzat'!AH24</f>
        <v>1241602</v>
      </c>
      <c r="D34" s="203">
        <f>C34</f>
        <v>1241602</v>
      </c>
      <c r="E34" s="203"/>
      <c r="F34" s="203"/>
      <c r="G34" s="64" t="s">
        <v>708</v>
      </c>
      <c r="H34" s="66">
        <f>'K1-K8 Önkormányzat'!AH82</f>
        <v>1577455</v>
      </c>
      <c r="I34" s="203">
        <f>H34-J34</f>
        <v>1577455</v>
      </c>
      <c r="J34" s="203"/>
      <c r="K34" s="203"/>
    </row>
    <row r="35" spans="1:11">
      <c r="A35" s="67" t="s">
        <v>5</v>
      </c>
      <c r="B35" s="68" t="s">
        <v>706</v>
      </c>
      <c r="C35" s="69">
        <f>'B1-B7 Önkormányzat'!AH55</f>
        <v>600</v>
      </c>
      <c r="D35" s="204"/>
      <c r="E35" s="204"/>
      <c r="F35" s="204"/>
      <c r="G35" s="68" t="s">
        <v>709</v>
      </c>
      <c r="H35" s="70">
        <f>'K1-K8 Önkormányzat'!AH87</f>
        <v>46425</v>
      </c>
      <c r="I35" s="203">
        <f t="shared" ref="I35:I36" si="10">H35-J35</f>
        <v>44859</v>
      </c>
      <c r="J35" s="204">
        <f>'K1-K8 Önkormányzat'!BN87+'K1-K8 Önkormányzat'!BZ87+'K1-K8 Önkormányzat'!AX87</f>
        <v>1566</v>
      </c>
      <c r="K35" s="204"/>
    </row>
    <row r="36" spans="1:11">
      <c r="A36" s="67" t="s">
        <v>6</v>
      </c>
      <c r="B36" s="68" t="s">
        <v>707</v>
      </c>
      <c r="C36" s="69">
        <f>'B1-B7 Önkormányzat'!AH63</f>
        <v>0</v>
      </c>
      <c r="D36" s="204"/>
      <c r="E36" s="204"/>
      <c r="F36" s="204"/>
      <c r="G36" s="68" t="s">
        <v>710</v>
      </c>
      <c r="H36" s="70">
        <f>'K1-K8 Önkormányzat'!AH96</f>
        <v>0</v>
      </c>
      <c r="I36" s="203">
        <f t="shared" si="10"/>
        <v>0</v>
      </c>
      <c r="J36" s="204">
        <f>'K1-K8 Önkormányzat'!BT96</f>
        <v>0</v>
      </c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1242202</v>
      </c>
      <c r="D40" s="79">
        <f t="shared" ref="D40:F40" si="11">SUM(D34:D39)</f>
        <v>1241602</v>
      </c>
      <c r="E40" s="79">
        <f t="shared" si="11"/>
        <v>0</v>
      </c>
      <c r="F40" s="79">
        <f t="shared" si="11"/>
        <v>0</v>
      </c>
      <c r="G40" s="78" t="s">
        <v>683</v>
      </c>
      <c r="H40" s="80">
        <f>+H34+H35+H36+H38+H39</f>
        <v>1623880</v>
      </c>
      <c r="I40" s="80">
        <f t="shared" ref="I40:K40" si="12">+I34+I35+I36+I38+I39</f>
        <v>1622314</v>
      </c>
      <c r="J40" s="80">
        <f t="shared" si="12"/>
        <v>1566</v>
      </c>
      <c r="K40" s="80">
        <f t="shared" si="12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102">
        <f t="shared" ref="D41:F41" si="13">+D42+D43+D44+D45+D46</f>
        <v>0</v>
      </c>
      <c r="E41" s="102">
        <f t="shared" si="13"/>
        <v>0</v>
      </c>
      <c r="F41" s="102">
        <f t="shared" si="13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>
        <f>'K9 Önkormányzat'!AJ9</f>
        <v>0</v>
      </c>
      <c r="I43" s="186">
        <f>H43</f>
        <v>0</v>
      </c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14">+D41+D47</f>
        <v>0</v>
      </c>
      <c r="E53" s="79">
        <f t="shared" si="14"/>
        <v>0</v>
      </c>
      <c r="F53" s="79">
        <f t="shared" si="14"/>
        <v>0</v>
      </c>
      <c r="G53" s="78" t="s">
        <v>700</v>
      </c>
      <c r="H53" s="80">
        <f>SUM(H41:H52)</f>
        <v>0</v>
      </c>
      <c r="I53" s="80">
        <f t="shared" ref="I53:K53" si="15">SUM(I41:I52)</f>
        <v>0</v>
      </c>
      <c r="J53" s="80">
        <f t="shared" si="15"/>
        <v>0</v>
      </c>
      <c r="K53" s="80">
        <f t="shared" si="15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1242202</v>
      </c>
      <c r="D54" s="79">
        <f t="shared" ref="D54:F54" si="16">+D40+D53</f>
        <v>1241602</v>
      </c>
      <c r="E54" s="79">
        <f t="shared" si="16"/>
        <v>0</v>
      </c>
      <c r="F54" s="79">
        <f t="shared" si="16"/>
        <v>0</v>
      </c>
      <c r="G54" s="91" t="s">
        <v>702</v>
      </c>
      <c r="H54" s="80">
        <f>+H40+H53</f>
        <v>1623880</v>
      </c>
      <c r="I54" s="80">
        <f t="shared" ref="I54:K54" si="17">+I40+I53</f>
        <v>1622314</v>
      </c>
      <c r="J54" s="80">
        <f t="shared" si="17"/>
        <v>1566</v>
      </c>
      <c r="K54" s="80">
        <f t="shared" si="17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1242202</v>
      </c>
      <c r="D56" s="95">
        <f t="shared" ref="D56:F56" si="18">+D54+D55</f>
        <v>1241602</v>
      </c>
      <c r="E56" s="95">
        <f t="shared" si="18"/>
        <v>0</v>
      </c>
      <c r="F56" s="95">
        <f t="shared" si="18"/>
        <v>0</v>
      </c>
      <c r="G56" s="94" t="s">
        <v>704</v>
      </c>
      <c r="H56" s="95">
        <f>+H54+H55</f>
        <v>1623880</v>
      </c>
      <c r="I56" s="95">
        <f t="shared" ref="I56:K56" si="19">+I54+I55</f>
        <v>1622314</v>
      </c>
      <c r="J56" s="95">
        <f t="shared" si="19"/>
        <v>1566</v>
      </c>
      <c r="K56" s="95">
        <f t="shared" si="19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381678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381678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1895514</v>
      </c>
      <c r="D63" s="212"/>
      <c r="E63" s="212"/>
      <c r="F63" s="212"/>
      <c r="G63" s="94" t="s">
        <v>704</v>
      </c>
      <c r="H63" s="95">
        <f>H56+H25</f>
        <v>1895514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10/2015.(VI.19.)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79" t="s">
        <v>977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80"/>
      <c r="AG1" s="380"/>
      <c r="AH1" s="381"/>
    </row>
    <row r="2" spans="1:34">
      <c r="AG2" s="382" t="s">
        <v>279</v>
      </c>
      <c r="AH2" s="383"/>
    </row>
    <row r="3" spans="1:34" ht="42.75" customHeight="1">
      <c r="A3" s="366" t="s">
        <v>1</v>
      </c>
      <c r="B3" s="367"/>
      <c r="C3" s="368" t="s">
        <v>374</v>
      </c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70"/>
      <c r="AG3" s="333" t="s">
        <v>277</v>
      </c>
      <c r="AH3" s="334" t="s">
        <v>976</v>
      </c>
    </row>
    <row r="4" spans="1:34">
      <c r="A4" s="371" t="s">
        <v>4</v>
      </c>
      <c r="B4" s="371"/>
      <c r="C4" s="372" t="s">
        <v>5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6" t="s">
        <v>6</v>
      </c>
      <c r="AH4" s="37" t="s">
        <v>280</v>
      </c>
    </row>
    <row r="5" spans="1:34">
      <c r="A5" s="362" t="s">
        <v>7</v>
      </c>
      <c r="B5" s="362"/>
      <c r="C5" s="363" t="s">
        <v>545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5"/>
      <c r="AG5" s="11">
        <f>'B1-B7 M.Óvoda'!AG65</f>
        <v>0</v>
      </c>
      <c r="AH5" s="12">
        <f>'B1-B7 M.Óvoda'!AH65</f>
        <v>0</v>
      </c>
    </row>
    <row r="6" spans="1:34">
      <c r="A6" s="362" t="s">
        <v>10</v>
      </c>
      <c r="B6" s="362"/>
      <c r="C6" s="363" t="s">
        <v>546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5"/>
      <c r="AG6" s="11">
        <f>'K1-K8 M.Óvoda'!AG96</f>
        <v>45096</v>
      </c>
      <c r="AH6" s="12">
        <f>'K1-K8 M.Óvoda'!AH96</f>
        <v>44883</v>
      </c>
    </row>
    <row r="7" spans="1:34">
      <c r="A7" s="375" t="s">
        <v>547</v>
      </c>
      <c r="B7" s="375"/>
      <c r="C7" s="376" t="s">
        <v>548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7"/>
      <c r="AF7" s="378"/>
      <c r="AG7" s="13">
        <f>AG5-AG6</f>
        <v>-45096</v>
      </c>
      <c r="AH7" s="14">
        <f>AH5-AH6</f>
        <v>-44883</v>
      </c>
    </row>
    <row r="8" spans="1:34">
      <c r="A8" s="362" t="s">
        <v>13</v>
      </c>
      <c r="B8" s="362"/>
      <c r="C8" s="363" t="s">
        <v>549</v>
      </c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5"/>
      <c r="AG8" s="11">
        <f>'B8 M.Óvoda'!AG31</f>
        <v>45096</v>
      </c>
      <c r="AH8" s="12">
        <f>'B8 M.Óvoda'!AH31</f>
        <v>44883</v>
      </c>
    </row>
    <row r="9" spans="1:34">
      <c r="A9" s="362" t="s">
        <v>16</v>
      </c>
      <c r="B9" s="362"/>
      <c r="C9" s="363" t="s">
        <v>550</v>
      </c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5"/>
      <c r="AG9" s="11"/>
      <c r="AH9" s="12"/>
    </row>
    <row r="10" spans="1:34">
      <c r="A10" s="375" t="s">
        <v>551</v>
      </c>
      <c r="B10" s="375"/>
      <c r="C10" s="376" t="s">
        <v>552</v>
      </c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8"/>
      <c r="AG10" s="13">
        <f>AG8-AG9</f>
        <v>45096</v>
      </c>
      <c r="AH10" s="14">
        <f>AH8-AH9</f>
        <v>44883</v>
      </c>
    </row>
    <row r="11" spans="1:34">
      <c r="A11" s="375" t="s">
        <v>553</v>
      </c>
      <c r="B11" s="375"/>
      <c r="C11" s="376" t="s">
        <v>554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U11" s="377"/>
      <c r="V11" s="377"/>
      <c r="W11" s="377"/>
      <c r="X11" s="377"/>
      <c r="Y11" s="377"/>
      <c r="Z11" s="377"/>
      <c r="AA11" s="377"/>
      <c r="AB11" s="377"/>
      <c r="AC11" s="377"/>
      <c r="AD11" s="377"/>
      <c r="AE11" s="377"/>
      <c r="AF11" s="378"/>
      <c r="AG11" s="13">
        <f>AG7+AG10</f>
        <v>0</v>
      </c>
      <c r="AH11" s="14">
        <f>AH7+AH10</f>
        <v>0</v>
      </c>
    </row>
    <row r="12" spans="1:34">
      <c r="A12" s="362" t="s">
        <v>19</v>
      </c>
      <c r="B12" s="362"/>
      <c r="C12" s="363" t="s">
        <v>555</v>
      </c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5"/>
      <c r="AG12" s="11"/>
      <c r="AH12" s="12"/>
    </row>
    <row r="13" spans="1:34">
      <c r="A13" s="362" t="s">
        <v>22</v>
      </c>
      <c r="B13" s="362"/>
      <c r="C13" s="363" t="s">
        <v>556</v>
      </c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5"/>
      <c r="AG13" s="11"/>
      <c r="AH13" s="12"/>
    </row>
    <row r="14" spans="1:34">
      <c r="A14" s="375" t="s">
        <v>557</v>
      </c>
      <c r="B14" s="375"/>
      <c r="C14" s="376" t="s">
        <v>558</v>
      </c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8"/>
      <c r="AG14" s="13">
        <f>AG12-AG13</f>
        <v>0</v>
      </c>
      <c r="AH14" s="14">
        <f>AH12-AH13</f>
        <v>0</v>
      </c>
    </row>
    <row r="15" spans="1:34">
      <c r="A15" s="362" t="s">
        <v>25</v>
      </c>
      <c r="B15" s="362"/>
      <c r="C15" s="363" t="s">
        <v>559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5"/>
      <c r="AG15" s="11"/>
      <c r="AH15" s="12"/>
    </row>
    <row r="16" spans="1:34">
      <c r="A16" s="362" t="s">
        <v>28</v>
      </c>
      <c r="B16" s="362"/>
      <c r="C16" s="363" t="s">
        <v>560</v>
      </c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5"/>
      <c r="AG16" s="11"/>
      <c r="AH16" s="12"/>
    </row>
    <row r="17" spans="1:34">
      <c r="A17" s="375" t="s">
        <v>561</v>
      </c>
      <c r="B17" s="375"/>
      <c r="C17" s="376" t="s">
        <v>562</v>
      </c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  <c r="AA17" s="377"/>
      <c r="AB17" s="377"/>
      <c r="AC17" s="377"/>
      <c r="AD17" s="377"/>
      <c r="AE17" s="377"/>
      <c r="AF17" s="378"/>
      <c r="AG17" s="13">
        <f>AG15-AG16</f>
        <v>0</v>
      </c>
      <c r="AH17" s="14">
        <f>AH15-AH16</f>
        <v>0</v>
      </c>
    </row>
    <row r="18" spans="1:34">
      <c r="A18" s="375" t="s">
        <v>563</v>
      </c>
      <c r="B18" s="375"/>
      <c r="C18" s="376" t="s">
        <v>564</v>
      </c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377"/>
      <c r="AE18" s="377"/>
      <c r="AF18" s="378"/>
      <c r="AG18" s="13">
        <f>AG14+AG17</f>
        <v>0</v>
      </c>
      <c r="AH18" s="14">
        <f>AH14+AH17</f>
        <v>0</v>
      </c>
    </row>
    <row r="19" spans="1:34">
      <c r="A19" s="555" t="s">
        <v>565</v>
      </c>
      <c r="B19" s="555"/>
      <c r="C19" s="556" t="s">
        <v>566</v>
      </c>
      <c r="D19" s="557"/>
      <c r="E19" s="557"/>
      <c r="F19" s="557"/>
      <c r="G19" s="557"/>
      <c r="H19" s="557"/>
      <c r="I19" s="557"/>
      <c r="J19" s="557"/>
      <c r="K19" s="557"/>
      <c r="L19" s="557"/>
      <c r="M19" s="557"/>
      <c r="N19" s="557"/>
      <c r="O19" s="557"/>
      <c r="P19" s="557"/>
      <c r="Q19" s="557"/>
      <c r="R19" s="557"/>
      <c r="S19" s="557"/>
      <c r="T19" s="557"/>
      <c r="U19" s="557"/>
      <c r="V19" s="557"/>
      <c r="W19" s="557"/>
      <c r="X19" s="557"/>
      <c r="Y19" s="557"/>
      <c r="Z19" s="557"/>
      <c r="AA19" s="557"/>
      <c r="AB19" s="557"/>
      <c r="AC19" s="557"/>
      <c r="AD19" s="557"/>
      <c r="AE19" s="557"/>
      <c r="AF19" s="558"/>
      <c r="AG19" s="40">
        <f>AG11+AG18</f>
        <v>0</v>
      </c>
      <c r="AH19" s="41">
        <f>AH11+AH18</f>
        <v>0</v>
      </c>
    </row>
    <row r="20" spans="1:34">
      <c r="A20" s="375" t="s">
        <v>567</v>
      </c>
      <c r="B20" s="375"/>
      <c r="C20" s="376" t="s">
        <v>568</v>
      </c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8"/>
      <c r="AG20" s="11"/>
      <c r="AH20" s="12"/>
    </row>
    <row r="21" spans="1:34">
      <c r="A21" s="375" t="s">
        <v>569</v>
      </c>
      <c r="B21" s="375"/>
      <c r="C21" s="376" t="s">
        <v>570</v>
      </c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/>
      <c r="U21" s="377"/>
      <c r="V21" s="377"/>
      <c r="W21" s="377"/>
      <c r="X21" s="377"/>
      <c r="Y21" s="377"/>
      <c r="Z21" s="377"/>
      <c r="AA21" s="377"/>
      <c r="AB21" s="377"/>
      <c r="AC21" s="377"/>
      <c r="AD21" s="377"/>
      <c r="AE21" s="377"/>
      <c r="AF21" s="378"/>
      <c r="AG21" s="13">
        <f>AG11-AG20</f>
        <v>0</v>
      </c>
      <c r="AH21" s="14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 xml:space="preserve">&amp;L20.sz.melléklet a 10/2015.(VI.19.)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C5" sqref="C5:AB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59" t="s">
        <v>978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  <c r="P1" s="560"/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0"/>
      <c r="AJ1" s="560"/>
      <c r="AK1" s="560"/>
      <c r="AL1" s="560"/>
      <c r="AM1" s="560"/>
      <c r="AN1" s="560"/>
    </row>
    <row r="2" spans="1:40" ht="15.75">
      <c r="A2" s="540" t="s">
        <v>373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1"/>
      <c r="Y2" s="541"/>
      <c r="Z2" s="541"/>
      <c r="AA2" s="541"/>
      <c r="AB2" s="541"/>
      <c r="AC2" s="541"/>
      <c r="AD2" s="541"/>
      <c r="AE2" s="541"/>
      <c r="AF2" s="541"/>
      <c r="AG2" s="541"/>
      <c r="AH2" s="541"/>
      <c r="AI2" s="541"/>
      <c r="AJ2" s="541"/>
      <c r="AK2" s="541"/>
      <c r="AL2" s="541"/>
      <c r="AM2" s="541"/>
      <c r="AN2" s="541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22" t="s">
        <v>278</v>
      </c>
      <c r="AJ3" s="22"/>
      <c r="AK3" s="22"/>
      <c r="AL3" s="22"/>
      <c r="AM3" s="22"/>
      <c r="AN3" s="22"/>
    </row>
    <row r="4" spans="1:40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11" t="s">
        <v>279</v>
      </c>
      <c r="AH4" s="412"/>
      <c r="AI4" s="411"/>
      <c r="AJ4" s="412"/>
      <c r="AK4" s="411"/>
      <c r="AL4" s="412"/>
      <c r="AM4" s="411"/>
      <c r="AN4" s="412"/>
    </row>
    <row r="5" spans="1:40" ht="39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0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6" t="s">
        <v>6</v>
      </c>
      <c r="AD6" s="398"/>
      <c r="AE6" s="398"/>
      <c r="AF6" s="399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4" t="s">
        <v>7</v>
      </c>
      <c r="B7" s="374"/>
      <c r="C7" s="400" t="s">
        <v>376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2"/>
      <c r="AC7" s="388" t="s">
        <v>377</v>
      </c>
      <c r="AD7" s="389"/>
      <c r="AE7" s="389"/>
      <c r="AF7" s="39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74"/>
      <c r="C8" s="385" t="s">
        <v>378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7"/>
      <c r="AC8" s="388" t="s">
        <v>379</v>
      </c>
      <c r="AD8" s="389"/>
      <c r="AE8" s="389"/>
      <c r="AF8" s="390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74"/>
      <c r="C9" s="385" t="s">
        <v>380</v>
      </c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7"/>
      <c r="AC9" s="388" t="s">
        <v>381</v>
      </c>
      <c r="AD9" s="389"/>
      <c r="AE9" s="389"/>
      <c r="AF9" s="39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74"/>
      <c r="C10" s="385" t="s">
        <v>382</v>
      </c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7"/>
      <c r="AC10" s="388" t="s">
        <v>383</v>
      </c>
      <c r="AD10" s="389"/>
      <c r="AE10" s="389"/>
      <c r="AF10" s="390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4" t="s">
        <v>19</v>
      </c>
      <c r="B11" s="374"/>
      <c r="C11" s="385" t="s">
        <v>384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7"/>
      <c r="AC11" s="388" t="s">
        <v>385</v>
      </c>
      <c r="AD11" s="389"/>
      <c r="AE11" s="389"/>
      <c r="AF11" s="390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74"/>
      <c r="C12" s="385" t="s">
        <v>386</v>
      </c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7"/>
      <c r="AC12" s="388" t="s">
        <v>387</v>
      </c>
      <c r="AD12" s="389"/>
      <c r="AE12" s="389"/>
      <c r="AF12" s="390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13" t="s">
        <v>25</v>
      </c>
      <c r="B13" s="414"/>
      <c r="C13" s="415" t="s">
        <v>388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18" t="s">
        <v>389</v>
      </c>
      <c r="AD13" s="419"/>
      <c r="AE13" s="419"/>
      <c r="AF13" s="420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4" t="s">
        <v>28</v>
      </c>
      <c r="B14" s="374"/>
      <c r="C14" s="385" t="s">
        <v>390</v>
      </c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7"/>
      <c r="AC14" s="388" t="s">
        <v>391</v>
      </c>
      <c r="AD14" s="389"/>
      <c r="AE14" s="389"/>
      <c r="AF14" s="390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74"/>
      <c r="C15" s="385" t="s">
        <v>392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388" t="s">
        <v>393</v>
      </c>
      <c r="AD15" s="389"/>
      <c r="AE15" s="389"/>
      <c r="AF15" s="390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4" t="s">
        <v>34</v>
      </c>
      <c r="B16" s="374"/>
      <c r="C16" s="385" t="s">
        <v>394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8" t="s">
        <v>395</v>
      </c>
      <c r="AD16" s="389"/>
      <c r="AE16" s="389"/>
      <c r="AF16" s="39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74"/>
      <c r="C17" s="385" t="s">
        <v>396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8" t="s">
        <v>397</v>
      </c>
      <c r="AD17" s="389"/>
      <c r="AE17" s="389"/>
      <c r="AF17" s="39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74"/>
      <c r="C18" s="385" t="s">
        <v>398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388" t="s">
        <v>399</v>
      </c>
      <c r="AD18" s="389"/>
      <c r="AE18" s="389"/>
      <c r="AF18" s="390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413" t="s">
        <v>43</v>
      </c>
      <c r="B19" s="414"/>
      <c r="C19" s="415" t="s">
        <v>400</v>
      </c>
      <c r="D19" s="416"/>
      <c r="E19" s="416"/>
      <c r="F19" s="416"/>
      <c r="G19" s="416"/>
      <c r="H19" s="416"/>
      <c r="I19" s="416"/>
      <c r="J19" s="416"/>
      <c r="K19" s="416"/>
      <c r="L19" s="416"/>
      <c r="M19" s="416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16"/>
      <c r="AB19" s="417"/>
      <c r="AC19" s="418" t="s">
        <v>401</v>
      </c>
      <c r="AD19" s="419"/>
      <c r="AE19" s="419"/>
      <c r="AF19" s="420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4" t="s">
        <v>46</v>
      </c>
      <c r="B20" s="374"/>
      <c r="C20" s="385" t="s">
        <v>402</v>
      </c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388" t="s">
        <v>403</v>
      </c>
      <c r="AD20" s="389"/>
      <c r="AE20" s="389"/>
      <c r="AF20" s="390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74"/>
      <c r="C21" s="385" t="s">
        <v>404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388" t="s">
        <v>405</v>
      </c>
      <c r="AD21" s="389"/>
      <c r="AE21" s="389"/>
      <c r="AF21" s="390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74"/>
      <c r="C22" s="385" t="s">
        <v>406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388" t="s">
        <v>407</v>
      </c>
      <c r="AD22" s="389"/>
      <c r="AE22" s="389"/>
      <c r="AF22" s="390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4" t="s">
        <v>55</v>
      </c>
      <c r="B23" s="374"/>
      <c r="C23" s="385" t="s">
        <v>408</v>
      </c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7"/>
      <c r="AC23" s="388" t="s">
        <v>409</v>
      </c>
      <c r="AD23" s="389"/>
      <c r="AE23" s="389"/>
      <c r="AF23" s="390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74"/>
      <c r="C24" s="385" t="s">
        <v>410</v>
      </c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7"/>
      <c r="AC24" s="388" t="s">
        <v>411</v>
      </c>
      <c r="AD24" s="389"/>
      <c r="AE24" s="389"/>
      <c r="AF24" s="390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13" t="s">
        <v>61</v>
      </c>
      <c r="B25" s="414"/>
      <c r="C25" s="415" t="s">
        <v>412</v>
      </c>
      <c r="D25" s="416"/>
      <c r="E25" s="416"/>
      <c r="F25" s="416"/>
      <c r="G25" s="416"/>
      <c r="H25" s="416"/>
      <c r="I25" s="416"/>
      <c r="J25" s="416"/>
      <c r="K25" s="416"/>
      <c r="L25" s="416"/>
      <c r="M25" s="416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16"/>
      <c r="AB25" s="417"/>
      <c r="AC25" s="418" t="s">
        <v>413</v>
      </c>
      <c r="AD25" s="419"/>
      <c r="AE25" s="419"/>
      <c r="AF25" s="420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4" t="s">
        <v>64</v>
      </c>
      <c r="B26" s="374"/>
      <c r="C26" s="385" t="s">
        <v>414</v>
      </c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7"/>
      <c r="AC26" s="388" t="s">
        <v>415</v>
      </c>
      <c r="AD26" s="389"/>
      <c r="AE26" s="389"/>
      <c r="AF26" s="390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74"/>
      <c r="C27" s="385" t="s">
        <v>416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388" t="s">
        <v>417</v>
      </c>
      <c r="AD27" s="389"/>
      <c r="AE27" s="389"/>
      <c r="AF27" s="390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13" t="s">
        <v>70</v>
      </c>
      <c r="B28" s="414"/>
      <c r="C28" s="415" t="s">
        <v>418</v>
      </c>
      <c r="D28" s="416"/>
      <c r="E28" s="416"/>
      <c r="F28" s="416"/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16"/>
      <c r="AB28" s="417"/>
      <c r="AC28" s="418" t="s">
        <v>419</v>
      </c>
      <c r="AD28" s="419"/>
      <c r="AE28" s="419"/>
      <c r="AF28" s="420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4" t="s">
        <v>73</v>
      </c>
      <c r="B29" s="374"/>
      <c r="C29" s="385" t="s">
        <v>420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388" t="s">
        <v>421</v>
      </c>
      <c r="AD29" s="389"/>
      <c r="AE29" s="389"/>
      <c r="AF29" s="390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4" t="s">
        <v>76</v>
      </c>
      <c r="B30" s="374"/>
      <c r="C30" s="385" t="s">
        <v>422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7"/>
      <c r="AC30" s="388" t="s">
        <v>423</v>
      </c>
      <c r="AD30" s="389"/>
      <c r="AE30" s="389"/>
      <c r="AF30" s="390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4" t="s">
        <v>79</v>
      </c>
      <c r="B31" s="374"/>
      <c r="C31" s="385" t="s">
        <v>424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388" t="s">
        <v>425</v>
      </c>
      <c r="AD31" s="389"/>
      <c r="AE31" s="389"/>
      <c r="AF31" s="390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4" t="s">
        <v>82</v>
      </c>
      <c r="B32" s="374"/>
      <c r="C32" s="385" t="s">
        <v>426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388" t="s">
        <v>427</v>
      </c>
      <c r="AD32" s="389"/>
      <c r="AE32" s="389"/>
      <c r="AF32" s="390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4" t="s">
        <v>85</v>
      </c>
      <c r="B33" s="374"/>
      <c r="C33" s="385" t="s">
        <v>428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7"/>
      <c r="AC33" s="388" t="s">
        <v>429</v>
      </c>
      <c r="AD33" s="389"/>
      <c r="AE33" s="389"/>
      <c r="AF33" s="390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4" t="s">
        <v>88</v>
      </c>
      <c r="B34" s="374"/>
      <c r="C34" s="385" t="s">
        <v>430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388" t="s">
        <v>431</v>
      </c>
      <c r="AD34" s="389"/>
      <c r="AE34" s="389"/>
      <c r="AF34" s="390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4" t="s">
        <v>91</v>
      </c>
      <c r="B35" s="374"/>
      <c r="C35" s="385" t="s">
        <v>432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388" t="s">
        <v>433</v>
      </c>
      <c r="AD35" s="389"/>
      <c r="AE35" s="389"/>
      <c r="AF35" s="390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4" t="s">
        <v>94</v>
      </c>
      <c r="B36" s="374"/>
      <c r="C36" s="385" t="s">
        <v>434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388" t="s">
        <v>435</v>
      </c>
      <c r="AD36" s="389"/>
      <c r="AE36" s="389"/>
      <c r="AF36" s="390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13" t="s">
        <v>97</v>
      </c>
      <c r="B37" s="414"/>
      <c r="C37" s="415" t="s">
        <v>436</v>
      </c>
      <c r="D37" s="416"/>
      <c r="E37" s="416"/>
      <c r="F37" s="416"/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16"/>
      <c r="T37" s="416"/>
      <c r="U37" s="416"/>
      <c r="V37" s="416"/>
      <c r="W37" s="416"/>
      <c r="X37" s="416"/>
      <c r="Y37" s="416"/>
      <c r="Z37" s="416"/>
      <c r="AA37" s="416"/>
      <c r="AB37" s="417"/>
      <c r="AC37" s="418" t="s">
        <v>437</v>
      </c>
      <c r="AD37" s="419"/>
      <c r="AE37" s="419"/>
      <c r="AF37" s="420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4" t="s">
        <v>100</v>
      </c>
      <c r="B38" s="374"/>
      <c r="C38" s="385" t="s">
        <v>438</v>
      </c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  <c r="AA38" s="386"/>
      <c r="AB38" s="387"/>
      <c r="AC38" s="388" t="s">
        <v>439</v>
      </c>
      <c r="AD38" s="389"/>
      <c r="AE38" s="389"/>
      <c r="AF38" s="390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413" t="s">
        <v>103</v>
      </c>
      <c r="B39" s="414"/>
      <c r="C39" s="415" t="s">
        <v>440</v>
      </c>
      <c r="D39" s="416"/>
      <c r="E39" s="416"/>
      <c r="F39" s="416"/>
      <c r="G39" s="416"/>
      <c r="H39" s="416"/>
      <c r="I39" s="416"/>
      <c r="J39" s="416"/>
      <c r="K39" s="416"/>
      <c r="L39" s="416"/>
      <c r="M39" s="416"/>
      <c r="N39" s="416"/>
      <c r="O39" s="416"/>
      <c r="P39" s="416"/>
      <c r="Q39" s="416"/>
      <c r="R39" s="416"/>
      <c r="S39" s="416"/>
      <c r="T39" s="416"/>
      <c r="U39" s="416"/>
      <c r="V39" s="416"/>
      <c r="W39" s="416"/>
      <c r="X39" s="416"/>
      <c r="Y39" s="416"/>
      <c r="Z39" s="416"/>
      <c r="AA39" s="416"/>
      <c r="AB39" s="417"/>
      <c r="AC39" s="418" t="s">
        <v>441</v>
      </c>
      <c r="AD39" s="419"/>
      <c r="AE39" s="419"/>
      <c r="AF39" s="420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4" t="s">
        <v>106</v>
      </c>
      <c r="B40" s="374"/>
      <c r="C40" s="421" t="s">
        <v>442</v>
      </c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422"/>
      <c r="AB40" s="423"/>
      <c r="AC40" s="388" t="s">
        <v>443</v>
      </c>
      <c r="AD40" s="389"/>
      <c r="AE40" s="389"/>
      <c r="AF40" s="390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4" t="s">
        <v>109</v>
      </c>
      <c r="B41" s="374"/>
      <c r="C41" s="421" t="s">
        <v>444</v>
      </c>
      <c r="D41" s="422"/>
      <c r="E41" s="422"/>
      <c r="F41" s="422"/>
      <c r="G41" s="422"/>
      <c r="H41" s="422"/>
      <c r="I41" s="422"/>
      <c r="J41" s="422"/>
      <c r="K41" s="422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/>
      <c r="Y41" s="422"/>
      <c r="Z41" s="422"/>
      <c r="AA41" s="422"/>
      <c r="AB41" s="423"/>
      <c r="AC41" s="388" t="s">
        <v>445</v>
      </c>
      <c r="AD41" s="389"/>
      <c r="AE41" s="389"/>
      <c r="AF41" s="390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84" t="s">
        <v>112</v>
      </c>
      <c r="B42" s="374"/>
      <c r="C42" s="421" t="s">
        <v>446</v>
      </c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/>
      <c r="Y42" s="422"/>
      <c r="Z42" s="422"/>
      <c r="AA42" s="422"/>
      <c r="AB42" s="423"/>
      <c r="AC42" s="388" t="s">
        <v>447</v>
      </c>
      <c r="AD42" s="389"/>
      <c r="AE42" s="389"/>
      <c r="AF42" s="390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4" t="s">
        <v>115</v>
      </c>
      <c r="B43" s="374"/>
      <c r="C43" s="421" t="s">
        <v>448</v>
      </c>
      <c r="D43" s="422"/>
      <c r="E43" s="422"/>
      <c r="F43" s="422"/>
      <c r="G43" s="422"/>
      <c r="H43" s="422"/>
      <c r="I43" s="422"/>
      <c r="J43" s="422"/>
      <c r="K43" s="422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/>
      <c r="Y43" s="422"/>
      <c r="Z43" s="422"/>
      <c r="AA43" s="422"/>
      <c r="AB43" s="423"/>
      <c r="AC43" s="388" t="s">
        <v>449</v>
      </c>
      <c r="AD43" s="389"/>
      <c r="AE43" s="389"/>
      <c r="AF43" s="390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4" t="s">
        <v>118</v>
      </c>
      <c r="B44" s="374"/>
      <c r="C44" s="421" t="s">
        <v>450</v>
      </c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  <c r="AB44" s="423"/>
      <c r="AC44" s="388" t="s">
        <v>451</v>
      </c>
      <c r="AD44" s="389"/>
      <c r="AE44" s="389"/>
      <c r="AF44" s="390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4" t="s">
        <v>121</v>
      </c>
      <c r="B45" s="374"/>
      <c r="C45" s="421" t="s">
        <v>452</v>
      </c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B45" s="423"/>
      <c r="AC45" s="388" t="s">
        <v>453</v>
      </c>
      <c r="AD45" s="389"/>
      <c r="AE45" s="389"/>
      <c r="AF45" s="390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84" t="s">
        <v>124</v>
      </c>
      <c r="B46" s="374"/>
      <c r="C46" s="421" t="s">
        <v>454</v>
      </c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B46" s="423"/>
      <c r="AC46" s="388" t="s">
        <v>455</v>
      </c>
      <c r="AD46" s="389"/>
      <c r="AE46" s="389"/>
      <c r="AF46" s="390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4" t="s">
        <v>127</v>
      </c>
      <c r="B47" s="374"/>
      <c r="C47" s="421" t="s">
        <v>456</v>
      </c>
      <c r="D47" s="422"/>
      <c r="E47" s="422"/>
      <c r="F47" s="422"/>
      <c r="G47" s="422"/>
      <c r="H47" s="422"/>
      <c r="I47" s="422"/>
      <c r="J47" s="422"/>
      <c r="K47" s="422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B47" s="423"/>
      <c r="AC47" s="388" t="s">
        <v>457</v>
      </c>
      <c r="AD47" s="389"/>
      <c r="AE47" s="389"/>
      <c r="AF47" s="390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4" t="s">
        <v>130</v>
      </c>
      <c r="B48" s="374"/>
      <c r="C48" s="421" t="s">
        <v>458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B48" s="423"/>
      <c r="AC48" s="388" t="s">
        <v>459</v>
      </c>
      <c r="AD48" s="389"/>
      <c r="AE48" s="389"/>
      <c r="AF48" s="390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4" t="s">
        <v>133</v>
      </c>
      <c r="B49" s="374"/>
      <c r="C49" s="421" t="s">
        <v>460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388" t="s">
        <v>461</v>
      </c>
      <c r="AD49" s="389"/>
      <c r="AE49" s="389"/>
      <c r="AF49" s="390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13" t="s">
        <v>136</v>
      </c>
      <c r="B50" s="414"/>
      <c r="C50" s="425" t="s">
        <v>462</v>
      </c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  <c r="AB50" s="427"/>
      <c r="AC50" s="418" t="s">
        <v>463</v>
      </c>
      <c r="AD50" s="419"/>
      <c r="AE50" s="419"/>
      <c r="AF50" s="420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4">
        <v>45</v>
      </c>
      <c r="B51" s="424"/>
      <c r="C51" s="421" t="s">
        <v>464</v>
      </c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/>
      <c r="Y51" s="422"/>
      <c r="Z51" s="422"/>
      <c r="AA51" s="422"/>
      <c r="AB51" s="423"/>
      <c r="AC51" s="388" t="s">
        <v>465</v>
      </c>
      <c r="AD51" s="389"/>
      <c r="AE51" s="389"/>
      <c r="AF51" s="390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4">
        <v>46</v>
      </c>
      <c r="B52" s="424"/>
      <c r="C52" s="421" t="s">
        <v>466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388" t="s">
        <v>467</v>
      </c>
      <c r="AD52" s="389"/>
      <c r="AE52" s="389"/>
      <c r="AF52" s="390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4">
        <v>47</v>
      </c>
      <c r="B53" s="424"/>
      <c r="C53" s="421" t="s">
        <v>468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388" t="s">
        <v>469</v>
      </c>
      <c r="AD53" s="389"/>
      <c r="AE53" s="389"/>
      <c r="AF53" s="390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4">
        <v>48</v>
      </c>
      <c r="B54" s="424"/>
      <c r="C54" s="421" t="s">
        <v>470</v>
      </c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3"/>
      <c r="AC54" s="388" t="s">
        <v>471</v>
      </c>
      <c r="AD54" s="389"/>
      <c r="AE54" s="389"/>
      <c r="AF54" s="390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4">
        <v>49</v>
      </c>
      <c r="B55" s="424"/>
      <c r="C55" s="421" t="s">
        <v>472</v>
      </c>
      <c r="D55" s="422"/>
      <c r="E55" s="422"/>
      <c r="F55" s="422"/>
      <c r="G55" s="422"/>
      <c r="H55" s="422"/>
      <c r="I55" s="422"/>
      <c r="J55" s="422"/>
      <c r="K55" s="422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  <c r="W55" s="422"/>
      <c r="X55" s="422"/>
      <c r="Y55" s="422"/>
      <c r="Z55" s="422"/>
      <c r="AA55" s="422"/>
      <c r="AB55" s="423"/>
      <c r="AC55" s="388" t="s">
        <v>473</v>
      </c>
      <c r="AD55" s="389"/>
      <c r="AE55" s="389"/>
      <c r="AF55" s="390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13">
        <v>50</v>
      </c>
      <c r="B56" s="428"/>
      <c r="C56" s="415" t="s">
        <v>474</v>
      </c>
      <c r="D56" s="416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16"/>
      <c r="AB56" s="417"/>
      <c r="AC56" s="418" t="s">
        <v>475</v>
      </c>
      <c r="AD56" s="419"/>
      <c r="AE56" s="419"/>
      <c r="AF56" s="420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4">
        <v>51</v>
      </c>
      <c r="B57" s="424"/>
      <c r="C57" s="421" t="s">
        <v>476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388" t="s">
        <v>477</v>
      </c>
      <c r="AD57" s="389"/>
      <c r="AE57" s="389"/>
      <c r="AF57" s="390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4">
        <v>52</v>
      </c>
      <c r="B58" s="424"/>
      <c r="C58" s="385" t="s">
        <v>478</v>
      </c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6"/>
      <c r="AA58" s="386"/>
      <c r="AB58" s="387"/>
      <c r="AC58" s="388" t="s">
        <v>479</v>
      </c>
      <c r="AD58" s="389"/>
      <c r="AE58" s="389"/>
      <c r="AF58" s="390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4">
        <v>53</v>
      </c>
      <c r="B59" s="424"/>
      <c r="C59" s="421" t="s">
        <v>480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388" t="s">
        <v>481</v>
      </c>
      <c r="AD59" s="389"/>
      <c r="AE59" s="389"/>
      <c r="AF59" s="390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13">
        <v>54</v>
      </c>
      <c r="B60" s="428"/>
      <c r="C60" s="415" t="s">
        <v>482</v>
      </c>
      <c r="D60" s="416"/>
      <c r="E60" s="416"/>
      <c r="F60" s="416"/>
      <c r="G60" s="416"/>
      <c r="H60" s="416"/>
      <c r="I60" s="416"/>
      <c r="J60" s="416"/>
      <c r="K60" s="416"/>
      <c r="L60" s="416"/>
      <c r="M60" s="416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16"/>
      <c r="AB60" s="417"/>
      <c r="AC60" s="418" t="s">
        <v>483</v>
      </c>
      <c r="AD60" s="419"/>
      <c r="AE60" s="419"/>
      <c r="AF60" s="420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4">
        <v>55</v>
      </c>
      <c r="B61" s="424"/>
      <c r="C61" s="421" t="s">
        <v>484</v>
      </c>
      <c r="D61" s="42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422"/>
      <c r="Z61" s="422"/>
      <c r="AA61" s="422"/>
      <c r="AB61" s="423"/>
      <c r="AC61" s="388" t="s">
        <v>485</v>
      </c>
      <c r="AD61" s="389"/>
      <c r="AE61" s="389"/>
      <c r="AF61" s="390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4">
        <v>56</v>
      </c>
      <c r="B62" s="424"/>
      <c r="C62" s="385" t="s">
        <v>486</v>
      </c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  <c r="Q62" s="386"/>
      <c r="R62" s="386"/>
      <c r="S62" s="386"/>
      <c r="T62" s="386"/>
      <c r="U62" s="386"/>
      <c r="V62" s="386"/>
      <c r="W62" s="386"/>
      <c r="X62" s="386"/>
      <c r="Y62" s="386"/>
      <c r="Z62" s="386"/>
      <c r="AA62" s="386"/>
      <c r="AB62" s="387"/>
      <c r="AC62" s="388" t="s">
        <v>487</v>
      </c>
      <c r="AD62" s="389"/>
      <c r="AE62" s="389"/>
      <c r="AF62" s="390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4">
        <v>57</v>
      </c>
      <c r="B63" s="424"/>
      <c r="C63" s="421" t="s">
        <v>488</v>
      </c>
      <c r="D63" s="422"/>
      <c r="E63" s="422"/>
      <c r="F63" s="422"/>
      <c r="G63" s="422"/>
      <c r="H63" s="422"/>
      <c r="I63" s="422"/>
      <c r="J63" s="422"/>
      <c r="K63" s="422"/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  <c r="W63" s="422"/>
      <c r="X63" s="422"/>
      <c r="Y63" s="422"/>
      <c r="Z63" s="422"/>
      <c r="AA63" s="422"/>
      <c r="AB63" s="423"/>
      <c r="AC63" s="388" t="s">
        <v>489</v>
      </c>
      <c r="AD63" s="389"/>
      <c r="AE63" s="389"/>
      <c r="AF63" s="390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36">
        <v>58</v>
      </c>
      <c r="B64" s="437"/>
      <c r="C64" s="438" t="s">
        <v>490</v>
      </c>
      <c r="D64" s="439"/>
      <c r="E64" s="439"/>
      <c r="F64" s="439"/>
      <c r="G64" s="439"/>
      <c r="H64" s="439"/>
      <c r="I64" s="439"/>
      <c r="J64" s="439"/>
      <c r="K64" s="439"/>
      <c r="L64" s="439"/>
      <c r="M64" s="439"/>
      <c r="N64" s="439"/>
      <c r="O64" s="439"/>
      <c r="P64" s="439"/>
      <c r="Q64" s="439"/>
      <c r="R64" s="439"/>
      <c r="S64" s="439"/>
      <c r="T64" s="439"/>
      <c r="U64" s="439"/>
      <c r="V64" s="439"/>
      <c r="W64" s="439"/>
      <c r="X64" s="439"/>
      <c r="Y64" s="439"/>
      <c r="Z64" s="439"/>
      <c r="AA64" s="439"/>
      <c r="AB64" s="440"/>
      <c r="AC64" s="441" t="s">
        <v>491</v>
      </c>
      <c r="AD64" s="442"/>
      <c r="AE64" s="442"/>
      <c r="AF64" s="443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9">
        <v>59</v>
      </c>
      <c r="B65" s="430"/>
      <c r="C65" s="431" t="s">
        <v>492</v>
      </c>
      <c r="D65" s="432"/>
      <c r="E65" s="432"/>
      <c r="F65" s="432"/>
      <c r="G65" s="432"/>
      <c r="H65" s="432"/>
      <c r="I65" s="432"/>
      <c r="J65" s="432"/>
      <c r="K65" s="432"/>
      <c r="L65" s="432"/>
      <c r="M65" s="432"/>
      <c r="N65" s="432"/>
      <c r="O65" s="432"/>
      <c r="P65" s="432"/>
      <c r="Q65" s="432"/>
      <c r="R65" s="432"/>
      <c r="S65" s="432"/>
      <c r="T65" s="432"/>
      <c r="U65" s="432"/>
      <c r="V65" s="432"/>
      <c r="W65" s="432"/>
      <c r="X65" s="432"/>
      <c r="Y65" s="432"/>
      <c r="Z65" s="432"/>
      <c r="AA65" s="432"/>
      <c r="AB65" s="433"/>
      <c r="AC65" s="434" t="s">
        <v>493</v>
      </c>
      <c r="AD65" s="435"/>
      <c r="AE65" s="435"/>
      <c r="AF65" s="456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</mergeCells>
  <pageMargins left="0.25" right="0.25" top="0.75" bottom="0.75" header="0.3" footer="0.3"/>
  <pageSetup paperSize="9" scale="56" orientation="portrait" r:id="rId1"/>
  <headerFooter>
    <oddHeader>&amp;L21.sz.melléklet a 10/2015.(VI.19.)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3" sqref="A3:AF3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91" t="s">
        <v>978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494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57" customHeight="1">
      <c r="A4" s="403" t="s">
        <v>375</v>
      </c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47" t="s">
        <v>279</v>
      </c>
      <c r="AH4" s="447"/>
      <c r="AI4" s="538" t="s">
        <v>571</v>
      </c>
      <c r="AJ4" s="447"/>
      <c r="AK4" s="447"/>
      <c r="AL4" s="447"/>
      <c r="AM4" s="447"/>
      <c r="AN4" s="447"/>
    </row>
    <row r="5" spans="1:40" ht="36.75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50" t="s">
        <v>495</v>
      </c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2"/>
      <c r="AC7" s="385" t="s">
        <v>496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497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498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50" t="s">
        <v>499</v>
      </c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2"/>
      <c r="AC9" s="385" t="s">
        <v>500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501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502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21" t="s">
        <v>503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3"/>
      <c r="AC11" s="385" t="s">
        <v>504</v>
      </c>
      <c r="AD11" s="386"/>
      <c r="AE11" s="386"/>
      <c r="AF11" s="386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505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506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507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508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50" t="s">
        <v>509</v>
      </c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2"/>
      <c r="AC14" s="385" t="s">
        <v>510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511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512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385" t="s">
        <v>513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5" t="s">
        <v>514</v>
      </c>
      <c r="AD16" s="386"/>
      <c r="AE16" s="386"/>
      <c r="AF16" s="386"/>
      <c r="AG16" s="11">
        <f t="shared" si="2"/>
        <v>0</v>
      </c>
      <c r="AH16" s="12">
        <f t="shared" si="2"/>
        <v>2</v>
      </c>
      <c r="AI16" s="11"/>
      <c r="AJ16" s="12">
        <v>2</v>
      </c>
      <c r="AK16" s="11"/>
      <c r="AL16" s="12"/>
      <c r="AM16" s="11"/>
      <c r="AN16" s="12"/>
    </row>
    <row r="17" spans="1:40">
      <c r="A17" s="384" t="s">
        <v>37</v>
      </c>
      <c r="B17" s="424"/>
      <c r="C17" s="385" t="s">
        <v>515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5" t="s">
        <v>516</v>
      </c>
      <c r="AD17" s="386"/>
      <c r="AE17" s="386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13" t="s">
        <v>40</v>
      </c>
      <c r="B18" s="428"/>
      <c r="C18" s="415" t="s">
        <v>517</v>
      </c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7"/>
      <c r="AC18" s="415" t="s">
        <v>518</v>
      </c>
      <c r="AD18" s="416"/>
      <c r="AE18" s="416"/>
      <c r="AF18" s="416"/>
      <c r="AG18" s="13">
        <f>SUM(AG16:AG17)</f>
        <v>0</v>
      </c>
      <c r="AH18" s="14">
        <f t="shared" ref="AH18:AN18" si="4">SUM(AH16:AH17)</f>
        <v>2</v>
      </c>
      <c r="AI18" s="13">
        <f t="shared" si="4"/>
        <v>0</v>
      </c>
      <c r="AJ18" s="14">
        <f t="shared" si="4"/>
        <v>2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4" t="s">
        <v>43</v>
      </c>
      <c r="B19" s="424"/>
      <c r="C19" s="450" t="s">
        <v>519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520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521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522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523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524</v>
      </c>
      <c r="AD21" s="386"/>
      <c r="AE21" s="386"/>
      <c r="AF21" s="386"/>
      <c r="AG21" s="11">
        <f t="shared" si="2"/>
        <v>45096</v>
      </c>
      <c r="AH21" s="12">
        <f t="shared" si="2"/>
        <v>44881</v>
      </c>
      <c r="AI21" s="11">
        <v>45096</v>
      </c>
      <c r="AJ21" s="12">
        <v>44881</v>
      </c>
      <c r="AK21" s="11"/>
      <c r="AL21" s="12"/>
      <c r="AM21" s="11"/>
      <c r="AN21" s="12"/>
    </row>
    <row r="22" spans="1:40">
      <c r="A22" s="384" t="s">
        <v>52</v>
      </c>
      <c r="B22" s="424"/>
      <c r="C22" s="450" t="s">
        <v>525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5" t="s">
        <v>526</v>
      </c>
      <c r="AD22" s="386"/>
      <c r="AE22" s="386"/>
      <c r="AF22" s="386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424"/>
      <c r="C23" s="421" t="s">
        <v>527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385" t="s">
        <v>528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13" t="s">
        <v>58</v>
      </c>
      <c r="B24" s="428"/>
      <c r="C24" s="425" t="s">
        <v>529</v>
      </c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7"/>
      <c r="AC24" s="415" t="s">
        <v>530</v>
      </c>
      <c r="AD24" s="416"/>
      <c r="AE24" s="416"/>
      <c r="AF24" s="416"/>
      <c r="AG24" s="13">
        <f>SUM(AG19:AG23)+AG10+AG15+AG18</f>
        <v>45096</v>
      </c>
      <c r="AH24" s="14">
        <f t="shared" ref="AH24:AN24" si="5">SUM(AH19:AH23)+AH10+AH15+AH18</f>
        <v>44883</v>
      </c>
      <c r="AI24" s="13">
        <f t="shared" si="5"/>
        <v>45096</v>
      </c>
      <c r="AJ24" s="14">
        <f t="shared" si="5"/>
        <v>44883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4" t="s">
        <v>61</v>
      </c>
      <c r="B25" s="424"/>
      <c r="C25" s="421" t="s">
        <v>531</v>
      </c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3"/>
      <c r="AC25" s="385" t="s">
        <v>532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21" t="s">
        <v>533</v>
      </c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3"/>
      <c r="AC26" s="385" t="s">
        <v>534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424"/>
      <c r="C27" s="450" t="s">
        <v>535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5" t="s">
        <v>536</v>
      </c>
      <c r="AD27" s="386"/>
      <c r="AE27" s="386"/>
      <c r="AF27" s="386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424"/>
      <c r="C28" s="450" t="s">
        <v>537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385" t="s">
        <v>538</v>
      </c>
      <c r="AD28" s="386"/>
      <c r="AE28" s="386"/>
      <c r="AF28" s="386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413" t="s">
        <v>73</v>
      </c>
      <c r="B29" s="428"/>
      <c r="C29" s="453" t="s">
        <v>539</v>
      </c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5"/>
      <c r="AC29" s="415" t="s">
        <v>540</v>
      </c>
      <c r="AD29" s="416"/>
      <c r="AE29" s="416"/>
      <c r="AF29" s="416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57" t="s">
        <v>76</v>
      </c>
      <c r="B30" s="458"/>
      <c r="C30" s="459" t="s">
        <v>541</v>
      </c>
      <c r="D30" s="460"/>
      <c r="E30" s="460"/>
      <c r="F30" s="460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60"/>
      <c r="S30" s="460"/>
      <c r="T30" s="460"/>
      <c r="U30" s="460"/>
      <c r="V30" s="460"/>
      <c r="W30" s="460"/>
      <c r="X30" s="460"/>
      <c r="Y30" s="460"/>
      <c r="Z30" s="460"/>
      <c r="AA30" s="460"/>
      <c r="AB30" s="461"/>
      <c r="AC30" s="462" t="s">
        <v>542</v>
      </c>
      <c r="AD30" s="463"/>
      <c r="AE30" s="463"/>
      <c r="AF30" s="463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9" t="s">
        <v>79</v>
      </c>
      <c r="B31" s="430"/>
      <c r="C31" s="434" t="s">
        <v>543</v>
      </c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  <c r="AA31" s="435"/>
      <c r="AB31" s="456"/>
      <c r="AC31" s="431" t="s">
        <v>544</v>
      </c>
      <c r="AD31" s="432"/>
      <c r="AE31" s="432"/>
      <c r="AF31" s="432"/>
      <c r="AG31" s="19">
        <f>AG24+AG29+AG30</f>
        <v>45096</v>
      </c>
      <c r="AH31" s="20">
        <f t="shared" ref="AH31:AN31" si="8">AH24+AH29+AH30</f>
        <v>44883</v>
      </c>
      <c r="AI31" s="19">
        <f t="shared" si="8"/>
        <v>45096</v>
      </c>
      <c r="AJ31" s="20">
        <f t="shared" si="8"/>
        <v>44883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5" orientation="landscape" r:id="rId1"/>
  <headerFooter>
    <oddHeader xml:space="preserve">&amp;L22.sz.melléklet a 10/2015.(VI.19.)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J80" sqref="AJ77:AJ80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91" t="s">
        <v>978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6" ht="15.75">
      <c r="A2" s="499" t="s">
        <v>0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0"/>
      <c r="AI2" s="500"/>
      <c r="AJ2" s="500"/>
      <c r="AK2" s="500"/>
      <c r="AL2" s="500"/>
      <c r="AM2" s="500"/>
      <c r="AN2" s="501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9" t="s">
        <v>278</v>
      </c>
      <c r="AJ3" s="519"/>
      <c r="AK3" s="519"/>
      <c r="AL3" s="519"/>
      <c r="AM3" s="519"/>
      <c r="AN3" s="519"/>
    </row>
    <row r="4" spans="1:46" ht="60.75" customHeight="1">
      <c r="A4" s="508"/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447" t="s">
        <v>279</v>
      </c>
      <c r="AH4" s="447"/>
      <c r="AI4" s="538" t="s">
        <v>371</v>
      </c>
      <c r="AJ4" s="447"/>
      <c r="AK4" s="538" t="s">
        <v>372</v>
      </c>
      <c r="AL4" s="447"/>
      <c r="AM4" s="379"/>
      <c r="AN4" s="381"/>
      <c r="AO4" s="464"/>
      <c r="AP4" s="464"/>
      <c r="AQ4" s="464"/>
      <c r="AR4" s="464"/>
      <c r="AS4" s="464"/>
      <c r="AT4" s="464"/>
    </row>
    <row r="5" spans="1:46" ht="36.75">
      <c r="A5" s="509" t="s">
        <v>1</v>
      </c>
      <c r="B5" s="510"/>
      <c r="C5" s="368" t="s">
        <v>2</v>
      </c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414"/>
      <c r="AC5" s="512" t="s">
        <v>3</v>
      </c>
      <c r="AD5" s="513"/>
      <c r="AE5" s="513"/>
      <c r="AF5" s="514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6" s="8" customFormat="1" ht="11.25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505"/>
      <c r="AC6" s="506" t="s">
        <v>6</v>
      </c>
      <c r="AD6" s="506"/>
      <c r="AE6" s="506"/>
      <c r="AF6" s="50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9" t="s">
        <v>7</v>
      </c>
      <c r="B7" s="470"/>
      <c r="C7" s="502" t="s">
        <v>8</v>
      </c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  <c r="P7" s="503"/>
      <c r="Q7" s="503"/>
      <c r="R7" s="503"/>
      <c r="S7" s="503"/>
      <c r="T7" s="503"/>
      <c r="U7" s="503"/>
      <c r="V7" s="503"/>
      <c r="W7" s="503"/>
      <c r="X7" s="503"/>
      <c r="Y7" s="503"/>
      <c r="Z7" s="503"/>
      <c r="AA7" s="503"/>
      <c r="AB7" s="504"/>
      <c r="AC7" s="507" t="s">
        <v>9</v>
      </c>
      <c r="AD7" s="507"/>
      <c r="AE7" s="507"/>
      <c r="AF7" s="507"/>
      <c r="AG7" s="11">
        <f t="shared" ref="AG7:AG19" si="0">AI7+AK7+AM7</f>
        <v>27109</v>
      </c>
      <c r="AH7" s="12">
        <f t="shared" ref="AH7:AH19" si="1">AJ7+AL7+AN7</f>
        <v>29047</v>
      </c>
      <c r="AI7" s="11">
        <v>21459</v>
      </c>
      <c r="AJ7" s="332">
        <v>23207</v>
      </c>
      <c r="AK7" s="11">
        <v>5650</v>
      </c>
      <c r="AL7" s="12">
        <v>5840</v>
      </c>
      <c r="AM7" s="11"/>
      <c r="AN7" s="12"/>
    </row>
    <row r="8" spans="1:46">
      <c r="A8" s="469" t="s">
        <v>10</v>
      </c>
      <c r="B8" s="470"/>
      <c r="C8" s="502" t="s">
        <v>11</v>
      </c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  <c r="P8" s="503"/>
      <c r="Q8" s="503"/>
      <c r="R8" s="503"/>
      <c r="S8" s="503"/>
      <c r="T8" s="503"/>
      <c r="U8" s="503"/>
      <c r="V8" s="503"/>
      <c r="W8" s="503"/>
      <c r="X8" s="503"/>
      <c r="Y8" s="503"/>
      <c r="Z8" s="503"/>
      <c r="AA8" s="503"/>
      <c r="AB8" s="504"/>
      <c r="AC8" s="471" t="s">
        <v>12</v>
      </c>
      <c r="AD8" s="471"/>
      <c r="AE8" s="471"/>
      <c r="AF8" s="471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69" t="s">
        <v>13</v>
      </c>
      <c r="B9" s="470"/>
      <c r="C9" s="502" t="s">
        <v>14</v>
      </c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  <c r="P9" s="503"/>
      <c r="Q9" s="503"/>
      <c r="R9" s="503"/>
      <c r="S9" s="503"/>
      <c r="T9" s="503"/>
      <c r="U9" s="503"/>
      <c r="V9" s="503"/>
      <c r="W9" s="503"/>
      <c r="X9" s="503"/>
      <c r="Y9" s="503"/>
      <c r="Z9" s="503"/>
      <c r="AA9" s="503"/>
      <c r="AB9" s="504"/>
      <c r="AC9" s="471" t="s">
        <v>15</v>
      </c>
      <c r="AD9" s="471"/>
      <c r="AE9" s="471"/>
      <c r="AF9" s="471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69" t="s">
        <v>16</v>
      </c>
      <c r="B10" s="470"/>
      <c r="C10" s="400" t="s">
        <v>17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471" t="s">
        <v>18</v>
      </c>
      <c r="AD10" s="471"/>
      <c r="AE10" s="471"/>
      <c r="AF10" s="471"/>
      <c r="AG10" s="11">
        <f t="shared" si="0"/>
        <v>0</v>
      </c>
      <c r="AH10" s="12">
        <f t="shared" si="1"/>
        <v>20</v>
      </c>
      <c r="AI10" s="11"/>
      <c r="AJ10" s="332">
        <v>20</v>
      </c>
      <c r="AK10" s="11"/>
      <c r="AL10" s="12"/>
      <c r="AM10" s="11"/>
      <c r="AN10" s="12"/>
    </row>
    <row r="11" spans="1:46">
      <c r="A11" s="469" t="s">
        <v>19</v>
      </c>
      <c r="B11" s="470"/>
      <c r="C11" s="400" t="s">
        <v>20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471" t="s">
        <v>21</v>
      </c>
      <c r="AD11" s="471"/>
      <c r="AE11" s="471"/>
      <c r="AF11" s="471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69" t="s">
        <v>22</v>
      </c>
      <c r="B12" s="470"/>
      <c r="C12" s="400" t="s">
        <v>23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471" t="s">
        <v>24</v>
      </c>
      <c r="AD12" s="471"/>
      <c r="AE12" s="471"/>
      <c r="AF12" s="471"/>
      <c r="AG12" s="11">
        <f t="shared" si="0"/>
        <v>0</v>
      </c>
      <c r="AH12" s="12">
        <f t="shared" si="1"/>
        <v>2474</v>
      </c>
      <c r="AI12" s="11"/>
      <c r="AJ12" s="12">
        <v>2474</v>
      </c>
      <c r="AK12" s="11"/>
      <c r="AL12" s="12"/>
      <c r="AM12" s="11"/>
      <c r="AN12" s="12"/>
    </row>
    <row r="13" spans="1:46">
      <c r="A13" s="469" t="s">
        <v>25</v>
      </c>
      <c r="B13" s="470"/>
      <c r="C13" s="400" t="s">
        <v>26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471" t="s">
        <v>27</v>
      </c>
      <c r="AD13" s="471"/>
      <c r="AE13" s="471"/>
      <c r="AF13" s="471"/>
      <c r="AG13" s="11">
        <f t="shared" si="0"/>
        <v>0</v>
      </c>
      <c r="AH13" s="12">
        <f t="shared" si="1"/>
        <v>205</v>
      </c>
      <c r="AI13" s="11"/>
      <c r="AJ13" s="332">
        <v>205</v>
      </c>
      <c r="AK13" s="11"/>
      <c r="AL13" s="12"/>
      <c r="AM13" s="11"/>
      <c r="AN13" s="12"/>
    </row>
    <row r="14" spans="1:46">
      <c r="A14" s="469" t="s">
        <v>28</v>
      </c>
      <c r="B14" s="470"/>
      <c r="C14" s="400" t="s">
        <v>29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471" t="s">
        <v>30</v>
      </c>
      <c r="AD14" s="471"/>
      <c r="AE14" s="471"/>
      <c r="AF14" s="471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69" t="s">
        <v>31</v>
      </c>
      <c r="B15" s="470"/>
      <c r="C15" s="385" t="s">
        <v>32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471" t="s">
        <v>33</v>
      </c>
      <c r="AD15" s="471"/>
      <c r="AE15" s="471"/>
      <c r="AF15" s="471"/>
      <c r="AG15" s="11">
        <f t="shared" si="0"/>
        <v>60</v>
      </c>
      <c r="AH15" s="12">
        <f t="shared" si="1"/>
        <v>33</v>
      </c>
      <c r="AI15" s="11">
        <v>60</v>
      </c>
      <c r="AJ15" s="12">
        <v>33</v>
      </c>
      <c r="AK15" s="11"/>
      <c r="AL15" s="12"/>
      <c r="AM15" s="11"/>
      <c r="AN15" s="12"/>
    </row>
    <row r="16" spans="1:46">
      <c r="A16" s="469" t="s">
        <v>34</v>
      </c>
      <c r="B16" s="470"/>
      <c r="C16" s="385" t="s">
        <v>35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471" t="s">
        <v>36</v>
      </c>
      <c r="AD16" s="471"/>
      <c r="AE16" s="471"/>
      <c r="AF16" s="471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69" t="s">
        <v>37</v>
      </c>
      <c r="B17" s="470"/>
      <c r="C17" s="385" t="s">
        <v>38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471" t="s">
        <v>39</v>
      </c>
      <c r="AD17" s="471"/>
      <c r="AE17" s="471"/>
      <c r="AF17" s="471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69" t="s">
        <v>40</v>
      </c>
      <c r="B18" s="470"/>
      <c r="C18" s="385" t="s">
        <v>41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471" t="s">
        <v>42</v>
      </c>
      <c r="AD18" s="471"/>
      <c r="AE18" s="471"/>
      <c r="AF18" s="471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69" t="s">
        <v>43</v>
      </c>
      <c r="B19" s="470"/>
      <c r="C19" s="385" t="s">
        <v>44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471" t="s">
        <v>45</v>
      </c>
      <c r="AD19" s="471"/>
      <c r="AE19" s="471"/>
      <c r="AF19" s="471"/>
      <c r="AG19" s="11">
        <f t="shared" si="0"/>
        <v>0</v>
      </c>
      <c r="AH19" s="12">
        <f t="shared" si="1"/>
        <v>151</v>
      </c>
      <c r="AI19" s="11"/>
      <c r="AJ19" s="332">
        <v>151</v>
      </c>
      <c r="AK19" s="11"/>
      <c r="AL19" s="12"/>
      <c r="AM19" s="11"/>
      <c r="AN19" s="12"/>
    </row>
    <row r="20" spans="1:40" s="15" customFormat="1">
      <c r="A20" s="478" t="s">
        <v>46</v>
      </c>
      <c r="B20" s="479"/>
      <c r="C20" s="496" t="s">
        <v>47</v>
      </c>
      <c r="D20" s="497"/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  <c r="P20" s="497"/>
      <c r="Q20" s="497"/>
      <c r="R20" s="497"/>
      <c r="S20" s="497"/>
      <c r="T20" s="497"/>
      <c r="U20" s="497"/>
      <c r="V20" s="497"/>
      <c r="W20" s="497"/>
      <c r="X20" s="497"/>
      <c r="Y20" s="497"/>
      <c r="Z20" s="497"/>
      <c r="AA20" s="497"/>
      <c r="AB20" s="498"/>
      <c r="AC20" s="480" t="s">
        <v>48</v>
      </c>
      <c r="AD20" s="480"/>
      <c r="AE20" s="480"/>
      <c r="AF20" s="480"/>
      <c r="AG20" s="13">
        <f>SUM(AG7:AG19)</f>
        <v>27169</v>
      </c>
      <c r="AH20" s="14">
        <f>SUM(AH7:AH19)</f>
        <v>31930</v>
      </c>
      <c r="AI20" s="13">
        <f t="shared" ref="AI20:AN20" si="2">SUM(AI7:AI19)</f>
        <v>21519</v>
      </c>
      <c r="AJ20" s="14">
        <f t="shared" si="2"/>
        <v>26090</v>
      </c>
      <c r="AK20" s="13">
        <f t="shared" si="2"/>
        <v>5650</v>
      </c>
      <c r="AL20" s="14">
        <f t="shared" si="2"/>
        <v>5840</v>
      </c>
      <c r="AM20" s="13">
        <f t="shared" si="2"/>
        <v>0</v>
      </c>
      <c r="AN20" s="14">
        <f t="shared" si="2"/>
        <v>0</v>
      </c>
    </row>
    <row r="21" spans="1:40">
      <c r="A21" s="469" t="s">
        <v>49</v>
      </c>
      <c r="B21" s="470"/>
      <c r="C21" s="385" t="s">
        <v>50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471" t="s">
        <v>51</v>
      </c>
      <c r="AD21" s="471"/>
      <c r="AE21" s="471"/>
      <c r="AF21" s="471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69" t="s">
        <v>52</v>
      </c>
      <c r="B22" s="470"/>
      <c r="C22" s="385" t="s">
        <v>53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471" t="s">
        <v>54</v>
      </c>
      <c r="AD22" s="471"/>
      <c r="AE22" s="471"/>
      <c r="AF22" s="471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69" t="s">
        <v>55</v>
      </c>
      <c r="B23" s="470"/>
      <c r="C23" s="388" t="s">
        <v>56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471" t="s">
        <v>57</v>
      </c>
      <c r="AD23" s="471"/>
      <c r="AE23" s="471"/>
      <c r="AF23" s="471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78" t="s">
        <v>58</v>
      </c>
      <c r="B24" s="479"/>
      <c r="C24" s="415" t="s">
        <v>59</v>
      </c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7"/>
      <c r="AC24" s="480" t="s">
        <v>60</v>
      </c>
      <c r="AD24" s="480"/>
      <c r="AE24" s="480"/>
      <c r="AF24" s="480"/>
      <c r="AG24" s="13">
        <f>SUM(AG21:AG23)</f>
        <v>0</v>
      </c>
      <c r="AH24" s="14">
        <f>SUM(AH21:AH23)</f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78" t="s">
        <v>61</v>
      </c>
      <c r="B25" s="479"/>
      <c r="C25" s="496" t="s">
        <v>62</v>
      </c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7"/>
      <c r="U25" s="497"/>
      <c r="V25" s="497"/>
      <c r="W25" s="497"/>
      <c r="X25" s="497"/>
      <c r="Y25" s="497"/>
      <c r="Z25" s="497"/>
      <c r="AA25" s="497"/>
      <c r="AB25" s="498"/>
      <c r="AC25" s="480" t="s">
        <v>63</v>
      </c>
      <c r="AD25" s="480"/>
      <c r="AE25" s="480"/>
      <c r="AF25" s="480"/>
      <c r="AG25" s="13">
        <f>SUM(AG24,AG20)</f>
        <v>27169</v>
      </c>
      <c r="AH25" s="14">
        <f>SUM(AH24,AH20)</f>
        <v>31930</v>
      </c>
      <c r="AI25" s="13">
        <f t="shared" ref="AI25:AN25" si="5">SUM(AI24,AI20)</f>
        <v>21519</v>
      </c>
      <c r="AJ25" s="14">
        <f t="shared" si="5"/>
        <v>26090</v>
      </c>
      <c r="AK25" s="13">
        <f t="shared" si="5"/>
        <v>5650</v>
      </c>
      <c r="AL25" s="14">
        <f t="shared" si="5"/>
        <v>5840</v>
      </c>
      <c r="AM25" s="13">
        <f t="shared" si="5"/>
        <v>0</v>
      </c>
      <c r="AN25" s="14">
        <f t="shared" si="5"/>
        <v>0</v>
      </c>
    </row>
    <row r="26" spans="1:40">
      <c r="A26" s="478" t="s">
        <v>64</v>
      </c>
      <c r="B26" s="479"/>
      <c r="C26" s="415" t="s">
        <v>65</v>
      </c>
      <c r="D26" s="416"/>
      <c r="E26" s="416"/>
      <c r="F26" s="416"/>
      <c r="G26" s="416"/>
      <c r="H26" s="416"/>
      <c r="I26" s="416"/>
      <c r="J26" s="416"/>
      <c r="K26" s="416"/>
      <c r="L26" s="416"/>
      <c r="M26" s="416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16"/>
      <c r="AB26" s="417"/>
      <c r="AC26" s="480" t="s">
        <v>66</v>
      </c>
      <c r="AD26" s="480"/>
      <c r="AE26" s="480"/>
      <c r="AF26" s="480"/>
      <c r="AG26" s="13">
        <f t="shared" ref="AG26:AH29" si="6">AI26+AK26+AM26</f>
        <v>7320</v>
      </c>
      <c r="AH26" s="14">
        <f t="shared" si="6"/>
        <v>8632</v>
      </c>
      <c r="AI26" s="13">
        <v>5794</v>
      </c>
      <c r="AJ26" s="14">
        <v>7055</v>
      </c>
      <c r="AK26" s="13">
        <v>1526</v>
      </c>
      <c r="AL26" s="14">
        <v>1577</v>
      </c>
      <c r="AM26" s="13"/>
      <c r="AN26" s="14"/>
    </row>
    <row r="27" spans="1:40">
      <c r="A27" s="469" t="s">
        <v>67</v>
      </c>
      <c r="B27" s="470"/>
      <c r="C27" s="385" t="s">
        <v>68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471" t="s">
        <v>69</v>
      </c>
      <c r="AD27" s="471"/>
      <c r="AE27" s="471"/>
      <c r="AF27" s="471"/>
      <c r="AG27" s="11">
        <f t="shared" si="6"/>
        <v>243</v>
      </c>
      <c r="AH27" s="12">
        <f t="shared" si="6"/>
        <v>83</v>
      </c>
      <c r="AI27" s="11">
        <v>243</v>
      </c>
      <c r="AJ27" s="12">
        <v>83</v>
      </c>
      <c r="AK27" s="11"/>
      <c r="AL27" s="12"/>
      <c r="AM27" s="11"/>
      <c r="AN27" s="12"/>
    </row>
    <row r="28" spans="1:40">
      <c r="A28" s="469" t="s">
        <v>70</v>
      </c>
      <c r="B28" s="470"/>
      <c r="C28" s="385" t="s">
        <v>71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471" t="s">
        <v>72</v>
      </c>
      <c r="AD28" s="471"/>
      <c r="AE28" s="471"/>
      <c r="AF28" s="471"/>
      <c r="AG28" s="11">
        <f t="shared" si="6"/>
        <v>250</v>
      </c>
      <c r="AH28" s="12">
        <f t="shared" si="6"/>
        <v>34</v>
      </c>
      <c r="AI28" s="11"/>
      <c r="AJ28" s="12">
        <v>34</v>
      </c>
      <c r="AK28" s="11">
        <v>250</v>
      </c>
      <c r="AL28" s="12"/>
      <c r="AM28" s="11"/>
      <c r="AN28" s="12"/>
    </row>
    <row r="29" spans="1:40">
      <c r="A29" s="469" t="s">
        <v>73</v>
      </c>
      <c r="B29" s="470"/>
      <c r="C29" s="385" t="s">
        <v>74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471" t="s">
        <v>75</v>
      </c>
      <c r="AD29" s="471"/>
      <c r="AE29" s="471"/>
      <c r="AF29" s="471"/>
      <c r="AG29" s="11">
        <f t="shared" si="6"/>
        <v>100</v>
      </c>
      <c r="AH29" s="12">
        <f t="shared" si="6"/>
        <v>586</v>
      </c>
      <c r="AI29" s="11"/>
      <c r="AJ29" s="332">
        <v>126</v>
      </c>
      <c r="AK29" s="11">
        <v>100</v>
      </c>
      <c r="AL29" s="12">
        <v>460</v>
      </c>
      <c r="AM29" s="11"/>
      <c r="AN29" s="12"/>
    </row>
    <row r="30" spans="1:40">
      <c r="A30" s="478" t="s">
        <v>76</v>
      </c>
      <c r="B30" s="479"/>
      <c r="C30" s="415" t="s">
        <v>77</v>
      </c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7"/>
      <c r="AC30" s="480" t="s">
        <v>78</v>
      </c>
      <c r="AD30" s="480"/>
      <c r="AE30" s="480"/>
      <c r="AF30" s="480"/>
      <c r="AG30" s="13">
        <f>SUM(AG27:AG29)</f>
        <v>593</v>
      </c>
      <c r="AH30" s="14">
        <f t="shared" ref="AH30:AN30" si="7">SUM(AH27:AH29)</f>
        <v>703</v>
      </c>
      <c r="AI30" s="13">
        <f t="shared" si="7"/>
        <v>243</v>
      </c>
      <c r="AJ30" s="14">
        <f t="shared" si="7"/>
        <v>243</v>
      </c>
      <c r="AK30" s="13">
        <f t="shared" si="7"/>
        <v>350</v>
      </c>
      <c r="AL30" s="14">
        <f t="shared" si="7"/>
        <v>460</v>
      </c>
      <c r="AM30" s="13">
        <f t="shared" si="7"/>
        <v>0</v>
      </c>
      <c r="AN30" s="14">
        <f t="shared" si="7"/>
        <v>0</v>
      </c>
    </row>
    <row r="31" spans="1:40">
      <c r="A31" s="469" t="s">
        <v>79</v>
      </c>
      <c r="B31" s="470"/>
      <c r="C31" s="385" t="s">
        <v>80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471" t="s">
        <v>81</v>
      </c>
      <c r="AD31" s="471"/>
      <c r="AE31" s="471"/>
      <c r="AF31" s="471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69" t="s">
        <v>82</v>
      </c>
      <c r="B32" s="470"/>
      <c r="C32" s="385" t="s">
        <v>83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471" t="s">
        <v>84</v>
      </c>
      <c r="AD32" s="471"/>
      <c r="AE32" s="471"/>
      <c r="AF32" s="471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78" t="s">
        <v>85</v>
      </c>
      <c r="B33" s="479"/>
      <c r="C33" s="415" t="s">
        <v>86</v>
      </c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16"/>
      <c r="AB33" s="417"/>
      <c r="AC33" s="480" t="s">
        <v>87</v>
      </c>
      <c r="AD33" s="480"/>
      <c r="AE33" s="480"/>
      <c r="AF33" s="480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69" t="s">
        <v>88</v>
      </c>
      <c r="B34" s="470"/>
      <c r="C34" s="385" t="s">
        <v>89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471" t="s">
        <v>90</v>
      </c>
      <c r="AD34" s="471"/>
      <c r="AE34" s="471"/>
      <c r="AF34" s="471"/>
      <c r="AG34" s="11">
        <f t="shared" ref="AG34:AH40" si="9">AI34+AK34+AM34</f>
        <v>1510</v>
      </c>
      <c r="AH34" s="12">
        <f t="shared" si="9"/>
        <v>1607</v>
      </c>
      <c r="AI34" s="11"/>
      <c r="AJ34" s="12"/>
      <c r="AK34" s="11">
        <v>1510</v>
      </c>
      <c r="AL34" s="12">
        <v>1607</v>
      </c>
      <c r="AM34" s="11"/>
      <c r="AN34" s="12"/>
    </row>
    <row r="35" spans="1:40">
      <c r="A35" s="469" t="s">
        <v>91</v>
      </c>
      <c r="B35" s="470"/>
      <c r="C35" s="385" t="s">
        <v>92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471" t="s">
        <v>93</v>
      </c>
      <c r="AD35" s="471"/>
      <c r="AE35" s="471"/>
      <c r="AF35" s="471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69" t="s">
        <v>94</v>
      </c>
      <c r="B36" s="470"/>
      <c r="C36" s="385" t="s">
        <v>95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471" t="s">
        <v>96</v>
      </c>
      <c r="AD36" s="471"/>
      <c r="AE36" s="471"/>
      <c r="AF36" s="471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9" t="s">
        <v>97</v>
      </c>
      <c r="B37" s="470"/>
      <c r="C37" s="385" t="s">
        <v>98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471" t="s">
        <v>99</v>
      </c>
      <c r="AD37" s="471"/>
      <c r="AE37" s="471"/>
      <c r="AF37" s="471"/>
      <c r="AG37" s="11">
        <f t="shared" si="9"/>
        <v>200</v>
      </c>
      <c r="AH37" s="12">
        <f t="shared" si="9"/>
        <v>84</v>
      </c>
      <c r="AI37" s="11"/>
      <c r="AJ37" s="12"/>
      <c r="AK37" s="11">
        <v>200</v>
      </c>
      <c r="AL37" s="12">
        <v>84</v>
      </c>
      <c r="AM37" s="11"/>
      <c r="AN37" s="12"/>
    </row>
    <row r="38" spans="1:40">
      <c r="A38" s="469" t="s">
        <v>100</v>
      </c>
      <c r="B38" s="470"/>
      <c r="C38" s="493" t="s">
        <v>101</v>
      </c>
      <c r="D38" s="494"/>
      <c r="E38" s="494"/>
      <c r="F38" s="494"/>
      <c r="G38" s="494"/>
      <c r="H38" s="494"/>
      <c r="I38" s="494"/>
      <c r="J38" s="494"/>
      <c r="K38" s="494"/>
      <c r="L38" s="494"/>
      <c r="M38" s="494"/>
      <c r="N38" s="494"/>
      <c r="O38" s="494"/>
      <c r="P38" s="494"/>
      <c r="Q38" s="494"/>
      <c r="R38" s="494"/>
      <c r="S38" s="494"/>
      <c r="T38" s="494"/>
      <c r="U38" s="494"/>
      <c r="V38" s="494"/>
      <c r="W38" s="494"/>
      <c r="X38" s="494"/>
      <c r="Y38" s="494"/>
      <c r="Z38" s="494"/>
      <c r="AA38" s="494"/>
      <c r="AB38" s="495"/>
      <c r="AC38" s="471" t="s">
        <v>102</v>
      </c>
      <c r="AD38" s="471"/>
      <c r="AE38" s="471"/>
      <c r="AF38" s="471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9" t="s">
        <v>103</v>
      </c>
      <c r="B39" s="470"/>
      <c r="C39" s="388" t="s">
        <v>104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71" t="s">
        <v>105</v>
      </c>
      <c r="AD39" s="471"/>
      <c r="AE39" s="471"/>
      <c r="AF39" s="471"/>
      <c r="AG39" s="11">
        <f t="shared" si="9"/>
        <v>252</v>
      </c>
      <c r="AH39" s="12">
        <f t="shared" si="9"/>
        <v>564</v>
      </c>
      <c r="AI39" s="11">
        <v>252</v>
      </c>
      <c r="AJ39" s="12">
        <v>504</v>
      </c>
      <c r="AK39" s="11"/>
      <c r="AL39" s="12">
        <v>60</v>
      </c>
      <c r="AM39" s="11"/>
      <c r="AN39" s="12"/>
    </row>
    <row r="40" spans="1:40">
      <c r="A40" s="469" t="s">
        <v>106</v>
      </c>
      <c r="B40" s="470"/>
      <c r="C40" s="385" t="s">
        <v>107</v>
      </c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7"/>
      <c r="AC40" s="471" t="s">
        <v>108</v>
      </c>
      <c r="AD40" s="471"/>
      <c r="AE40" s="471"/>
      <c r="AF40" s="471"/>
      <c r="AG40" s="11">
        <f t="shared" si="9"/>
        <v>200</v>
      </c>
      <c r="AH40" s="12">
        <f t="shared" si="9"/>
        <v>150</v>
      </c>
      <c r="AI40" s="11"/>
      <c r="AJ40" s="12"/>
      <c r="AK40" s="11">
        <v>200</v>
      </c>
      <c r="AL40" s="12">
        <v>150</v>
      </c>
      <c r="AM40" s="11"/>
      <c r="AN40" s="12"/>
    </row>
    <row r="41" spans="1:40">
      <c r="A41" s="478" t="s">
        <v>109</v>
      </c>
      <c r="B41" s="479"/>
      <c r="C41" s="415" t="s">
        <v>110</v>
      </c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  <c r="X41" s="416"/>
      <c r="Y41" s="416"/>
      <c r="Z41" s="416"/>
      <c r="AA41" s="416"/>
      <c r="AB41" s="417"/>
      <c r="AC41" s="480" t="s">
        <v>111</v>
      </c>
      <c r="AD41" s="480"/>
      <c r="AE41" s="480"/>
      <c r="AF41" s="480"/>
      <c r="AG41" s="13">
        <f>SUM(AG34:AG40)</f>
        <v>2162</v>
      </c>
      <c r="AH41" s="14">
        <f t="shared" ref="AH41:AN41" si="10">SUM(AH34:AH40)</f>
        <v>2405</v>
      </c>
      <c r="AI41" s="13">
        <f t="shared" si="10"/>
        <v>252</v>
      </c>
      <c r="AJ41" s="14">
        <f t="shared" si="10"/>
        <v>504</v>
      </c>
      <c r="AK41" s="13">
        <f t="shared" si="10"/>
        <v>1910</v>
      </c>
      <c r="AL41" s="14">
        <f t="shared" si="10"/>
        <v>1901</v>
      </c>
      <c r="AM41" s="13">
        <f t="shared" si="10"/>
        <v>0</v>
      </c>
      <c r="AN41" s="14">
        <f t="shared" si="10"/>
        <v>0</v>
      </c>
    </row>
    <row r="42" spans="1:40">
      <c r="A42" s="469" t="s">
        <v>112</v>
      </c>
      <c r="B42" s="470"/>
      <c r="C42" s="385" t="s">
        <v>113</v>
      </c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7"/>
      <c r="AC42" s="471" t="s">
        <v>114</v>
      </c>
      <c r="AD42" s="471"/>
      <c r="AE42" s="471"/>
      <c r="AF42" s="471"/>
      <c r="AG42" s="11">
        <f>AI42+AK42+AM42</f>
        <v>40</v>
      </c>
      <c r="AH42" s="12">
        <f>AJ42+AL42+AN42</f>
        <v>25</v>
      </c>
      <c r="AI42" s="11">
        <v>40</v>
      </c>
      <c r="AJ42" s="12">
        <v>25</v>
      </c>
      <c r="AK42" s="11"/>
      <c r="AL42" s="12"/>
      <c r="AM42" s="11"/>
      <c r="AN42" s="12"/>
    </row>
    <row r="43" spans="1:40">
      <c r="A43" s="469" t="s">
        <v>115</v>
      </c>
      <c r="B43" s="470"/>
      <c r="C43" s="385" t="s">
        <v>116</v>
      </c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7"/>
      <c r="AC43" s="471" t="s">
        <v>117</v>
      </c>
      <c r="AD43" s="471"/>
      <c r="AE43" s="471"/>
      <c r="AF43" s="471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78" t="s">
        <v>118</v>
      </c>
      <c r="B44" s="479"/>
      <c r="C44" s="415" t="s">
        <v>119</v>
      </c>
      <c r="D44" s="416"/>
      <c r="E44" s="416"/>
      <c r="F44" s="416"/>
      <c r="G44" s="416"/>
      <c r="H44" s="416"/>
      <c r="I44" s="416"/>
      <c r="J44" s="416"/>
      <c r="K44" s="416"/>
      <c r="L44" s="416"/>
      <c r="M44" s="416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16"/>
      <c r="AB44" s="417"/>
      <c r="AC44" s="480" t="s">
        <v>120</v>
      </c>
      <c r="AD44" s="480"/>
      <c r="AE44" s="480"/>
      <c r="AF44" s="480"/>
      <c r="AG44" s="13">
        <f>SUM(AG42:AG43)</f>
        <v>40</v>
      </c>
      <c r="AH44" s="14">
        <f t="shared" ref="AH44:AN44" si="11">SUM(AH42:AH43)</f>
        <v>25</v>
      </c>
      <c r="AI44" s="13">
        <f t="shared" si="11"/>
        <v>40</v>
      </c>
      <c r="AJ44" s="14">
        <f t="shared" si="11"/>
        <v>25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69" t="s">
        <v>121</v>
      </c>
      <c r="B45" s="470"/>
      <c r="C45" s="385" t="s">
        <v>122</v>
      </c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7"/>
      <c r="AC45" s="471" t="s">
        <v>123</v>
      </c>
      <c r="AD45" s="471"/>
      <c r="AE45" s="471"/>
      <c r="AF45" s="471"/>
      <c r="AG45" s="11">
        <f t="shared" ref="AG45:AH49" si="12">AI45+AK45+AM45</f>
        <v>776</v>
      </c>
      <c r="AH45" s="12">
        <f t="shared" si="12"/>
        <v>898</v>
      </c>
      <c r="AI45" s="11">
        <v>134</v>
      </c>
      <c r="AJ45" s="12">
        <v>229</v>
      </c>
      <c r="AK45" s="11">
        <v>642</v>
      </c>
      <c r="AL45" s="12">
        <v>669</v>
      </c>
      <c r="AM45" s="11"/>
      <c r="AN45" s="12"/>
    </row>
    <row r="46" spans="1:40">
      <c r="A46" s="469" t="s">
        <v>124</v>
      </c>
      <c r="B46" s="470"/>
      <c r="C46" s="385" t="s">
        <v>125</v>
      </c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7"/>
      <c r="AC46" s="471" t="s">
        <v>126</v>
      </c>
      <c r="AD46" s="471"/>
      <c r="AE46" s="471"/>
      <c r="AF46" s="47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69" t="s">
        <v>127</v>
      </c>
      <c r="B47" s="470"/>
      <c r="C47" s="385" t="s">
        <v>128</v>
      </c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7"/>
      <c r="AC47" s="471" t="s">
        <v>129</v>
      </c>
      <c r="AD47" s="471"/>
      <c r="AE47" s="471"/>
      <c r="AF47" s="471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69" t="s">
        <v>130</v>
      </c>
      <c r="B48" s="470"/>
      <c r="C48" s="385" t="s">
        <v>131</v>
      </c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7"/>
      <c r="AC48" s="471" t="s">
        <v>132</v>
      </c>
      <c r="AD48" s="471"/>
      <c r="AE48" s="471"/>
      <c r="AF48" s="47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69" t="s">
        <v>133</v>
      </c>
      <c r="B49" s="470"/>
      <c r="C49" s="385" t="s">
        <v>134</v>
      </c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86"/>
      <c r="S49" s="386"/>
      <c r="T49" s="386"/>
      <c r="U49" s="386"/>
      <c r="V49" s="386"/>
      <c r="W49" s="386"/>
      <c r="X49" s="386"/>
      <c r="Y49" s="386"/>
      <c r="Z49" s="386"/>
      <c r="AA49" s="386"/>
      <c r="AB49" s="387"/>
      <c r="AC49" s="471" t="s">
        <v>135</v>
      </c>
      <c r="AD49" s="471"/>
      <c r="AE49" s="471"/>
      <c r="AF49" s="471"/>
      <c r="AG49" s="11">
        <f t="shared" si="12"/>
        <v>0</v>
      </c>
      <c r="AH49" s="12">
        <f t="shared" si="12"/>
        <v>74</v>
      </c>
      <c r="AI49" s="11"/>
      <c r="AJ49" s="332">
        <v>74</v>
      </c>
      <c r="AK49" s="11"/>
      <c r="AL49" s="12"/>
      <c r="AM49" s="11"/>
      <c r="AN49" s="12"/>
    </row>
    <row r="50" spans="1:40">
      <c r="A50" s="478" t="s">
        <v>136</v>
      </c>
      <c r="B50" s="479"/>
      <c r="C50" s="415" t="s">
        <v>137</v>
      </c>
      <c r="D50" s="416"/>
      <c r="E50" s="416"/>
      <c r="F50" s="416"/>
      <c r="G50" s="416"/>
      <c r="H50" s="416"/>
      <c r="I50" s="416"/>
      <c r="J50" s="416"/>
      <c r="K50" s="416"/>
      <c r="L50" s="416"/>
      <c r="M50" s="416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16"/>
      <c r="AB50" s="417"/>
      <c r="AC50" s="480" t="s">
        <v>138</v>
      </c>
      <c r="AD50" s="480"/>
      <c r="AE50" s="480"/>
      <c r="AF50" s="480"/>
      <c r="AG50" s="13">
        <f>SUM(AG45:AG49)</f>
        <v>776</v>
      </c>
      <c r="AH50" s="14">
        <f t="shared" ref="AH50:AN50" si="13">SUM(AH45:AH49)</f>
        <v>972</v>
      </c>
      <c r="AI50" s="13">
        <f t="shared" si="13"/>
        <v>134</v>
      </c>
      <c r="AJ50" s="14">
        <f t="shared" si="13"/>
        <v>303</v>
      </c>
      <c r="AK50" s="13">
        <f t="shared" si="13"/>
        <v>642</v>
      </c>
      <c r="AL50" s="14">
        <f t="shared" si="13"/>
        <v>669</v>
      </c>
      <c r="AM50" s="13">
        <f t="shared" si="13"/>
        <v>0</v>
      </c>
      <c r="AN50" s="14">
        <f t="shared" si="13"/>
        <v>0</v>
      </c>
    </row>
    <row r="51" spans="1:40">
      <c r="A51" s="478" t="s">
        <v>139</v>
      </c>
      <c r="B51" s="479"/>
      <c r="C51" s="415" t="s">
        <v>140</v>
      </c>
      <c r="D51" s="416"/>
      <c r="E51" s="416"/>
      <c r="F51" s="416"/>
      <c r="G51" s="416"/>
      <c r="H51" s="416"/>
      <c r="I51" s="416"/>
      <c r="J51" s="416"/>
      <c r="K51" s="416"/>
      <c r="L51" s="416"/>
      <c r="M51" s="416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16"/>
      <c r="AB51" s="417"/>
      <c r="AC51" s="480" t="s">
        <v>141</v>
      </c>
      <c r="AD51" s="480"/>
      <c r="AE51" s="480"/>
      <c r="AF51" s="480"/>
      <c r="AG51" s="13">
        <f>SUM(AG50,AG44,AG41,AG33,AG30)</f>
        <v>3687</v>
      </c>
      <c r="AH51" s="14">
        <f t="shared" ref="AH51:AN51" si="14">SUM(AH50,AH44,AH41,AH33,AH30)</f>
        <v>4221</v>
      </c>
      <c r="AI51" s="13">
        <f t="shared" si="14"/>
        <v>669</v>
      </c>
      <c r="AJ51" s="14">
        <f t="shared" si="14"/>
        <v>1075</v>
      </c>
      <c r="AK51" s="13">
        <f t="shared" si="14"/>
        <v>3018</v>
      </c>
      <c r="AL51" s="14">
        <f t="shared" si="14"/>
        <v>3146</v>
      </c>
      <c r="AM51" s="13">
        <f t="shared" si="14"/>
        <v>0</v>
      </c>
      <c r="AN51" s="14">
        <f t="shared" si="14"/>
        <v>0</v>
      </c>
    </row>
    <row r="52" spans="1:40">
      <c r="A52" s="469" t="s">
        <v>142</v>
      </c>
      <c r="B52" s="470"/>
      <c r="C52" s="421" t="s">
        <v>143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471" t="s">
        <v>144</v>
      </c>
      <c r="AD52" s="471"/>
      <c r="AE52" s="471"/>
      <c r="AF52" s="471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69" t="s">
        <v>145</v>
      </c>
      <c r="B53" s="470"/>
      <c r="C53" s="421" t="s">
        <v>146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471" t="s">
        <v>147</v>
      </c>
      <c r="AD53" s="471"/>
      <c r="AE53" s="471"/>
      <c r="AF53" s="471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69" t="s">
        <v>148</v>
      </c>
      <c r="B54" s="470"/>
      <c r="C54" s="490" t="s">
        <v>149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71" t="s">
        <v>150</v>
      </c>
      <c r="AD54" s="471"/>
      <c r="AE54" s="471"/>
      <c r="AF54" s="471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69" t="s">
        <v>151</v>
      </c>
      <c r="B55" s="470"/>
      <c r="C55" s="490" t="s">
        <v>152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71" t="s">
        <v>153</v>
      </c>
      <c r="AD55" s="471"/>
      <c r="AE55" s="471"/>
      <c r="AF55" s="471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69" t="s">
        <v>154</v>
      </c>
      <c r="B56" s="470"/>
      <c r="C56" s="490" t="s">
        <v>155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71" t="s">
        <v>156</v>
      </c>
      <c r="AD56" s="471"/>
      <c r="AE56" s="471"/>
      <c r="AF56" s="471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69" t="s">
        <v>157</v>
      </c>
      <c r="B57" s="470"/>
      <c r="C57" s="421" t="s">
        <v>158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471" t="s">
        <v>159</v>
      </c>
      <c r="AD57" s="471"/>
      <c r="AE57" s="471"/>
      <c r="AF57" s="471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69" t="s">
        <v>160</v>
      </c>
      <c r="B58" s="470"/>
      <c r="C58" s="421" t="s">
        <v>161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471" t="s">
        <v>162</v>
      </c>
      <c r="AD58" s="471"/>
      <c r="AE58" s="471"/>
      <c r="AF58" s="471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69" t="s">
        <v>163</v>
      </c>
      <c r="B59" s="470"/>
      <c r="C59" s="421" t="s">
        <v>164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471" t="s">
        <v>165</v>
      </c>
      <c r="AD59" s="471"/>
      <c r="AE59" s="471"/>
      <c r="AF59" s="471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78" t="s">
        <v>166</v>
      </c>
      <c r="B60" s="479"/>
      <c r="C60" s="425" t="s">
        <v>167</v>
      </c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  <c r="AB60" s="427"/>
      <c r="AC60" s="480" t="s">
        <v>168</v>
      </c>
      <c r="AD60" s="480"/>
      <c r="AE60" s="480"/>
      <c r="AF60" s="480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69" t="s">
        <v>169</v>
      </c>
      <c r="B61" s="47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71" t="s">
        <v>171</v>
      </c>
      <c r="AD61" s="471"/>
      <c r="AE61" s="471"/>
      <c r="AF61" s="471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69" t="s">
        <v>172</v>
      </c>
      <c r="B62" s="47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71" t="s">
        <v>174</v>
      </c>
      <c r="AD62" s="471"/>
      <c r="AE62" s="471"/>
      <c r="AF62" s="471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9" t="s">
        <v>175</v>
      </c>
      <c r="B63" s="47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71" t="s">
        <v>177</v>
      </c>
      <c r="AD63" s="471"/>
      <c r="AE63" s="471"/>
      <c r="AF63" s="471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9" t="s">
        <v>178</v>
      </c>
      <c r="B64" s="47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71" t="s">
        <v>180</v>
      </c>
      <c r="AD64" s="471"/>
      <c r="AE64" s="471"/>
      <c r="AF64" s="471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9" t="s">
        <v>181</v>
      </c>
      <c r="B65" s="47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71" t="s">
        <v>183</v>
      </c>
      <c r="AD65" s="471"/>
      <c r="AE65" s="471"/>
      <c r="AF65" s="471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9" t="s">
        <v>184</v>
      </c>
      <c r="B66" s="47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71" t="s">
        <v>186</v>
      </c>
      <c r="AD66" s="471"/>
      <c r="AE66" s="471"/>
      <c r="AF66" s="471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9" t="s">
        <v>187</v>
      </c>
      <c r="B67" s="47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71" t="s">
        <v>189</v>
      </c>
      <c r="AD67" s="471"/>
      <c r="AE67" s="471"/>
      <c r="AF67" s="471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9" t="s">
        <v>190</v>
      </c>
      <c r="B68" s="47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71" t="s">
        <v>192</v>
      </c>
      <c r="AD68" s="471"/>
      <c r="AE68" s="471"/>
      <c r="AF68" s="471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9" t="s">
        <v>193</v>
      </c>
      <c r="B69" s="47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71" t="s">
        <v>195</v>
      </c>
      <c r="AD69" s="471"/>
      <c r="AE69" s="471"/>
      <c r="AF69" s="471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9" t="s">
        <v>196</v>
      </c>
      <c r="B70" s="470"/>
      <c r="C70" s="484" t="s">
        <v>197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1" t="s">
        <v>198</v>
      </c>
      <c r="AD70" s="471"/>
      <c r="AE70" s="471"/>
      <c r="AF70" s="471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9" t="s">
        <v>199</v>
      </c>
      <c r="B71" s="47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71" t="s">
        <v>201</v>
      </c>
      <c r="AD71" s="471"/>
      <c r="AE71" s="471"/>
      <c r="AF71" s="471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9" t="s">
        <v>202</v>
      </c>
      <c r="B72" s="470"/>
      <c r="C72" s="484" t="s">
        <v>203</v>
      </c>
      <c r="D72" s="485"/>
      <c r="E72" s="485"/>
      <c r="F72" s="485"/>
      <c r="G72" s="485"/>
      <c r="H72" s="485"/>
      <c r="I72" s="485"/>
      <c r="J72" s="485"/>
      <c r="K72" s="485"/>
      <c r="L72" s="485"/>
      <c r="M72" s="485"/>
      <c r="N72" s="485"/>
      <c r="O72" s="485"/>
      <c r="P72" s="485"/>
      <c r="Q72" s="485"/>
      <c r="R72" s="485"/>
      <c r="S72" s="485"/>
      <c r="T72" s="485"/>
      <c r="U72" s="485"/>
      <c r="V72" s="485"/>
      <c r="W72" s="485"/>
      <c r="X72" s="485"/>
      <c r="Y72" s="485"/>
      <c r="Z72" s="485"/>
      <c r="AA72" s="485"/>
      <c r="AB72" s="486"/>
      <c r="AC72" s="471" t="s">
        <v>204</v>
      </c>
      <c r="AD72" s="471"/>
      <c r="AE72" s="471"/>
      <c r="AF72" s="471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8" t="s">
        <v>205</v>
      </c>
      <c r="B73" s="479"/>
      <c r="C73" s="425" t="s">
        <v>206</v>
      </c>
      <c r="D73" s="426"/>
      <c r="E73" s="426"/>
      <c r="F73" s="426"/>
      <c r="G73" s="426"/>
      <c r="H73" s="426"/>
      <c r="I73" s="426"/>
      <c r="J73" s="426"/>
      <c r="K73" s="426"/>
      <c r="L73" s="426"/>
      <c r="M73" s="426"/>
      <c r="N73" s="426"/>
      <c r="O73" s="426"/>
      <c r="P73" s="426"/>
      <c r="Q73" s="426"/>
      <c r="R73" s="426"/>
      <c r="S73" s="426"/>
      <c r="T73" s="426"/>
      <c r="U73" s="426"/>
      <c r="V73" s="426"/>
      <c r="W73" s="426"/>
      <c r="X73" s="426"/>
      <c r="Y73" s="426"/>
      <c r="Z73" s="426"/>
      <c r="AA73" s="426"/>
      <c r="AB73" s="427"/>
      <c r="AC73" s="480" t="s">
        <v>207</v>
      </c>
      <c r="AD73" s="480"/>
      <c r="AE73" s="480"/>
      <c r="AF73" s="480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9" t="s">
        <v>208</v>
      </c>
      <c r="B74" s="470"/>
      <c r="C74" s="481" t="s">
        <v>209</v>
      </c>
      <c r="D74" s="482"/>
      <c r="E74" s="482"/>
      <c r="F74" s="482"/>
      <c r="G74" s="482"/>
      <c r="H74" s="482"/>
      <c r="I74" s="482"/>
      <c r="J74" s="482"/>
      <c r="K74" s="482"/>
      <c r="L74" s="482"/>
      <c r="M74" s="482"/>
      <c r="N74" s="482"/>
      <c r="O74" s="482"/>
      <c r="P74" s="482"/>
      <c r="Q74" s="482"/>
      <c r="R74" s="482"/>
      <c r="S74" s="482"/>
      <c r="T74" s="482"/>
      <c r="U74" s="482"/>
      <c r="V74" s="482"/>
      <c r="W74" s="482"/>
      <c r="X74" s="482"/>
      <c r="Y74" s="482"/>
      <c r="Z74" s="482"/>
      <c r="AA74" s="482"/>
      <c r="AB74" s="483"/>
      <c r="AC74" s="471" t="s">
        <v>210</v>
      </c>
      <c r="AD74" s="471"/>
      <c r="AE74" s="471"/>
      <c r="AF74" s="471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9" t="s">
        <v>211</v>
      </c>
      <c r="B75" s="470"/>
      <c r="C75" s="481" t="s">
        <v>212</v>
      </c>
      <c r="D75" s="482"/>
      <c r="E75" s="482"/>
      <c r="F75" s="482"/>
      <c r="G75" s="482"/>
      <c r="H75" s="482"/>
      <c r="I75" s="482"/>
      <c r="J75" s="482"/>
      <c r="K75" s="482"/>
      <c r="L75" s="482"/>
      <c r="M75" s="482"/>
      <c r="N75" s="482"/>
      <c r="O75" s="482"/>
      <c r="P75" s="482"/>
      <c r="Q75" s="482"/>
      <c r="R75" s="482"/>
      <c r="S75" s="482"/>
      <c r="T75" s="482"/>
      <c r="U75" s="482"/>
      <c r="V75" s="482"/>
      <c r="W75" s="482"/>
      <c r="X75" s="482"/>
      <c r="Y75" s="482"/>
      <c r="Z75" s="482"/>
      <c r="AA75" s="482"/>
      <c r="AB75" s="483"/>
      <c r="AC75" s="471" t="s">
        <v>213</v>
      </c>
      <c r="AD75" s="471"/>
      <c r="AE75" s="471"/>
      <c r="AF75" s="471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9" t="s">
        <v>214</v>
      </c>
      <c r="B76" s="470"/>
      <c r="C76" s="481" t="s">
        <v>215</v>
      </c>
      <c r="D76" s="482"/>
      <c r="E76" s="482"/>
      <c r="F76" s="482"/>
      <c r="G76" s="482"/>
      <c r="H76" s="482"/>
      <c r="I76" s="482"/>
      <c r="J76" s="482"/>
      <c r="K76" s="482"/>
      <c r="L76" s="482"/>
      <c r="M76" s="482"/>
      <c r="N76" s="482"/>
      <c r="O76" s="482"/>
      <c r="P76" s="482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3"/>
      <c r="AC76" s="471" t="s">
        <v>216</v>
      </c>
      <c r="AD76" s="471"/>
      <c r="AE76" s="471"/>
      <c r="AF76" s="471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9" t="s">
        <v>217</v>
      </c>
      <c r="B77" s="470"/>
      <c r="C77" s="481" t="s">
        <v>218</v>
      </c>
      <c r="D77" s="482"/>
      <c r="E77" s="482"/>
      <c r="F77" s="482"/>
      <c r="G77" s="482"/>
      <c r="H77" s="482"/>
      <c r="I77" s="482"/>
      <c r="J77" s="482"/>
      <c r="K77" s="482"/>
      <c r="L77" s="482"/>
      <c r="M77" s="482"/>
      <c r="N77" s="482"/>
      <c r="O77" s="482"/>
      <c r="P77" s="482"/>
      <c r="Q77" s="482"/>
      <c r="R77" s="482"/>
      <c r="S77" s="482"/>
      <c r="T77" s="482"/>
      <c r="U77" s="482"/>
      <c r="V77" s="482"/>
      <c r="W77" s="482"/>
      <c r="X77" s="482"/>
      <c r="Y77" s="482"/>
      <c r="Z77" s="482"/>
      <c r="AA77" s="482"/>
      <c r="AB77" s="483"/>
      <c r="AC77" s="471" t="s">
        <v>219</v>
      </c>
      <c r="AD77" s="471"/>
      <c r="AE77" s="471"/>
      <c r="AF77" s="471"/>
      <c r="AG77" s="11">
        <f t="shared" si="20"/>
        <v>40</v>
      </c>
      <c r="AH77" s="12">
        <f t="shared" si="20"/>
        <v>80</v>
      </c>
      <c r="AI77" s="11"/>
      <c r="AJ77" s="332">
        <v>80</v>
      </c>
      <c r="AK77" s="11">
        <v>40</v>
      </c>
      <c r="AL77" s="12"/>
      <c r="AM77" s="11"/>
      <c r="AN77" s="12"/>
    </row>
    <row r="78" spans="1:40">
      <c r="A78" s="469" t="s">
        <v>220</v>
      </c>
      <c r="B78" s="470"/>
      <c r="C78" s="388" t="s">
        <v>221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471" t="s">
        <v>222</v>
      </c>
      <c r="AD78" s="471"/>
      <c r="AE78" s="471"/>
      <c r="AF78" s="471"/>
      <c r="AG78" s="11">
        <f t="shared" si="20"/>
        <v>0</v>
      </c>
      <c r="AH78" s="12">
        <f t="shared" si="20"/>
        <v>0</v>
      </c>
      <c r="AI78" s="11"/>
      <c r="AJ78" s="332"/>
      <c r="AK78" s="11"/>
      <c r="AL78" s="12"/>
      <c r="AM78" s="11"/>
      <c r="AN78" s="12"/>
    </row>
    <row r="79" spans="1:40">
      <c r="A79" s="469" t="s">
        <v>223</v>
      </c>
      <c r="B79" s="470"/>
      <c r="C79" s="388" t="s">
        <v>224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90"/>
      <c r="AC79" s="471" t="s">
        <v>225</v>
      </c>
      <c r="AD79" s="471"/>
      <c r="AE79" s="471"/>
      <c r="AF79" s="471"/>
      <c r="AG79" s="11">
        <f t="shared" si="20"/>
        <v>0</v>
      </c>
      <c r="AH79" s="12">
        <f t="shared" si="20"/>
        <v>0</v>
      </c>
      <c r="AI79" s="11"/>
      <c r="AJ79" s="332"/>
      <c r="AK79" s="11"/>
      <c r="AL79" s="12"/>
      <c r="AM79" s="11"/>
      <c r="AN79" s="12"/>
    </row>
    <row r="80" spans="1:40">
      <c r="A80" s="469" t="s">
        <v>226</v>
      </c>
      <c r="B80" s="470"/>
      <c r="C80" s="388" t="s">
        <v>227</v>
      </c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  <c r="AA80" s="389"/>
      <c r="AB80" s="390"/>
      <c r="AC80" s="471" t="s">
        <v>228</v>
      </c>
      <c r="AD80" s="471"/>
      <c r="AE80" s="471"/>
      <c r="AF80" s="471"/>
      <c r="AG80" s="11">
        <f t="shared" si="20"/>
        <v>10</v>
      </c>
      <c r="AH80" s="12">
        <f t="shared" si="20"/>
        <v>20</v>
      </c>
      <c r="AI80" s="11"/>
      <c r="AJ80" s="332">
        <v>20</v>
      </c>
      <c r="AK80" s="11">
        <v>10</v>
      </c>
      <c r="AL80" s="12"/>
      <c r="AM80" s="11"/>
      <c r="AN80" s="12"/>
    </row>
    <row r="81" spans="1:40">
      <c r="A81" s="478" t="s">
        <v>229</v>
      </c>
      <c r="B81" s="479"/>
      <c r="C81" s="418" t="s">
        <v>230</v>
      </c>
      <c r="D81" s="419"/>
      <c r="E81" s="419"/>
      <c r="F81" s="419"/>
      <c r="G81" s="419"/>
      <c r="H81" s="419"/>
      <c r="I81" s="419"/>
      <c r="J81" s="419"/>
      <c r="K81" s="419"/>
      <c r="L81" s="419"/>
      <c r="M81" s="419"/>
      <c r="N81" s="419"/>
      <c r="O81" s="419"/>
      <c r="P81" s="419"/>
      <c r="Q81" s="419"/>
      <c r="R81" s="419"/>
      <c r="S81" s="419"/>
      <c r="T81" s="419"/>
      <c r="U81" s="419"/>
      <c r="V81" s="419"/>
      <c r="W81" s="419"/>
      <c r="X81" s="419"/>
      <c r="Y81" s="419"/>
      <c r="Z81" s="419"/>
      <c r="AA81" s="419"/>
      <c r="AB81" s="420"/>
      <c r="AC81" s="480" t="s">
        <v>231</v>
      </c>
      <c r="AD81" s="480"/>
      <c r="AE81" s="480"/>
      <c r="AF81" s="480"/>
      <c r="AG81" s="13">
        <f>SUM(AG74:AG80)</f>
        <v>50</v>
      </c>
      <c r="AH81" s="14">
        <f t="shared" ref="AH81:AN81" si="21">SUM(AH74:AH80)</f>
        <v>100</v>
      </c>
      <c r="AI81" s="13">
        <f t="shared" si="21"/>
        <v>0</v>
      </c>
      <c r="AJ81" s="14">
        <f t="shared" si="21"/>
        <v>100</v>
      </c>
      <c r="AK81" s="13">
        <f t="shared" si="21"/>
        <v>50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9" t="s">
        <v>232</v>
      </c>
      <c r="B82" s="470"/>
      <c r="C82" s="421" t="s">
        <v>233</v>
      </c>
      <c r="D82" s="422"/>
      <c r="E82" s="422"/>
      <c r="F82" s="422"/>
      <c r="G82" s="422"/>
      <c r="H82" s="422"/>
      <c r="I82" s="422"/>
      <c r="J82" s="422"/>
      <c r="K82" s="422"/>
      <c r="L82" s="422"/>
      <c r="M82" s="422"/>
      <c r="N82" s="422"/>
      <c r="O82" s="422"/>
      <c r="P82" s="422"/>
      <c r="Q82" s="422"/>
      <c r="R82" s="422"/>
      <c r="S82" s="422"/>
      <c r="T82" s="422"/>
      <c r="U82" s="422"/>
      <c r="V82" s="422"/>
      <c r="W82" s="422"/>
      <c r="X82" s="422"/>
      <c r="Y82" s="422"/>
      <c r="Z82" s="422"/>
      <c r="AA82" s="422"/>
      <c r="AB82" s="423"/>
      <c r="AC82" s="471" t="s">
        <v>234</v>
      </c>
      <c r="AD82" s="471"/>
      <c r="AE82" s="471"/>
      <c r="AF82" s="471"/>
      <c r="AG82" s="11">
        <f t="shared" ref="AG82:AH85" si="22">AI82+AK82+AM82</f>
        <v>5409</v>
      </c>
      <c r="AH82" s="12">
        <f t="shared" si="22"/>
        <v>0</v>
      </c>
      <c r="AI82" s="11"/>
      <c r="AJ82" s="12"/>
      <c r="AK82" s="11">
        <v>5409</v>
      </c>
      <c r="AL82" s="12"/>
      <c r="AM82" s="11"/>
      <c r="AN82" s="12"/>
    </row>
    <row r="83" spans="1:40">
      <c r="A83" s="469" t="s">
        <v>235</v>
      </c>
      <c r="B83" s="470"/>
      <c r="C83" s="421" t="s">
        <v>236</v>
      </c>
      <c r="D83" s="422"/>
      <c r="E83" s="422"/>
      <c r="F83" s="422"/>
      <c r="G83" s="422"/>
      <c r="H83" s="422"/>
      <c r="I83" s="422"/>
      <c r="J83" s="422"/>
      <c r="K83" s="422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/>
      <c r="Y83" s="422"/>
      <c r="Z83" s="422"/>
      <c r="AA83" s="422"/>
      <c r="AB83" s="423"/>
      <c r="AC83" s="471" t="s">
        <v>237</v>
      </c>
      <c r="AD83" s="471"/>
      <c r="AE83" s="471"/>
      <c r="AF83" s="471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9" t="s">
        <v>238</v>
      </c>
      <c r="B84" s="470"/>
      <c r="C84" s="421" t="s">
        <v>239</v>
      </c>
      <c r="D84" s="422"/>
      <c r="E84" s="422"/>
      <c r="F84" s="422"/>
      <c r="G84" s="422"/>
      <c r="H84" s="422"/>
      <c r="I84" s="422"/>
      <c r="J84" s="422"/>
      <c r="K84" s="422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/>
      <c r="Y84" s="422"/>
      <c r="Z84" s="422"/>
      <c r="AA84" s="422"/>
      <c r="AB84" s="423"/>
      <c r="AC84" s="471" t="s">
        <v>240</v>
      </c>
      <c r="AD84" s="471"/>
      <c r="AE84" s="471"/>
      <c r="AF84" s="471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9" t="s">
        <v>241</v>
      </c>
      <c r="B85" s="470"/>
      <c r="C85" s="421" t="s">
        <v>242</v>
      </c>
      <c r="D85" s="422"/>
      <c r="E85" s="422"/>
      <c r="F85" s="422"/>
      <c r="G85" s="422"/>
      <c r="H85" s="422"/>
      <c r="I85" s="422"/>
      <c r="J85" s="422"/>
      <c r="K85" s="422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/>
      <c r="Y85" s="422"/>
      <c r="Z85" s="422"/>
      <c r="AA85" s="422"/>
      <c r="AB85" s="423"/>
      <c r="AC85" s="471" t="s">
        <v>243</v>
      </c>
      <c r="AD85" s="471"/>
      <c r="AE85" s="471"/>
      <c r="AF85" s="471"/>
      <c r="AG85" s="11">
        <f t="shared" si="22"/>
        <v>1461</v>
      </c>
      <c r="AH85" s="12">
        <f t="shared" si="22"/>
        <v>0</v>
      </c>
      <c r="AI85" s="11"/>
      <c r="AJ85" s="12"/>
      <c r="AK85" s="11">
        <v>1461</v>
      </c>
      <c r="AL85" s="12"/>
      <c r="AM85" s="11"/>
      <c r="AN85" s="12"/>
    </row>
    <row r="86" spans="1:40">
      <c r="A86" s="478" t="s">
        <v>244</v>
      </c>
      <c r="B86" s="479"/>
      <c r="C86" s="425" t="s">
        <v>245</v>
      </c>
      <c r="D86" s="426"/>
      <c r="E86" s="426"/>
      <c r="F86" s="426"/>
      <c r="G86" s="426"/>
      <c r="H86" s="426"/>
      <c r="I86" s="426"/>
      <c r="J86" s="426"/>
      <c r="K86" s="426"/>
      <c r="L86" s="426"/>
      <c r="M86" s="426"/>
      <c r="N86" s="426"/>
      <c r="O86" s="426"/>
      <c r="P86" s="426"/>
      <c r="Q86" s="426"/>
      <c r="R86" s="426"/>
      <c r="S86" s="426"/>
      <c r="T86" s="426"/>
      <c r="U86" s="426"/>
      <c r="V86" s="426"/>
      <c r="W86" s="426"/>
      <c r="X86" s="426"/>
      <c r="Y86" s="426"/>
      <c r="Z86" s="426"/>
      <c r="AA86" s="426"/>
      <c r="AB86" s="427"/>
      <c r="AC86" s="480" t="s">
        <v>246</v>
      </c>
      <c r="AD86" s="480"/>
      <c r="AE86" s="480"/>
      <c r="AF86" s="480"/>
      <c r="AG86" s="13">
        <f>SUM(AG82:AG85)</f>
        <v>6870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9" t="s">
        <v>247</v>
      </c>
      <c r="B87" s="470"/>
      <c r="C87" s="421" t="s">
        <v>248</v>
      </c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/>
      <c r="Y87" s="422"/>
      <c r="Z87" s="422"/>
      <c r="AA87" s="422"/>
      <c r="AB87" s="423"/>
      <c r="AC87" s="471" t="s">
        <v>249</v>
      </c>
      <c r="AD87" s="471"/>
      <c r="AE87" s="471"/>
      <c r="AF87" s="471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9" t="s">
        <v>250</v>
      </c>
      <c r="B88" s="470"/>
      <c r="C88" s="421" t="s">
        <v>251</v>
      </c>
      <c r="D88" s="422"/>
      <c r="E88" s="422"/>
      <c r="F88" s="422"/>
      <c r="G88" s="422"/>
      <c r="H88" s="422"/>
      <c r="I88" s="422"/>
      <c r="J88" s="422"/>
      <c r="K88" s="422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/>
      <c r="Y88" s="422"/>
      <c r="Z88" s="422"/>
      <c r="AA88" s="422"/>
      <c r="AB88" s="423"/>
      <c r="AC88" s="471" t="s">
        <v>252</v>
      </c>
      <c r="AD88" s="471"/>
      <c r="AE88" s="471"/>
      <c r="AF88" s="471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9" t="s">
        <v>253</v>
      </c>
      <c r="B89" s="470"/>
      <c r="C89" s="421" t="s">
        <v>254</v>
      </c>
      <c r="D89" s="422"/>
      <c r="E89" s="422"/>
      <c r="F89" s="422"/>
      <c r="G89" s="422"/>
      <c r="H89" s="422"/>
      <c r="I89" s="422"/>
      <c r="J89" s="422"/>
      <c r="K89" s="422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/>
      <c r="Y89" s="422"/>
      <c r="Z89" s="422"/>
      <c r="AA89" s="422"/>
      <c r="AB89" s="423"/>
      <c r="AC89" s="471" t="s">
        <v>255</v>
      </c>
      <c r="AD89" s="471"/>
      <c r="AE89" s="471"/>
      <c r="AF89" s="471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9" t="s">
        <v>256</v>
      </c>
      <c r="B90" s="470"/>
      <c r="C90" s="421" t="s">
        <v>257</v>
      </c>
      <c r="D90" s="422"/>
      <c r="E90" s="422"/>
      <c r="F90" s="422"/>
      <c r="G90" s="422"/>
      <c r="H90" s="422"/>
      <c r="I90" s="422"/>
      <c r="J90" s="422"/>
      <c r="K90" s="422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/>
      <c r="Y90" s="422"/>
      <c r="Z90" s="422"/>
      <c r="AA90" s="422"/>
      <c r="AB90" s="423"/>
      <c r="AC90" s="471" t="s">
        <v>258</v>
      </c>
      <c r="AD90" s="471"/>
      <c r="AE90" s="471"/>
      <c r="AF90" s="471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9" t="s">
        <v>259</v>
      </c>
      <c r="B91" s="470"/>
      <c r="C91" s="421" t="s">
        <v>260</v>
      </c>
      <c r="D91" s="422"/>
      <c r="E91" s="422"/>
      <c r="F91" s="422"/>
      <c r="G91" s="422"/>
      <c r="H91" s="422"/>
      <c r="I91" s="422"/>
      <c r="J91" s="422"/>
      <c r="K91" s="422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/>
      <c r="Y91" s="422"/>
      <c r="Z91" s="422"/>
      <c r="AA91" s="422"/>
      <c r="AB91" s="423"/>
      <c r="AC91" s="471" t="s">
        <v>261</v>
      </c>
      <c r="AD91" s="471"/>
      <c r="AE91" s="471"/>
      <c r="AF91" s="471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9" t="s">
        <v>262</v>
      </c>
      <c r="B92" s="470"/>
      <c r="C92" s="421" t="s">
        <v>263</v>
      </c>
      <c r="D92" s="422"/>
      <c r="E92" s="422"/>
      <c r="F92" s="422"/>
      <c r="G92" s="422"/>
      <c r="H92" s="422"/>
      <c r="I92" s="422"/>
      <c r="J92" s="422"/>
      <c r="K92" s="422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/>
      <c r="Y92" s="422"/>
      <c r="Z92" s="422"/>
      <c r="AA92" s="422"/>
      <c r="AB92" s="423"/>
      <c r="AC92" s="471" t="s">
        <v>264</v>
      </c>
      <c r="AD92" s="471"/>
      <c r="AE92" s="471"/>
      <c r="AF92" s="471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9" t="s">
        <v>265</v>
      </c>
      <c r="B93" s="470"/>
      <c r="C93" s="421" t="s">
        <v>266</v>
      </c>
      <c r="D93" s="422"/>
      <c r="E93" s="422"/>
      <c r="F93" s="422"/>
      <c r="G93" s="422"/>
      <c r="H93" s="422"/>
      <c r="I93" s="422"/>
      <c r="J93" s="422"/>
      <c r="K93" s="422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/>
      <c r="Y93" s="422"/>
      <c r="Z93" s="422"/>
      <c r="AA93" s="422"/>
      <c r="AB93" s="423"/>
      <c r="AC93" s="471" t="s">
        <v>267</v>
      </c>
      <c r="AD93" s="471"/>
      <c r="AE93" s="471"/>
      <c r="AF93" s="471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9" t="s">
        <v>268</v>
      </c>
      <c r="B94" s="470"/>
      <c r="C94" s="421" t="s">
        <v>269</v>
      </c>
      <c r="D94" s="422"/>
      <c r="E94" s="422"/>
      <c r="F94" s="422"/>
      <c r="G94" s="422"/>
      <c r="H94" s="422"/>
      <c r="I94" s="422"/>
      <c r="J94" s="422"/>
      <c r="K94" s="422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/>
      <c r="Y94" s="422"/>
      <c r="Z94" s="422"/>
      <c r="AA94" s="422"/>
      <c r="AB94" s="423"/>
      <c r="AC94" s="471" t="s">
        <v>270</v>
      </c>
      <c r="AD94" s="471"/>
      <c r="AE94" s="471"/>
      <c r="AF94" s="471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72" t="s">
        <v>271</v>
      </c>
      <c r="B95" s="473"/>
      <c r="C95" s="474" t="s">
        <v>272</v>
      </c>
      <c r="D95" s="475"/>
      <c r="E95" s="475"/>
      <c r="F95" s="475"/>
      <c r="G95" s="475"/>
      <c r="H95" s="475"/>
      <c r="I95" s="475"/>
      <c r="J95" s="475"/>
      <c r="K95" s="475"/>
      <c r="L95" s="475"/>
      <c r="M95" s="475"/>
      <c r="N95" s="475"/>
      <c r="O95" s="475"/>
      <c r="P95" s="475"/>
      <c r="Q95" s="475"/>
      <c r="R95" s="475"/>
      <c r="S95" s="475"/>
      <c r="T95" s="475"/>
      <c r="U95" s="475"/>
      <c r="V95" s="475"/>
      <c r="W95" s="475"/>
      <c r="X95" s="475"/>
      <c r="Y95" s="475"/>
      <c r="Z95" s="475"/>
      <c r="AA95" s="475"/>
      <c r="AB95" s="476"/>
      <c r="AC95" s="477" t="s">
        <v>273</v>
      </c>
      <c r="AD95" s="477"/>
      <c r="AE95" s="477"/>
      <c r="AF95" s="477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65" t="s">
        <v>274</v>
      </c>
      <c r="B96" s="466"/>
      <c r="C96" s="434" t="s">
        <v>275</v>
      </c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  <c r="AA96" s="435"/>
      <c r="AB96" s="456"/>
      <c r="AC96" s="467" t="s">
        <v>276</v>
      </c>
      <c r="AD96" s="467"/>
      <c r="AE96" s="467"/>
      <c r="AF96" s="467"/>
      <c r="AG96" s="19">
        <f>SUM(AG95,AG86,AG81,AG73,AG60)+AG25+AG26+AG51</f>
        <v>45096</v>
      </c>
      <c r="AH96" s="20">
        <f t="shared" ref="AH96:AN96" si="26">SUM(AH95,AH86,AH81,AH73,AH60)+AH25+AH26+AH51</f>
        <v>44883</v>
      </c>
      <c r="AI96" s="19">
        <f t="shared" si="26"/>
        <v>27982</v>
      </c>
      <c r="AJ96" s="20">
        <f t="shared" si="26"/>
        <v>34320</v>
      </c>
      <c r="AK96" s="19">
        <f t="shared" si="26"/>
        <v>17114</v>
      </c>
      <c r="AL96" s="20">
        <f t="shared" si="26"/>
        <v>10563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&amp;L23.sz.melléklet a 10/2015.(VI.19.)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7" sqref="C7:AB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91" t="s">
        <v>978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540" t="s">
        <v>334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1"/>
      <c r="Y2" s="541"/>
      <c r="Z2" s="541"/>
      <c r="AA2" s="541"/>
      <c r="AB2" s="541"/>
      <c r="AC2" s="541"/>
      <c r="AD2" s="541"/>
      <c r="AE2" s="541"/>
      <c r="AF2" s="541"/>
      <c r="AG2" s="541"/>
      <c r="AH2" s="541"/>
      <c r="AI2" s="541"/>
      <c r="AJ2" s="541"/>
      <c r="AK2" s="541"/>
      <c r="AL2" s="541"/>
      <c r="AM2" s="541"/>
      <c r="AN2" s="541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47" t="s">
        <v>279</v>
      </c>
      <c r="AH4" s="447"/>
      <c r="AI4" s="447"/>
      <c r="AJ4" s="447"/>
      <c r="AK4" s="447"/>
      <c r="AL4" s="447"/>
      <c r="AM4" s="447"/>
      <c r="AN4" s="447"/>
    </row>
    <row r="5" spans="1:40" ht="39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21" t="s">
        <v>288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3"/>
      <c r="AC7" s="385" t="s">
        <v>289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290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291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21" t="s">
        <v>292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385" t="s">
        <v>293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294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295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50" t="s">
        <v>296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2"/>
      <c r="AC11" s="385" t="s">
        <v>297</v>
      </c>
      <c r="AD11" s="386"/>
      <c r="AE11" s="386"/>
      <c r="AF11" s="386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298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299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300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301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21" t="s">
        <v>302</v>
      </c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3"/>
      <c r="AC14" s="385" t="s">
        <v>303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304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305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450" t="s">
        <v>306</v>
      </c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451"/>
      <c r="Z16" s="451"/>
      <c r="AA16" s="451"/>
      <c r="AB16" s="452"/>
      <c r="AC16" s="385" t="s">
        <v>307</v>
      </c>
      <c r="AD16" s="386"/>
      <c r="AE16" s="386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424"/>
      <c r="C17" s="450" t="s">
        <v>308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2"/>
      <c r="AC17" s="385" t="s">
        <v>309</v>
      </c>
      <c r="AD17" s="386"/>
      <c r="AE17" s="386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424"/>
      <c r="C18" s="450" t="s">
        <v>310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385" t="s">
        <v>311</v>
      </c>
      <c r="AD18" s="386"/>
      <c r="AE18" s="386"/>
      <c r="AF18" s="386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4" t="s">
        <v>43</v>
      </c>
      <c r="B19" s="424"/>
      <c r="C19" s="450" t="s">
        <v>312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313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314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315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316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317</v>
      </c>
      <c r="AD21" s="386"/>
      <c r="AE21" s="386"/>
      <c r="AF21" s="386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13" t="s">
        <v>52</v>
      </c>
      <c r="B22" s="428"/>
      <c r="C22" s="453" t="s">
        <v>318</v>
      </c>
      <c r="D22" s="454"/>
      <c r="E22" s="454"/>
      <c r="F22" s="454"/>
      <c r="G22" s="454"/>
      <c r="H22" s="454"/>
      <c r="I22" s="454"/>
      <c r="J22" s="454"/>
      <c r="K22" s="454"/>
      <c r="L22" s="454"/>
      <c r="M22" s="454"/>
      <c r="N22" s="454"/>
      <c r="O22" s="454"/>
      <c r="P22" s="454"/>
      <c r="Q22" s="454"/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5"/>
      <c r="AC22" s="415" t="s">
        <v>319</v>
      </c>
      <c r="AD22" s="416"/>
      <c r="AE22" s="416"/>
      <c r="AF22" s="416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424"/>
      <c r="C23" s="450" t="s">
        <v>320</v>
      </c>
      <c r="D23" s="451"/>
      <c r="E23" s="451"/>
      <c r="F23" s="451"/>
      <c r="G23" s="451"/>
      <c r="H23" s="451"/>
      <c r="I23" s="451"/>
      <c r="J23" s="451"/>
      <c r="K23" s="451"/>
      <c r="L23" s="451"/>
      <c r="M23" s="451"/>
      <c r="N23" s="451"/>
      <c r="O23" s="451"/>
      <c r="P23" s="451"/>
      <c r="Q23" s="451"/>
      <c r="R23" s="451"/>
      <c r="S23" s="451"/>
      <c r="T23" s="451"/>
      <c r="U23" s="451"/>
      <c r="V23" s="451"/>
      <c r="W23" s="451"/>
      <c r="X23" s="451"/>
      <c r="Y23" s="451"/>
      <c r="Z23" s="451"/>
      <c r="AA23" s="451"/>
      <c r="AB23" s="452"/>
      <c r="AC23" s="385" t="s">
        <v>321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424"/>
      <c r="C24" s="421" t="s">
        <v>322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5" t="s">
        <v>323</v>
      </c>
      <c r="AD24" s="386"/>
      <c r="AE24" s="386"/>
      <c r="AF24" s="386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424"/>
      <c r="C25" s="450" t="s">
        <v>324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385" t="s">
        <v>325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50" t="s">
        <v>326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385" t="s">
        <v>327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13" t="s">
        <v>67</v>
      </c>
      <c r="B27" s="428"/>
      <c r="C27" s="453" t="s">
        <v>328</v>
      </c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5"/>
      <c r="AC27" s="415" t="s">
        <v>329</v>
      </c>
      <c r="AD27" s="416"/>
      <c r="AE27" s="416"/>
      <c r="AF27" s="41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7" t="s">
        <v>70</v>
      </c>
      <c r="B28" s="458"/>
      <c r="C28" s="459" t="s">
        <v>330</v>
      </c>
      <c r="D28" s="460"/>
      <c r="E28" s="460"/>
      <c r="F28" s="460"/>
      <c r="G28" s="460"/>
      <c r="H28" s="460"/>
      <c r="I28" s="460"/>
      <c r="J28" s="460"/>
      <c r="K28" s="460"/>
      <c r="L28" s="460"/>
      <c r="M28" s="460"/>
      <c r="N28" s="460"/>
      <c r="O28" s="460"/>
      <c r="P28" s="460"/>
      <c r="Q28" s="460"/>
      <c r="R28" s="460"/>
      <c r="S28" s="460"/>
      <c r="T28" s="460"/>
      <c r="U28" s="460"/>
      <c r="V28" s="460"/>
      <c r="W28" s="460"/>
      <c r="X28" s="460"/>
      <c r="Y28" s="460"/>
      <c r="Z28" s="460"/>
      <c r="AA28" s="460"/>
      <c r="AB28" s="461"/>
      <c r="AC28" s="462" t="s">
        <v>331</v>
      </c>
      <c r="AD28" s="463"/>
      <c r="AE28" s="463"/>
      <c r="AF28" s="463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9" t="s">
        <v>73</v>
      </c>
      <c r="B29" s="430"/>
      <c r="C29" s="434" t="s">
        <v>332</v>
      </c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  <c r="AA29" s="435"/>
      <c r="AB29" s="456"/>
      <c r="AC29" s="431" t="s">
        <v>333</v>
      </c>
      <c r="AD29" s="432"/>
      <c r="AE29" s="432"/>
      <c r="AF29" s="432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93" orientation="landscape" r:id="rId1"/>
  <headerFooter>
    <oddHeader>&amp;L24.sz.melléklet a 10/2015.(VI.19.)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79" t="s">
        <v>978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15" t="s">
        <v>370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>
        <v>2</v>
      </c>
      <c r="D12" s="38">
        <v>2920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>
        <v>2</v>
      </c>
      <c r="D13" s="38">
        <v>2920</v>
      </c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>
        <v>5</v>
      </c>
      <c r="D16" s="38">
        <v>18976</v>
      </c>
      <c r="E16" s="38"/>
      <c r="F16" s="38"/>
      <c r="G16" s="38">
        <v>2474</v>
      </c>
      <c r="H16" s="38"/>
      <c r="I16" s="38">
        <v>33</v>
      </c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>
        <v>1</v>
      </c>
      <c r="D19" s="38">
        <v>4681</v>
      </c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10</v>
      </c>
      <c r="D20" s="39">
        <f t="shared" ref="D20:L20" si="1">SUM(D11:D19)</f>
        <v>29497</v>
      </c>
      <c r="E20" s="39">
        <f t="shared" si="1"/>
        <v>0</v>
      </c>
      <c r="F20" s="39">
        <f t="shared" si="1"/>
        <v>0</v>
      </c>
      <c r="G20" s="39">
        <f t="shared" si="1"/>
        <v>2474</v>
      </c>
      <c r="H20" s="39">
        <f t="shared" si="1"/>
        <v>0</v>
      </c>
      <c r="I20" s="39">
        <f t="shared" si="1"/>
        <v>33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10</v>
      </c>
      <c r="D28" s="39">
        <f t="shared" ref="D28:L28" si="4">D10+D20+D23+D27</f>
        <v>29497</v>
      </c>
      <c r="E28" s="39">
        <f t="shared" si="4"/>
        <v>0</v>
      </c>
      <c r="F28" s="39">
        <f t="shared" si="4"/>
        <v>0</v>
      </c>
      <c r="G28" s="39">
        <f t="shared" si="4"/>
        <v>2474</v>
      </c>
      <c r="H28" s="39">
        <f t="shared" si="4"/>
        <v>0</v>
      </c>
      <c r="I28" s="39">
        <f t="shared" si="4"/>
        <v>33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&amp;L25.sz.melléklet a 10/2015.(VI.19.)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C4" sqref="C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1" t="s">
        <v>790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1">
      <c r="A6" s="63" t="s">
        <v>4</v>
      </c>
      <c r="B6" s="64" t="s">
        <v>677</v>
      </c>
      <c r="C6" s="65">
        <f>'B1-B7 M.Óvoda'!AH13</f>
        <v>0</v>
      </c>
      <c r="D6" s="203"/>
      <c r="E6" s="203"/>
      <c r="F6" s="203"/>
      <c r="G6" s="64" t="s">
        <v>643</v>
      </c>
      <c r="H6" s="66">
        <f>'K1-K8 M.Óvoda'!AH25</f>
        <v>31930</v>
      </c>
      <c r="I6" s="203">
        <f>H6</f>
        <v>31930</v>
      </c>
      <c r="J6" s="203"/>
      <c r="K6" s="203"/>
    </row>
    <row r="7" spans="1:11">
      <c r="A7" s="67" t="s">
        <v>5</v>
      </c>
      <c r="B7" s="68" t="s">
        <v>678</v>
      </c>
      <c r="C7" s="69">
        <f>'B1-B7 M.Óvoda'!AH19</f>
        <v>0</v>
      </c>
      <c r="D7" s="204"/>
      <c r="E7" s="204"/>
      <c r="F7" s="204"/>
      <c r="G7" s="68" t="s">
        <v>644</v>
      </c>
      <c r="H7" s="70">
        <f>'K1-K8 M.Óvoda'!AH26</f>
        <v>8632</v>
      </c>
      <c r="I7" s="203">
        <f t="shared" ref="I7:I10" si="0">H7</f>
        <v>8632</v>
      </c>
      <c r="J7" s="204"/>
      <c r="K7" s="203"/>
    </row>
    <row r="8" spans="1:11">
      <c r="A8" s="67" t="s">
        <v>6</v>
      </c>
      <c r="B8" s="68" t="s">
        <v>642</v>
      </c>
      <c r="C8" s="69">
        <f>'B1-B7 M.Óvoda'!AH39</f>
        <v>0</v>
      </c>
      <c r="D8" s="204"/>
      <c r="E8" s="204"/>
      <c r="F8" s="204"/>
      <c r="G8" s="68" t="s">
        <v>645</v>
      </c>
      <c r="H8" s="70">
        <f>'K1-K8 M.Óvoda'!AH51</f>
        <v>4221</v>
      </c>
      <c r="I8" s="203">
        <f t="shared" si="0"/>
        <v>4221</v>
      </c>
      <c r="J8" s="204"/>
      <c r="K8" s="203"/>
    </row>
    <row r="9" spans="1:11">
      <c r="A9" s="67" t="s">
        <v>280</v>
      </c>
      <c r="B9" s="71" t="s">
        <v>460</v>
      </c>
      <c r="C9" s="69">
        <f>'B1-B7 M.Óvoda'!AH50</f>
        <v>0</v>
      </c>
      <c r="D9" s="204"/>
      <c r="E9" s="204"/>
      <c r="F9" s="204"/>
      <c r="G9" s="68" t="s">
        <v>646</v>
      </c>
      <c r="H9" s="70">
        <f>'K1-K8 M.Óvoda'!AH60</f>
        <v>0</v>
      </c>
      <c r="I9" s="203">
        <f t="shared" si="0"/>
        <v>0</v>
      </c>
      <c r="J9" s="204"/>
      <c r="K9" s="203"/>
    </row>
    <row r="10" spans="1:11">
      <c r="A10" s="67" t="s">
        <v>281</v>
      </c>
      <c r="B10" s="68" t="s">
        <v>679</v>
      </c>
      <c r="C10" s="69">
        <f>'B1-B7 M.Óvoda'!AH60</f>
        <v>0</v>
      </c>
      <c r="D10" s="204"/>
      <c r="E10" s="204"/>
      <c r="F10" s="204"/>
      <c r="G10" s="68" t="s">
        <v>647</v>
      </c>
      <c r="H10" s="70">
        <f>'K1-K8 M.Óvoda'!AH73</f>
        <v>0</v>
      </c>
      <c r="I10" s="203">
        <f t="shared" si="0"/>
        <v>0</v>
      </c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0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44783</v>
      </c>
      <c r="I13" s="80">
        <f t="shared" ref="I13:K13" si="2">SUM(I6:I12)</f>
        <v>44783</v>
      </c>
      <c r="J13" s="80">
        <f t="shared" si="2"/>
        <v>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44783</v>
      </c>
      <c r="D14" s="83">
        <f t="shared" ref="D14:E14" si="3">SUM(D15:D18)</f>
        <v>44783</v>
      </c>
      <c r="E14" s="83">
        <f t="shared" si="3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M.Óvoda'!AH24-H56</f>
        <v>44783</v>
      </c>
      <c r="D18" s="209">
        <f>C18</f>
        <v>44783</v>
      </c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44783</v>
      </c>
      <c r="D22" s="79">
        <f t="shared" ref="D22:F22" si="4">+D14+D19</f>
        <v>44783</v>
      </c>
      <c r="E22" s="79">
        <f t="shared" si="4"/>
        <v>0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44783</v>
      </c>
      <c r="D23" s="79">
        <f t="shared" ref="D23:F23" si="5">+D13+D22</f>
        <v>44783</v>
      </c>
      <c r="E23" s="79">
        <f t="shared" si="5"/>
        <v>0</v>
      </c>
      <c r="F23" s="79">
        <f t="shared" si="5"/>
        <v>0</v>
      </c>
      <c r="G23" s="91" t="s">
        <v>668</v>
      </c>
      <c r="H23" s="80">
        <f>+H13+H22</f>
        <v>44783</v>
      </c>
      <c r="I23" s="80">
        <f t="shared" ref="I23:K23" si="6">+I13+I22</f>
        <v>44783</v>
      </c>
      <c r="J23" s="80">
        <f t="shared" si="6"/>
        <v>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44783</v>
      </c>
      <c r="D25" s="95">
        <f t="shared" ref="D25:F25" si="7">+D23+D24</f>
        <v>44783</v>
      </c>
      <c r="E25" s="95">
        <f t="shared" si="7"/>
        <v>0</v>
      </c>
      <c r="F25" s="95">
        <f t="shared" si="7"/>
        <v>0</v>
      </c>
      <c r="G25" s="94" t="s">
        <v>672</v>
      </c>
      <c r="H25" s="95">
        <f>+H23+H24</f>
        <v>44783</v>
      </c>
      <c r="I25" s="95">
        <f t="shared" ref="I25:K25" si="8">+I23+I24</f>
        <v>44783</v>
      </c>
      <c r="J25" s="95">
        <f t="shared" si="8"/>
        <v>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44783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21" t="s">
        <v>791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M.Óvoda'!AH81</f>
        <v>100</v>
      </c>
      <c r="I34" s="203"/>
      <c r="J34" s="203">
        <f>H34</f>
        <v>100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>
        <f>'K1-K8 M.Óvoda'!AH86</f>
        <v>0</v>
      </c>
      <c r="I35" s="203"/>
      <c r="J35" s="203">
        <f>H35</f>
        <v>0</v>
      </c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>
        <f>'K1-K8 M.Óvoda'!AH95</f>
        <v>0</v>
      </c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100</v>
      </c>
      <c r="I40" s="80">
        <f t="shared" ref="I40:K40" si="9">+I34+I35+I36+I38+I39</f>
        <v>0</v>
      </c>
      <c r="J40" s="80">
        <f t="shared" si="9"/>
        <v>100</v>
      </c>
      <c r="K40" s="80">
        <f t="shared" si="9"/>
        <v>0</v>
      </c>
    </row>
    <row r="41" spans="1:11">
      <c r="A41" s="100" t="s">
        <v>583</v>
      </c>
      <c r="B41" s="101" t="s">
        <v>684</v>
      </c>
      <c r="C41" s="102">
        <f>+C42+C43+C44+C45+C46</f>
        <v>100</v>
      </c>
      <c r="D41" s="102">
        <f t="shared" ref="D41:F41" si="10">+D42+D43+D44+D45+D46</f>
        <v>0</v>
      </c>
      <c r="E41" s="102">
        <f t="shared" si="10"/>
        <v>100</v>
      </c>
      <c r="F41" s="102">
        <f t="shared" si="10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>
        <f>H56</f>
        <v>100</v>
      </c>
      <c r="D46" s="186"/>
      <c r="E46" s="186">
        <f>C46</f>
        <v>100</v>
      </c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100</v>
      </c>
      <c r="D53" s="79">
        <f t="shared" ref="D53:F53" si="11">+D41+D47</f>
        <v>0</v>
      </c>
      <c r="E53" s="79">
        <f t="shared" si="11"/>
        <v>100</v>
      </c>
      <c r="F53" s="79">
        <f t="shared" si="11"/>
        <v>0</v>
      </c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100</v>
      </c>
      <c r="D54" s="79">
        <f t="shared" ref="D54:F54" si="12">+D40+D53</f>
        <v>0</v>
      </c>
      <c r="E54" s="79">
        <f t="shared" si="12"/>
        <v>100</v>
      </c>
      <c r="F54" s="79">
        <f t="shared" si="12"/>
        <v>0</v>
      </c>
      <c r="G54" s="91" t="s">
        <v>702</v>
      </c>
      <c r="H54" s="80">
        <f>+H40+H53</f>
        <v>100</v>
      </c>
      <c r="I54" s="80">
        <f t="shared" ref="I54:K54" si="13">+I40+I53</f>
        <v>0</v>
      </c>
      <c r="J54" s="80">
        <f t="shared" si="13"/>
        <v>100</v>
      </c>
      <c r="K54" s="80">
        <f t="shared" si="13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100</v>
      </c>
      <c r="D56" s="95">
        <f t="shared" ref="D56:F56" si="14">+D54+D55</f>
        <v>0</v>
      </c>
      <c r="E56" s="95">
        <f t="shared" si="14"/>
        <v>100</v>
      </c>
      <c r="F56" s="95">
        <f t="shared" si="14"/>
        <v>0</v>
      </c>
      <c r="G56" s="94" t="s">
        <v>704</v>
      </c>
      <c r="H56" s="95">
        <f>+H54+H55</f>
        <v>100</v>
      </c>
      <c r="I56" s="95">
        <f t="shared" ref="I56:K56" si="15">+I54+I55</f>
        <v>0</v>
      </c>
      <c r="J56" s="95">
        <f t="shared" si="15"/>
        <v>100</v>
      </c>
      <c r="K56" s="95">
        <f t="shared" si="15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100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44883</v>
      </c>
      <c r="D63" s="212"/>
      <c r="E63" s="212"/>
      <c r="F63" s="212"/>
      <c r="G63" s="94" t="s">
        <v>704</v>
      </c>
      <c r="H63" s="95">
        <f>H56+H25</f>
        <v>44883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10/2015.(VI.19.)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64" t="s">
        <v>979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  <c r="AG1" s="464"/>
      <c r="AH1" s="464"/>
    </row>
    <row r="2" spans="1:34">
      <c r="AG2" s="411" t="s">
        <v>279</v>
      </c>
      <c r="AH2" s="412"/>
    </row>
    <row r="3" spans="1:34" ht="42.75" customHeight="1">
      <c r="A3" s="366" t="s">
        <v>1</v>
      </c>
      <c r="B3" s="367"/>
      <c r="C3" s="368" t="s">
        <v>374</v>
      </c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70"/>
      <c r="AG3" s="333" t="s">
        <v>277</v>
      </c>
      <c r="AH3" s="334" t="s">
        <v>969</v>
      </c>
    </row>
    <row r="4" spans="1:34">
      <c r="A4" s="371" t="s">
        <v>4</v>
      </c>
      <c r="B4" s="371"/>
      <c r="C4" s="372" t="s">
        <v>5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6" t="s">
        <v>6</v>
      </c>
      <c r="AH4" s="37" t="s">
        <v>280</v>
      </c>
    </row>
    <row r="5" spans="1:34">
      <c r="A5" s="362" t="s">
        <v>7</v>
      </c>
      <c r="B5" s="362"/>
      <c r="C5" s="363" t="s">
        <v>545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5"/>
      <c r="AG5" s="38">
        <f>'B1-B7 EAK'!AG65</f>
        <v>48710</v>
      </c>
      <c r="AH5" s="38">
        <f>'B1-B7 EAK'!AH65</f>
        <v>52215</v>
      </c>
    </row>
    <row r="6" spans="1:34">
      <c r="A6" s="362" t="s">
        <v>10</v>
      </c>
      <c r="B6" s="362"/>
      <c r="C6" s="363" t="s">
        <v>546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5"/>
      <c r="AG6" s="38">
        <f>'K1-K8 EAK'!AG96</f>
        <v>93865</v>
      </c>
      <c r="AH6" s="38">
        <f>'K1-K8 EAK'!AH96</f>
        <v>95986</v>
      </c>
    </row>
    <row r="7" spans="1:34">
      <c r="A7" s="375" t="s">
        <v>547</v>
      </c>
      <c r="B7" s="375"/>
      <c r="C7" s="376" t="s">
        <v>548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7"/>
      <c r="AF7" s="378"/>
      <c r="AG7" s="38">
        <f>AG5-AG6</f>
        <v>-45155</v>
      </c>
      <c r="AH7" s="38">
        <f>AH5-AH6</f>
        <v>-43771</v>
      </c>
    </row>
    <row r="8" spans="1:34">
      <c r="A8" s="362" t="s">
        <v>13</v>
      </c>
      <c r="B8" s="362"/>
      <c r="C8" s="363" t="s">
        <v>549</v>
      </c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5"/>
      <c r="AG8" s="38">
        <f>'B8 EAK'!AG31</f>
        <v>45155</v>
      </c>
      <c r="AH8" s="38">
        <f>'B8 EAK'!AH31</f>
        <v>43771</v>
      </c>
    </row>
    <row r="9" spans="1:34">
      <c r="A9" s="362" t="s">
        <v>16</v>
      </c>
      <c r="B9" s="362"/>
      <c r="C9" s="363" t="s">
        <v>550</v>
      </c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5"/>
      <c r="AG9" s="38">
        <f>'K9 EAK'!AG29</f>
        <v>0</v>
      </c>
      <c r="AH9" s="38">
        <f>'K9 EAK'!AH29</f>
        <v>0</v>
      </c>
    </row>
    <row r="10" spans="1:34">
      <c r="A10" s="375" t="s">
        <v>551</v>
      </c>
      <c r="B10" s="375"/>
      <c r="C10" s="376" t="s">
        <v>552</v>
      </c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8"/>
      <c r="AG10" s="38">
        <f>AG8-AG9</f>
        <v>45155</v>
      </c>
      <c r="AH10" s="38">
        <f>AH8-AH9</f>
        <v>43771</v>
      </c>
    </row>
    <row r="11" spans="1:34">
      <c r="A11" s="375" t="s">
        <v>553</v>
      </c>
      <c r="B11" s="375"/>
      <c r="C11" s="376" t="s">
        <v>554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U11" s="377"/>
      <c r="V11" s="377"/>
      <c r="W11" s="377"/>
      <c r="X11" s="377"/>
      <c r="Y11" s="377"/>
      <c r="Z11" s="377"/>
      <c r="AA11" s="377"/>
      <c r="AB11" s="377"/>
      <c r="AC11" s="377"/>
      <c r="AD11" s="377"/>
      <c r="AE11" s="377"/>
      <c r="AF11" s="378"/>
      <c r="AG11" s="38">
        <f>AG7+AG10</f>
        <v>0</v>
      </c>
      <c r="AH11" s="38">
        <f>AH7+AH10</f>
        <v>0</v>
      </c>
    </row>
    <row r="12" spans="1:34">
      <c r="A12" s="362" t="s">
        <v>19</v>
      </c>
      <c r="B12" s="362"/>
      <c r="C12" s="363" t="s">
        <v>555</v>
      </c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5"/>
      <c r="AG12" s="38"/>
      <c r="AH12" s="38"/>
    </row>
    <row r="13" spans="1:34">
      <c r="A13" s="362" t="s">
        <v>22</v>
      </c>
      <c r="B13" s="362"/>
      <c r="C13" s="363" t="s">
        <v>556</v>
      </c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5"/>
      <c r="AG13" s="38"/>
      <c r="AH13" s="38"/>
    </row>
    <row r="14" spans="1:34">
      <c r="A14" s="375" t="s">
        <v>557</v>
      </c>
      <c r="B14" s="375"/>
      <c r="C14" s="376" t="s">
        <v>558</v>
      </c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8"/>
      <c r="AG14" s="38">
        <f>AG12-AG13</f>
        <v>0</v>
      </c>
      <c r="AH14" s="38">
        <f>AH12-AH13</f>
        <v>0</v>
      </c>
    </row>
    <row r="15" spans="1:34">
      <c r="A15" s="362" t="s">
        <v>25</v>
      </c>
      <c r="B15" s="362"/>
      <c r="C15" s="363" t="s">
        <v>559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5"/>
      <c r="AG15" s="38"/>
      <c r="AH15" s="38"/>
    </row>
    <row r="16" spans="1:34">
      <c r="A16" s="362" t="s">
        <v>28</v>
      </c>
      <c r="B16" s="362"/>
      <c r="C16" s="363" t="s">
        <v>560</v>
      </c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5"/>
      <c r="AG16" s="38"/>
      <c r="AH16" s="38"/>
    </row>
    <row r="17" spans="1:34">
      <c r="A17" s="375" t="s">
        <v>561</v>
      </c>
      <c r="B17" s="375"/>
      <c r="C17" s="376" t="s">
        <v>562</v>
      </c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  <c r="AA17" s="377"/>
      <c r="AB17" s="377"/>
      <c r="AC17" s="377"/>
      <c r="AD17" s="377"/>
      <c r="AE17" s="377"/>
      <c r="AF17" s="378"/>
      <c r="AG17" s="38">
        <f>AG15-AG16</f>
        <v>0</v>
      </c>
      <c r="AH17" s="38">
        <f>AH15-AH16</f>
        <v>0</v>
      </c>
    </row>
    <row r="18" spans="1:34">
      <c r="A18" s="375" t="s">
        <v>563</v>
      </c>
      <c r="B18" s="375"/>
      <c r="C18" s="376" t="s">
        <v>564</v>
      </c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377"/>
      <c r="AE18" s="377"/>
      <c r="AF18" s="378"/>
      <c r="AG18" s="38">
        <f>AG14+AG17</f>
        <v>0</v>
      </c>
      <c r="AH18" s="38">
        <f>AH14+AH17</f>
        <v>0</v>
      </c>
    </row>
    <row r="19" spans="1:34">
      <c r="A19" s="375" t="s">
        <v>565</v>
      </c>
      <c r="B19" s="375"/>
      <c r="C19" s="376" t="s">
        <v>566</v>
      </c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377"/>
      <c r="Y19" s="377"/>
      <c r="Z19" s="377"/>
      <c r="AA19" s="377"/>
      <c r="AB19" s="377"/>
      <c r="AC19" s="377"/>
      <c r="AD19" s="377"/>
      <c r="AE19" s="377"/>
      <c r="AF19" s="378"/>
      <c r="AG19" s="38">
        <f>AG11+AG18</f>
        <v>0</v>
      </c>
      <c r="AH19" s="38">
        <f>AH11+AH18</f>
        <v>0</v>
      </c>
    </row>
    <row r="20" spans="1:34">
      <c r="A20" s="375" t="s">
        <v>567</v>
      </c>
      <c r="B20" s="375"/>
      <c r="C20" s="376" t="s">
        <v>568</v>
      </c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8"/>
      <c r="AG20" s="38"/>
      <c r="AH20" s="38"/>
    </row>
    <row r="21" spans="1:34">
      <c r="A21" s="375" t="s">
        <v>569</v>
      </c>
      <c r="B21" s="375"/>
      <c r="C21" s="376" t="s">
        <v>570</v>
      </c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/>
      <c r="U21" s="377"/>
      <c r="V21" s="377"/>
      <c r="W21" s="377"/>
      <c r="X21" s="377"/>
      <c r="Y21" s="377"/>
      <c r="Z21" s="377"/>
      <c r="AA21" s="377"/>
      <c r="AB21" s="377"/>
      <c r="AC21" s="377"/>
      <c r="AD21" s="377"/>
      <c r="AE21" s="377"/>
      <c r="AF21" s="378"/>
      <c r="AG21" s="38">
        <f>AG11-AG20</f>
        <v>0</v>
      </c>
      <c r="AH21" s="38">
        <f>AH11-AH20</f>
        <v>0</v>
      </c>
    </row>
  </sheetData>
  <mergeCells count="40">
    <mergeCell ref="A1:AH1"/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A12:B12"/>
    <mergeCell ref="C12:AF12"/>
    <mergeCell ref="A13:B13"/>
    <mergeCell ref="C13:AF13"/>
    <mergeCell ref="A14:B14"/>
    <mergeCell ref="C14:AF14"/>
    <mergeCell ref="A15:B15"/>
    <mergeCell ref="C15:AF15"/>
    <mergeCell ref="A16:B16"/>
    <mergeCell ref="C16:AF16"/>
    <mergeCell ref="A17:B17"/>
    <mergeCell ref="C17:AF17"/>
    <mergeCell ref="A21:B21"/>
    <mergeCell ref="C21:AF21"/>
    <mergeCell ref="A18:B18"/>
    <mergeCell ref="C18:AF18"/>
    <mergeCell ref="A19:B19"/>
    <mergeCell ref="C19:AF19"/>
    <mergeCell ref="A20:B20"/>
    <mergeCell ref="C20:AF20"/>
  </mergeCells>
  <pageMargins left="0.7" right="0.7" top="0.75" bottom="0.75" header="0.3" footer="0.3"/>
  <pageSetup paperSize="9" orientation="portrait" r:id="rId1"/>
  <headerFooter>
    <oddHeader>&amp;L27.sz.melléklet a 10/2015.(VI.19.)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AH28" sqref="AH2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79" t="s">
        <v>1057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80"/>
      <c r="AG1" s="380"/>
      <c r="AH1" s="381"/>
    </row>
    <row r="2" spans="1:34">
      <c r="AG2" s="382" t="s">
        <v>279</v>
      </c>
      <c r="AH2" s="383"/>
    </row>
    <row r="3" spans="1:34" ht="42.75" customHeight="1">
      <c r="A3" s="366" t="s">
        <v>1</v>
      </c>
      <c r="B3" s="367"/>
      <c r="C3" s="368" t="s">
        <v>374</v>
      </c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70"/>
      <c r="AG3" s="333" t="s">
        <v>277</v>
      </c>
      <c r="AH3" s="334" t="s">
        <v>1075</v>
      </c>
    </row>
    <row r="4" spans="1:34">
      <c r="A4" s="371" t="s">
        <v>4</v>
      </c>
      <c r="B4" s="371"/>
      <c r="C4" s="372" t="s">
        <v>5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6" t="s">
        <v>6</v>
      </c>
      <c r="AH4" s="37" t="s">
        <v>280</v>
      </c>
    </row>
    <row r="5" spans="1:34">
      <c r="A5" s="362" t="s">
        <v>7</v>
      </c>
      <c r="B5" s="362"/>
      <c r="C5" s="363" t="s">
        <v>545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5"/>
      <c r="AG5" s="38">
        <v>1882209</v>
      </c>
      <c r="AH5" s="38">
        <f>'B1-B7'!AH64</f>
        <v>1878809</v>
      </c>
    </row>
    <row r="6" spans="1:34">
      <c r="A6" s="362" t="s">
        <v>10</v>
      </c>
      <c r="B6" s="362"/>
      <c r="C6" s="363" t="s">
        <v>546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5"/>
      <c r="AG6" s="38">
        <v>1884929</v>
      </c>
      <c r="AH6" s="38">
        <f>'K1-K8'!AH96</f>
        <v>1946090</v>
      </c>
    </row>
    <row r="7" spans="1:34">
      <c r="A7" s="375" t="s">
        <v>547</v>
      </c>
      <c r="B7" s="375"/>
      <c r="C7" s="376" t="s">
        <v>548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7"/>
      <c r="AF7" s="378"/>
      <c r="AG7" s="38">
        <f>AG5-AG6</f>
        <v>-2720</v>
      </c>
      <c r="AH7" s="38">
        <f>AH5-AH6</f>
        <v>-67281</v>
      </c>
    </row>
    <row r="8" spans="1:34">
      <c r="A8" s="362" t="s">
        <v>13</v>
      </c>
      <c r="B8" s="362"/>
      <c r="C8" s="363" t="s">
        <v>549</v>
      </c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5"/>
      <c r="AG8" s="38">
        <f>'B8'!AG30</f>
        <v>155828</v>
      </c>
      <c r="AH8" s="38">
        <f>'B8'!AH30</f>
        <v>198771</v>
      </c>
    </row>
    <row r="9" spans="1:34">
      <c r="A9" s="362" t="s">
        <v>16</v>
      </c>
      <c r="B9" s="362"/>
      <c r="C9" s="363" t="s">
        <v>550</v>
      </c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5"/>
      <c r="AG9" s="38">
        <f>'K9'!AG28</f>
        <v>153108</v>
      </c>
      <c r="AH9" s="38">
        <f>'K9'!AH28</f>
        <v>131490</v>
      </c>
    </row>
    <row r="10" spans="1:34">
      <c r="A10" s="375" t="s">
        <v>551</v>
      </c>
      <c r="B10" s="375"/>
      <c r="C10" s="376" t="s">
        <v>552</v>
      </c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8"/>
      <c r="AG10" s="38">
        <f>AG8-AG9</f>
        <v>2720</v>
      </c>
      <c r="AH10" s="38">
        <f>AH8-AH9</f>
        <v>67281</v>
      </c>
    </row>
    <row r="11" spans="1:34">
      <c r="A11" s="375" t="s">
        <v>553</v>
      </c>
      <c r="B11" s="375"/>
      <c r="C11" s="376" t="s">
        <v>554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U11" s="377"/>
      <c r="V11" s="377"/>
      <c r="W11" s="377"/>
      <c r="X11" s="377"/>
      <c r="Y11" s="377"/>
      <c r="Z11" s="377"/>
      <c r="AA11" s="377"/>
      <c r="AB11" s="377"/>
      <c r="AC11" s="377"/>
      <c r="AD11" s="377"/>
      <c r="AE11" s="377"/>
      <c r="AF11" s="378"/>
      <c r="AG11" s="38">
        <f>AG7+AG10</f>
        <v>0</v>
      </c>
      <c r="AH11" s="38">
        <f>AH7+AH10</f>
        <v>0</v>
      </c>
    </row>
    <row r="12" spans="1:34">
      <c r="A12" s="362" t="s">
        <v>19</v>
      </c>
      <c r="B12" s="362"/>
      <c r="C12" s="363" t="s">
        <v>555</v>
      </c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5"/>
      <c r="AG12" s="38"/>
      <c r="AH12" s="38"/>
    </row>
    <row r="13" spans="1:34">
      <c r="A13" s="362" t="s">
        <v>22</v>
      </c>
      <c r="B13" s="362"/>
      <c r="C13" s="363" t="s">
        <v>556</v>
      </c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5"/>
      <c r="AG13" s="38"/>
      <c r="AH13" s="38"/>
    </row>
    <row r="14" spans="1:34">
      <c r="A14" s="375" t="s">
        <v>557</v>
      </c>
      <c r="B14" s="375"/>
      <c r="C14" s="376" t="s">
        <v>558</v>
      </c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8"/>
      <c r="AG14" s="38">
        <f>AG12-AG13</f>
        <v>0</v>
      </c>
      <c r="AH14" s="38">
        <f>AH12-AH13</f>
        <v>0</v>
      </c>
    </row>
    <row r="15" spans="1:34">
      <c r="A15" s="362" t="s">
        <v>25</v>
      </c>
      <c r="B15" s="362"/>
      <c r="C15" s="363" t="s">
        <v>559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5"/>
      <c r="AG15" s="38"/>
      <c r="AH15" s="38"/>
    </row>
    <row r="16" spans="1:34">
      <c r="A16" s="362" t="s">
        <v>28</v>
      </c>
      <c r="B16" s="362"/>
      <c r="C16" s="363" t="s">
        <v>560</v>
      </c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5"/>
      <c r="AG16" s="38"/>
      <c r="AH16" s="38"/>
    </row>
    <row r="17" spans="1:34">
      <c r="A17" s="375" t="s">
        <v>561</v>
      </c>
      <c r="B17" s="375"/>
      <c r="C17" s="376" t="s">
        <v>562</v>
      </c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  <c r="AA17" s="377"/>
      <c r="AB17" s="377"/>
      <c r="AC17" s="377"/>
      <c r="AD17" s="377"/>
      <c r="AE17" s="377"/>
      <c r="AF17" s="378"/>
      <c r="AG17" s="38">
        <f>AG15-AG16</f>
        <v>0</v>
      </c>
      <c r="AH17" s="38">
        <f>AH15-AH16</f>
        <v>0</v>
      </c>
    </row>
    <row r="18" spans="1:34">
      <c r="A18" s="375" t="s">
        <v>563</v>
      </c>
      <c r="B18" s="375"/>
      <c r="C18" s="376" t="s">
        <v>564</v>
      </c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377"/>
      <c r="AE18" s="377"/>
      <c r="AF18" s="378"/>
      <c r="AG18" s="38">
        <f>AG14+AG17</f>
        <v>0</v>
      </c>
      <c r="AH18" s="38">
        <f>AH14+AH17</f>
        <v>0</v>
      </c>
    </row>
    <row r="19" spans="1:34">
      <c r="A19" s="375" t="s">
        <v>565</v>
      </c>
      <c r="B19" s="375"/>
      <c r="C19" s="376" t="s">
        <v>566</v>
      </c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377"/>
      <c r="Y19" s="377"/>
      <c r="Z19" s="377"/>
      <c r="AA19" s="377"/>
      <c r="AB19" s="377"/>
      <c r="AC19" s="377"/>
      <c r="AD19" s="377"/>
      <c r="AE19" s="377"/>
      <c r="AF19" s="378"/>
      <c r="AG19" s="38">
        <f>AG11+AG18</f>
        <v>0</v>
      </c>
      <c r="AH19" s="38">
        <f>AH11+AH18</f>
        <v>0</v>
      </c>
    </row>
    <row r="20" spans="1:34">
      <c r="A20" s="375" t="s">
        <v>567</v>
      </c>
      <c r="B20" s="375"/>
      <c r="C20" s="376" t="s">
        <v>568</v>
      </c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8"/>
      <c r="AG20" s="38"/>
      <c r="AH20" s="38"/>
    </row>
    <row r="21" spans="1:34">
      <c r="A21" s="375" t="s">
        <v>569</v>
      </c>
      <c r="B21" s="375"/>
      <c r="C21" s="376" t="s">
        <v>570</v>
      </c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/>
      <c r="U21" s="377"/>
      <c r="V21" s="377"/>
      <c r="W21" s="377"/>
      <c r="X21" s="377"/>
      <c r="Y21" s="377"/>
      <c r="Z21" s="377"/>
      <c r="AA21" s="377"/>
      <c r="AB21" s="377"/>
      <c r="AC21" s="377"/>
      <c r="AD21" s="377"/>
      <c r="AE21" s="377"/>
      <c r="AF21" s="378"/>
      <c r="AG21" s="38">
        <f>AG11-AG20</f>
        <v>0</v>
      </c>
      <c r="AH21" s="38">
        <f>AH11-AH20</f>
        <v>0</v>
      </c>
    </row>
    <row r="24" spans="1:34">
      <c r="AH24">
        <f>AH5+AH8</f>
        <v>2077580</v>
      </c>
    </row>
    <row r="25" spans="1:34">
      <c r="AH25">
        <f>AH6+AH9</f>
        <v>2077580</v>
      </c>
    </row>
  </sheetData>
  <mergeCells count="40"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  <mergeCell ref="A13:B13"/>
    <mergeCell ref="C13:AF13"/>
    <mergeCell ref="A14:B14"/>
    <mergeCell ref="C14:AF14"/>
    <mergeCell ref="A11:B11"/>
    <mergeCell ref="C11:AF11"/>
    <mergeCell ref="A12:B12"/>
    <mergeCell ref="C12:AF12"/>
    <mergeCell ref="A9:B9"/>
    <mergeCell ref="C9:AF9"/>
    <mergeCell ref="A10:B10"/>
    <mergeCell ref="C10:AF10"/>
    <mergeCell ref="A7:B7"/>
    <mergeCell ref="C7:AF7"/>
    <mergeCell ref="A8:B8"/>
    <mergeCell ref="C8:AF8"/>
    <mergeCell ref="A5:B5"/>
    <mergeCell ref="C5:AF5"/>
    <mergeCell ref="A6:B6"/>
    <mergeCell ref="C6:AF6"/>
    <mergeCell ref="A3:B3"/>
    <mergeCell ref="C3:AF3"/>
    <mergeCell ref="A4:B4"/>
    <mergeCell ref="C4:AF4"/>
  </mergeCells>
  <pageMargins left="0.7" right="0.7" top="0.75" bottom="0.75" header="0.3" footer="0.3"/>
  <pageSetup paperSize="9" orientation="portrait" horizontalDpi="300" verticalDpi="300" r:id="rId1"/>
  <headerFooter>
    <oddHeader xml:space="preserve">&amp;L1.sz.melléklet a 10/2015.(VI.19.)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4" sqref="A4:AF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91" t="s">
        <v>979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373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75" customHeight="1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562" t="s">
        <v>279</v>
      </c>
      <c r="AH4" s="562"/>
      <c r="AI4" s="561" t="s">
        <v>572</v>
      </c>
      <c r="AJ4" s="551"/>
      <c r="AK4" s="561" t="s">
        <v>573</v>
      </c>
      <c r="AL4" s="551"/>
      <c r="AM4" s="561" t="s">
        <v>574</v>
      </c>
      <c r="AN4" s="551"/>
    </row>
    <row r="5" spans="1:40" ht="36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0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6" t="s">
        <v>6</v>
      </c>
      <c r="AD6" s="398"/>
      <c r="AE6" s="398"/>
      <c r="AF6" s="399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4" t="s">
        <v>7</v>
      </c>
      <c r="B7" s="374"/>
      <c r="C7" s="400" t="s">
        <v>376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2"/>
      <c r="AC7" s="388" t="s">
        <v>377</v>
      </c>
      <c r="AD7" s="389"/>
      <c r="AE7" s="389"/>
      <c r="AF7" s="39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74"/>
      <c r="C8" s="385" t="s">
        <v>378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7"/>
      <c r="AC8" s="388" t="s">
        <v>379</v>
      </c>
      <c r="AD8" s="389"/>
      <c r="AE8" s="389"/>
      <c r="AF8" s="390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74"/>
      <c r="C9" s="385" t="s">
        <v>380</v>
      </c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7"/>
      <c r="AC9" s="388" t="s">
        <v>381</v>
      </c>
      <c r="AD9" s="389"/>
      <c r="AE9" s="389"/>
      <c r="AF9" s="39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74"/>
      <c r="C10" s="385" t="s">
        <v>382</v>
      </c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7"/>
      <c r="AC10" s="388" t="s">
        <v>383</v>
      </c>
      <c r="AD10" s="389"/>
      <c r="AE10" s="389"/>
      <c r="AF10" s="390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4" t="s">
        <v>19</v>
      </c>
      <c r="B11" s="374"/>
      <c r="C11" s="385" t="s">
        <v>384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7"/>
      <c r="AC11" s="388" t="s">
        <v>385</v>
      </c>
      <c r="AD11" s="389"/>
      <c r="AE11" s="389"/>
      <c r="AF11" s="390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74"/>
      <c r="C12" s="385" t="s">
        <v>386</v>
      </c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7"/>
      <c r="AC12" s="388" t="s">
        <v>387</v>
      </c>
      <c r="AD12" s="389"/>
      <c r="AE12" s="389"/>
      <c r="AF12" s="390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13" t="s">
        <v>25</v>
      </c>
      <c r="B13" s="414"/>
      <c r="C13" s="415" t="s">
        <v>388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18" t="s">
        <v>389</v>
      </c>
      <c r="AD13" s="419"/>
      <c r="AE13" s="419"/>
      <c r="AF13" s="420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4" t="s">
        <v>28</v>
      </c>
      <c r="B14" s="374"/>
      <c r="C14" s="385" t="s">
        <v>390</v>
      </c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7"/>
      <c r="AC14" s="388" t="s">
        <v>391</v>
      </c>
      <c r="AD14" s="389"/>
      <c r="AE14" s="389"/>
      <c r="AF14" s="390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74"/>
      <c r="C15" s="385" t="s">
        <v>392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388" t="s">
        <v>393</v>
      </c>
      <c r="AD15" s="389"/>
      <c r="AE15" s="389"/>
      <c r="AF15" s="390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4" t="s">
        <v>34</v>
      </c>
      <c r="B16" s="374"/>
      <c r="C16" s="385" t="s">
        <v>394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8" t="s">
        <v>395</v>
      </c>
      <c r="AD16" s="389"/>
      <c r="AE16" s="389"/>
      <c r="AF16" s="39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74"/>
      <c r="C17" s="385" t="s">
        <v>396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8" t="s">
        <v>397</v>
      </c>
      <c r="AD17" s="389"/>
      <c r="AE17" s="389"/>
      <c r="AF17" s="39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74"/>
      <c r="C18" s="385" t="s">
        <v>398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388" t="s">
        <v>399</v>
      </c>
      <c r="AD18" s="389"/>
      <c r="AE18" s="389"/>
      <c r="AF18" s="390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413" t="s">
        <v>43</v>
      </c>
      <c r="B19" s="414"/>
      <c r="C19" s="415" t="s">
        <v>400</v>
      </c>
      <c r="D19" s="416"/>
      <c r="E19" s="416"/>
      <c r="F19" s="416"/>
      <c r="G19" s="416"/>
      <c r="H19" s="416"/>
      <c r="I19" s="416"/>
      <c r="J19" s="416"/>
      <c r="K19" s="416"/>
      <c r="L19" s="416"/>
      <c r="M19" s="416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16"/>
      <c r="AB19" s="417"/>
      <c r="AC19" s="418" t="s">
        <v>401</v>
      </c>
      <c r="AD19" s="419"/>
      <c r="AE19" s="419"/>
      <c r="AF19" s="420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4" t="s">
        <v>46</v>
      </c>
      <c r="B20" s="374"/>
      <c r="C20" s="385" t="s">
        <v>402</v>
      </c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388" t="s">
        <v>403</v>
      </c>
      <c r="AD20" s="389"/>
      <c r="AE20" s="389"/>
      <c r="AF20" s="390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74"/>
      <c r="C21" s="385" t="s">
        <v>404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388" t="s">
        <v>405</v>
      </c>
      <c r="AD21" s="389"/>
      <c r="AE21" s="389"/>
      <c r="AF21" s="390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74"/>
      <c r="C22" s="385" t="s">
        <v>406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388" t="s">
        <v>407</v>
      </c>
      <c r="AD22" s="389"/>
      <c r="AE22" s="389"/>
      <c r="AF22" s="390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4" t="s">
        <v>55</v>
      </c>
      <c r="B23" s="374"/>
      <c r="C23" s="385" t="s">
        <v>408</v>
      </c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7"/>
      <c r="AC23" s="388" t="s">
        <v>409</v>
      </c>
      <c r="AD23" s="389"/>
      <c r="AE23" s="389"/>
      <c r="AF23" s="390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74"/>
      <c r="C24" s="385" t="s">
        <v>410</v>
      </c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7"/>
      <c r="AC24" s="388" t="s">
        <v>411</v>
      </c>
      <c r="AD24" s="389"/>
      <c r="AE24" s="389"/>
      <c r="AF24" s="390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13" t="s">
        <v>61</v>
      </c>
      <c r="B25" s="414"/>
      <c r="C25" s="415" t="s">
        <v>412</v>
      </c>
      <c r="D25" s="416"/>
      <c r="E25" s="416"/>
      <c r="F25" s="416"/>
      <c r="G25" s="416"/>
      <c r="H25" s="416"/>
      <c r="I25" s="416"/>
      <c r="J25" s="416"/>
      <c r="K25" s="416"/>
      <c r="L25" s="416"/>
      <c r="M25" s="416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16"/>
      <c r="AB25" s="417"/>
      <c r="AC25" s="418" t="s">
        <v>413</v>
      </c>
      <c r="AD25" s="419"/>
      <c r="AE25" s="419"/>
      <c r="AF25" s="420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4" t="s">
        <v>64</v>
      </c>
      <c r="B26" s="374"/>
      <c r="C26" s="385" t="s">
        <v>414</v>
      </c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7"/>
      <c r="AC26" s="388" t="s">
        <v>415</v>
      </c>
      <c r="AD26" s="389"/>
      <c r="AE26" s="389"/>
      <c r="AF26" s="390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74"/>
      <c r="C27" s="385" t="s">
        <v>416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388" t="s">
        <v>417</v>
      </c>
      <c r="AD27" s="389"/>
      <c r="AE27" s="389"/>
      <c r="AF27" s="390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13" t="s">
        <v>70</v>
      </c>
      <c r="B28" s="414"/>
      <c r="C28" s="415" t="s">
        <v>418</v>
      </c>
      <c r="D28" s="416"/>
      <c r="E28" s="416"/>
      <c r="F28" s="416"/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16"/>
      <c r="AB28" s="417"/>
      <c r="AC28" s="418" t="s">
        <v>419</v>
      </c>
      <c r="AD28" s="419"/>
      <c r="AE28" s="419"/>
      <c r="AF28" s="420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4" t="s">
        <v>73</v>
      </c>
      <c r="B29" s="374"/>
      <c r="C29" s="385" t="s">
        <v>420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388" t="s">
        <v>421</v>
      </c>
      <c r="AD29" s="389"/>
      <c r="AE29" s="389"/>
      <c r="AF29" s="390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4" t="s">
        <v>76</v>
      </c>
      <c r="B30" s="374"/>
      <c r="C30" s="385" t="s">
        <v>422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7"/>
      <c r="AC30" s="388" t="s">
        <v>423</v>
      </c>
      <c r="AD30" s="389"/>
      <c r="AE30" s="389"/>
      <c r="AF30" s="390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4" t="s">
        <v>79</v>
      </c>
      <c r="B31" s="374"/>
      <c r="C31" s="385" t="s">
        <v>424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388" t="s">
        <v>425</v>
      </c>
      <c r="AD31" s="389"/>
      <c r="AE31" s="389"/>
      <c r="AF31" s="390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4" t="s">
        <v>82</v>
      </c>
      <c r="B32" s="374"/>
      <c r="C32" s="385" t="s">
        <v>426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388" t="s">
        <v>427</v>
      </c>
      <c r="AD32" s="389"/>
      <c r="AE32" s="389"/>
      <c r="AF32" s="390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4" t="s">
        <v>85</v>
      </c>
      <c r="B33" s="374"/>
      <c r="C33" s="385" t="s">
        <v>428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7"/>
      <c r="AC33" s="388" t="s">
        <v>429</v>
      </c>
      <c r="AD33" s="389"/>
      <c r="AE33" s="389"/>
      <c r="AF33" s="390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4" t="s">
        <v>88</v>
      </c>
      <c r="B34" s="374"/>
      <c r="C34" s="385" t="s">
        <v>430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388" t="s">
        <v>431</v>
      </c>
      <c r="AD34" s="389"/>
      <c r="AE34" s="389"/>
      <c r="AF34" s="390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4" t="s">
        <v>91</v>
      </c>
      <c r="B35" s="374"/>
      <c r="C35" s="385" t="s">
        <v>432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388" t="s">
        <v>433</v>
      </c>
      <c r="AD35" s="389"/>
      <c r="AE35" s="389"/>
      <c r="AF35" s="390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4" t="s">
        <v>94</v>
      </c>
      <c r="B36" s="374"/>
      <c r="C36" s="385" t="s">
        <v>434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388" t="s">
        <v>435</v>
      </c>
      <c r="AD36" s="389"/>
      <c r="AE36" s="389"/>
      <c r="AF36" s="390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13" t="s">
        <v>97</v>
      </c>
      <c r="B37" s="414"/>
      <c r="C37" s="415" t="s">
        <v>436</v>
      </c>
      <c r="D37" s="416"/>
      <c r="E37" s="416"/>
      <c r="F37" s="416"/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16"/>
      <c r="T37" s="416"/>
      <c r="U37" s="416"/>
      <c r="V37" s="416"/>
      <c r="W37" s="416"/>
      <c r="X37" s="416"/>
      <c r="Y37" s="416"/>
      <c r="Z37" s="416"/>
      <c r="AA37" s="416"/>
      <c r="AB37" s="417"/>
      <c r="AC37" s="418" t="s">
        <v>437</v>
      </c>
      <c r="AD37" s="419"/>
      <c r="AE37" s="419"/>
      <c r="AF37" s="420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4" t="s">
        <v>100</v>
      </c>
      <c r="B38" s="374"/>
      <c r="C38" s="385" t="s">
        <v>438</v>
      </c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  <c r="AA38" s="386"/>
      <c r="AB38" s="387"/>
      <c r="AC38" s="388" t="s">
        <v>439</v>
      </c>
      <c r="AD38" s="389"/>
      <c r="AE38" s="389"/>
      <c r="AF38" s="390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413" t="s">
        <v>103</v>
      </c>
      <c r="B39" s="414"/>
      <c r="C39" s="415" t="s">
        <v>440</v>
      </c>
      <c r="D39" s="416"/>
      <c r="E39" s="416"/>
      <c r="F39" s="416"/>
      <c r="G39" s="416"/>
      <c r="H39" s="416"/>
      <c r="I39" s="416"/>
      <c r="J39" s="416"/>
      <c r="K39" s="416"/>
      <c r="L39" s="416"/>
      <c r="M39" s="416"/>
      <c r="N39" s="416"/>
      <c r="O39" s="416"/>
      <c r="P39" s="416"/>
      <c r="Q39" s="416"/>
      <c r="R39" s="416"/>
      <c r="S39" s="416"/>
      <c r="T39" s="416"/>
      <c r="U39" s="416"/>
      <c r="V39" s="416"/>
      <c r="W39" s="416"/>
      <c r="X39" s="416"/>
      <c r="Y39" s="416"/>
      <c r="Z39" s="416"/>
      <c r="AA39" s="416"/>
      <c r="AB39" s="417"/>
      <c r="AC39" s="418" t="s">
        <v>441</v>
      </c>
      <c r="AD39" s="419"/>
      <c r="AE39" s="419"/>
      <c r="AF39" s="420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4" t="s">
        <v>106</v>
      </c>
      <c r="B40" s="374"/>
      <c r="C40" s="421" t="s">
        <v>442</v>
      </c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422"/>
      <c r="AB40" s="423"/>
      <c r="AC40" s="388" t="s">
        <v>443</v>
      </c>
      <c r="AD40" s="389"/>
      <c r="AE40" s="389"/>
      <c r="AF40" s="390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4" t="s">
        <v>109</v>
      </c>
      <c r="B41" s="374"/>
      <c r="C41" s="421" t="s">
        <v>444</v>
      </c>
      <c r="D41" s="422"/>
      <c r="E41" s="422"/>
      <c r="F41" s="422"/>
      <c r="G41" s="422"/>
      <c r="H41" s="422"/>
      <c r="I41" s="422"/>
      <c r="J41" s="422"/>
      <c r="K41" s="422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/>
      <c r="Y41" s="422"/>
      <c r="Z41" s="422"/>
      <c r="AA41" s="422"/>
      <c r="AB41" s="423"/>
      <c r="AC41" s="388" t="s">
        <v>445</v>
      </c>
      <c r="AD41" s="389"/>
      <c r="AE41" s="389"/>
      <c r="AF41" s="390"/>
      <c r="AG41" s="11">
        <f t="shared" si="12"/>
        <v>190</v>
      </c>
      <c r="AH41" s="12">
        <f t="shared" si="12"/>
        <v>107</v>
      </c>
      <c r="AI41" s="11"/>
      <c r="AJ41" s="12"/>
      <c r="AK41" s="11"/>
      <c r="AL41" s="12"/>
      <c r="AM41" s="11">
        <v>190</v>
      </c>
      <c r="AN41" s="12">
        <v>107</v>
      </c>
    </row>
    <row r="42" spans="1:40">
      <c r="A42" s="384" t="s">
        <v>112</v>
      </c>
      <c r="B42" s="374"/>
      <c r="C42" s="421" t="s">
        <v>446</v>
      </c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/>
      <c r="Y42" s="422"/>
      <c r="Z42" s="422"/>
      <c r="AA42" s="422"/>
      <c r="AB42" s="423"/>
      <c r="AC42" s="388" t="s">
        <v>447</v>
      </c>
      <c r="AD42" s="389"/>
      <c r="AE42" s="389"/>
      <c r="AF42" s="390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4" t="s">
        <v>115</v>
      </c>
      <c r="B43" s="374"/>
      <c r="C43" s="421" t="s">
        <v>448</v>
      </c>
      <c r="D43" s="422"/>
      <c r="E43" s="422"/>
      <c r="F43" s="422"/>
      <c r="G43" s="422"/>
      <c r="H43" s="422"/>
      <c r="I43" s="422"/>
      <c r="J43" s="422"/>
      <c r="K43" s="422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/>
      <c r="Y43" s="422"/>
      <c r="Z43" s="422"/>
      <c r="AA43" s="422"/>
      <c r="AB43" s="423"/>
      <c r="AC43" s="388" t="s">
        <v>449</v>
      </c>
      <c r="AD43" s="389"/>
      <c r="AE43" s="389"/>
      <c r="AF43" s="390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4" t="s">
        <v>118</v>
      </c>
      <c r="B44" s="374"/>
      <c r="C44" s="421" t="s">
        <v>450</v>
      </c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  <c r="AB44" s="423"/>
      <c r="AC44" s="388" t="s">
        <v>451</v>
      </c>
      <c r="AD44" s="389"/>
      <c r="AE44" s="389"/>
      <c r="AF44" s="390"/>
      <c r="AG44" s="11">
        <f t="shared" si="12"/>
        <v>47921</v>
      </c>
      <c r="AH44" s="12">
        <f t="shared" si="12"/>
        <v>51621</v>
      </c>
      <c r="AI44" s="11">
        <v>47355</v>
      </c>
      <c r="AJ44" s="12">
        <v>51052</v>
      </c>
      <c r="AK44" s="11">
        <v>426</v>
      </c>
      <c r="AL44" s="12">
        <v>449</v>
      </c>
      <c r="AM44" s="11">
        <v>140</v>
      </c>
      <c r="AN44" s="12">
        <v>120</v>
      </c>
    </row>
    <row r="45" spans="1:40">
      <c r="A45" s="384" t="s">
        <v>121</v>
      </c>
      <c r="B45" s="374"/>
      <c r="C45" s="421" t="s">
        <v>452</v>
      </c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B45" s="423"/>
      <c r="AC45" s="388" t="s">
        <v>453</v>
      </c>
      <c r="AD45" s="389"/>
      <c r="AE45" s="389"/>
      <c r="AF45" s="390"/>
      <c r="AG45" s="11">
        <f t="shared" si="12"/>
        <v>204</v>
      </c>
      <c r="AH45" s="12">
        <f t="shared" si="12"/>
        <v>182</v>
      </c>
      <c r="AI45" s="11"/>
      <c r="AJ45" s="12"/>
      <c r="AK45" s="11">
        <v>115</v>
      </c>
      <c r="AL45" s="12">
        <v>121</v>
      </c>
      <c r="AM45" s="11">
        <v>89</v>
      </c>
      <c r="AN45" s="12">
        <v>61</v>
      </c>
    </row>
    <row r="46" spans="1:40">
      <c r="A46" s="384" t="s">
        <v>124</v>
      </c>
      <c r="B46" s="374"/>
      <c r="C46" s="421" t="s">
        <v>454</v>
      </c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B46" s="423"/>
      <c r="AC46" s="388" t="s">
        <v>455</v>
      </c>
      <c r="AD46" s="389"/>
      <c r="AE46" s="389"/>
      <c r="AF46" s="390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4" t="s">
        <v>127</v>
      </c>
      <c r="B47" s="374"/>
      <c r="C47" s="421" t="s">
        <v>456</v>
      </c>
      <c r="D47" s="422"/>
      <c r="E47" s="422"/>
      <c r="F47" s="422"/>
      <c r="G47" s="422"/>
      <c r="H47" s="422"/>
      <c r="I47" s="422"/>
      <c r="J47" s="422"/>
      <c r="K47" s="422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B47" s="423"/>
      <c r="AC47" s="388" t="s">
        <v>457</v>
      </c>
      <c r="AD47" s="389"/>
      <c r="AE47" s="389"/>
      <c r="AF47" s="390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84" t="s">
        <v>130</v>
      </c>
      <c r="B48" s="374"/>
      <c r="C48" s="421" t="s">
        <v>458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B48" s="423"/>
      <c r="AC48" s="388" t="s">
        <v>459</v>
      </c>
      <c r="AD48" s="389"/>
      <c r="AE48" s="389"/>
      <c r="AF48" s="390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4" t="s">
        <v>133</v>
      </c>
      <c r="B49" s="374"/>
      <c r="C49" s="421" t="s">
        <v>460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388" t="s">
        <v>461</v>
      </c>
      <c r="AD49" s="389"/>
      <c r="AE49" s="389"/>
      <c r="AF49" s="390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13" t="s">
        <v>136</v>
      </c>
      <c r="B50" s="414"/>
      <c r="C50" s="425" t="s">
        <v>462</v>
      </c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  <c r="AB50" s="427"/>
      <c r="AC50" s="418" t="s">
        <v>463</v>
      </c>
      <c r="AD50" s="419"/>
      <c r="AE50" s="419"/>
      <c r="AF50" s="420"/>
      <c r="AG50" s="13">
        <f>SUM(AG40:AG49)</f>
        <v>48315</v>
      </c>
      <c r="AH50" s="14">
        <f t="shared" ref="AH50:AN50" si="13">SUM(AH40:AH49)</f>
        <v>51915</v>
      </c>
      <c r="AI50" s="13">
        <f t="shared" si="13"/>
        <v>47355</v>
      </c>
      <c r="AJ50" s="14">
        <f t="shared" si="13"/>
        <v>51057</v>
      </c>
      <c r="AK50" s="13">
        <f t="shared" si="13"/>
        <v>541</v>
      </c>
      <c r="AL50" s="14">
        <f t="shared" si="13"/>
        <v>570</v>
      </c>
      <c r="AM50" s="13">
        <f t="shared" si="13"/>
        <v>419</v>
      </c>
      <c r="AN50" s="14">
        <f t="shared" si="13"/>
        <v>288</v>
      </c>
    </row>
    <row r="51" spans="1:40">
      <c r="A51" s="384">
        <v>45</v>
      </c>
      <c r="B51" s="424"/>
      <c r="C51" s="421" t="s">
        <v>464</v>
      </c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/>
      <c r="Y51" s="422"/>
      <c r="Z51" s="422"/>
      <c r="AA51" s="422"/>
      <c r="AB51" s="423"/>
      <c r="AC51" s="388" t="s">
        <v>465</v>
      </c>
      <c r="AD51" s="389"/>
      <c r="AE51" s="389"/>
      <c r="AF51" s="390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4">
        <v>46</v>
      </c>
      <c r="B52" s="424"/>
      <c r="C52" s="421" t="s">
        <v>466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388" t="s">
        <v>467</v>
      </c>
      <c r="AD52" s="389"/>
      <c r="AE52" s="389"/>
      <c r="AF52" s="390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4">
        <v>47</v>
      </c>
      <c r="B53" s="424"/>
      <c r="C53" s="421" t="s">
        <v>468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388" t="s">
        <v>469</v>
      </c>
      <c r="AD53" s="389"/>
      <c r="AE53" s="389"/>
      <c r="AF53" s="390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4">
        <v>48</v>
      </c>
      <c r="B54" s="424"/>
      <c r="C54" s="421" t="s">
        <v>470</v>
      </c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3"/>
      <c r="AC54" s="388" t="s">
        <v>471</v>
      </c>
      <c r="AD54" s="389"/>
      <c r="AE54" s="389"/>
      <c r="AF54" s="390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4">
        <v>49</v>
      </c>
      <c r="B55" s="424"/>
      <c r="C55" s="421" t="s">
        <v>472</v>
      </c>
      <c r="D55" s="422"/>
      <c r="E55" s="422"/>
      <c r="F55" s="422"/>
      <c r="G55" s="422"/>
      <c r="H55" s="422"/>
      <c r="I55" s="422"/>
      <c r="J55" s="422"/>
      <c r="K55" s="422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  <c r="W55" s="422"/>
      <c r="X55" s="422"/>
      <c r="Y55" s="422"/>
      <c r="Z55" s="422"/>
      <c r="AA55" s="422"/>
      <c r="AB55" s="423"/>
      <c r="AC55" s="388" t="s">
        <v>473</v>
      </c>
      <c r="AD55" s="389"/>
      <c r="AE55" s="389"/>
      <c r="AF55" s="390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13">
        <v>50</v>
      </c>
      <c r="B56" s="428"/>
      <c r="C56" s="415" t="s">
        <v>474</v>
      </c>
      <c r="D56" s="416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16"/>
      <c r="AB56" s="417"/>
      <c r="AC56" s="418" t="s">
        <v>475</v>
      </c>
      <c r="AD56" s="419"/>
      <c r="AE56" s="419"/>
      <c r="AF56" s="420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4">
        <v>51</v>
      </c>
      <c r="B57" s="424"/>
      <c r="C57" s="421" t="s">
        <v>476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388" t="s">
        <v>477</v>
      </c>
      <c r="AD57" s="389"/>
      <c r="AE57" s="389"/>
      <c r="AF57" s="390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4">
        <v>52</v>
      </c>
      <c r="B58" s="424"/>
      <c r="C58" s="385" t="s">
        <v>478</v>
      </c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6"/>
      <c r="AA58" s="386"/>
      <c r="AB58" s="387"/>
      <c r="AC58" s="388" t="s">
        <v>479</v>
      </c>
      <c r="AD58" s="389"/>
      <c r="AE58" s="389"/>
      <c r="AF58" s="390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4">
        <v>53</v>
      </c>
      <c r="B59" s="424"/>
      <c r="C59" s="421" t="s">
        <v>480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388" t="s">
        <v>481</v>
      </c>
      <c r="AD59" s="389"/>
      <c r="AE59" s="389"/>
      <c r="AF59" s="390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13">
        <v>54</v>
      </c>
      <c r="B60" s="428"/>
      <c r="C60" s="415" t="s">
        <v>482</v>
      </c>
      <c r="D60" s="416"/>
      <c r="E60" s="416"/>
      <c r="F60" s="416"/>
      <c r="G60" s="416"/>
      <c r="H60" s="416"/>
      <c r="I60" s="416"/>
      <c r="J60" s="416"/>
      <c r="K60" s="416"/>
      <c r="L60" s="416"/>
      <c r="M60" s="416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16"/>
      <c r="AB60" s="417"/>
      <c r="AC60" s="418" t="s">
        <v>483</v>
      </c>
      <c r="AD60" s="419"/>
      <c r="AE60" s="419"/>
      <c r="AF60" s="420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4">
        <v>55</v>
      </c>
      <c r="B61" s="424"/>
      <c r="C61" s="421" t="s">
        <v>484</v>
      </c>
      <c r="D61" s="42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422"/>
      <c r="Z61" s="422"/>
      <c r="AA61" s="422"/>
      <c r="AB61" s="423"/>
      <c r="AC61" s="388" t="s">
        <v>485</v>
      </c>
      <c r="AD61" s="389"/>
      <c r="AE61" s="389"/>
      <c r="AF61" s="390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4">
        <v>56</v>
      </c>
      <c r="B62" s="424"/>
      <c r="C62" s="385" t="s">
        <v>486</v>
      </c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  <c r="Q62" s="386"/>
      <c r="R62" s="386"/>
      <c r="S62" s="386"/>
      <c r="T62" s="386"/>
      <c r="U62" s="386"/>
      <c r="V62" s="386"/>
      <c r="W62" s="386"/>
      <c r="X62" s="386"/>
      <c r="Y62" s="386"/>
      <c r="Z62" s="386"/>
      <c r="AA62" s="386"/>
      <c r="AB62" s="387"/>
      <c r="AC62" s="388" t="s">
        <v>487</v>
      </c>
      <c r="AD62" s="389"/>
      <c r="AE62" s="389"/>
      <c r="AF62" s="390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4">
        <v>57</v>
      </c>
      <c r="B63" s="424"/>
      <c r="C63" s="421" t="s">
        <v>488</v>
      </c>
      <c r="D63" s="422"/>
      <c r="E63" s="422"/>
      <c r="F63" s="422"/>
      <c r="G63" s="422"/>
      <c r="H63" s="422"/>
      <c r="I63" s="422"/>
      <c r="J63" s="422"/>
      <c r="K63" s="422"/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  <c r="W63" s="422"/>
      <c r="X63" s="422"/>
      <c r="Y63" s="422"/>
      <c r="Z63" s="422"/>
      <c r="AA63" s="422"/>
      <c r="AB63" s="423"/>
      <c r="AC63" s="388" t="s">
        <v>489</v>
      </c>
      <c r="AD63" s="389"/>
      <c r="AE63" s="389"/>
      <c r="AF63" s="390"/>
      <c r="AG63" s="11">
        <f t="shared" si="18"/>
        <v>395</v>
      </c>
      <c r="AH63" s="12">
        <f t="shared" si="18"/>
        <v>300</v>
      </c>
      <c r="AI63" s="11">
        <v>395</v>
      </c>
      <c r="AJ63" s="12">
        <v>300</v>
      </c>
      <c r="AK63" s="11"/>
      <c r="AL63" s="12"/>
      <c r="AM63" s="11"/>
      <c r="AN63" s="12"/>
    </row>
    <row r="64" spans="1:40" s="15" customFormat="1" ht="15.75" thickBot="1">
      <c r="A64" s="436">
        <v>58</v>
      </c>
      <c r="B64" s="437"/>
      <c r="C64" s="438" t="s">
        <v>490</v>
      </c>
      <c r="D64" s="439"/>
      <c r="E64" s="439"/>
      <c r="F64" s="439"/>
      <c r="G64" s="439"/>
      <c r="H64" s="439"/>
      <c r="I64" s="439"/>
      <c r="J64" s="439"/>
      <c r="K64" s="439"/>
      <c r="L64" s="439"/>
      <c r="M64" s="439"/>
      <c r="N64" s="439"/>
      <c r="O64" s="439"/>
      <c r="P64" s="439"/>
      <c r="Q64" s="439"/>
      <c r="R64" s="439"/>
      <c r="S64" s="439"/>
      <c r="T64" s="439"/>
      <c r="U64" s="439"/>
      <c r="V64" s="439"/>
      <c r="W64" s="439"/>
      <c r="X64" s="439"/>
      <c r="Y64" s="439"/>
      <c r="Z64" s="439"/>
      <c r="AA64" s="439"/>
      <c r="AB64" s="440"/>
      <c r="AC64" s="441" t="s">
        <v>491</v>
      </c>
      <c r="AD64" s="442"/>
      <c r="AE64" s="442"/>
      <c r="AF64" s="443"/>
      <c r="AG64" s="17">
        <f>SUM(AG61:AG63)</f>
        <v>395</v>
      </c>
      <c r="AH64" s="18">
        <f t="shared" ref="AH64:AN64" si="19">SUM(AH61:AH63)</f>
        <v>300</v>
      </c>
      <c r="AI64" s="17">
        <f t="shared" si="19"/>
        <v>395</v>
      </c>
      <c r="AJ64" s="18">
        <f t="shared" si="19"/>
        <v>300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9">
        <v>59</v>
      </c>
      <c r="B65" s="430"/>
      <c r="C65" s="431" t="s">
        <v>492</v>
      </c>
      <c r="D65" s="432"/>
      <c r="E65" s="432"/>
      <c r="F65" s="432"/>
      <c r="G65" s="432"/>
      <c r="H65" s="432"/>
      <c r="I65" s="432"/>
      <c r="J65" s="432"/>
      <c r="K65" s="432"/>
      <c r="L65" s="432"/>
      <c r="M65" s="432"/>
      <c r="N65" s="432"/>
      <c r="O65" s="432"/>
      <c r="P65" s="432"/>
      <c r="Q65" s="432"/>
      <c r="R65" s="432"/>
      <c r="S65" s="432"/>
      <c r="T65" s="432"/>
      <c r="U65" s="432"/>
      <c r="V65" s="432"/>
      <c r="W65" s="432"/>
      <c r="X65" s="432"/>
      <c r="Y65" s="432"/>
      <c r="Z65" s="432"/>
      <c r="AA65" s="432"/>
      <c r="AB65" s="433"/>
      <c r="AC65" s="434" t="s">
        <v>493</v>
      </c>
      <c r="AD65" s="435"/>
      <c r="AE65" s="435"/>
      <c r="AF65" s="456"/>
      <c r="AG65" s="19">
        <f>AG19+AG25+AG39+AG50+AG56+AG60+AG64</f>
        <v>48710</v>
      </c>
      <c r="AH65" s="20">
        <f t="shared" ref="AH65:AN65" si="20">AH19+AH25+AH39+AH50+AH56+AH60+AH64</f>
        <v>52215</v>
      </c>
      <c r="AI65" s="19">
        <f t="shared" si="20"/>
        <v>47750</v>
      </c>
      <c r="AJ65" s="20">
        <f t="shared" si="20"/>
        <v>51357</v>
      </c>
      <c r="AK65" s="19">
        <f t="shared" si="20"/>
        <v>541</v>
      </c>
      <c r="AL65" s="20">
        <f t="shared" si="20"/>
        <v>570</v>
      </c>
      <c r="AM65" s="19">
        <f t="shared" si="20"/>
        <v>419</v>
      </c>
      <c r="AN65" s="21">
        <f t="shared" si="20"/>
        <v>288</v>
      </c>
    </row>
  </sheetData>
  <mergeCells count="192"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</mergeCells>
  <pageMargins left="0.25" right="0.25" top="0.75" bottom="0.75" header="0.3" footer="0.3"/>
  <pageSetup paperSize="9" scale="56" orientation="portrait" r:id="rId1"/>
  <headerFooter>
    <oddHeader>&amp;L28.sz.melléklet a 10/2015.(VI.19.)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4" sqref="A4:AF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91" t="s">
        <v>979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494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57" customHeight="1">
      <c r="A4" s="403" t="s">
        <v>375</v>
      </c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562" t="s">
        <v>279</v>
      </c>
      <c r="AH4" s="562"/>
      <c r="AI4" s="561" t="s">
        <v>571</v>
      </c>
      <c r="AJ4" s="551"/>
      <c r="AK4" s="447"/>
      <c r="AL4" s="447"/>
      <c r="AM4" s="447"/>
      <c r="AN4" s="447"/>
    </row>
    <row r="5" spans="1:40" ht="40.5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50" t="s">
        <v>495</v>
      </c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2"/>
      <c r="AC7" s="385" t="s">
        <v>496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497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498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50" t="s">
        <v>499</v>
      </c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2"/>
      <c r="AC9" s="385" t="s">
        <v>500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501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502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21" t="s">
        <v>503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3"/>
      <c r="AC11" s="385" t="s">
        <v>504</v>
      </c>
      <c r="AD11" s="386"/>
      <c r="AE11" s="386"/>
      <c r="AF11" s="386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505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506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507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508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50" t="s">
        <v>509</v>
      </c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2"/>
      <c r="AC14" s="385" t="s">
        <v>510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511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512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385" t="s">
        <v>513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5" t="s">
        <v>514</v>
      </c>
      <c r="AD16" s="386"/>
      <c r="AE16" s="386"/>
      <c r="AF16" s="386"/>
      <c r="AG16" s="11">
        <f t="shared" si="2"/>
        <v>0</v>
      </c>
      <c r="AH16" s="12">
        <f t="shared" si="2"/>
        <v>19</v>
      </c>
      <c r="AI16" s="11"/>
      <c r="AJ16" s="12">
        <v>19</v>
      </c>
      <c r="AK16" s="11"/>
      <c r="AL16" s="12"/>
      <c r="AM16" s="11"/>
      <c r="AN16" s="12"/>
    </row>
    <row r="17" spans="1:40">
      <c r="A17" s="384" t="s">
        <v>37</v>
      </c>
      <c r="B17" s="424"/>
      <c r="C17" s="385" t="s">
        <v>515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5" t="s">
        <v>516</v>
      </c>
      <c r="AD17" s="386"/>
      <c r="AE17" s="386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13" t="s">
        <v>40</v>
      </c>
      <c r="B18" s="428"/>
      <c r="C18" s="415" t="s">
        <v>517</v>
      </c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7"/>
      <c r="AC18" s="415" t="s">
        <v>518</v>
      </c>
      <c r="AD18" s="416"/>
      <c r="AE18" s="416"/>
      <c r="AF18" s="416"/>
      <c r="AG18" s="13">
        <f>SUM(AG16:AG17)</f>
        <v>0</v>
      </c>
      <c r="AH18" s="14">
        <f t="shared" ref="AH18:AN18" si="4">SUM(AH16:AH17)</f>
        <v>19</v>
      </c>
      <c r="AI18" s="13">
        <f t="shared" si="4"/>
        <v>0</v>
      </c>
      <c r="AJ18" s="14">
        <f t="shared" si="4"/>
        <v>19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4" t="s">
        <v>43</v>
      </c>
      <c r="B19" s="424"/>
      <c r="C19" s="450" t="s">
        <v>519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520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521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522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523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524</v>
      </c>
      <c r="AD21" s="386"/>
      <c r="AE21" s="386"/>
      <c r="AF21" s="386"/>
      <c r="AG21" s="11">
        <f t="shared" si="2"/>
        <v>45155</v>
      </c>
      <c r="AH21" s="12">
        <f t="shared" si="2"/>
        <v>43752</v>
      </c>
      <c r="AI21" s="11">
        <v>45155</v>
      </c>
      <c r="AJ21" s="12">
        <v>43752</v>
      </c>
      <c r="AK21" s="11"/>
      <c r="AL21" s="12"/>
      <c r="AM21" s="11"/>
      <c r="AN21" s="12"/>
    </row>
    <row r="22" spans="1:40">
      <c r="A22" s="384" t="s">
        <v>52</v>
      </c>
      <c r="B22" s="424"/>
      <c r="C22" s="450" t="s">
        <v>525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5" t="s">
        <v>526</v>
      </c>
      <c r="AD22" s="386"/>
      <c r="AE22" s="386"/>
      <c r="AF22" s="386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424"/>
      <c r="C23" s="421" t="s">
        <v>527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385" t="s">
        <v>528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13" t="s">
        <v>58</v>
      </c>
      <c r="B24" s="428"/>
      <c r="C24" s="425" t="s">
        <v>529</v>
      </c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7"/>
      <c r="AC24" s="415" t="s">
        <v>530</v>
      </c>
      <c r="AD24" s="416"/>
      <c r="AE24" s="416"/>
      <c r="AF24" s="416"/>
      <c r="AG24" s="13">
        <f>SUM(AG19:AG23)+AG10+AG15+AG18</f>
        <v>45155</v>
      </c>
      <c r="AH24" s="14">
        <f t="shared" ref="AH24:AN24" si="5">SUM(AH19:AH23)+AH10+AH15+AH18</f>
        <v>43771</v>
      </c>
      <c r="AI24" s="13">
        <f t="shared" si="5"/>
        <v>45155</v>
      </c>
      <c r="AJ24" s="14">
        <f t="shared" si="5"/>
        <v>43771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4" t="s">
        <v>61</v>
      </c>
      <c r="B25" s="424"/>
      <c r="C25" s="421" t="s">
        <v>531</v>
      </c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3"/>
      <c r="AC25" s="385" t="s">
        <v>532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21" t="s">
        <v>533</v>
      </c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3"/>
      <c r="AC26" s="385" t="s">
        <v>534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424"/>
      <c r="C27" s="450" t="s">
        <v>535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5" t="s">
        <v>536</v>
      </c>
      <c r="AD27" s="386"/>
      <c r="AE27" s="386"/>
      <c r="AF27" s="386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424"/>
      <c r="C28" s="450" t="s">
        <v>537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385" t="s">
        <v>538</v>
      </c>
      <c r="AD28" s="386"/>
      <c r="AE28" s="386"/>
      <c r="AF28" s="386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413" t="s">
        <v>73</v>
      </c>
      <c r="B29" s="428"/>
      <c r="C29" s="453" t="s">
        <v>539</v>
      </c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5"/>
      <c r="AC29" s="415" t="s">
        <v>540</v>
      </c>
      <c r="AD29" s="416"/>
      <c r="AE29" s="416"/>
      <c r="AF29" s="416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7" t="s">
        <v>76</v>
      </c>
      <c r="B30" s="458"/>
      <c r="C30" s="459" t="s">
        <v>541</v>
      </c>
      <c r="D30" s="460"/>
      <c r="E30" s="460"/>
      <c r="F30" s="460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60"/>
      <c r="S30" s="460"/>
      <c r="T30" s="460"/>
      <c r="U30" s="460"/>
      <c r="V30" s="460"/>
      <c r="W30" s="460"/>
      <c r="X30" s="460"/>
      <c r="Y30" s="460"/>
      <c r="Z30" s="460"/>
      <c r="AA30" s="460"/>
      <c r="AB30" s="461"/>
      <c r="AC30" s="462" t="s">
        <v>542</v>
      </c>
      <c r="AD30" s="463"/>
      <c r="AE30" s="463"/>
      <c r="AF30" s="463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9" t="s">
        <v>79</v>
      </c>
      <c r="B31" s="430"/>
      <c r="C31" s="434" t="s">
        <v>543</v>
      </c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  <c r="AA31" s="435"/>
      <c r="AB31" s="456"/>
      <c r="AC31" s="431" t="s">
        <v>544</v>
      </c>
      <c r="AD31" s="432"/>
      <c r="AE31" s="432"/>
      <c r="AF31" s="432"/>
      <c r="AG31" s="19">
        <f>AG24+AG29+AG30</f>
        <v>45155</v>
      </c>
      <c r="AH31" s="20">
        <f t="shared" ref="AH31:AN31" si="8">AH24+AH29+AH30</f>
        <v>43771</v>
      </c>
      <c r="AI31" s="19">
        <f t="shared" si="8"/>
        <v>45155</v>
      </c>
      <c r="AJ31" s="20">
        <f t="shared" si="8"/>
        <v>43771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  <mergeCell ref="A6:B6"/>
    <mergeCell ref="C6:AB6"/>
    <mergeCell ref="AC6:AF6"/>
    <mergeCell ref="AK4:AL4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68" orientation="portrait" r:id="rId1"/>
  <headerFooter>
    <oddHeader>&amp;L29.sz.melléklet a 10/2015.(VI.19.)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J49" sqref="AJ49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91" t="s">
        <v>979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6" ht="15.75">
      <c r="A2" s="499" t="s">
        <v>0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0"/>
      <c r="AI2" s="500"/>
      <c r="AJ2" s="500"/>
      <c r="AK2" s="500"/>
      <c r="AL2" s="500"/>
      <c r="AM2" s="500"/>
      <c r="AN2" s="501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9" t="s">
        <v>278</v>
      </c>
      <c r="AJ3" s="519"/>
      <c r="AK3" s="519"/>
      <c r="AL3" s="519"/>
      <c r="AM3" s="519"/>
      <c r="AN3" s="519"/>
    </row>
    <row r="4" spans="1:46" ht="76.5" customHeight="1">
      <c r="A4" s="508"/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62" t="s">
        <v>279</v>
      </c>
      <c r="AH4" s="562"/>
      <c r="AI4" s="561" t="s">
        <v>572</v>
      </c>
      <c r="AJ4" s="551"/>
      <c r="AK4" s="561" t="s">
        <v>573</v>
      </c>
      <c r="AL4" s="551"/>
      <c r="AM4" s="561" t="s">
        <v>574</v>
      </c>
      <c r="AN4" s="551"/>
      <c r="AO4" s="464"/>
      <c r="AP4" s="464"/>
      <c r="AQ4" s="464"/>
      <c r="AR4" s="464"/>
      <c r="AS4" s="464"/>
      <c r="AT4" s="464"/>
    </row>
    <row r="5" spans="1:46" ht="45.75" customHeight="1">
      <c r="A5" s="509" t="s">
        <v>1</v>
      </c>
      <c r="B5" s="510"/>
      <c r="C5" s="368" t="s">
        <v>2</v>
      </c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414"/>
      <c r="AC5" s="563" t="s">
        <v>3</v>
      </c>
      <c r="AD5" s="564"/>
      <c r="AE5" s="564"/>
      <c r="AF5" s="565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6" s="8" customFormat="1" ht="11.25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505"/>
      <c r="AC6" s="506" t="s">
        <v>6</v>
      </c>
      <c r="AD6" s="506"/>
      <c r="AE6" s="506"/>
      <c r="AF6" s="50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9" t="s">
        <v>7</v>
      </c>
      <c r="B7" s="470"/>
      <c r="C7" s="502" t="s">
        <v>8</v>
      </c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  <c r="P7" s="503"/>
      <c r="Q7" s="503"/>
      <c r="R7" s="503"/>
      <c r="S7" s="503"/>
      <c r="T7" s="503"/>
      <c r="U7" s="503"/>
      <c r="V7" s="503"/>
      <c r="W7" s="503"/>
      <c r="X7" s="503"/>
      <c r="Y7" s="503"/>
      <c r="Z7" s="503"/>
      <c r="AA7" s="503"/>
      <c r="AB7" s="504"/>
      <c r="AC7" s="507" t="s">
        <v>9</v>
      </c>
      <c r="AD7" s="507"/>
      <c r="AE7" s="507"/>
      <c r="AF7" s="507"/>
      <c r="AG7" s="11">
        <f>AI7+AK7+AM7</f>
        <v>35729</v>
      </c>
      <c r="AH7" s="12">
        <f>AJ7+AL7+AN7</f>
        <v>36984</v>
      </c>
      <c r="AI7" s="11">
        <v>34317</v>
      </c>
      <c r="AJ7" s="332">
        <v>35520</v>
      </c>
      <c r="AK7" s="11"/>
      <c r="AL7" s="12"/>
      <c r="AM7" s="11">
        <v>1412</v>
      </c>
      <c r="AN7" s="12">
        <v>1464</v>
      </c>
    </row>
    <row r="8" spans="1:46">
      <c r="A8" s="469" t="s">
        <v>10</v>
      </c>
      <c r="B8" s="470"/>
      <c r="C8" s="502" t="s">
        <v>11</v>
      </c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  <c r="P8" s="503"/>
      <c r="Q8" s="503"/>
      <c r="R8" s="503"/>
      <c r="S8" s="503"/>
      <c r="T8" s="503"/>
      <c r="U8" s="503"/>
      <c r="V8" s="503"/>
      <c r="W8" s="503"/>
      <c r="X8" s="503"/>
      <c r="Y8" s="503"/>
      <c r="Z8" s="503"/>
      <c r="AA8" s="503"/>
      <c r="AB8" s="504"/>
      <c r="AC8" s="471" t="s">
        <v>12</v>
      </c>
      <c r="AD8" s="471"/>
      <c r="AE8" s="471"/>
      <c r="AF8" s="471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69" t="s">
        <v>13</v>
      </c>
      <c r="B9" s="470"/>
      <c r="C9" s="502" t="s">
        <v>14</v>
      </c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  <c r="P9" s="503"/>
      <c r="Q9" s="503"/>
      <c r="R9" s="503"/>
      <c r="S9" s="503"/>
      <c r="T9" s="503"/>
      <c r="U9" s="503"/>
      <c r="V9" s="503"/>
      <c r="W9" s="503"/>
      <c r="X9" s="503"/>
      <c r="Y9" s="503"/>
      <c r="Z9" s="503"/>
      <c r="AA9" s="503"/>
      <c r="AB9" s="504"/>
      <c r="AC9" s="471" t="s">
        <v>15</v>
      </c>
      <c r="AD9" s="471"/>
      <c r="AE9" s="471"/>
      <c r="AF9" s="47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69" t="s">
        <v>16</v>
      </c>
      <c r="B10" s="470"/>
      <c r="C10" s="400" t="s">
        <v>17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471" t="s">
        <v>18</v>
      </c>
      <c r="AD10" s="471"/>
      <c r="AE10" s="471"/>
      <c r="AF10" s="471"/>
      <c r="AG10" s="11">
        <f t="shared" si="0"/>
        <v>450</v>
      </c>
      <c r="AH10" s="12">
        <f t="shared" si="0"/>
        <v>1235</v>
      </c>
      <c r="AI10" s="11">
        <v>450</v>
      </c>
      <c r="AJ10" s="12">
        <v>1235</v>
      </c>
      <c r="AK10" s="11"/>
      <c r="AL10" s="12"/>
      <c r="AM10" s="11"/>
      <c r="AN10" s="12"/>
    </row>
    <row r="11" spans="1:46">
      <c r="A11" s="469" t="s">
        <v>19</v>
      </c>
      <c r="B11" s="470"/>
      <c r="C11" s="400" t="s">
        <v>20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471" t="s">
        <v>21</v>
      </c>
      <c r="AD11" s="471"/>
      <c r="AE11" s="471"/>
      <c r="AF11" s="47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69" t="s">
        <v>22</v>
      </c>
      <c r="B12" s="470"/>
      <c r="C12" s="400" t="s">
        <v>23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471" t="s">
        <v>24</v>
      </c>
      <c r="AD12" s="471"/>
      <c r="AE12" s="471"/>
      <c r="AF12" s="47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69" t="s">
        <v>25</v>
      </c>
      <c r="B13" s="470"/>
      <c r="C13" s="400" t="s">
        <v>26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471" t="s">
        <v>27</v>
      </c>
      <c r="AD13" s="471"/>
      <c r="AE13" s="471"/>
      <c r="AF13" s="471"/>
      <c r="AG13" s="11">
        <f t="shared" si="0"/>
        <v>0</v>
      </c>
      <c r="AH13" s="12">
        <f t="shared" si="0"/>
        <v>100</v>
      </c>
      <c r="AI13" s="11"/>
      <c r="AJ13" s="332">
        <v>100</v>
      </c>
      <c r="AK13" s="11"/>
      <c r="AL13" s="12"/>
      <c r="AM13" s="11"/>
      <c r="AN13" s="12"/>
    </row>
    <row r="14" spans="1:46">
      <c r="A14" s="469" t="s">
        <v>28</v>
      </c>
      <c r="B14" s="470"/>
      <c r="C14" s="400" t="s">
        <v>29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471" t="s">
        <v>30</v>
      </c>
      <c r="AD14" s="471"/>
      <c r="AE14" s="471"/>
      <c r="AF14" s="471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69" t="s">
        <v>31</v>
      </c>
      <c r="B15" s="470"/>
      <c r="C15" s="385" t="s">
        <v>32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471" t="s">
        <v>33</v>
      </c>
      <c r="AD15" s="471"/>
      <c r="AE15" s="471"/>
      <c r="AF15" s="471"/>
      <c r="AG15" s="11">
        <f t="shared" si="0"/>
        <v>690</v>
      </c>
      <c r="AH15" s="12">
        <f t="shared" si="0"/>
        <v>740</v>
      </c>
      <c r="AI15" s="11">
        <v>690</v>
      </c>
      <c r="AJ15" s="12">
        <v>740</v>
      </c>
      <c r="AK15" s="11"/>
      <c r="AL15" s="12"/>
      <c r="AM15" s="11"/>
      <c r="AN15" s="12"/>
    </row>
    <row r="16" spans="1:46">
      <c r="A16" s="469" t="s">
        <v>34</v>
      </c>
      <c r="B16" s="470"/>
      <c r="C16" s="385" t="s">
        <v>35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471" t="s">
        <v>36</v>
      </c>
      <c r="AD16" s="471"/>
      <c r="AE16" s="471"/>
      <c r="AF16" s="471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69" t="s">
        <v>37</v>
      </c>
      <c r="B17" s="470"/>
      <c r="C17" s="385" t="s">
        <v>38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471" t="s">
        <v>39</v>
      </c>
      <c r="AD17" s="471"/>
      <c r="AE17" s="471"/>
      <c r="AF17" s="471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69" t="s">
        <v>40</v>
      </c>
      <c r="B18" s="470"/>
      <c r="C18" s="385" t="s">
        <v>41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471" t="s">
        <v>42</v>
      </c>
      <c r="AD18" s="471"/>
      <c r="AE18" s="471"/>
      <c r="AF18" s="471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69" t="s">
        <v>43</v>
      </c>
      <c r="B19" s="470"/>
      <c r="C19" s="385" t="s">
        <v>44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471" t="s">
        <v>45</v>
      </c>
      <c r="AD19" s="471"/>
      <c r="AE19" s="471"/>
      <c r="AF19" s="471"/>
      <c r="AG19" s="11">
        <f t="shared" si="0"/>
        <v>0</v>
      </c>
      <c r="AH19" s="12">
        <f t="shared" si="0"/>
        <v>664</v>
      </c>
      <c r="AI19" s="11"/>
      <c r="AJ19" s="332">
        <v>664</v>
      </c>
      <c r="AK19" s="11"/>
      <c r="AL19" s="12"/>
      <c r="AM19" s="11"/>
      <c r="AN19" s="12"/>
    </row>
    <row r="20" spans="1:40" s="15" customFormat="1">
      <c r="A20" s="478" t="s">
        <v>46</v>
      </c>
      <c r="B20" s="479"/>
      <c r="C20" s="496" t="s">
        <v>47</v>
      </c>
      <c r="D20" s="497"/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  <c r="P20" s="497"/>
      <c r="Q20" s="497"/>
      <c r="R20" s="497"/>
      <c r="S20" s="497"/>
      <c r="T20" s="497"/>
      <c r="U20" s="497"/>
      <c r="V20" s="497"/>
      <c r="W20" s="497"/>
      <c r="X20" s="497"/>
      <c r="Y20" s="497"/>
      <c r="Z20" s="497"/>
      <c r="AA20" s="497"/>
      <c r="AB20" s="498"/>
      <c r="AC20" s="480" t="s">
        <v>48</v>
      </c>
      <c r="AD20" s="480"/>
      <c r="AE20" s="480"/>
      <c r="AF20" s="480"/>
      <c r="AG20" s="13">
        <f>SUM(AG7:AG19)</f>
        <v>36869</v>
      </c>
      <c r="AH20" s="14">
        <f>SUM(AH7:AH19)</f>
        <v>39723</v>
      </c>
      <c r="AI20" s="13">
        <f t="shared" ref="AI20:AN20" si="1">SUM(AI7:AI19)</f>
        <v>35457</v>
      </c>
      <c r="AJ20" s="14">
        <f t="shared" si="1"/>
        <v>38259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1464</v>
      </c>
    </row>
    <row r="21" spans="1:40">
      <c r="A21" s="469" t="s">
        <v>49</v>
      </c>
      <c r="B21" s="470"/>
      <c r="C21" s="385" t="s">
        <v>50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471" t="s">
        <v>51</v>
      </c>
      <c r="AD21" s="471"/>
      <c r="AE21" s="471"/>
      <c r="AF21" s="471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69" t="s">
        <v>52</v>
      </c>
      <c r="B22" s="470"/>
      <c r="C22" s="385" t="s">
        <v>53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471" t="s">
        <v>54</v>
      </c>
      <c r="AD22" s="471"/>
      <c r="AE22" s="471"/>
      <c r="AF22" s="471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69" t="s">
        <v>55</v>
      </c>
      <c r="B23" s="470"/>
      <c r="C23" s="388" t="s">
        <v>56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471" t="s">
        <v>57</v>
      </c>
      <c r="AD23" s="471"/>
      <c r="AE23" s="471"/>
      <c r="AF23" s="471"/>
      <c r="AG23" s="11">
        <f t="shared" si="2"/>
        <v>10</v>
      </c>
      <c r="AH23" s="12">
        <f t="shared" si="2"/>
        <v>0</v>
      </c>
      <c r="AI23" s="11"/>
      <c r="AJ23" s="12"/>
      <c r="AK23" s="11"/>
      <c r="AL23" s="12"/>
      <c r="AM23" s="11">
        <v>10</v>
      </c>
      <c r="AN23" s="12"/>
    </row>
    <row r="24" spans="1:40">
      <c r="A24" s="478" t="s">
        <v>58</v>
      </c>
      <c r="B24" s="479"/>
      <c r="C24" s="415" t="s">
        <v>59</v>
      </c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7"/>
      <c r="AC24" s="480" t="s">
        <v>60</v>
      </c>
      <c r="AD24" s="480"/>
      <c r="AE24" s="480"/>
      <c r="AF24" s="480"/>
      <c r="AG24" s="13">
        <f>SUM(AG21:AG23)</f>
        <v>10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0</v>
      </c>
    </row>
    <row r="25" spans="1:40">
      <c r="A25" s="478" t="s">
        <v>61</v>
      </c>
      <c r="B25" s="479"/>
      <c r="C25" s="496" t="s">
        <v>62</v>
      </c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7"/>
      <c r="U25" s="497"/>
      <c r="V25" s="497"/>
      <c r="W25" s="497"/>
      <c r="X25" s="497"/>
      <c r="Y25" s="497"/>
      <c r="Z25" s="497"/>
      <c r="AA25" s="497"/>
      <c r="AB25" s="498"/>
      <c r="AC25" s="480" t="s">
        <v>63</v>
      </c>
      <c r="AD25" s="480"/>
      <c r="AE25" s="480"/>
      <c r="AF25" s="480"/>
      <c r="AG25" s="13">
        <f>SUM(AG24,AG20)</f>
        <v>36879</v>
      </c>
      <c r="AH25" s="14">
        <f>SUM(AH24,AH20)</f>
        <v>39723</v>
      </c>
      <c r="AI25" s="13">
        <f t="shared" ref="AI25:AN25" si="4">SUM(AI24,AI20)</f>
        <v>35457</v>
      </c>
      <c r="AJ25" s="14">
        <f t="shared" si="4"/>
        <v>38259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1464</v>
      </c>
    </row>
    <row r="26" spans="1:40">
      <c r="A26" s="478" t="s">
        <v>64</v>
      </c>
      <c r="B26" s="479"/>
      <c r="C26" s="415" t="s">
        <v>65</v>
      </c>
      <c r="D26" s="416"/>
      <c r="E26" s="416"/>
      <c r="F26" s="416"/>
      <c r="G26" s="416"/>
      <c r="H26" s="416"/>
      <c r="I26" s="416"/>
      <c r="J26" s="416"/>
      <c r="K26" s="416"/>
      <c r="L26" s="416"/>
      <c r="M26" s="416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16"/>
      <c r="AB26" s="417"/>
      <c r="AC26" s="480" t="s">
        <v>66</v>
      </c>
      <c r="AD26" s="480"/>
      <c r="AE26" s="480"/>
      <c r="AF26" s="480"/>
      <c r="AG26" s="13">
        <f t="shared" ref="AG26:AH29" si="5">AI26+AK26+AM26</f>
        <v>9771</v>
      </c>
      <c r="AH26" s="14">
        <f t="shared" si="5"/>
        <v>9587</v>
      </c>
      <c r="AI26" s="13">
        <v>9387</v>
      </c>
      <c r="AJ26" s="14">
        <v>9192</v>
      </c>
      <c r="AK26" s="13"/>
      <c r="AL26" s="14"/>
      <c r="AM26" s="13">
        <v>384</v>
      </c>
      <c r="AN26" s="14">
        <v>395</v>
      </c>
    </row>
    <row r="27" spans="1:40">
      <c r="A27" s="469" t="s">
        <v>67</v>
      </c>
      <c r="B27" s="470"/>
      <c r="C27" s="385" t="s">
        <v>68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471" t="s">
        <v>69</v>
      </c>
      <c r="AD27" s="471"/>
      <c r="AE27" s="471"/>
      <c r="AF27" s="471"/>
      <c r="AG27" s="11">
        <f t="shared" si="5"/>
        <v>4140</v>
      </c>
      <c r="AH27" s="12">
        <f t="shared" si="5"/>
        <v>4660</v>
      </c>
      <c r="AI27" s="11">
        <v>4140</v>
      </c>
      <c r="AJ27" s="12">
        <v>4660</v>
      </c>
      <c r="AK27" s="11"/>
      <c r="AL27" s="12"/>
      <c r="AM27" s="11"/>
      <c r="AN27" s="12"/>
    </row>
    <row r="28" spans="1:40">
      <c r="A28" s="469" t="s">
        <v>70</v>
      </c>
      <c r="B28" s="470"/>
      <c r="C28" s="385" t="s">
        <v>71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471" t="s">
        <v>72</v>
      </c>
      <c r="AD28" s="471"/>
      <c r="AE28" s="471"/>
      <c r="AF28" s="471"/>
      <c r="AG28" s="11">
        <f t="shared" si="5"/>
        <v>600</v>
      </c>
      <c r="AH28" s="12">
        <f t="shared" si="5"/>
        <v>545</v>
      </c>
      <c r="AI28" s="11">
        <v>600</v>
      </c>
      <c r="AJ28" s="12">
        <v>545</v>
      </c>
      <c r="AK28" s="11"/>
      <c r="AL28" s="12"/>
      <c r="AM28" s="11"/>
      <c r="AN28" s="12"/>
    </row>
    <row r="29" spans="1:40">
      <c r="A29" s="469" t="s">
        <v>73</v>
      </c>
      <c r="B29" s="470"/>
      <c r="C29" s="385" t="s">
        <v>74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471" t="s">
        <v>75</v>
      </c>
      <c r="AD29" s="471"/>
      <c r="AE29" s="471"/>
      <c r="AF29" s="471"/>
      <c r="AG29" s="11">
        <f t="shared" si="5"/>
        <v>331</v>
      </c>
      <c r="AH29" s="12">
        <f t="shared" si="5"/>
        <v>700</v>
      </c>
      <c r="AI29" s="11">
        <v>315</v>
      </c>
      <c r="AJ29" s="12">
        <v>700</v>
      </c>
      <c r="AK29" s="11"/>
      <c r="AL29" s="12"/>
      <c r="AM29" s="11">
        <v>16</v>
      </c>
      <c r="AN29" s="12"/>
    </row>
    <row r="30" spans="1:40">
      <c r="A30" s="478" t="s">
        <v>76</v>
      </c>
      <c r="B30" s="479"/>
      <c r="C30" s="415" t="s">
        <v>77</v>
      </c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7"/>
      <c r="AC30" s="480" t="s">
        <v>78</v>
      </c>
      <c r="AD30" s="480"/>
      <c r="AE30" s="480"/>
      <c r="AF30" s="480"/>
      <c r="AG30" s="13">
        <f>SUM(AG27:AG29)</f>
        <v>5071</v>
      </c>
      <c r="AH30" s="14">
        <f t="shared" ref="AH30:AN30" si="6">SUM(AH27:AH29)</f>
        <v>5905</v>
      </c>
      <c r="AI30" s="13">
        <f t="shared" si="6"/>
        <v>5055</v>
      </c>
      <c r="AJ30" s="14">
        <f t="shared" si="6"/>
        <v>5905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0</v>
      </c>
    </row>
    <row r="31" spans="1:40">
      <c r="A31" s="469" t="s">
        <v>79</v>
      </c>
      <c r="B31" s="470"/>
      <c r="C31" s="385" t="s">
        <v>80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471" t="s">
        <v>81</v>
      </c>
      <c r="AD31" s="471"/>
      <c r="AE31" s="471"/>
      <c r="AF31" s="471"/>
      <c r="AG31" s="11">
        <f t="shared" ref="AG31:AH32" si="7">AI31+AK31+AM31</f>
        <v>40</v>
      </c>
      <c r="AH31" s="12">
        <f t="shared" si="7"/>
        <v>34</v>
      </c>
      <c r="AI31" s="11">
        <v>40</v>
      </c>
      <c r="AJ31" s="12">
        <v>34</v>
      </c>
      <c r="AK31" s="11"/>
      <c r="AL31" s="12"/>
      <c r="AM31" s="11"/>
      <c r="AN31" s="12"/>
    </row>
    <row r="32" spans="1:40">
      <c r="A32" s="469" t="s">
        <v>82</v>
      </c>
      <c r="B32" s="470"/>
      <c r="C32" s="385" t="s">
        <v>83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471" t="s">
        <v>84</v>
      </c>
      <c r="AD32" s="471"/>
      <c r="AE32" s="471"/>
      <c r="AF32" s="471"/>
      <c r="AG32" s="11">
        <f t="shared" si="7"/>
        <v>250</v>
      </c>
      <c r="AH32" s="12">
        <f t="shared" si="7"/>
        <v>274</v>
      </c>
      <c r="AI32" s="11">
        <v>250</v>
      </c>
      <c r="AJ32" s="12">
        <v>274</v>
      </c>
      <c r="AK32" s="11"/>
      <c r="AL32" s="12"/>
      <c r="AM32" s="11"/>
      <c r="AN32" s="12"/>
    </row>
    <row r="33" spans="1:40">
      <c r="A33" s="478" t="s">
        <v>85</v>
      </c>
      <c r="B33" s="479"/>
      <c r="C33" s="415" t="s">
        <v>86</v>
      </c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16"/>
      <c r="AB33" s="417"/>
      <c r="AC33" s="480" t="s">
        <v>87</v>
      </c>
      <c r="AD33" s="480"/>
      <c r="AE33" s="480"/>
      <c r="AF33" s="480"/>
      <c r="AG33" s="13">
        <f>SUM(AG31:AG32)</f>
        <v>290</v>
      </c>
      <c r="AH33" s="14">
        <f t="shared" ref="AH33:AN33" si="8">SUM(AH31:AH32)</f>
        <v>308</v>
      </c>
      <c r="AI33" s="13">
        <f t="shared" si="8"/>
        <v>290</v>
      </c>
      <c r="AJ33" s="14">
        <f t="shared" si="8"/>
        <v>308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69" t="s">
        <v>88</v>
      </c>
      <c r="B34" s="470"/>
      <c r="C34" s="385" t="s">
        <v>89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471" t="s">
        <v>90</v>
      </c>
      <c r="AD34" s="471"/>
      <c r="AE34" s="471"/>
      <c r="AF34" s="471"/>
      <c r="AG34" s="11">
        <f t="shared" ref="AG34:AH40" si="9">AI34+AK34+AM34</f>
        <v>8330</v>
      </c>
      <c r="AH34" s="12">
        <f t="shared" si="9"/>
        <v>6973</v>
      </c>
      <c r="AI34" s="11">
        <v>8330</v>
      </c>
      <c r="AJ34" s="12">
        <v>6865</v>
      </c>
      <c r="AK34" s="11"/>
      <c r="AL34" s="12"/>
      <c r="AM34" s="11"/>
      <c r="AN34" s="12">
        <v>108</v>
      </c>
    </row>
    <row r="35" spans="1:40">
      <c r="A35" s="469" t="s">
        <v>91</v>
      </c>
      <c r="B35" s="470"/>
      <c r="C35" s="385" t="s">
        <v>92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471" t="s">
        <v>93</v>
      </c>
      <c r="AD35" s="471"/>
      <c r="AE35" s="471"/>
      <c r="AF35" s="471"/>
      <c r="AG35" s="11">
        <f t="shared" si="9"/>
        <v>21667</v>
      </c>
      <c r="AH35" s="12">
        <f t="shared" si="9"/>
        <v>22472</v>
      </c>
      <c r="AI35" s="11">
        <v>21000</v>
      </c>
      <c r="AJ35" s="12">
        <v>21700</v>
      </c>
      <c r="AK35" s="11">
        <v>667</v>
      </c>
      <c r="AL35" s="12">
        <v>772</v>
      </c>
      <c r="AM35" s="11"/>
      <c r="AN35" s="12"/>
    </row>
    <row r="36" spans="1:40">
      <c r="A36" s="469" t="s">
        <v>94</v>
      </c>
      <c r="B36" s="470"/>
      <c r="C36" s="385" t="s">
        <v>95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471" t="s">
        <v>96</v>
      </c>
      <c r="AD36" s="471"/>
      <c r="AE36" s="471"/>
      <c r="AF36" s="471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9" t="s">
        <v>97</v>
      </c>
      <c r="B37" s="470"/>
      <c r="C37" s="385" t="s">
        <v>98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471" t="s">
        <v>99</v>
      </c>
      <c r="AD37" s="471"/>
      <c r="AE37" s="471"/>
      <c r="AF37" s="471"/>
      <c r="AG37" s="11">
        <f t="shared" si="9"/>
        <v>600</v>
      </c>
      <c r="AH37" s="12">
        <f t="shared" si="9"/>
        <v>400</v>
      </c>
      <c r="AI37" s="11">
        <v>600</v>
      </c>
      <c r="AJ37" s="12">
        <v>400</v>
      </c>
      <c r="AK37" s="11"/>
      <c r="AL37" s="12"/>
      <c r="AM37" s="11"/>
      <c r="AN37" s="12"/>
    </row>
    <row r="38" spans="1:40">
      <c r="A38" s="469" t="s">
        <v>100</v>
      </c>
      <c r="B38" s="470"/>
      <c r="C38" s="493" t="s">
        <v>101</v>
      </c>
      <c r="D38" s="494"/>
      <c r="E38" s="494"/>
      <c r="F38" s="494"/>
      <c r="G38" s="494"/>
      <c r="H38" s="494"/>
      <c r="I38" s="494"/>
      <c r="J38" s="494"/>
      <c r="K38" s="494"/>
      <c r="L38" s="494"/>
      <c r="M38" s="494"/>
      <c r="N38" s="494"/>
      <c r="O38" s="494"/>
      <c r="P38" s="494"/>
      <c r="Q38" s="494"/>
      <c r="R38" s="494"/>
      <c r="S38" s="494"/>
      <c r="T38" s="494"/>
      <c r="U38" s="494"/>
      <c r="V38" s="494"/>
      <c r="W38" s="494"/>
      <c r="X38" s="494"/>
      <c r="Y38" s="494"/>
      <c r="Z38" s="494"/>
      <c r="AA38" s="494"/>
      <c r="AB38" s="495"/>
      <c r="AC38" s="471" t="s">
        <v>102</v>
      </c>
      <c r="AD38" s="471"/>
      <c r="AE38" s="471"/>
      <c r="AF38" s="471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9" t="s">
        <v>103</v>
      </c>
      <c r="B39" s="470"/>
      <c r="C39" s="388" t="s">
        <v>104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71" t="s">
        <v>105</v>
      </c>
      <c r="AD39" s="471"/>
      <c r="AE39" s="471"/>
      <c r="AF39" s="471"/>
      <c r="AG39" s="11">
        <f t="shared" si="9"/>
        <v>1400</v>
      </c>
      <c r="AH39" s="12">
        <f t="shared" si="9"/>
        <v>1000</v>
      </c>
      <c r="AI39" s="11">
        <v>1400</v>
      </c>
      <c r="AJ39" s="332">
        <v>1000</v>
      </c>
      <c r="AK39" s="11"/>
      <c r="AL39" s="12"/>
      <c r="AM39" s="11"/>
      <c r="AN39" s="12"/>
    </row>
    <row r="40" spans="1:40">
      <c r="A40" s="469" t="s">
        <v>106</v>
      </c>
      <c r="B40" s="470"/>
      <c r="C40" s="385" t="s">
        <v>107</v>
      </c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7"/>
      <c r="AC40" s="471" t="s">
        <v>108</v>
      </c>
      <c r="AD40" s="471"/>
      <c r="AE40" s="471"/>
      <c r="AF40" s="471"/>
      <c r="AG40" s="11">
        <f t="shared" si="9"/>
        <v>0</v>
      </c>
      <c r="AH40" s="12">
        <f t="shared" si="9"/>
        <v>470</v>
      </c>
      <c r="AI40" s="11"/>
      <c r="AJ40" s="332">
        <v>470</v>
      </c>
      <c r="AK40" s="11"/>
      <c r="AL40" s="12"/>
      <c r="AM40" s="11"/>
      <c r="AN40" s="12"/>
    </row>
    <row r="41" spans="1:40">
      <c r="A41" s="478" t="s">
        <v>109</v>
      </c>
      <c r="B41" s="479"/>
      <c r="C41" s="415" t="s">
        <v>110</v>
      </c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  <c r="X41" s="416"/>
      <c r="Y41" s="416"/>
      <c r="Z41" s="416"/>
      <c r="AA41" s="416"/>
      <c r="AB41" s="417"/>
      <c r="AC41" s="480" t="s">
        <v>111</v>
      </c>
      <c r="AD41" s="480"/>
      <c r="AE41" s="480"/>
      <c r="AF41" s="480"/>
      <c r="AG41" s="13">
        <f>SUM(AG34:AG40)</f>
        <v>31997</v>
      </c>
      <c r="AH41" s="14">
        <f t="shared" ref="AH41:AN41" si="10">SUM(AH34:AH40)</f>
        <v>31315</v>
      </c>
      <c r="AI41" s="13">
        <f t="shared" si="10"/>
        <v>31330</v>
      </c>
      <c r="AJ41" s="14">
        <f t="shared" si="10"/>
        <v>30435</v>
      </c>
      <c r="AK41" s="13">
        <f t="shared" si="10"/>
        <v>667</v>
      </c>
      <c r="AL41" s="14">
        <f t="shared" si="10"/>
        <v>772</v>
      </c>
      <c r="AM41" s="13">
        <f t="shared" si="10"/>
        <v>0</v>
      </c>
      <c r="AN41" s="14">
        <f t="shared" si="10"/>
        <v>108</v>
      </c>
    </row>
    <row r="42" spans="1:40">
      <c r="A42" s="469" t="s">
        <v>112</v>
      </c>
      <c r="B42" s="470"/>
      <c r="C42" s="385" t="s">
        <v>113</v>
      </c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7"/>
      <c r="AC42" s="471" t="s">
        <v>114</v>
      </c>
      <c r="AD42" s="471"/>
      <c r="AE42" s="471"/>
      <c r="AF42" s="471"/>
      <c r="AG42" s="11">
        <f t="shared" ref="AG42:AH43" si="11">AI42+AK42+AM42</f>
        <v>0</v>
      </c>
      <c r="AH42" s="12">
        <f t="shared" si="11"/>
        <v>25</v>
      </c>
      <c r="AI42" s="11"/>
      <c r="AJ42" s="12">
        <v>25</v>
      </c>
      <c r="AK42" s="11"/>
      <c r="AL42" s="12"/>
      <c r="AM42" s="11"/>
      <c r="AN42" s="12"/>
    </row>
    <row r="43" spans="1:40">
      <c r="A43" s="469" t="s">
        <v>115</v>
      </c>
      <c r="B43" s="470"/>
      <c r="C43" s="385" t="s">
        <v>116</v>
      </c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7"/>
      <c r="AC43" s="471" t="s">
        <v>117</v>
      </c>
      <c r="AD43" s="471"/>
      <c r="AE43" s="471"/>
      <c r="AF43" s="471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78" t="s">
        <v>118</v>
      </c>
      <c r="B44" s="479"/>
      <c r="C44" s="415" t="s">
        <v>119</v>
      </c>
      <c r="D44" s="416"/>
      <c r="E44" s="416"/>
      <c r="F44" s="416"/>
      <c r="G44" s="416"/>
      <c r="H44" s="416"/>
      <c r="I44" s="416"/>
      <c r="J44" s="416"/>
      <c r="K44" s="416"/>
      <c r="L44" s="416"/>
      <c r="M44" s="416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16"/>
      <c r="AB44" s="417"/>
      <c r="AC44" s="480" t="s">
        <v>120</v>
      </c>
      <c r="AD44" s="480"/>
      <c r="AE44" s="480"/>
      <c r="AF44" s="480"/>
      <c r="AG44" s="13">
        <f>SUM(AG42:AG43)</f>
        <v>0</v>
      </c>
      <c r="AH44" s="14">
        <f t="shared" ref="AH44:AN44" si="12">SUM(AH42:AH43)</f>
        <v>25</v>
      </c>
      <c r="AI44" s="13">
        <f t="shared" si="12"/>
        <v>0</v>
      </c>
      <c r="AJ44" s="14">
        <f t="shared" si="12"/>
        <v>25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69" t="s">
        <v>121</v>
      </c>
      <c r="B45" s="470"/>
      <c r="C45" s="385" t="s">
        <v>122</v>
      </c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7"/>
      <c r="AC45" s="471" t="s">
        <v>123</v>
      </c>
      <c r="AD45" s="471"/>
      <c r="AE45" s="471"/>
      <c r="AF45" s="471"/>
      <c r="AG45" s="11">
        <f t="shared" ref="AG45:AH49" si="13">AI45+AK45+AM45</f>
        <v>9382</v>
      </c>
      <c r="AH45" s="12">
        <f t="shared" si="13"/>
        <v>8837</v>
      </c>
      <c r="AI45" s="11">
        <v>9198</v>
      </c>
      <c r="AJ45" s="12">
        <v>8600</v>
      </c>
      <c r="AK45" s="11">
        <v>180</v>
      </c>
      <c r="AL45" s="12">
        <v>208</v>
      </c>
      <c r="AM45" s="11">
        <v>4</v>
      </c>
      <c r="AN45" s="12">
        <v>29</v>
      </c>
    </row>
    <row r="46" spans="1:40">
      <c r="A46" s="469" t="s">
        <v>124</v>
      </c>
      <c r="B46" s="470"/>
      <c r="C46" s="385" t="s">
        <v>125</v>
      </c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7"/>
      <c r="AC46" s="471" t="s">
        <v>126</v>
      </c>
      <c r="AD46" s="471"/>
      <c r="AE46" s="471"/>
      <c r="AF46" s="471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69" t="s">
        <v>127</v>
      </c>
      <c r="B47" s="470"/>
      <c r="C47" s="385" t="s">
        <v>128</v>
      </c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7"/>
      <c r="AC47" s="471" t="s">
        <v>129</v>
      </c>
      <c r="AD47" s="471"/>
      <c r="AE47" s="471"/>
      <c r="AF47" s="471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69" t="s">
        <v>130</v>
      </c>
      <c r="B48" s="470"/>
      <c r="C48" s="385" t="s">
        <v>131</v>
      </c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7"/>
      <c r="AC48" s="471" t="s">
        <v>132</v>
      </c>
      <c r="AD48" s="471"/>
      <c r="AE48" s="471"/>
      <c r="AF48" s="471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69" t="s">
        <v>133</v>
      </c>
      <c r="B49" s="470"/>
      <c r="C49" s="385" t="s">
        <v>134</v>
      </c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86"/>
      <c r="S49" s="386"/>
      <c r="T49" s="386"/>
      <c r="U49" s="386"/>
      <c r="V49" s="386"/>
      <c r="W49" s="386"/>
      <c r="X49" s="386"/>
      <c r="Y49" s="386"/>
      <c r="Z49" s="386"/>
      <c r="AA49" s="386"/>
      <c r="AB49" s="387"/>
      <c r="AC49" s="471" t="s">
        <v>135</v>
      </c>
      <c r="AD49" s="471"/>
      <c r="AE49" s="471"/>
      <c r="AF49" s="471"/>
      <c r="AG49" s="11">
        <f t="shared" si="13"/>
        <v>80</v>
      </c>
      <c r="AH49" s="12">
        <f t="shared" si="13"/>
        <v>36</v>
      </c>
      <c r="AI49" s="11">
        <v>80</v>
      </c>
      <c r="AJ49" s="332">
        <v>36</v>
      </c>
      <c r="AK49" s="11"/>
      <c r="AL49" s="12"/>
      <c r="AM49" s="11"/>
      <c r="AN49" s="12"/>
    </row>
    <row r="50" spans="1:40">
      <c r="A50" s="478" t="s">
        <v>136</v>
      </c>
      <c r="B50" s="479"/>
      <c r="C50" s="415" t="s">
        <v>137</v>
      </c>
      <c r="D50" s="416"/>
      <c r="E50" s="416"/>
      <c r="F50" s="416"/>
      <c r="G50" s="416"/>
      <c r="H50" s="416"/>
      <c r="I50" s="416"/>
      <c r="J50" s="416"/>
      <c r="K50" s="416"/>
      <c r="L50" s="416"/>
      <c r="M50" s="416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16"/>
      <c r="AB50" s="417"/>
      <c r="AC50" s="480" t="s">
        <v>138</v>
      </c>
      <c r="AD50" s="480"/>
      <c r="AE50" s="480"/>
      <c r="AF50" s="480"/>
      <c r="AG50" s="13">
        <f>SUM(AG45:AG49)</f>
        <v>9462</v>
      </c>
      <c r="AH50" s="14">
        <f t="shared" ref="AH50:AN50" si="14">SUM(AH45:AH49)</f>
        <v>8873</v>
      </c>
      <c r="AI50" s="13">
        <f t="shared" si="14"/>
        <v>9278</v>
      </c>
      <c r="AJ50" s="14">
        <f t="shared" si="14"/>
        <v>8636</v>
      </c>
      <c r="AK50" s="13">
        <f t="shared" si="14"/>
        <v>180</v>
      </c>
      <c r="AL50" s="14">
        <f t="shared" si="14"/>
        <v>208</v>
      </c>
      <c r="AM50" s="13">
        <f t="shared" si="14"/>
        <v>4</v>
      </c>
      <c r="AN50" s="14">
        <f t="shared" si="14"/>
        <v>29</v>
      </c>
    </row>
    <row r="51" spans="1:40">
      <c r="A51" s="478" t="s">
        <v>139</v>
      </c>
      <c r="B51" s="479"/>
      <c r="C51" s="415" t="s">
        <v>140</v>
      </c>
      <c r="D51" s="416"/>
      <c r="E51" s="416"/>
      <c r="F51" s="416"/>
      <c r="G51" s="416"/>
      <c r="H51" s="416"/>
      <c r="I51" s="416"/>
      <c r="J51" s="416"/>
      <c r="K51" s="416"/>
      <c r="L51" s="416"/>
      <c r="M51" s="416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16"/>
      <c r="AB51" s="417"/>
      <c r="AC51" s="480" t="s">
        <v>141</v>
      </c>
      <c r="AD51" s="480"/>
      <c r="AE51" s="480"/>
      <c r="AF51" s="480"/>
      <c r="AG51" s="13">
        <f>SUM(AG50,AG44,AG41,AG33,AG30)</f>
        <v>46820</v>
      </c>
      <c r="AH51" s="14">
        <f t="shared" ref="AH51:AN51" si="15">SUM(AH50,AH44,AH41,AH33,AH30)</f>
        <v>46426</v>
      </c>
      <c r="AI51" s="13">
        <f t="shared" si="15"/>
        <v>45953</v>
      </c>
      <c r="AJ51" s="14">
        <f t="shared" si="15"/>
        <v>45309</v>
      </c>
      <c r="AK51" s="13">
        <f t="shared" si="15"/>
        <v>847</v>
      </c>
      <c r="AL51" s="14">
        <f t="shared" si="15"/>
        <v>980</v>
      </c>
      <c r="AM51" s="13">
        <f t="shared" si="15"/>
        <v>20</v>
      </c>
      <c r="AN51" s="14">
        <f t="shared" si="15"/>
        <v>137</v>
      </c>
    </row>
    <row r="52" spans="1:40">
      <c r="A52" s="469" t="s">
        <v>142</v>
      </c>
      <c r="B52" s="470"/>
      <c r="C52" s="421" t="s">
        <v>143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471" t="s">
        <v>144</v>
      </c>
      <c r="AD52" s="471"/>
      <c r="AE52" s="471"/>
      <c r="AF52" s="471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69" t="s">
        <v>145</v>
      </c>
      <c r="B53" s="470"/>
      <c r="C53" s="421" t="s">
        <v>146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471" t="s">
        <v>147</v>
      </c>
      <c r="AD53" s="471"/>
      <c r="AE53" s="471"/>
      <c r="AF53" s="471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69" t="s">
        <v>148</v>
      </c>
      <c r="B54" s="470"/>
      <c r="C54" s="490" t="s">
        <v>149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71" t="s">
        <v>150</v>
      </c>
      <c r="AD54" s="471"/>
      <c r="AE54" s="471"/>
      <c r="AF54" s="471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69" t="s">
        <v>151</v>
      </c>
      <c r="B55" s="470"/>
      <c r="C55" s="490" t="s">
        <v>152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71" t="s">
        <v>153</v>
      </c>
      <c r="AD55" s="471"/>
      <c r="AE55" s="471"/>
      <c r="AF55" s="471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69" t="s">
        <v>154</v>
      </c>
      <c r="B56" s="470"/>
      <c r="C56" s="490" t="s">
        <v>155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71" t="s">
        <v>156</v>
      </c>
      <c r="AD56" s="471"/>
      <c r="AE56" s="471"/>
      <c r="AF56" s="471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69" t="s">
        <v>157</v>
      </c>
      <c r="B57" s="470"/>
      <c r="C57" s="421" t="s">
        <v>158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471" t="s">
        <v>159</v>
      </c>
      <c r="AD57" s="471"/>
      <c r="AE57" s="471"/>
      <c r="AF57" s="471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69" t="s">
        <v>160</v>
      </c>
      <c r="B58" s="470"/>
      <c r="C58" s="421" t="s">
        <v>161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471" t="s">
        <v>162</v>
      </c>
      <c r="AD58" s="471"/>
      <c r="AE58" s="471"/>
      <c r="AF58" s="47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69" t="s">
        <v>163</v>
      </c>
      <c r="B59" s="470"/>
      <c r="C59" s="421" t="s">
        <v>164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471" t="s">
        <v>165</v>
      </c>
      <c r="AD59" s="471"/>
      <c r="AE59" s="471"/>
      <c r="AF59" s="47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78" t="s">
        <v>166</v>
      </c>
      <c r="B60" s="479"/>
      <c r="C60" s="425" t="s">
        <v>167</v>
      </c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  <c r="AB60" s="427"/>
      <c r="AC60" s="480" t="s">
        <v>168</v>
      </c>
      <c r="AD60" s="480"/>
      <c r="AE60" s="480"/>
      <c r="AF60" s="480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69" t="s">
        <v>169</v>
      </c>
      <c r="B61" s="47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71" t="s">
        <v>171</v>
      </c>
      <c r="AD61" s="471"/>
      <c r="AE61" s="471"/>
      <c r="AF61" s="471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69" t="s">
        <v>172</v>
      </c>
      <c r="B62" s="47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71" t="s">
        <v>174</v>
      </c>
      <c r="AD62" s="471"/>
      <c r="AE62" s="471"/>
      <c r="AF62" s="47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9" t="s">
        <v>175</v>
      </c>
      <c r="B63" s="47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71" t="s">
        <v>177</v>
      </c>
      <c r="AD63" s="471"/>
      <c r="AE63" s="471"/>
      <c r="AF63" s="471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9" t="s">
        <v>178</v>
      </c>
      <c r="B64" s="47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71" t="s">
        <v>180</v>
      </c>
      <c r="AD64" s="471"/>
      <c r="AE64" s="471"/>
      <c r="AF64" s="471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9" t="s">
        <v>181</v>
      </c>
      <c r="B65" s="47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71" t="s">
        <v>183</v>
      </c>
      <c r="AD65" s="471"/>
      <c r="AE65" s="471"/>
      <c r="AF65" s="471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9" t="s">
        <v>184</v>
      </c>
      <c r="B66" s="47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71" t="s">
        <v>186</v>
      </c>
      <c r="AD66" s="471"/>
      <c r="AE66" s="471"/>
      <c r="AF66" s="471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9" t="s">
        <v>187</v>
      </c>
      <c r="B67" s="47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71" t="s">
        <v>189</v>
      </c>
      <c r="AD67" s="471"/>
      <c r="AE67" s="471"/>
      <c r="AF67" s="471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9" t="s">
        <v>190</v>
      </c>
      <c r="B68" s="47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71" t="s">
        <v>192</v>
      </c>
      <c r="AD68" s="471"/>
      <c r="AE68" s="471"/>
      <c r="AF68" s="471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9" t="s">
        <v>193</v>
      </c>
      <c r="B69" s="47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71" t="s">
        <v>195</v>
      </c>
      <c r="AD69" s="471"/>
      <c r="AE69" s="471"/>
      <c r="AF69" s="471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9" t="s">
        <v>196</v>
      </c>
      <c r="B70" s="470"/>
      <c r="C70" s="484" t="s">
        <v>197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1" t="s">
        <v>198</v>
      </c>
      <c r="AD70" s="471"/>
      <c r="AE70" s="471"/>
      <c r="AF70" s="471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9" t="s">
        <v>199</v>
      </c>
      <c r="B71" s="47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71" t="s">
        <v>201</v>
      </c>
      <c r="AD71" s="471"/>
      <c r="AE71" s="471"/>
      <c r="AF71" s="471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9" t="s">
        <v>202</v>
      </c>
      <c r="B72" s="470"/>
      <c r="C72" s="484" t="s">
        <v>203</v>
      </c>
      <c r="D72" s="485"/>
      <c r="E72" s="485"/>
      <c r="F72" s="485"/>
      <c r="G72" s="485"/>
      <c r="H72" s="485"/>
      <c r="I72" s="485"/>
      <c r="J72" s="485"/>
      <c r="K72" s="485"/>
      <c r="L72" s="485"/>
      <c r="M72" s="485"/>
      <c r="N72" s="485"/>
      <c r="O72" s="485"/>
      <c r="P72" s="485"/>
      <c r="Q72" s="485"/>
      <c r="R72" s="485"/>
      <c r="S72" s="485"/>
      <c r="T72" s="485"/>
      <c r="U72" s="485"/>
      <c r="V72" s="485"/>
      <c r="W72" s="485"/>
      <c r="X72" s="485"/>
      <c r="Y72" s="485"/>
      <c r="Z72" s="485"/>
      <c r="AA72" s="485"/>
      <c r="AB72" s="486"/>
      <c r="AC72" s="471" t="s">
        <v>204</v>
      </c>
      <c r="AD72" s="471"/>
      <c r="AE72" s="471"/>
      <c r="AF72" s="471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8" t="s">
        <v>205</v>
      </c>
      <c r="B73" s="479"/>
      <c r="C73" s="425" t="s">
        <v>206</v>
      </c>
      <c r="D73" s="426"/>
      <c r="E73" s="426"/>
      <c r="F73" s="426"/>
      <c r="G73" s="426"/>
      <c r="H73" s="426"/>
      <c r="I73" s="426"/>
      <c r="J73" s="426"/>
      <c r="K73" s="426"/>
      <c r="L73" s="426"/>
      <c r="M73" s="426"/>
      <c r="N73" s="426"/>
      <c r="O73" s="426"/>
      <c r="P73" s="426"/>
      <c r="Q73" s="426"/>
      <c r="R73" s="426"/>
      <c r="S73" s="426"/>
      <c r="T73" s="426"/>
      <c r="U73" s="426"/>
      <c r="V73" s="426"/>
      <c r="W73" s="426"/>
      <c r="X73" s="426"/>
      <c r="Y73" s="426"/>
      <c r="Z73" s="426"/>
      <c r="AA73" s="426"/>
      <c r="AB73" s="427"/>
      <c r="AC73" s="480" t="s">
        <v>207</v>
      </c>
      <c r="AD73" s="480"/>
      <c r="AE73" s="480"/>
      <c r="AF73" s="480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9" t="s">
        <v>208</v>
      </c>
      <c r="B74" s="470"/>
      <c r="C74" s="481" t="s">
        <v>209</v>
      </c>
      <c r="D74" s="482"/>
      <c r="E74" s="482"/>
      <c r="F74" s="482"/>
      <c r="G74" s="482"/>
      <c r="H74" s="482"/>
      <c r="I74" s="482"/>
      <c r="J74" s="482"/>
      <c r="K74" s="482"/>
      <c r="L74" s="482"/>
      <c r="M74" s="482"/>
      <c r="N74" s="482"/>
      <c r="O74" s="482"/>
      <c r="P74" s="482"/>
      <c r="Q74" s="482"/>
      <c r="R74" s="482"/>
      <c r="S74" s="482"/>
      <c r="T74" s="482"/>
      <c r="U74" s="482"/>
      <c r="V74" s="482"/>
      <c r="W74" s="482"/>
      <c r="X74" s="482"/>
      <c r="Y74" s="482"/>
      <c r="Z74" s="482"/>
      <c r="AA74" s="482"/>
      <c r="AB74" s="483"/>
      <c r="AC74" s="471" t="s">
        <v>210</v>
      </c>
      <c r="AD74" s="471"/>
      <c r="AE74" s="471"/>
      <c r="AF74" s="471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9" t="s">
        <v>211</v>
      </c>
      <c r="B75" s="470"/>
      <c r="C75" s="481" t="s">
        <v>212</v>
      </c>
      <c r="D75" s="482"/>
      <c r="E75" s="482"/>
      <c r="F75" s="482"/>
      <c r="G75" s="482"/>
      <c r="H75" s="482"/>
      <c r="I75" s="482"/>
      <c r="J75" s="482"/>
      <c r="K75" s="482"/>
      <c r="L75" s="482"/>
      <c r="M75" s="482"/>
      <c r="N75" s="482"/>
      <c r="O75" s="482"/>
      <c r="P75" s="482"/>
      <c r="Q75" s="482"/>
      <c r="R75" s="482"/>
      <c r="S75" s="482"/>
      <c r="T75" s="482"/>
      <c r="U75" s="482"/>
      <c r="V75" s="482"/>
      <c r="W75" s="482"/>
      <c r="X75" s="482"/>
      <c r="Y75" s="482"/>
      <c r="Z75" s="482"/>
      <c r="AA75" s="482"/>
      <c r="AB75" s="483"/>
      <c r="AC75" s="471" t="s">
        <v>213</v>
      </c>
      <c r="AD75" s="471"/>
      <c r="AE75" s="471"/>
      <c r="AF75" s="471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9" t="s">
        <v>214</v>
      </c>
      <c r="B76" s="470"/>
      <c r="C76" s="481" t="s">
        <v>215</v>
      </c>
      <c r="D76" s="482"/>
      <c r="E76" s="482"/>
      <c r="F76" s="482"/>
      <c r="G76" s="482"/>
      <c r="H76" s="482"/>
      <c r="I76" s="482"/>
      <c r="J76" s="482"/>
      <c r="K76" s="482"/>
      <c r="L76" s="482"/>
      <c r="M76" s="482"/>
      <c r="N76" s="482"/>
      <c r="O76" s="482"/>
      <c r="P76" s="482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3"/>
      <c r="AC76" s="471" t="s">
        <v>216</v>
      </c>
      <c r="AD76" s="471"/>
      <c r="AE76" s="471"/>
      <c r="AF76" s="471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9" t="s">
        <v>217</v>
      </c>
      <c r="B77" s="470"/>
      <c r="C77" s="481" t="s">
        <v>218</v>
      </c>
      <c r="D77" s="482"/>
      <c r="E77" s="482"/>
      <c r="F77" s="482"/>
      <c r="G77" s="482"/>
      <c r="H77" s="482"/>
      <c r="I77" s="482"/>
      <c r="J77" s="482"/>
      <c r="K77" s="482"/>
      <c r="L77" s="482"/>
      <c r="M77" s="482"/>
      <c r="N77" s="482"/>
      <c r="O77" s="482"/>
      <c r="P77" s="482"/>
      <c r="Q77" s="482"/>
      <c r="R77" s="482"/>
      <c r="S77" s="482"/>
      <c r="T77" s="482"/>
      <c r="U77" s="482"/>
      <c r="V77" s="482"/>
      <c r="W77" s="482"/>
      <c r="X77" s="482"/>
      <c r="Y77" s="482"/>
      <c r="Z77" s="482"/>
      <c r="AA77" s="482"/>
      <c r="AB77" s="483"/>
      <c r="AC77" s="471" t="s">
        <v>219</v>
      </c>
      <c r="AD77" s="471"/>
      <c r="AE77" s="471"/>
      <c r="AF77" s="471"/>
      <c r="AG77" s="11">
        <f t="shared" si="20"/>
        <v>311</v>
      </c>
      <c r="AH77" s="12">
        <f t="shared" si="20"/>
        <v>197</v>
      </c>
      <c r="AI77" s="11">
        <v>311</v>
      </c>
      <c r="AJ77" s="12">
        <v>197</v>
      </c>
      <c r="AK77" s="11"/>
      <c r="AL77" s="12"/>
      <c r="AM77" s="11"/>
      <c r="AN77" s="12"/>
    </row>
    <row r="78" spans="1:40">
      <c r="A78" s="469" t="s">
        <v>220</v>
      </c>
      <c r="B78" s="470"/>
      <c r="C78" s="388" t="s">
        <v>221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471" t="s">
        <v>222</v>
      </c>
      <c r="AD78" s="471"/>
      <c r="AE78" s="471"/>
      <c r="AF78" s="471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69" t="s">
        <v>223</v>
      </c>
      <c r="B79" s="470"/>
      <c r="C79" s="388" t="s">
        <v>224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90"/>
      <c r="AC79" s="471" t="s">
        <v>225</v>
      </c>
      <c r="AD79" s="471"/>
      <c r="AE79" s="471"/>
      <c r="AF79" s="471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69" t="s">
        <v>226</v>
      </c>
      <c r="B80" s="470"/>
      <c r="C80" s="388" t="s">
        <v>227</v>
      </c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  <c r="AA80" s="389"/>
      <c r="AB80" s="390"/>
      <c r="AC80" s="471" t="s">
        <v>228</v>
      </c>
      <c r="AD80" s="471"/>
      <c r="AE80" s="471"/>
      <c r="AF80" s="471"/>
      <c r="AG80" s="11">
        <f t="shared" si="20"/>
        <v>84</v>
      </c>
      <c r="AH80" s="12">
        <f t="shared" si="20"/>
        <v>53</v>
      </c>
      <c r="AI80" s="11">
        <v>84</v>
      </c>
      <c r="AJ80" s="12">
        <v>53</v>
      </c>
      <c r="AK80" s="11"/>
      <c r="AL80" s="12"/>
      <c r="AM80" s="11"/>
      <c r="AN80" s="12"/>
    </row>
    <row r="81" spans="1:40">
      <c r="A81" s="478" t="s">
        <v>229</v>
      </c>
      <c r="B81" s="479"/>
      <c r="C81" s="418" t="s">
        <v>230</v>
      </c>
      <c r="D81" s="419"/>
      <c r="E81" s="419"/>
      <c r="F81" s="419"/>
      <c r="G81" s="419"/>
      <c r="H81" s="419"/>
      <c r="I81" s="419"/>
      <c r="J81" s="419"/>
      <c r="K81" s="419"/>
      <c r="L81" s="419"/>
      <c r="M81" s="419"/>
      <c r="N81" s="419"/>
      <c r="O81" s="419"/>
      <c r="P81" s="419"/>
      <c r="Q81" s="419"/>
      <c r="R81" s="419"/>
      <c r="S81" s="419"/>
      <c r="T81" s="419"/>
      <c r="U81" s="419"/>
      <c r="V81" s="419"/>
      <c r="W81" s="419"/>
      <c r="X81" s="419"/>
      <c r="Y81" s="419"/>
      <c r="Z81" s="419"/>
      <c r="AA81" s="419"/>
      <c r="AB81" s="420"/>
      <c r="AC81" s="480" t="s">
        <v>231</v>
      </c>
      <c r="AD81" s="480"/>
      <c r="AE81" s="480"/>
      <c r="AF81" s="480"/>
      <c r="AG81" s="13">
        <f>SUM(AG74:AG80)</f>
        <v>395</v>
      </c>
      <c r="AH81" s="14">
        <f t="shared" ref="AH81:AN81" si="21">SUM(AH74:AH80)</f>
        <v>250</v>
      </c>
      <c r="AI81" s="13">
        <f t="shared" si="21"/>
        <v>395</v>
      </c>
      <c r="AJ81" s="14">
        <f t="shared" si="21"/>
        <v>250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9" t="s">
        <v>232</v>
      </c>
      <c r="B82" s="470"/>
      <c r="C82" s="421" t="s">
        <v>233</v>
      </c>
      <c r="D82" s="422"/>
      <c r="E82" s="422"/>
      <c r="F82" s="422"/>
      <c r="G82" s="422"/>
      <c r="H82" s="422"/>
      <c r="I82" s="422"/>
      <c r="J82" s="422"/>
      <c r="K82" s="422"/>
      <c r="L82" s="422"/>
      <c r="M82" s="422"/>
      <c r="N82" s="422"/>
      <c r="O82" s="422"/>
      <c r="P82" s="422"/>
      <c r="Q82" s="422"/>
      <c r="R82" s="422"/>
      <c r="S82" s="422"/>
      <c r="T82" s="422"/>
      <c r="U82" s="422"/>
      <c r="V82" s="422"/>
      <c r="W82" s="422"/>
      <c r="X82" s="422"/>
      <c r="Y82" s="422"/>
      <c r="Z82" s="422"/>
      <c r="AA82" s="422"/>
      <c r="AB82" s="423"/>
      <c r="AC82" s="471" t="s">
        <v>234</v>
      </c>
      <c r="AD82" s="471"/>
      <c r="AE82" s="471"/>
      <c r="AF82" s="471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69" t="s">
        <v>235</v>
      </c>
      <c r="B83" s="470"/>
      <c r="C83" s="421" t="s">
        <v>236</v>
      </c>
      <c r="D83" s="422"/>
      <c r="E83" s="422"/>
      <c r="F83" s="422"/>
      <c r="G83" s="422"/>
      <c r="H83" s="422"/>
      <c r="I83" s="422"/>
      <c r="J83" s="422"/>
      <c r="K83" s="422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/>
      <c r="Y83" s="422"/>
      <c r="Z83" s="422"/>
      <c r="AA83" s="422"/>
      <c r="AB83" s="423"/>
      <c r="AC83" s="471" t="s">
        <v>237</v>
      </c>
      <c r="AD83" s="471"/>
      <c r="AE83" s="471"/>
      <c r="AF83" s="471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9" t="s">
        <v>238</v>
      </c>
      <c r="B84" s="470"/>
      <c r="C84" s="421" t="s">
        <v>239</v>
      </c>
      <c r="D84" s="422"/>
      <c r="E84" s="422"/>
      <c r="F84" s="422"/>
      <c r="G84" s="422"/>
      <c r="H84" s="422"/>
      <c r="I84" s="422"/>
      <c r="J84" s="422"/>
      <c r="K84" s="422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/>
      <c r="Y84" s="422"/>
      <c r="Z84" s="422"/>
      <c r="AA84" s="422"/>
      <c r="AB84" s="423"/>
      <c r="AC84" s="471" t="s">
        <v>240</v>
      </c>
      <c r="AD84" s="471"/>
      <c r="AE84" s="471"/>
      <c r="AF84" s="471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9" t="s">
        <v>241</v>
      </c>
      <c r="B85" s="470"/>
      <c r="C85" s="421" t="s">
        <v>242</v>
      </c>
      <c r="D85" s="422"/>
      <c r="E85" s="422"/>
      <c r="F85" s="422"/>
      <c r="G85" s="422"/>
      <c r="H85" s="422"/>
      <c r="I85" s="422"/>
      <c r="J85" s="422"/>
      <c r="K85" s="422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/>
      <c r="Y85" s="422"/>
      <c r="Z85" s="422"/>
      <c r="AA85" s="422"/>
      <c r="AB85" s="423"/>
      <c r="AC85" s="471" t="s">
        <v>243</v>
      </c>
      <c r="AD85" s="471"/>
      <c r="AE85" s="471"/>
      <c r="AF85" s="471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78" t="s">
        <v>244</v>
      </c>
      <c r="B86" s="479"/>
      <c r="C86" s="425" t="s">
        <v>245</v>
      </c>
      <c r="D86" s="426"/>
      <c r="E86" s="426"/>
      <c r="F86" s="426"/>
      <c r="G86" s="426"/>
      <c r="H86" s="426"/>
      <c r="I86" s="426"/>
      <c r="J86" s="426"/>
      <c r="K86" s="426"/>
      <c r="L86" s="426"/>
      <c r="M86" s="426"/>
      <c r="N86" s="426"/>
      <c r="O86" s="426"/>
      <c r="P86" s="426"/>
      <c r="Q86" s="426"/>
      <c r="R86" s="426"/>
      <c r="S86" s="426"/>
      <c r="T86" s="426"/>
      <c r="U86" s="426"/>
      <c r="V86" s="426"/>
      <c r="W86" s="426"/>
      <c r="X86" s="426"/>
      <c r="Y86" s="426"/>
      <c r="Z86" s="426"/>
      <c r="AA86" s="426"/>
      <c r="AB86" s="427"/>
      <c r="AC86" s="480" t="s">
        <v>246</v>
      </c>
      <c r="AD86" s="480"/>
      <c r="AE86" s="480"/>
      <c r="AF86" s="480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9" t="s">
        <v>247</v>
      </c>
      <c r="B87" s="470"/>
      <c r="C87" s="421" t="s">
        <v>248</v>
      </c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/>
      <c r="Y87" s="422"/>
      <c r="Z87" s="422"/>
      <c r="AA87" s="422"/>
      <c r="AB87" s="423"/>
      <c r="AC87" s="471" t="s">
        <v>249</v>
      </c>
      <c r="AD87" s="471"/>
      <c r="AE87" s="471"/>
      <c r="AF87" s="471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9" t="s">
        <v>250</v>
      </c>
      <c r="B88" s="470"/>
      <c r="C88" s="421" t="s">
        <v>251</v>
      </c>
      <c r="D88" s="422"/>
      <c r="E88" s="422"/>
      <c r="F88" s="422"/>
      <c r="G88" s="422"/>
      <c r="H88" s="422"/>
      <c r="I88" s="422"/>
      <c r="J88" s="422"/>
      <c r="K88" s="422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/>
      <c r="Y88" s="422"/>
      <c r="Z88" s="422"/>
      <c r="AA88" s="422"/>
      <c r="AB88" s="423"/>
      <c r="AC88" s="471" t="s">
        <v>252</v>
      </c>
      <c r="AD88" s="471"/>
      <c r="AE88" s="471"/>
      <c r="AF88" s="471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9" t="s">
        <v>253</v>
      </c>
      <c r="B89" s="470"/>
      <c r="C89" s="421" t="s">
        <v>254</v>
      </c>
      <c r="D89" s="422"/>
      <c r="E89" s="422"/>
      <c r="F89" s="422"/>
      <c r="G89" s="422"/>
      <c r="H89" s="422"/>
      <c r="I89" s="422"/>
      <c r="J89" s="422"/>
      <c r="K89" s="422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/>
      <c r="Y89" s="422"/>
      <c r="Z89" s="422"/>
      <c r="AA89" s="422"/>
      <c r="AB89" s="423"/>
      <c r="AC89" s="471" t="s">
        <v>255</v>
      </c>
      <c r="AD89" s="471"/>
      <c r="AE89" s="471"/>
      <c r="AF89" s="471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9" t="s">
        <v>256</v>
      </c>
      <c r="B90" s="470"/>
      <c r="C90" s="421" t="s">
        <v>257</v>
      </c>
      <c r="D90" s="422"/>
      <c r="E90" s="422"/>
      <c r="F90" s="422"/>
      <c r="G90" s="422"/>
      <c r="H90" s="422"/>
      <c r="I90" s="422"/>
      <c r="J90" s="422"/>
      <c r="K90" s="422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/>
      <c r="Y90" s="422"/>
      <c r="Z90" s="422"/>
      <c r="AA90" s="422"/>
      <c r="AB90" s="423"/>
      <c r="AC90" s="471" t="s">
        <v>258</v>
      </c>
      <c r="AD90" s="471"/>
      <c r="AE90" s="471"/>
      <c r="AF90" s="471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9" t="s">
        <v>259</v>
      </c>
      <c r="B91" s="470"/>
      <c r="C91" s="421" t="s">
        <v>260</v>
      </c>
      <c r="D91" s="422"/>
      <c r="E91" s="422"/>
      <c r="F91" s="422"/>
      <c r="G91" s="422"/>
      <c r="H91" s="422"/>
      <c r="I91" s="422"/>
      <c r="J91" s="422"/>
      <c r="K91" s="422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/>
      <c r="Y91" s="422"/>
      <c r="Z91" s="422"/>
      <c r="AA91" s="422"/>
      <c r="AB91" s="423"/>
      <c r="AC91" s="471" t="s">
        <v>261</v>
      </c>
      <c r="AD91" s="471"/>
      <c r="AE91" s="471"/>
      <c r="AF91" s="471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9" t="s">
        <v>262</v>
      </c>
      <c r="B92" s="470"/>
      <c r="C92" s="421" t="s">
        <v>263</v>
      </c>
      <c r="D92" s="422"/>
      <c r="E92" s="422"/>
      <c r="F92" s="422"/>
      <c r="G92" s="422"/>
      <c r="H92" s="422"/>
      <c r="I92" s="422"/>
      <c r="J92" s="422"/>
      <c r="K92" s="422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/>
      <c r="Y92" s="422"/>
      <c r="Z92" s="422"/>
      <c r="AA92" s="422"/>
      <c r="AB92" s="423"/>
      <c r="AC92" s="471" t="s">
        <v>264</v>
      </c>
      <c r="AD92" s="471"/>
      <c r="AE92" s="471"/>
      <c r="AF92" s="471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9" t="s">
        <v>265</v>
      </c>
      <c r="B93" s="470"/>
      <c r="C93" s="421" t="s">
        <v>266</v>
      </c>
      <c r="D93" s="422"/>
      <c r="E93" s="422"/>
      <c r="F93" s="422"/>
      <c r="G93" s="422"/>
      <c r="H93" s="422"/>
      <c r="I93" s="422"/>
      <c r="J93" s="422"/>
      <c r="K93" s="422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/>
      <c r="Y93" s="422"/>
      <c r="Z93" s="422"/>
      <c r="AA93" s="422"/>
      <c r="AB93" s="423"/>
      <c r="AC93" s="471" t="s">
        <v>267</v>
      </c>
      <c r="AD93" s="471"/>
      <c r="AE93" s="471"/>
      <c r="AF93" s="471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9" t="s">
        <v>268</v>
      </c>
      <c r="B94" s="470"/>
      <c r="C94" s="421" t="s">
        <v>269</v>
      </c>
      <c r="D94" s="422"/>
      <c r="E94" s="422"/>
      <c r="F94" s="422"/>
      <c r="G94" s="422"/>
      <c r="H94" s="422"/>
      <c r="I94" s="422"/>
      <c r="J94" s="422"/>
      <c r="K94" s="422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/>
      <c r="Y94" s="422"/>
      <c r="Z94" s="422"/>
      <c r="AA94" s="422"/>
      <c r="AB94" s="423"/>
      <c r="AC94" s="471" t="s">
        <v>270</v>
      </c>
      <c r="AD94" s="471"/>
      <c r="AE94" s="471"/>
      <c r="AF94" s="471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72" t="s">
        <v>271</v>
      </c>
      <c r="B95" s="473"/>
      <c r="C95" s="474" t="s">
        <v>272</v>
      </c>
      <c r="D95" s="475"/>
      <c r="E95" s="475"/>
      <c r="F95" s="475"/>
      <c r="G95" s="475"/>
      <c r="H95" s="475"/>
      <c r="I95" s="475"/>
      <c r="J95" s="475"/>
      <c r="K95" s="475"/>
      <c r="L95" s="475"/>
      <c r="M95" s="475"/>
      <c r="N95" s="475"/>
      <c r="O95" s="475"/>
      <c r="P95" s="475"/>
      <c r="Q95" s="475"/>
      <c r="R95" s="475"/>
      <c r="S95" s="475"/>
      <c r="T95" s="475"/>
      <c r="U95" s="475"/>
      <c r="V95" s="475"/>
      <c r="W95" s="475"/>
      <c r="X95" s="475"/>
      <c r="Y95" s="475"/>
      <c r="Z95" s="475"/>
      <c r="AA95" s="475"/>
      <c r="AB95" s="476"/>
      <c r="AC95" s="477" t="s">
        <v>273</v>
      </c>
      <c r="AD95" s="477"/>
      <c r="AE95" s="477"/>
      <c r="AF95" s="477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65" t="s">
        <v>274</v>
      </c>
      <c r="B96" s="466"/>
      <c r="C96" s="434" t="s">
        <v>275</v>
      </c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  <c r="AA96" s="435"/>
      <c r="AB96" s="456"/>
      <c r="AC96" s="467" t="s">
        <v>276</v>
      </c>
      <c r="AD96" s="467"/>
      <c r="AE96" s="467"/>
      <c r="AF96" s="467"/>
      <c r="AG96" s="19">
        <f>SUM(AG95,AG86,AG81,AG73,AG60)+AG25+AG26+AG51</f>
        <v>93865</v>
      </c>
      <c r="AH96" s="20">
        <f t="shared" ref="AH96:AN96" si="26">SUM(AH95,AH86,AH81,AH73,AH60)+AH25+AH26+AH51</f>
        <v>95986</v>
      </c>
      <c r="AI96" s="19">
        <f t="shared" si="26"/>
        <v>91192</v>
      </c>
      <c r="AJ96" s="20">
        <f t="shared" si="26"/>
        <v>93010</v>
      </c>
      <c r="AK96" s="19">
        <f t="shared" si="26"/>
        <v>847</v>
      </c>
      <c r="AL96" s="20">
        <f t="shared" si="26"/>
        <v>980</v>
      </c>
      <c r="AM96" s="19">
        <f t="shared" si="26"/>
        <v>1826</v>
      </c>
      <c r="AN96" s="21">
        <f t="shared" si="26"/>
        <v>1996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&amp;L30.sz.melléklet a 10/2015.(VI.19.)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7" sqref="C7:AB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91" t="s">
        <v>979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334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57.75" customHeight="1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562" t="s">
        <v>279</v>
      </c>
      <c r="AH4" s="562"/>
      <c r="AI4" s="561" t="s">
        <v>571</v>
      </c>
      <c r="AJ4" s="551"/>
      <c r="AK4" s="447"/>
      <c r="AL4" s="447"/>
      <c r="AM4" s="447"/>
      <c r="AN4" s="447"/>
    </row>
    <row r="5" spans="1:40" ht="39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566" t="s">
        <v>3</v>
      </c>
      <c r="AD5" s="567"/>
      <c r="AE5" s="567"/>
      <c r="AF5" s="567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21" t="s">
        <v>288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3"/>
      <c r="AC7" s="385" t="s">
        <v>289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290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291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21" t="s">
        <v>292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385" t="s">
        <v>293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294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295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50" t="s">
        <v>296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2"/>
      <c r="AC11" s="385" t="s">
        <v>297</v>
      </c>
      <c r="AD11" s="386"/>
      <c r="AE11" s="386"/>
      <c r="AF11" s="386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298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299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300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301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21" t="s">
        <v>302</v>
      </c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3"/>
      <c r="AC14" s="385" t="s">
        <v>303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304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305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450" t="s">
        <v>306</v>
      </c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451"/>
      <c r="Z16" s="451"/>
      <c r="AA16" s="451"/>
      <c r="AB16" s="452"/>
      <c r="AC16" s="385" t="s">
        <v>307</v>
      </c>
      <c r="AD16" s="386"/>
      <c r="AE16" s="386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424"/>
      <c r="C17" s="450" t="s">
        <v>308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2"/>
      <c r="AC17" s="385" t="s">
        <v>309</v>
      </c>
      <c r="AD17" s="386"/>
      <c r="AE17" s="386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424"/>
      <c r="C18" s="450" t="s">
        <v>310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385" t="s">
        <v>311</v>
      </c>
      <c r="AD18" s="386"/>
      <c r="AE18" s="386"/>
      <c r="AF18" s="386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4" t="s">
        <v>43</v>
      </c>
      <c r="B19" s="424"/>
      <c r="C19" s="450" t="s">
        <v>312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313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314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315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316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317</v>
      </c>
      <c r="AD21" s="386"/>
      <c r="AE21" s="386"/>
      <c r="AF21" s="386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13" t="s">
        <v>52</v>
      </c>
      <c r="B22" s="428"/>
      <c r="C22" s="453" t="s">
        <v>318</v>
      </c>
      <c r="D22" s="454"/>
      <c r="E22" s="454"/>
      <c r="F22" s="454"/>
      <c r="G22" s="454"/>
      <c r="H22" s="454"/>
      <c r="I22" s="454"/>
      <c r="J22" s="454"/>
      <c r="K22" s="454"/>
      <c r="L22" s="454"/>
      <c r="M22" s="454"/>
      <c r="N22" s="454"/>
      <c r="O22" s="454"/>
      <c r="P22" s="454"/>
      <c r="Q22" s="454"/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5"/>
      <c r="AC22" s="415" t="s">
        <v>319</v>
      </c>
      <c r="AD22" s="416"/>
      <c r="AE22" s="416"/>
      <c r="AF22" s="416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424"/>
      <c r="C23" s="450" t="s">
        <v>320</v>
      </c>
      <c r="D23" s="451"/>
      <c r="E23" s="451"/>
      <c r="F23" s="451"/>
      <c r="G23" s="451"/>
      <c r="H23" s="451"/>
      <c r="I23" s="451"/>
      <c r="J23" s="451"/>
      <c r="K23" s="451"/>
      <c r="L23" s="451"/>
      <c r="M23" s="451"/>
      <c r="N23" s="451"/>
      <c r="O23" s="451"/>
      <c r="P23" s="451"/>
      <c r="Q23" s="451"/>
      <c r="R23" s="451"/>
      <c r="S23" s="451"/>
      <c r="T23" s="451"/>
      <c r="U23" s="451"/>
      <c r="V23" s="451"/>
      <c r="W23" s="451"/>
      <c r="X23" s="451"/>
      <c r="Y23" s="451"/>
      <c r="Z23" s="451"/>
      <c r="AA23" s="451"/>
      <c r="AB23" s="452"/>
      <c r="AC23" s="385" t="s">
        <v>321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424"/>
      <c r="C24" s="421" t="s">
        <v>322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5" t="s">
        <v>323</v>
      </c>
      <c r="AD24" s="386"/>
      <c r="AE24" s="386"/>
      <c r="AF24" s="386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424"/>
      <c r="C25" s="450" t="s">
        <v>324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385" t="s">
        <v>325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50" t="s">
        <v>326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385" t="s">
        <v>327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13" t="s">
        <v>67</v>
      </c>
      <c r="B27" s="428"/>
      <c r="C27" s="453" t="s">
        <v>328</v>
      </c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5"/>
      <c r="AC27" s="415" t="s">
        <v>329</v>
      </c>
      <c r="AD27" s="416"/>
      <c r="AE27" s="416"/>
      <c r="AF27" s="41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7" t="s">
        <v>70</v>
      </c>
      <c r="B28" s="458"/>
      <c r="C28" s="459" t="s">
        <v>330</v>
      </c>
      <c r="D28" s="460"/>
      <c r="E28" s="460"/>
      <c r="F28" s="460"/>
      <c r="G28" s="460"/>
      <c r="H28" s="460"/>
      <c r="I28" s="460"/>
      <c r="J28" s="460"/>
      <c r="K28" s="460"/>
      <c r="L28" s="460"/>
      <c r="M28" s="460"/>
      <c r="N28" s="460"/>
      <c r="O28" s="460"/>
      <c r="P28" s="460"/>
      <c r="Q28" s="460"/>
      <c r="R28" s="460"/>
      <c r="S28" s="460"/>
      <c r="T28" s="460"/>
      <c r="U28" s="460"/>
      <c r="V28" s="460"/>
      <c r="W28" s="460"/>
      <c r="X28" s="460"/>
      <c r="Y28" s="460"/>
      <c r="Z28" s="460"/>
      <c r="AA28" s="460"/>
      <c r="AB28" s="461"/>
      <c r="AC28" s="462" t="s">
        <v>331</v>
      </c>
      <c r="AD28" s="463"/>
      <c r="AE28" s="463"/>
      <c r="AF28" s="463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9" t="s">
        <v>73</v>
      </c>
      <c r="B29" s="430"/>
      <c r="C29" s="434" t="s">
        <v>332</v>
      </c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  <c r="AA29" s="435"/>
      <c r="AB29" s="456"/>
      <c r="AC29" s="431" t="s">
        <v>333</v>
      </c>
      <c r="AD29" s="432"/>
      <c r="AE29" s="432"/>
      <c r="AF29" s="432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64" orientation="portrait" r:id="rId1"/>
  <headerFooter>
    <oddHeader>&amp;L31.sz.melléklet a 10/2015.(VI.19.)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79" t="s">
        <v>979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1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8" t="s">
        <v>370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7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4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4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4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4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4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4">
        <v>6</v>
      </c>
      <c r="B11" s="38" t="s">
        <v>352</v>
      </c>
      <c r="C11" s="38">
        <v>1</v>
      </c>
      <c r="D11" s="38">
        <v>2817</v>
      </c>
      <c r="E11" s="38"/>
      <c r="F11" s="38"/>
      <c r="G11" s="38"/>
      <c r="H11" s="38"/>
      <c r="I11" s="38">
        <v>114</v>
      </c>
      <c r="J11" s="38"/>
      <c r="K11" s="38"/>
      <c r="L11" s="38"/>
    </row>
    <row r="12" spans="1:70">
      <c r="A12" s="34">
        <v>7</v>
      </c>
      <c r="B12" s="38" t="s">
        <v>353</v>
      </c>
      <c r="C12" s="38">
        <v>12.5</v>
      </c>
      <c r="D12" s="38">
        <v>21557</v>
      </c>
      <c r="E12" s="38"/>
      <c r="F12" s="38">
        <v>618</v>
      </c>
      <c r="G12" s="38"/>
      <c r="H12" s="38"/>
      <c r="I12" s="38">
        <v>369</v>
      </c>
      <c r="J12" s="38"/>
      <c r="K12" s="38"/>
      <c r="L12" s="38"/>
    </row>
    <row r="13" spans="1:70">
      <c r="A13" s="34">
        <v>8</v>
      </c>
      <c r="B13" s="38" t="s">
        <v>354</v>
      </c>
      <c r="C13" s="38">
        <v>5</v>
      </c>
      <c r="D13" s="38">
        <v>9620</v>
      </c>
      <c r="E13" s="38"/>
      <c r="F13" s="38">
        <v>309</v>
      </c>
      <c r="G13" s="38"/>
      <c r="H13" s="38"/>
      <c r="I13" s="38"/>
      <c r="J13" s="38"/>
      <c r="K13" s="38"/>
      <c r="L13" s="38"/>
    </row>
    <row r="14" spans="1:70">
      <c r="A14" s="34">
        <v>9</v>
      </c>
      <c r="B14" s="38" t="s">
        <v>355</v>
      </c>
      <c r="C14" s="38">
        <v>3</v>
      </c>
      <c r="D14" s="38">
        <v>3790</v>
      </c>
      <c r="E14" s="38"/>
      <c r="F14" s="38">
        <v>308</v>
      </c>
      <c r="G14" s="38"/>
      <c r="H14" s="38"/>
      <c r="I14" s="38">
        <v>257</v>
      </c>
      <c r="J14" s="38"/>
      <c r="K14" s="38"/>
      <c r="L14" s="38"/>
    </row>
    <row r="15" spans="1:70">
      <c r="A15" s="34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4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4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4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4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4">
        <v>15</v>
      </c>
      <c r="B20" s="39" t="s">
        <v>361</v>
      </c>
      <c r="C20" s="39">
        <f>SUM(C11:C19)</f>
        <v>21.5</v>
      </c>
      <c r="D20" s="39">
        <f t="shared" ref="D20:L20" si="1">SUM(D11:D19)</f>
        <v>37784</v>
      </c>
      <c r="E20" s="39">
        <f t="shared" si="1"/>
        <v>0</v>
      </c>
      <c r="F20" s="39">
        <f t="shared" si="1"/>
        <v>1235</v>
      </c>
      <c r="G20" s="39">
        <f t="shared" si="1"/>
        <v>0</v>
      </c>
      <c r="H20" s="39">
        <f t="shared" si="1"/>
        <v>0</v>
      </c>
      <c r="I20" s="39">
        <f t="shared" si="1"/>
        <v>740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4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4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4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4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4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4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4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4">
        <v>23</v>
      </c>
      <c r="B28" s="39" t="s">
        <v>369</v>
      </c>
      <c r="C28" s="39">
        <f>C10+C20+C23+C27</f>
        <v>21.5</v>
      </c>
      <c r="D28" s="39">
        <f t="shared" ref="D28:L28" si="4">D10+D20+D23+D27</f>
        <v>37784</v>
      </c>
      <c r="E28" s="39">
        <f t="shared" si="4"/>
        <v>0</v>
      </c>
      <c r="F28" s="39">
        <f t="shared" si="4"/>
        <v>1235</v>
      </c>
      <c r="G28" s="39">
        <f t="shared" si="4"/>
        <v>0</v>
      </c>
      <c r="H28" s="39">
        <f t="shared" si="4"/>
        <v>0</v>
      </c>
      <c r="I28" s="39">
        <f t="shared" si="4"/>
        <v>740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&amp;L32.sz.melléklet a 10/2015.(VI.19.)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3" sqref="B3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1" t="s">
        <v>788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1">
      <c r="A6" s="63" t="s">
        <v>4</v>
      </c>
      <c r="B6" s="64" t="s">
        <v>677</v>
      </c>
      <c r="C6" s="65">
        <f>'B1-B7 EAK'!AH13</f>
        <v>0</v>
      </c>
      <c r="D6" s="203"/>
      <c r="E6" s="203"/>
      <c r="F6" s="203"/>
      <c r="G6" s="64" t="s">
        <v>643</v>
      </c>
      <c r="H6" s="66">
        <f>'K1-K8 EAK'!AH25</f>
        <v>39723</v>
      </c>
      <c r="I6" s="203">
        <f>H6-J6</f>
        <v>1464</v>
      </c>
      <c r="J6" s="203">
        <f>'K1-K8 EAK'!AJ25</f>
        <v>38259</v>
      </c>
      <c r="K6" s="203"/>
    </row>
    <row r="7" spans="1:11">
      <c r="A7" s="67" t="s">
        <v>5</v>
      </c>
      <c r="B7" s="68" t="s">
        <v>678</v>
      </c>
      <c r="C7" s="69">
        <f>'B1-B7 EAK'!AH19</f>
        <v>0</v>
      </c>
      <c r="D7" s="204"/>
      <c r="E7" s="204"/>
      <c r="F7" s="204"/>
      <c r="G7" s="68" t="s">
        <v>644</v>
      </c>
      <c r="H7" s="70">
        <f>'K1-K8 EAK'!AH26</f>
        <v>9587</v>
      </c>
      <c r="I7" s="203">
        <f t="shared" ref="I7:I8" si="0">H7-J7</f>
        <v>395</v>
      </c>
      <c r="J7" s="204">
        <f>'K1-K8 EAK'!AJ26</f>
        <v>9192</v>
      </c>
      <c r="K7" s="203"/>
    </row>
    <row r="8" spans="1:11">
      <c r="A8" s="67" t="s">
        <v>6</v>
      </c>
      <c r="B8" s="68" t="s">
        <v>642</v>
      </c>
      <c r="C8" s="69">
        <f>'B1-B7 EAK'!AH39</f>
        <v>0</v>
      </c>
      <c r="D8" s="204"/>
      <c r="E8" s="204"/>
      <c r="F8" s="204"/>
      <c r="G8" s="68" t="s">
        <v>645</v>
      </c>
      <c r="H8" s="70">
        <f>'K1-K8 EAK'!AH51</f>
        <v>46426</v>
      </c>
      <c r="I8" s="203">
        <f t="shared" si="0"/>
        <v>1117</v>
      </c>
      <c r="J8" s="204">
        <f>'K1-K8 EAK'!AJ51</f>
        <v>45309</v>
      </c>
      <c r="K8" s="203"/>
    </row>
    <row r="9" spans="1:11">
      <c r="A9" s="67" t="s">
        <v>280</v>
      </c>
      <c r="B9" s="71" t="s">
        <v>460</v>
      </c>
      <c r="C9" s="69">
        <f>'B1-B7 EAK'!AH50</f>
        <v>51915</v>
      </c>
      <c r="D9" s="204">
        <f>C9-E9</f>
        <v>858</v>
      </c>
      <c r="E9" s="204">
        <f>'B1-B7 EAK'!AJ50</f>
        <v>51057</v>
      </c>
      <c r="F9" s="204"/>
      <c r="G9" s="68" t="s">
        <v>646</v>
      </c>
      <c r="H9" s="70">
        <f>'K1-K8 EAK'!AH60</f>
        <v>0</v>
      </c>
      <c r="I9" s="204"/>
      <c r="J9" s="204"/>
      <c r="K9" s="203"/>
    </row>
    <row r="10" spans="1:11">
      <c r="A10" s="67" t="s">
        <v>281</v>
      </c>
      <c r="B10" s="68" t="s">
        <v>679</v>
      </c>
      <c r="C10" s="69">
        <f>'B1-B7 EAK'!AH60</f>
        <v>0</v>
      </c>
      <c r="D10" s="204"/>
      <c r="E10" s="204"/>
      <c r="F10" s="204"/>
      <c r="G10" s="68" t="s">
        <v>647</v>
      </c>
      <c r="H10" s="70">
        <f>'K1-K8 EAK'!AH73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51915</v>
      </c>
      <c r="D13" s="79">
        <f t="shared" ref="D13:F13" si="1">SUM(D6:D12)</f>
        <v>858</v>
      </c>
      <c r="E13" s="79">
        <f t="shared" si="1"/>
        <v>51057</v>
      </c>
      <c r="F13" s="79">
        <f t="shared" si="1"/>
        <v>0</v>
      </c>
      <c r="G13" s="78" t="s">
        <v>649</v>
      </c>
      <c r="H13" s="80">
        <f>SUM(H6:H12)</f>
        <v>95736</v>
      </c>
      <c r="I13" s="80">
        <f t="shared" ref="I13:K13" si="2">SUM(I6:I12)</f>
        <v>2976</v>
      </c>
      <c r="J13" s="80">
        <f t="shared" si="2"/>
        <v>92760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43752</v>
      </c>
      <c r="D14" s="83">
        <f t="shared" ref="D14:E14" si="3">SUM(D15:D18)</f>
        <v>2118</v>
      </c>
      <c r="E14" s="83">
        <f t="shared" si="3"/>
        <v>41634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EAK'!AH21</f>
        <v>43752</v>
      </c>
      <c r="D18" s="209">
        <f>I23-D13</f>
        <v>2118</v>
      </c>
      <c r="E18" s="209">
        <f>C18-D18</f>
        <v>41634</v>
      </c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43752</v>
      </c>
      <c r="D22" s="79">
        <f t="shared" ref="D22:F22" si="4">+D14+D19</f>
        <v>2118</v>
      </c>
      <c r="E22" s="79">
        <f t="shared" si="4"/>
        <v>41634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95667</v>
      </c>
      <c r="D23" s="79">
        <f t="shared" ref="D23:F23" si="5">+D13+D22</f>
        <v>2976</v>
      </c>
      <c r="E23" s="79">
        <f t="shared" si="5"/>
        <v>92691</v>
      </c>
      <c r="F23" s="79">
        <f t="shared" si="5"/>
        <v>0</v>
      </c>
      <c r="G23" s="91" t="s">
        <v>668</v>
      </c>
      <c r="H23" s="80">
        <f>+H13+H22</f>
        <v>95736</v>
      </c>
      <c r="I23" s="80">
        <f t="shared" ref="I23:K23" si="6">+I13+I22</f>
        <v>2976</v>
      </c>
      <c r="J23" s="80">
        <f t="shared" si="6"/>
        <v>92760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95667</v>
      </c>
      <c r="D25" s="95">
        <f t="shared" ref="D25:F25" si="7">+D23+D24</f>
        <v>2976</v>
      </c>
      <c r="E25" s="95">
        <f t="shared" si="7"/>
        <v>92691</v>
      </c>
      <c r="F25" s="95">
        <f t="shared" si="7"/>
        <v>0</v>
      </c>
      <c r="G25" s="94" t="s">
        <v>672</v>
      </c>
      <c r="H25" s="95">
        <f>+H23+H24</f>
        <v>95736</v>
      </c>
      <c r="I25" s="95">
        <f t="shared" ref="I25:K25" si="8">+I23+I24</f>
        <v>2976</v>
      </c>
      <c r="J25" s="95">
        <f t="shared" si="8"/>
        <v>92760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43821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>
        <f>IF(C13+C14-H23&lt;0,H23-(C13+C14),"-")</f>
        <v>69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21" t="s">
        <v>789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EAK'!AH81</f>
        <v>250</v>
      </c>
      <c r="I34" s="203"/>
      <c r="J34" s="203">
        <f>'K1-K8 EAK'!AJ81</f>
        <v>250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>
        <f>'B1-B7 EAK'!AH64</f>
        <v>300</v>
      </c>
      <c r="D36" s="204"/>
      <c r="E36" s="204">
        <f>C36</f>
        <v>300</v>
      </c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300</v>
      </c>
      <c r="D40" s="79">
        <f t="shared" ref="D40:F40" si="9">SUM(D34:D39)</f>
        <v>0</v>
      </c>
      <c r="E40" s="79">
        <f t="shared" si="9"/>
        <v>300</v>
      </c>
      <c r="F40" s="79">
        <f t="shared" si="9"/>
        <v>0</v>
      </c>
      <c r="G40" s="78" t="s">
        <v>683</v>
      </c>
      <c r="H40" s="80">
        <f>+H34+H35+H36+H38+H39</f>
        <v>250</v>
      </c>
      <c r="I40" s="80">
        <f t="shared" ref="I40:K40" si="10">+I34+I35+I36+I38+I39</f>
        <v>0</v>
      </c>
      <c r="J40" s="80">
        <f t="shared" si="10"/>
        <v>250</v>
      </c>
      <c r="K40" s="80">
        <f t="shared" si="10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300</v>
      </c>
      <c r="D54" s="79">
        <f t="shared" ref="D54:F54" si="11">+D40+D53</f>
        <v>0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250</v>
      </c>
      <c r="I54" s="80">
        <f t="shared" ref="I54:K54" si="12">+I40+I53</f>
        <v>0</v>
      </c>
      <c r="J54" s="80">
        <f t="shared" si="12"/>
        <v>250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300</v>
      </c>
      <c r="D56" s="95">
        <f t="shared" ref="D56:F56" si="13">+D54+D55</f>
        <v>0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250</v>
      </c>
      <c r="I56" s="95">
        <f t="shared" ref="I56:K56" si="14">+I54+I55</f>
        <v>0</v>
      </c>
      <c r="J56" s="95">
        <f t="shared" si="14"/>
        <v>250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>
        <f>IF(C40-H40&gt;0,C40-H40,"-")</f>
        <v>50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>
        <f>IF(C40+C41-H54&gt;0,C40+C41-H54,"-")</f>
        <v>50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95967</v>
      </c>
      <c r="D63" s="212"/>
      <c r="E63" s="212"/>
      <c r="F63" s="212"/>
      <c r="G63" s="94" t="s">
        <v>704</v>
      </c>
      <c r="H63" s="95">
        <f>H56+H25</f>
        <v>95986</v>
      </c>
    </row>
    <row r="64" spans="1:11" ht="15.75" thickBot="1">
      <c r="A64" s="77" t="s">
        <v>618</v>
      </c>
      <c r="B64" s="94" t="s">
        <v>673</v>
      </c>
      <c r="C64" s="95">
        <f>IF(C63-H63&lt;0,H63-C63,"-")</f>
        <v>19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10/2015.(VI.19.)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64" t="s">
        <v>974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  <c r="AG1" s="464"/>
      <c r="AH1" s="464"/>
    </row>
    <row r="2" spans="1:34">
      <c r="AG2" s="411" t="s">
        <v>279</v>
      </c>
      <c r="AH2" s="412"/>
    </row>
    <row r="3" spans="1:34" ht="42.75" customHeight="1">
      <c r="A3" s="366" t="s">
        <v>1</v>
      </c>
      <c r="B3" s="367"/>
      <c r="C3" s="368" t="s">
        <v>374</v>
      </c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70"/>
      <c r="AG3" s="4" t="s">
        <v>970</v>
      </c>
      <c r="AH3" s="7" t="s">
        <v>971</v>
      </c>
    </row>
    <row r="4" spans="1:34">
      <c r="A4" s="371" t="s">
        <v>4</v>
      </c>
      <c r="B4" s="371"/>
      <c r="C4" s="372" t="s">
        <v>5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6" t="s">
        <v>6</v>
      </c>
      <c r="AH4" s="37" t="s">
        <v>280</v>
      </c>
    </row>
    <row r="5" spans="1:34">
      <c r="A5" s="362" t="s">
        <v>7</v>
      </c>
      <c r="B5" s="362"/>
      <c r="C5" s="363" t="s">
        <v>545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5"/>
      <c r="AG5" s="38">
        <f>'B1-B7 Polg.Hiv'!AG65</f>
        <v>1118</v>
      </c>
      <c r="AH5" s="38">
        <f>'B1-B7 Polg.Hiv'!AH65</f>
        <v>89</v>
      </c>
    </row>
    <row r="6" spans="1:34">
      <c r="A6" s="362" t="s">
        <v>10</v>
      </c>
      <c r="B6" s="362"/>
      <c r="C6" s="363" t="s">
        <v>546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5"/>
      <c r="AG6" s="38">
        <f>'K1-K8 Polg.Hiv'!AG96</f>
        <v>62355</v>
      </c>
      <c r="AH6" s="38">
        <f>'K1-K8 Polg.Hiv'!AH96</f>
        <v>41197</v>
      </c>
    </row>
    <row r="7" spans="1:34">
      <c r="A7" s="375" t="s">
        <v>547</v>
      </c>
      <c r="B7" s="375"/>
      <c r="C7" s="376" t="s">
        <v>548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/>
      <c r="U7" s="377"/>
      <c r="V7" s="377"/>
      <c r="W7" s="377"/>
      <c r="X7" s="377"/>
      <c r="Y7" s="377"/>
      <c r="Z7" s="377"/>
      <c r="AA7" s="377"/>
      <c r="AB7" s="377"/>
      <c r="AC7" s="377"/>
      <c r="AD7" s="377"/>
      <c r="AE7" s="377"/>
      <c r="AF7" s="378"/>
      <c r="AG7" s="38">
        <f>AG5-AG6</f>
        <v>-61237</v>
      </c>
      <c r="AH7" s="38">
        <f>AH5-AH6</f>
        <v>-41108</v>
      </c>
    </row>
    <row r="8" spans="1:34">
      <c r="A8" s="362" t="s">
        <v>13</v>
      </c>
      <c r="B8" s="362"/>
      <c r="C8" s="363" t="s">
        <v>549</v>
      </c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5"/>
      <c r="AG8" s="38">
        <f>'B8 Polg.Hiv'!AG31</f>
        <v>61237</v>
      </c>
      <c r="AH8" s="38">
        <f>'B8 Polg.Hiv'!AH31</f>
        <v>41108</v>
      </c>
    </row>
    <row r="9" spans="1:34">
      <c r="A9" s="362" t="s">
        <v>16</v>
      </c>
      <c r="B9" s="362"/>
      <c r="C9" s="363" t="s">
        <v>550</v>
      </c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5"/>
      <c r="AG9" s="38">
        <f>'K9 Polg.Hiv'!AG29</f>
        <v>0</v>
      </c>
      <c r="AH9" s="38">
        <f>'K9 Polg.Hiv'!AH29</f>
        <v>0</v>
      </c>
    </row>
    <row r="10" spans="1:34">
      <c r="A10" s="375" t="s">
        <v>551</v>
      </c>
      <c r="B10" s="375"/>
      <c r="C10" s="376" t="s">
        <v>552</v>
      </c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8"/>
      <c r="AG10" s="38">
        <f>AG8-AG9</f>
        <v>61237</v>
      </c>
      <c r="AH10" s="38">
        <f>AH8-AH9</f>
        <v>41108</v>
      </c>
    </row>
    <row r="11" spans="1:34">
      <c r="A11" s="375" t="s">
        <v>553</v>
      </c>
      <c r="B11" s="375"/>
      <c r="C11" s="376" t="s">
        <v>554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/>
      <c r="U11" s="377"/>
      <c r="V11" s="377"/>
      <c r="W11" s="377"/>
      <c r="X11" s="377"/>
      <c r="Y11" s="377"/>
      <c r="Z11" s="377"/>
      <c r="AA11" s="377"/>
      <c r="AB11" s="377"/>
      <c r="AC11" s="377"/>
      <c r="AD11" s="377"/>
      <c r="AE11" s="377"/>
      <c r="AF11" s="378"/>
      <c r="AG11" s="38">
        <f>AG7+AG10</f>
        <v>0</v>
      </c>
      <c r="AH11" s="38">
        <f>AH7+AH10</f>
        <v>0</v>
      </c>
    </row>
    <row r="12" spans="1:34">
      <c r="A12" s="362" t="s">
        <v>19</v>
      </c>
      <c r="B12" s="362"/>
      <c r="C12" s="363" t="s">
        <v>555</v>
      </c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5"/>
      <c r="AG12" s="38"/>
      <c r="AH12" s="38"/>
    </row>
    <row r="13" spans="1:34">
      <c r="A13" s="362" t="s">
        <v>22</v>
      </c>
      <c r="B13" s="362"/>
      <c r="C13" s="363" t="s">
        <v>556</v>
      </c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5"/>
      <c r="AG13" s="38"/>
      <c r="AH13" s="38"/>
    </row>
    <row r="14" spans="1:34">
      <c r="A14" s="375" t="s">
        <v>557</v>
      </c>
      <c r="B14" s="375"/>
      <c r="C14" s="376" t="s">
        <v>558</v>
      </c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8"/>
      <c r="AG14" s="38">
        <f>AG12-AG13</f>
        <v>0</v>
      </c>
      <c r="AH14" s="38">
        <f>AH12-AH13</f>
        <v>0</v>
      </c>
    </row>
    <row r="15" spans="1:34">
      <c r="A15" s="362" t="s">
        <v>25</v>
      </c>
      <c r="B15" s="362"/>
      <c r="C15" s="363" t="s">
        <v>559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5"/>
      <c r="AG15" s="38"/>
      <c r="AH15" s="38"/>
    </row>
    <row r="16" spans="1:34">
      <c r="A16" s="362" t="s">
        <v>28</v>
      </c>
      <c r="B16" s="362"/>
      <c r="C16" s="363" t="s">
        <v>560</v>
      </c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5"/>
      <c r="AG16" s="38"/>
      <c r="AH16" s="38"/>
    </row>
    <row r="17" spans="1:34">
      <c r="A17" s="375" t="s">
        <v>561</v>
      </c>
      <c r="B17" s="375"/>
      <c r="C17" s="376" t="s">
        <v>562</v>
      </c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  <c r="AA17" s="377"/>
      <c r="AB17" s="377"/>
      <c r="AC17" s="377"/>
      <c r="AD17" s="377"/>
      <c r="AE17" s="377"/>
      <c r="AF17" s="378"/>
      <c r="AG17" s="38">
        <f>AG15-AG16</f>
        <v>0</v>
      </c>
      <c r="AH17" s="38">
        <f>AH15-AH16</f>
        <v>0</v>
      </c>
    </row>
    <row r="18" spans="1:34">
      <c r="A18" s="375" t="s">
        <v>563</v>
      </c>
      <c r="B18" s="375"/>
      <c r="C18" s="376" t="s">
        <v>564</v>
      </c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377"/>
      <c r="AE18" s="377"/>
      <c r="AF18" s="378"/>
      <c r="AG18" s="38">
        <f>AG14+AG17</f>
        <v>0</v>
      </c>
      <c r="AH18" s="38">
        <f>AH14+AH17</f>
        <v>0</v>
      </c>
    </row>
    <row r="19" spans="1:34">
      <c r="A19" s="375" t="s">
        <v>565</v>
      </c>
      <c r="B19" s="375"/>
      <c r="C19" s="376" t="s">
        <v>566</v>
      </c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377"/>
      <c r="Y19" s="377"/>
      <c r="Z19" s="377"/>
      <c r="AA19" s="377"/>
      <c r="AB19" s="377"/>
      <c r="AC19" s="377"/>
      <c r="AD19" s="377"/>
      <c r="AE19" s="377"/>
      <c r="AF19" s="378"/>
      <c r="AG19" s="38">
        <f>AG11+AG18</f>
        <v>0</v>
      </c>
      <c r="AH19" s="38">
        <f>AH11+AH18</f>
        <v>0</v>
      </c>
    </row>
    <row r="20" spans="1:34">
      <c r="A20" s="375" t="s">
        <v>567</v>
      </c>
      <c r="B20" s="375"/>
      <c r="C20" s="376" t="s">
        <v>568</v>
      </c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8"/>
      <c r="AG20" s="38"/>
      <c r="AH20" s="38"/>
    </row>
    <row r="21" spans="1:34">
      <c r="A21" s="375" t="s">
        <v>569</v>
      </c>
      <c r="B21" s="375"/>
      <c r="C21" s="376" t="s">
        <v>570</v>
      </c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/>
      <c r="U21" s="377"/>
      <c r="V21" s="377"/>
      <c r="W21" s="377"/>
      <c r="X21" s="377"/>
      <c r="Y21" s="377"/>
      <c r="Z21" s="377"/>
      <c r="AA21" s="377"/>
      <c r="AB21" s="377"/>
      <c r="AC21" s="377"/>
      <c r="AD21" s="377"/>
      <c r="AE21" s="377"/>
      <c r="AF21" s="378"/>
      <c r="AG21" s="38">
        <f>AG11-AG20</f>
        <v>0</v>
      </c>
      <c r="AH21" s="38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&amp;L34.sz.melléklet a 10/2015.(VI.19.)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4" sqref="A4:AF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91" t="s">
        <v>974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408" t="s">
        <v>373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10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71.25" customHeight="1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11" t="s">
        <v>279</v>
      </c>
      <c r="AH4" s="412"/>
      <c r="AI4" s="538" t="s">
        <v>576</v>
      </c>
      <c r="AJ4" s="447"/>
      <c r="AK4" s="538"/>
      <c r="AL4" s="447"/>
      <c r="AM4" s="411"/>
      <c r="AN4" s="412"/>
    </row>
    <row r="5" spans="1:40" ht="42.75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6" t="s">
        <v>6</v>
      </c>
      <c r="AD6" s="398"/>
      <c r="AE6" s="398"/>
      <c r="AF6" s="399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4" t="s">
        <v>7</v>
      </c>
      <c r="B7" s="374"/>
      <c r="C7" s="400" t="s">
        <v>376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2"/>
      <c r="AC7" s="388" t="s">
        <v>377</v>
      </c>
      <c r="AD7" s="389"/>
      <c r="AE7" s="389"/>
      <c r="AF7" s="390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374"/>
      <c r="C8" s="385" t="s">
        <v>378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7"/>
      <c r="AC8" s="388" t="s">
        <v>379</v>
      </c>
      <c r="AD8" s="389"/>
      <c r="AE8" s="389"/>
      <c r="AF8" s="390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374"/>
      <c r="C9" s="385" t="s">
        <v>380</v>
      </c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7"/>
      <c r="AC9" s="388" t="s">
        <v>381</v>
      </c>
      <c r="AD9" s="389"/>
      <c r="AE9" s="389"/>
      <c r="AF9" s="390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74"/>
      <c r="C10" s="385" t="s">
        <v>382</v>
      </c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7"/>
      <c r="AC10" s="388" t="s">
        <v>383</v>
      </c>
      <c r="AD10" s="389"/>
      <c r="AE10" s="389"/>
      <c r="AF10" s="390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4" t="s">
        <v>19</v>
      </c>
      <c r="B11" s="374"/>
      <c r="C11" s="385" t="s">
        <v>384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7"/>
      <c r="AC11" s="388" t="s">
        <v>385</v>
      </c>
      <c r="AD11" s="389"/>
      <c r="AE11" s="389"/>
      <c r="AF11" s="390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374"/>
      <c r="C12" s="385" t="s">
        <v>386</v>
      </c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7"/>
      <c r="AC12" s="388" t="s">
        <v>387</v>
      </c>
      <c r="AD12" s="389"/>
      <c r="AE12" s="389"/>
      <c r="AF12" s="390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13" t="s">
        <v>25</v>
      </c>
      <c r="B13" s="414"/>
      <c r="C13" s="415" t="s">
        <v>388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18" t="s">
        <v>389</v>
      </c>
      <c r="AD13" s="419"/>
      <c r="AE13" s="419"/>
      <c r="AF13" s="420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4" t="s">
        <v>28</v>
      </c>
      <c r="B14" s="374"/>
      <c r="C14" s="385" t="s">
        <v>390</v>
      </c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7"/>
      <c r="AC14" s="388" t="s">
        <v>391</v>
      </c>
      <c r="AD14" s="389"/>
      <c r="AE14" s="389"/>
      <c r="AF14" s="390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74"/>
      <c r="C15" s="385" t="s">
        <v>392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388" t="s">
        <v>393</v>
      </c>
      <c r="AD15" s="389"/>
      <c r="AE15" s="389"/>
      <c r="AF15" s="390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4" t="s">
        <v>34</v>
      </c>
      <c r="B16" s="374"/>
      <c r="C16" s="385" t="s">
        <v>394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8" t="s">
        <v>395</v>
      </c>
      <c r="AD16" s="389"/>
      <c r="AE16" s="389"/>
      <c r="AF16" s="39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374"/>
      <c r="C17" s="385" t="s">
        <v>396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8" t="s">
        <v>397</v>
      </c>
      <c r="AD17" s="389"/>
      <c r="AE17" s="389"/>
      <c r="AF17" s="39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74"/>
      <c r="C18" s="385" t="s">
        <v>398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388" t="s">
        <v>399</v>
      </c>
      <c r="AD18" s="389"/>
      <c r="AE18" s="389"/>
      <c r="AF18" s="390"/>
      <c r="AG18" s="11">
        <f t="shared" si="2"/>
        <v>318</v>
      </c>
      <c r="AH18" s="12">
        <f t="shared" si="2"/>
        <v>0</v>
      </c>
      <c r="AI18" s="11">
        <v>318</v>
      </c>
      <c r="AJ18" s="12"/>
      <c r="AK18" s="11"/>
      <c r="AL18" s="12"/>
      <c r="AM18" s="11"/>
      <c r="AN18" s="12"/>
    </row>
    <row r="19" spans="1:40" s="15" customFormat="1">
      <c r="A19" s="413" t="s">
        <v>43</v>
      </c>
      <c r="B19" s="414"/>
      <c r="C19" s="415" t="s">
        <v>400</v>
      </c>
      <c r="D19" s="416"/>
      <c r="E19" s="416"/>
      <c r="F19" s="416"/>
      <c r="G19" s="416"/>
      <c r="H19" s="416"/>
      <c r="I19" s="416"/>
      <c r="J19" s="416"/>
      <c r="K19" s="416"/>
      <c r="L19" s="416"/>
      <c r="M19" s="416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6"/>
      <c r="Y19" s="416"/>
      <c r="Z19" s="416"/>
      <c r="AA19" s="416"/>
      <c r="AB19" s="417"/>
      <c r="AC19" s="418" t="s">
        <v>401</v>
      </c>
      <c r="AD19" s="419"/>
      <c r="AE19" s="419"/>
      <c r="AF19" s="420"/>
      <c r="AG19" s="13">
        <f>SUM(AG13:AG18)</f>
        <v>318</v>
      </c>
      <c r="AH19" s="14">
        <f t="shared" ref="AH19:AN19" si="3">SUM(AH13:AH18)</f>
        <v>0</v>
      </c>
      <c r="AI19" s="13">
        <f t="shared" si="3"/>
        <v>318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4" t="s">
        <v>46</v>
      </c>
      <c r="B20" s="374"/>
      <c r="C20" s="385" t="s">
        <v>402</v>
      </c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388" t="s">
        <v>403</v>
      </c>
      <c r="AD20" s="389"/>
      <c r="AE20" s="389"/>
      <c r="AF20" s="390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374"/>
      <c r="C21" s="385" t="s">
        <v>404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388" t="s">
        <v>405</v>
      </c>
      <c r="AD21" s="389"/>
      <c r="AE21" s="389"/>
      <c r="AF21" s="390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74"/>
      <c r="C22" s="385" t="s">
        <v>406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388" t="s">
        <v>407</v>
      </c>
      <c r="AD22" s="389"/>
      <c r="AE22" s="389"/>
      <c r="AF22" s="390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4" t="s">
        <v>55</v>
      </c>
      <c r="B23" s="374"/>
      <c r="C23" s="385" t="s">
        <v>408</v>
      </c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7"/>
      <c r="AC23" s="388" t="s">
        <v>409</v>
      </c>
      <c r="AD23" s="389"/>
      <c r="AE23" s="389"/>
      <c r="AF23" s="390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74"/>
      <c r="C24" s="385" t="s">
        <v>410</v>
      </c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7"/>
      <c r="AC24" s="388" t="s">
        <v>411</v>
      </c>
      <c r="AD24" s="389"/>
      <c r="AE24" s="389"/>
      <c r="AF24" s="390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13" t="s">
        <v>61</v>
      </c>
      <c r="B25" s="414"/>
      <c r="C25" s="415" t="s">
        <v>412</v>
      </c>
      <c r="D25" s="416"/>
      <c r="E25" s="416"/>
      <c r="F25" s="416"/>
      <c r="G25" s="416"/>
      <c r="H25" s="416"/>
      <c r="I25" s="416"/>
      <c r="J25" s="416"/>
      <c r="K25" s="416"/>
      <c r="L25" s="416"/>
      <c r="M25" s="416"/>
      <c r="N25" s="416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16"/>
      <c r="AB25" s="417"/>
      <c r="AC25" s="418" t="s">
        <v>413</v>
      </c>
      <c r="AD25" s="419"/>
      <c r="AE25" s="419"/>
      <c r="AF25" s="420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4" t="s">
        <v>64</v>
      </c>
      <c r="B26" s="374"/>
      <c r="C26" s="385" t="s">
        <v>414</v>
      </c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7"/>
      <c r="AC26" s="388" t="s">
        <v>415</v>
      </c>
      <c r="AD26" s="389"/>
      <c r="AE26" s="389"/>
      <c r="AF26" s="390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74"/>
      <c r="C27" s="385" t="s">
        <v>416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388" t="s">
        <v>417</v>
      </c>
      <c r="AD27" s="389"/>
      <c r="AE27" s="389"/>
      <c r="AF27" s="390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13" t="s">
        <v>70</v>
      </c>
      <c r="B28" s="414"/>
      <c r="C28" s="415" t="s">
        <v>418</v>
      </c>
      <c r="D28" s="416"/>
      <c r="E28" s="416"/>
      <c r="F28" s="416"/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16"/>
      <c r="AB28" s="417"/>
      <c r="AC28" s="418" t="s">
        <v>419</v>
      </c>
      <c r="AD28" s="419"/>
      <c r="AE28" s="419"/>
      <c r="AF28" s="420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4" t="s">
        <v>73</v>
      </c>
      <c r="B29" s="374"/>
      <c r="C29" s="385" t="s">
        <v>420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388" t="s">
        <v>421</v>
      </c>
      <c r="AD29" s="389"/>
      <c r="AE29" s="389"/>
      <c r="AF29" s="390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4" t="s">
        <v>76</v>
      </c>
      <c r="B30" s="374"/>
      <c r="C30" s="385" t="s">
        <v>422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7"/>
      <c r="AC30" s="388" t="s">
        <v>423</v>
      </c>
      <c r="AD30" s="389"/>
      <c r="AE30" s="389"/>
      <c r="AF30" s="390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4" t="s">
        <v>79</v>
      </c>
      <c r="B31" s="374"/>
      <c r="C31" s="385" t="s">
        <v>424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388" t="s">
        <v>425</v>
      </c>
      <c r="AD31" s="389"/>
      <c r="AE31" s="389"/>
      <c r="AF31" s="390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4" t="s">
        <v>82</v>
      </c>
      <c r="B32" s="374"/>
      <c r="C32" s="385" t="s">
        <v>426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388" t="s">
        <v>427</v>
      </c>
      <c r="AD32" s="389"/>
      <c r="AE32" s="389"/>
      <c r="AF32" s="390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4" t="s">
        <v>85</v>
      </c>
      <c r="B33" s="374"/>
      <c r="C33" s="385" t="s">
        <v>428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7"/>
      <c r="AC33" s="388" t="s">
        <v>429</v>
      </c>
      <c r="AD33" s="389"/>
      <c r="AE33" s="389"/>
      <c r="AF33" s="390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4" t="s">
        <v>88</v>
      </c>
      <c r="B34" s="374"/>
      <c r="C34" s="385" t="s">
        <v>430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388" t="s">
        <v>431</v>
      </c>
      <c r="AD34" s="389"/>
      <c r="AE34" s="389"/>
      <c r="AF34" s="390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4" t="s">
        <v>91</v>
      </c>
      <c r="B35" s="374"/>
      <c r="C35" s="385" t="s">
        <v>432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388" t="s">
        <v>433</v>
      </c>
      <c r="AD35" s="389"/>
      <c r="AE35" s="389"/>
      <c r="AF35" s="390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4" t="s">
        <v>94</v>
      </c>
      <c r="B36" s="374"/>
      <c r="C36" s="385" t="s">
        <v>434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388" t="s">
        <v>435</v>
      </c>
      <c r="AD36" s="389"/>
      <c r="AE36" s="389"/>
      <c r="AF36" s="390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13" t="s">
        <v>97</v>
      </c>
      <c r="B37" s="414"/>
      <c r="C37" s="415" t="s">
        <v>436</v>
      </c>
      <c r="D37" s="416"/>
      <c r="E37" s="416"/>
      <c r="F37" s="416"/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16"/>
      <c r="T37" s="416"/>
      <c r="U37" s="416"/>
      <c r="V37" s="416"/>
      <c r="W37" s="416"/>
      <c r="X37" s="416"/>
      <c r="Y37" s="416"/>
      <c r="Z37" s="416"/>
      <c r="AA37" s="416"/>
      <c r="AB37" s="417"/>
      <c r="AC37" s="418" t="s">
        <v>437</v>
      </c>
      <c r="AD37" s="419"/>
      <c r="AE37" s="419"/>
      <c r="AF37" s="420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4" t="s">
        <v>100</v>
      </c>
      <c r="B38" s="374"/>
      <c r="C38" s="385" t="s">
        <v>438</v>
      </c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  <c r="AA38" s="386"/>
      <c r="AB38" s="387"/>
      <c r="AC38" s="388" t="s">
        <v>439</v>
      </c>
      <c r="AD38" s="389"/>
      <c r="AE38" s="389"/>
      <c r="AF38" s="390"/>
      <c r="AG38" s="11">
        <f t="shared" ref="AG38:AH38" si="10">AI38+AK38+AM38</f>
        <v>800</v>
      </c>
      <c r="AH38" s="12">
        <f t="shared" si="10"/>
        <v>0</v>
      </c>
      <c r="AI38" s="11">
        <v>800</v>
      </c>
      <c r="AJ38" s="12"/>
      <c r="AK38" s="11"/>
      <c r="AL38" s="12"/>
      <c r="AM38" s="11"/>
      <c r="AN38" s="12"/>
    </row>
    <row r="39" spans="1:40" s="15" customFormat="1">
      <c r="A39" s="413" t="s">
        <v>103</v>
      </c>
      <c r="B39" s="414"/>
      <c r="C39" s="415" t="s">
        <v>440</v>
      </c>
      <c r="D39" s="416"/>
      <c r="E39" s="416"/>
      <c r="F39" s="416"/>
      <c r="G39" s="416"/>
      <c r="H39" s="416"/>
      <c r="I39" s="416"/>
      <c r="J39" s="416"/>
      <c r="K39" s="416"/>
      <c r="L39" s="416"/>
      <c r="M39" s="416"/>
      <c r="N39" s="416"/>
      <c r="O39" s="416"/>
      <c r="P39" s="416"/>
      <c r="Q39" s="416"/>
      <c r="R39" s="416"/>
      <c r="S39" s="416"/>
      <c r="T39" s="416"/>
      <c r="U39" s="416"/>
      <c r="V39" s="416"/>
      <c r="W39" s="416"/>
      <c r="X39" s="416"/>
      <c r="Y39" s="416"/>
      <c r="Z39" s="416"/>
      <c r="AA39" s="416"/>
      <c r="AB39" s="417"/>
      <c r="AC39" s="418" t="s">
        <v>441</v>
      </c>
      <c r="AD39" s="419"/>
      <c r="AE39" s="419"/>
      <c r="AF39" s="420"/>
      <c r="AG39" s="13">
        <f>SUM(AG28:AG31)+AG37+AG38</f>
        <v>800</v>
      </c>
      <c r="AH39" s="14">
        <f t="shared" ref="AH39:AN39" si="11">SUM(AH28:AH31)+AH37+AH38</f>
        <v>0</v>
      </c>
      <c r="AI39" s="13">
        <f t="shared" si="11"/>
        <v>800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4" t="s">
        <v>106</v>
      </c>
      <c r="B40" s="374"/>
      <c r="C40" s="421" t="s">
        <v>442</v>
      </c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422"/>
      <c r="AB40" s="423"/>
      <c r="AC40" s="388" t="s">
        <v>443</v>
      </c>
      <c r="AD40" s="389"/>
      <c r="AE40" s="389"/>
      <c r="AF40" s="390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4" t="s">
        <v>109</v>
      </c>
      <c r="B41" s="374"/>
      <c r="C41" s="421" t="s">
        <v>444</v>
      </c>
      <c r="D41" s="422"/>
      <c r="E41" s="422"/>
      <c r="F41" s="422"/>
      <c r="G41" s="422"/>
      <c r="H41" s="422"/>
      <c r="I41" s="422"/>
      <c r="J41" s="422"/>
      <c r="K41" s="422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/>
      <c r="Y41" s="422"/>
      <c r="Z41" s="422"/>
      <c r="AA41" s="422"/>
      <c r="AB41" s="423"/>
      <c r="AC41" s="388" t="s">
        <v>445</v>
      </c>
      <c r="AD41" s="389"/>
      <c r="AE41" s="389"/>
      <c r="AF41" s="390"/>
      <c r="AG41" s="11">
        <f t="shared" si="12"/>
        <v>0</v>
      </c>
      <c r="AH41" s="12">
        <f t="shared" si="12"/>
        <v>70</v>
      </c>
      <c r="AI41" s="11"/>
      <c r="AJ41" s="12">
        <v>70</v>
      </c>
      <c r="AK41" s="11"/>
      <c r="AL41" s="12"/>
      <c r="AM41" s="11"/>
      <c r="AN41" s="12"/>
    </row>
    <row r="42" spans="1:40">
      <c r="A42" s="384" t="s">
        <v>112</v>
      </c>
      <c r="B42" s="374"/>
      <c r="C42" s="421" t="s">
        <v>446</v>
      </c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/>
      <c r="Y42" s="422"/>
      <c r="Z42" s="422"/>
      <c r="AA42" s="422"/>
      <c r="AB42" s="423"/>
      <c r="AC42" s="388" t="s">
        <v>447</v>
      </c>
      <c r="AD42" s="389"/>
      <c r="AE42" s="389"/>
      <c r="AF42" s="390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4" t="s">
        <v>115</v>
      </c>
      <c r="B43" s="374"/>
      <c r="C43" s="421" t="s">
        <v>448</v>
      </c>
      <c r="D43" s="422"/>
      <c r="E43" s="422"/>
      <c r="F43" s="422"/>
      <c r="G43" s="422"/>
      <c r="H43" s="422"/>
      <c r="I43" s="422"/>
      <c r="J43" s="422"/>
      <c r="K43" s="422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/>
      <c r="Y43" s="422"/>
      <c r="Z43" s="422"/>
      <c r="AA43" s="422"/>
      <c r="AB43" s="423"/>
      <c r="AC43" s="388" t="s">
        <v>449</v>
      </c>
      <c r="AD43" s="389"/>
      <c r="AE43" s="389"/>
      <c r="AF43" s="390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4" t="s">
        <v>118</v>
      </c>
      <c r="B44" s="374"/>
      <c r="C44" s="421" t="s">
        <v>450</v>
      </c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  <c r="AB44" s="423"/>
      <c r="AC44" s="388" t="s">
        <v>451</v>
      </c>
      <c r="AD44" s="389"/>
      <c r="AE44" s="389"/>
      <c r="AF44" s="390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4" t="s">
        <v>121</v>
      </c>
      <c r="B45" s="374"/>
      <c r="C45" s="421" t="s">
        <v>452</v>
      </c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B45" s="423"/>
      <c r="AC45" s="388" t="s">
        <v>453</v>
      </c>
      <c r="AD45" s="389"/>
      <c r="AE45" s="389"/>
      <c r="AF45" s="390"/>
      <c r="AG45" s="11">
        <f t="shared" si="12"/>
        <v>0</v>
      </c>
      <c r="AH45" s="12">
        <f t="shared" si="12"/>
        <v>19</v>
      </c>
      <c r="AI45" s="11"/>
      <c r="AJ45" s="12">
        <v>19</v>
      </c>
      <c r="AK45" s="11"/>
      <c r="AL45" s="12"/>
      <c r="AM45" s="11"/>
      <c r="AN45" s="12"/>
    </row>
    <row r="46" spans="1:40">
      <c r="A46" s="384" t="s">
        <v>124</v>
      </c>
      <c r="B46" s="374"/>
      <c r="C46" s="421" t="s">
        <v>454</v>
      </c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B46" s="423"/>
      <c r="AC46" s="388" t="s">
        <v>455</v>
      </c>
      <c r="AD46" s="389"/>
      <c r="AE46" s="389"/>
      <c r="AF46" s="390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4" t="s">
        <v>127</v>
      </c>
      <c r="B47" s="374"/>
      <c r="C47" s="421" t="s">
        <v>456</v>
      </c>
      <c r="D47" s="422"/>
      <c r="E47" s="422"/>
      <c r="F47" s="422"/>
      <c r="G47" s="422"/>
      <c r="H47" s="422"/>
      <c r="I47" s="422"/>
      <c r="J47" s="422"/>
      <c r="K47" s="422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B47" s="423"/>
      <c r="AC47" s="388" t="s">
        <v>457</v>
      </c>
      <c r="AD47" s="389"/>
      <c r="AE47" s="389"/>
      <c r="AF47" s="390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4" t="s">
        <v>130</v>
      </c>
      <c r="B48" s="374"/>
      <c r="C48" s="421" t="s">
        <v>458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B48" s="423"/>
      <c r="AC48" s="388" t="s">
        <v>459</v>
      </c>
      <c r="AD48" s="389"/>
      <c r="AE48" s="389"/>
      <c r="AF48" s="390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4" t="s">
        <v>133</v>
      </c>
      <c r="B49" s="374"/>
      <c r="C49" s="421" t="s">
        <v>460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388" t="s">
        <v>461</v>
      </c>
      <c r="AD49" s="389"/>
      <c r="AE49" s="389"/>
      <c r="AF49" s="390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13" t="s">
        <v>136</v>
      </c>
      <c r="B50" s="414"/>
      <c r="C50" s="425" t="s">
        <v>462</v>
      </c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  <c r="AB50" s="427"/>
      <c r="AC50" s="418" t="s">
        <v>463</v>
      </c>
      <c r="AD50" s="419"/>
      <c r="AE50" s="419"/>
      <c r="AF50" s="420"/>
      <c r="AG50" s="13">
        <f>SUM(AG40:AG49)</f>
        <v>0</v>
      </c>
      <c r="AH50" s="14">
        <f t="shared" ref="AH50:AN50" si="13">SUM(AH40:AH49)</f>
        <v>89</v>
      </c>
      <c r="AI50" s="13">
        <f t="shared" si="13"/>
        <v>0</v>
      </c>
      <c r="AJ50" s="14">
        <f t="shared" si="13"/>
        <v>89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4">
        <v>45</v>
      </c>
      <c r="B51" s="424"/>
      <c r="C51" s="421" t="s">
        <v>464</v>
      </c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/>
      <c r="Y51" s="422"/>
      <c r="Z51" s="422"/>
      <c r="AA51" s="422"/>
      <c r="AB51" s="423"/>
      <c r="AC51" s="388" t="s">
        <v>465</v>
      </c>
      <c r="AD51" s="389"/>
      <c r="AE51" s="389"/>
      <c r="AF51" s="390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4">
        <v>46</v>
      </c>
      <c r="B52" s="424"/>
      <c r="C52" s="421" t="s">
        <v>466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388" t="s">
        <v>467</v>
      </c>
      <c r="AD52" s="389"/>
      <c r="AE52" s="389"/>
      <c r="AF52" s="390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4">
        <v>47</v>
      </c>
      <c r="B53" s="424"/>
      <c r="C53" s="421" t="s">
        <v>468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388" t="s">
        <v>469</v>
      </c>
      <c r="AD53" s="389"/>
      <c r="AE53" s="389"/>
      <c r="AF53" s="390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4">
        <v>48</v>
      </c>
      <c r="B54" s="424"/>
      <c r="C54" s="421" t="s">
        <v>470</v>
      </c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3"/>
      <c r="AC54" s="388" t="s">
        <v>471</v>
      </c>
      <c r="AD54" s="389"/>
      <c r="AE54" s="389"/>
      <c r="AF54" s="390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4">
        <v>49</v>
      </c>
      <c r="B55" s="424"/>
      <c r="C55" s="421" t="s">
        <v>472</v>
      </c>
      <c r="D55" s="422"/>
      <c r="E55" s="422"/>
      <c r="F55" s="422"/>
      <c r="G55" s="422"/>
      <c r="H55" s="422"/>
      <c r="I55" s="422"/>
      <c r="J55" s="422"/>
      <c r="K55" s="422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  <c r="W55" s="422"/>
      <c r="X55" s="422"/>
      <c r="Y55" s="422"/>
      <c r="Z55" s="422"/>
      <c r="AA55" s="422"/>
      <c r="AB55" s="423"/>
      <c r="AC55" s="388" t="s">
        <v>473</v>
      </c>
      <c r="AD55" s="389"/>
      <c r="AE55" s="389"/>
      <c r="AF55" s="390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13">
        <v>50</v>
      </c>
      <c r="B56" s="428"/>
      <c r="C56" s="415" t="s">
        <v>474</v>
      </c>
      <c r="D56" s="416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416"/>
      <c r="R56" s="416"/>
      <c r="S56" s="416"/>
      <c r="T56" s="416"/>
      <c r="U56" s="416"/>
      <c r="V56" s="416"/>
      <c r="W56" s="416"/>
      <c r="X56" s="416"/>
      <c r="Y56" s="416"/>
      <c r="Z56" s="416"/>
      <c r="AA56" s="416"/>
      <c r="AB56" s="417"/>
      <c r="AC56" s="418" t="s">
        <v>475</v>
      </c>
      <c r="AD56" s="419"/>
      <c r="AE56" s="419"/>
      <c r="AF56" s="420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4">
        <v>51</v>
      </c>
      <c r="B57" s="424"/>
      <c r="C57" s="421" t="s">
        <v>476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388" t="s">
        <v>477</v>
      </c>
      <c r="AD57" s="389"/>
      <c r="AE57" s="389"/>
      <c r="AF57" s="390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4">
        <v>52</v>
      </c>
      <c r="B58" s="424"/>
      <c r="C58" s="385" t="s">
        <v>478</v>
      </c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6"/>
      <c r="AA58" s="386"/>
      <c r="AB58" s="387"/>
      <c r="AC58" s="388" t="s">
        <v>479</v>
      </c>
      <c r="AD58" s="389"/>
      <c r="AE58" s="389"/>
      <c r="AF58" s="390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4">
        <v>53</v>
      </c>
      <c r="B59" s="424"/>
      <c r="C59" s="421" t="s">
        <v>480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388" t="s">
        <v>481</v>
      </c>
      <c r="AD59" s="389"/>
      <c r="AE59" s="389"/>
      <c r="AF59" s="390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13">
        <v>54</v>
      </c>
      <c r="B60" s="428"/>
      <c r="C60" s="415" t="s">
        <v>482</v>
      </c>
      <c r="D60" s="416"/>
      <c r="E60" s="416"/>
      <c r="F60" s="416"/>
      <c r="G60" s="416"/>
      <c r="H60" s="416"/>
      <c r="I60" s="416"/>
      <c r="J60" s="416"/>
      <c r="K60" s="416"/>
      <c r="L60" s="416"/>
      <c r="M60" s="416"/>
      <c r="N60" s="416"/>
      <c r="O60" s="416"/>
      <c r="P60" s="416"/>
      <c r="Q60" s="416"/>
      <c r="R60" s="416"/>
      <c r="S60" s="416"/>
      <c r="T60" s="416"/>
      <c r="U60" s="416"/>
      <c r="V60" s="416"/>
      <c r="W60" s="416"/>
      <c r="X60" s="416"/>
      <c r="Y60" s="416"/>
      <c r="Z60" s="416"/>
      <c r="AA60" s="416"/>
      <c r="AB60" s="417"/>
      <c r="AC60" s="418" t="s">
        <v>483</v>
      </c>
      <c r="AD60" s="419"/>
      <c r="AE60" s="419"/>
      <c r="AF60" s="420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4">
        <v>55</v>
      </c>
      <c r="B61" s="424"/>
      <c r="C61" s="421" t="s">
        <v>484</v>
      </c>
      <c r="D61" s="42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422"/>
      <c r="Z61" s="422"/>
      <c r="AA61" s="422"/>
      <c r="AB61" s="423"/>
      <c r="AC61" s="388" t="s">
        <v>485</v>
      </c>
      <c r="AD61" s="389"/>
      <c r="AE61" s="389"/>
      <c r="AF61" s="390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4">
        <v>56</v>
      </c>
      <c r="B62" s="424"/>
      <c r="C62" s="385" t="s">
        <v>486</v>
      </c>
      <c r="D62" s="386"/>
      <c r="E62" s="386"/>
      <c r="F62" s="386"/>
      <c r="G62" s="386"/>
      <c r="H62" s="386"/>
      <c r="I62" s="386"/>
      <c r="J62" s="386"/>
      <c r="K62" s="386"/>
      <c r="L62" s="386"/>
      <c r="M62" s="386"/>
      <c r="N62" s="386"/>
      <c r="O62" s="386"/>
      <c r="P62" s="386"/>
      <c r="Q62" s="386"/>
      <c r="R62" s="386"/>
      <c r="S62" s="386"/>
      <c r="T62" s="386"/>
      <c r="U62" s="386"/>
      <c r="V62" s="386"/>
      <c r="W62" s="386"/>
      <c r="X62" s="386"/>
      <c r="Y62" s="386"/>
      <c r="Z62" s="386"/>
      <c r="AA62" s="386"/>
      <c r="AB62" s="387"/>
      <c r="AC62" s="388" t="s">
        <v>487</v>
      </c>
      <c r="AD62" s="389"/>
      <c r="AE62" s="389"/>
      <c r="AF62" s="390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4">
        <v>57</v>
      </c>
      <c r="B63" s="424"/>
      <c r="C63" s="421" t="s">
        <v>488</v>
      </c>
      <c r="D63" s="422"/>
      <c r="E63" s="422"/>
      <c r="F63" s="422"/>
      <c r="G63" s="422"/>
      <c r="H63" s="422"/>
      <c r="I63" s="422"/>
      <c r="J63" s="422"/>
      <c r="K63" s="422"/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  <c r="W63" s="422"/>
      <c r="X63" s="422"/>
      <c r="Y63" s="422"/>
      <c r="Z63" s="422"/>
      <c r="AA63" s="422"/>
      <c r="AB63" s="423"/>
      <c r="AC63" s="388" t="s">
        <v>489</v>
      </c>
      <c r="AD63" s="389"/>
      <c r="AE63" s="389"/>
      <c r="AF63" s="390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36">
        <v>58</v>
      </c>
      <c r="B64" s="437"/>
      <c r="C64" s="438" t="s">
        <v>490</v>
      </c>
      <c r="D64" s="439"/>
      <c r="E64" s="439"/>
      <c r="F64" s="439"/>
      <c r="G64" s="439"/>
      <c r="H64" s="439"/>
      <c r="I64" s="439"/>
      <c r="J64" s="439"/>
      <c r="K64" s="439"/>
      <c r="L64" s="439"/>
      <c r="M64" s="439"/>
      <c r="N64" s="439"/>
      <c r="O64" s="439"/>
      <c r="P64" s="439"/>
      <c r="Q64" s="439"/>
      <c r="R64" s="439"/>
      <c r="S64" s="439"/>
      <c r="T64" s="439"/>
      <c r="U64" s="439"/>
      <c r="V64" s="439"/>
      <c r="W64" s="439"/>
      <c r="X64" s="439"/>
      <c r="Y64" s="439"/>
      <c r="Z64" s="439"/>
      <c r="AA64" s="439"/>
      <c r="AB64" s="440"/>
      <c r="AC64" s="441" t="s">
        <v>491</v>
      </c>
      <c r="AD64" s="442"/>
      <c r="AE64" s="442"/>
      <c r="AF64" s="443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9">
        <v>59</v>
      </c>
      <c r="B65" s="430"/>
      <c r="C65" s="431" t="s">
        <v>492</v>
      </c>
      <c r="D65" s="432"/>
      <c r="E65" s="432"/>
      <c r="F65" s="432"/>
      <c r="G65" s="432"/>
      <c r="H65" s="432"/>
      <c r="I65" s="432"/>
      <c r="J65" s="432"/>
      <c r="K65" s="432"/>
      <c r="L65" s="432"/>
      <c r="M65" s="432"/>
      <c r="N65" s="432"/>
      <c r="O65" s="432"/>
      <c r="P65" s="432"/>
      <c r="Q65" s="432"/>
      <c r="R65" s="432"/>
      <c r="S65" s="432"/>
      <c r="T65" s="432"/>
      <c r="U65" s="432"/>
      <c r="V65" s="432"/>
      <c r="W65" s="432"/>
      <c r="X65" s="432"/>
      <c r="Y65" s="432"/>
      <c r="Z65" s="432"/>
      <c r="AA65" s="432"/>
      <c r="AB65" s="433"/>
      <c r="AC65" s="434" t="s">
        <v>493</v>
      </c>
      <c r="AD65" s="435"/>
      <c r="AE65" s="435"/>
      <c r="AF65" s="456"/>
      <c r="AG65" s="19">
        <f>AG19+AG25+AG39+AG50+AG56+AG60+AG64</f>
        <v>1118</v>
      </c>
      <c r="AH65" s="20">
        <f t="shared" ref="AH65:AN65" si="20">AH19+AH25+AH39+AH50+AH56+AH60+AH64</f>
        <v>89</v>
      </c>
      <c r="AI65" s="19">
        <f t="shared" si="20"/>
        <v>1118</v>
      </c>
      <c r="AJ65" s="20">
        <f t="shared" si="20"/>
        <v>89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2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56" orientation="portrait" r:id="rId1"/>
  <headerFooter>
    <oddHeader>&amp;L35.sz.melléklet a 10/2015.(VI.19.)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2" sqref="AJ2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91" t="s">
        <v>974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540" t="s">
        <v>494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1"/>
      <c r="Y2" s="541"/>
      <c r="Z2" s="541"/>
      <c r="AA2" s="541"/>
      <c r="AB2" s="541"/>
      <c r="AC2" s="541"/>
      <c r="AD2" s="541"/>
      <c r="AE2" s="541"/>
      <c r="AF2" s="541"/>
      <c r="AG2" s="541"/>
      <c r="AH2" s="541"/>
      <c r="AI2" s="541"/>
      <c r="AJ2" s="541"/>
      <c r="AK2" s="541"/>
      <c r="AL2" s="541"/>
      <c r="AM2" s="541"/>
      <c r="AN2" s="541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 ht="62.25" customHeight="1">
      <c r="A4" s="403" t="s">
        <v>375</v>
      </c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562" t="s">
        <v>279</v>
      </c>
      <c r="AH4" s="562"/>
      <c r="AI4" s="561" t="s">
        <v>571</v>
      </c>
      <c r="AJ4" s="551"/>
      <c r="AK4" s="447"/>
      <c r="AL4" s="447"/>
      <c r="AM4" s="447"/>
      <c r="AN4" s="447"/>
    </row>
    <row r="5" spans="1:40" ht="43.5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50" t="s">
        <v>495</v>
      </c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2"/>
      <c r="AC7" s="385" t="s">
        <v>496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497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498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50" t="s">
        <v>499</v>
      </c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2"/>
      <c r="AC9" s="385" t="s">
        <v>500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501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502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21" t="s">
        <v>503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3"/>
      <c r="AC11" s="385" t="s">
        <v>504</v>
      </c>
      <c r="AD11" s="386"/>
      <c r="AE11" s="386"/>
      <c r="AF11" s="386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505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506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507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508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50" t="s">
        <v>509</v>
      </c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2"/>
      <c r="AC14" s="385" t="s">
        <v>510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511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512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385" t="s">
        <v>513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5" t="s">
        <v>514</v>
      </c>
      <c r="AD16" s="386"/>
      <c r="AE16" s="386"/>
      <c r="AF16" s="386"/>
      <c r="AG16" s="11">
        <f t="shared" si="2"/>
        <v>0</v>
      </c>
      <c r="AH16" s="12">
        <f t="shared" si="2"/>
        <v>79</v>
      </c>
      <c r="AI16" s="11"/>
      <c r="AJ16" s="12">
        <v>79</v>
      </c>
      <c r="AK16" s="11"/>
      <c r="AL16" s="12"/>
      <c r="AM16" s="11"/>
      <c r="AN16" s="12"/>
    </row>
    <row r="17" spans="1:40">
      <c r="A17" s="384" t="s">
        <v>37</v>
      </c>
      <c r="B17" s="424"/>
      <c r="C17" s="385" t="s">
        <v>515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5" t="s">
        <v>516</v>
      </c>
      <c r="AD17" s="386"/>
      <c r="AE17" s="386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13" t="s">
        <v>40</v>
      </c>
      <c r="B18" s="428"/>
      <c r="C18" s="415" t="s">
        <v>517</v>
      </c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7"/>
      <c r="AC18" s="415" t="s">
        <v>518</v>
      </c>
      <c r="AD18" s="416"/>
      <c r="AE18" s="416"/>
      <c r="AF18" s="416"/>
      <c r="AG18" s="13">
        <f>SUM(AG16:AG17)</f>
        <v>0</v>
      </c>
      <c r="AH18" s="14">
        <f t="shared" ref="AH18:AN18" si="4">SUM(AH16:AH17)</f>
        <v>79</v>
      </c>
      <c r="AI18" s="13">
        <f t="shared" si="4"/>
        <v>0</v>
      </c>
      <c r="AJ18" s="14">
        <f t="shared" si="4"/>
        <v>79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4" t="s">
        <v>43</v>
      </c>
      <c r="B19" s="424"/>
      <c r="C19" s="450" t="s">
        <v>519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520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521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522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523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524</v>
      </c>
      <c r="AD21" s="386"/>
      <c r="AE21" s="386"/>
      <c r="AF21" s="386"/>
      <c r="AG21" s="11">
        <f t="shared" si="2"/>
        <v>61237</v>
      </c>
      <c r="AH21" s="12">
        <f t="shared" si="2"/>
        <v>41029</v>
      </c>
      <c r="AI21" s="11">
        <v>61237</v>
      </c>
      <c r="AJ21" s="332">
        <v>41029</v>
      </c>
      <c r="AK21" s="11"/>
      <c r="AL21" s="12"/>
      <c r="AM21" s="11"/>
      <c r="AN21" s="12"/>
    </row>
    <row r="22" spans="1:40">
      <c r="A22" s="384" t="s">
        <v>52</v>
      </c>
      <c r="B22" s="424"/>
      <c r="C22" s="450" t="s">
        <v>525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5" t="s">
        <v>526</v>
      </c>
      <c r="AD22" s="386"/>
      <c r="AE22" s="386"/>
      <c r="AF22" s="386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4" t="s">
        <v>55</v>
      </c>
      <c r="B23" s="424"/>
      <c r="C23" s="421" t="s">
        <v>527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385" t="s">
        <v>528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13" t="s">
        <v>58</v>
      </c>
      <c r="B24" s="428"/>
      <c r="C24" s="425" t="s">
        <v>529</v>
      </c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7"/>
      <c r="AC24" s="415" t="s">
        <v>530</v>
      </c>
      <c r="AD24" s="416"/>
      <c r="AE24" s="416"/>
      <c r="AF24" s="416"/>
      <c r="AG24" s="13">
        <f>SUM(AG19:AG23)+AG10+AG15+AG18</f>
        <v>61237</v>
      </c>
      <c r="AH24" s="14">
        <f t="shared" ref="AH24:AN24" si="5">SUM(AH19:AH23)+AH10+AH15+AH18</f>
        <v>41108</v>
      </c>
      <c r="AI24" s="13">
        <f t="shared" si="5"/>
        <v>61237</v>
      </c>
      <c r="AJ24" s="14">
        <f t="shared" si="5"/>
        <v>41108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4" t="s">
        <v>61</v>
      </c>
      <c r="B25" s="424"/>
      <c r="C25" s="421" t="s">
        <v>531</v>
      </c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3"/>
      <c r="AC25" s="385" t="s">
        <v>532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21" t="s">
        <v>533</v>
      </c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3"/>
      <c r="AC26" s="385" t="s">
        <v>534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424"/>
      <c r="C27" s="450" t="s">
        <v>535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5" t="s">
        <v>536</v>
      </c>
      <c r="AD27" s="386"/>
      <c r="AE27" s="386"/>
      <c r="AF27" s="386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84" t="s">
        <v>70</v>
      </c>
      <c r="B28" s="424"/>
      <c r="C28" s="450" t="s">
        <v>537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385" t="s">
        <v>538</v>
      </c>
      <c r="AD28" s="386"/>
      <c r="AE28" s="386"/>
      <c r="AF28" s="386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413" t="s">
        <v>73</v>
      </c>
      <c r="B29" s="428"/>
      <c r="C29" s="453" t="s">
        <v>539</v>
      </c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5"/>
      <c r="AC29" s="415" t="s">
        <v>540</v>
      </c>
      <c r="AD29" s="416"/>
      <c r="AE29" s="416"/>
      <c r="AF29" s="416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7" t="s">
        <v>76</v>
      </c>
      <c r="B30" s="458"/>
      <c r="C30" s="459" t="s">
        <v>541</v>
      </c>
      <c r="D30" s="460"/>
      <c r="E30" s="460"/>
      <c r="F30" s="460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60"/>
      <c r="S30" s="460"/>
      <c r="T30" s="460"/>
      <c r="U30" s="460"/>
      <c r="V30" s="460"/>
      <c r="W30" s="460"/>
      <c r="X30" s="460"/>
      <c r="Y30" s="460"/>
      <c r="Z30" s="460"/>
      <c r="AA30" s="460"/>
      <c r="AB30" s="461"/>
      <c r="AC30" s="462" t="s">
        <v>542</v>
      </c>
      <c r="AD30" s="463"/>
      <c r="AE30" s="463"/>
      <c r="AF30" s="463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9" t="s">
        <v>79</v>
      </c>
      <c r="B31" s="430"/>
      <c r="C31" s="434" t="s">
        <v>543</v>
      </c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  <c r="R31" s="435"/>
      <c r="S31" s="435"/>
      <c r="T31" s="435"/>
      <c r="U31" s="435"/>
      <c r="V31" s="435"/>
      <c r="W31" s="435"/>
      <c r="X31" s="435"/>
      <c r="Y31" s="435"/>
      <c r="Z31" s="435"/>
      <c r="AA31" s="435"/>
      <c r="AB31" s="456"/>
      <c r="AC31" s="431" t="s">
        <v>544</v>
      </c>
      <c r="AD31" s="432"/>
      <c r="AE31" s="432"/>
      <c r="AF31" s="432"/>
      <c r="AG31" s="19">
        <f>AG24+AG29+AG30</f>
        <v>61237</v>
      </c>
      <c r="AH31" s="20">
        <f t="shared" ref="AH31:AN31" si="8">AH24+AH29+AH30</f>
        <v>41108</v>
      </c>
      <c r="AI31" s="19">
        <f t="shared" si="8"/>
        <v>61237</v>
      </c>
      <c r="AJ31" s="20">
        <f t="shared" si="8"/>
        <v>41108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2" orientation="landscape" r:id="rId1"/>
  <headerFooter>
    <oddHeader>&amp;L36.sz.melléklet a 10/2015.(VI.19.)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J8" sqref="AJ8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391" t="s">
        <v>974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  <c r="AO1"/>
    </row>
    <row r="2" spans="1:46" ht="15.75">
      <c r="A2" s="552" t="s">
        <v>0</v>
      </c>
      <c r="B2" s="552"/>
      <c r="C2" s="552"/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  <c r="P2" s="552"/>
      <c r="Q2" s="552"/>
      <c r="R2" s="552"/>
      <c r="S2" s="552"/>
      <c r="T2" s="552"/>
      <c r="U2" s="552"/>
      <c r="V2" s="552"/>
      <c r="W2" s="552"/>
      <c r="X2" s="552"/>
      <c r="Y2" s="552"/>
      <c r="Z2" s="552"/>
      <c r="AA2" s="552"/>
      <c r="AB2" s="552"/>
      <c r="AC2" s="552"/>
      <c r="AD2" s="552"/>
      <c r="AE2" s="552"/>
      <c r="AF2" s="552"/>
      <c r="AG2" s="552"/>
      <c r="AH2" s="552"/>
      <c r="AI2" s="552"/>
      <c r="AJ2" s="552"/>
      <c r="AK2" s="552"/>
      <c r="AL2" s="552"/>
      <c r="AM2" s="552"/>
      <c r="AN2" s="552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19" t="s">
        <v>278</v>
      </c>
      <c r="AJ3" s="519"/>
      <c r="AK3" s="519"/>
      <c r="AL3" s="519"/>
      <c r="AM3" s="519"/>
      <c r="AN3" s="519"/>
      <c r="AO3"/>
    </row>
    <row r="4" spans="1:46" ht="96.75" customHeight="1">
      <c r="A4" s="508"/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447" t="s">
        <v>279</v>
      </c>
      <c r="AH4" s="447"/>
      <c r="AI4" s="538" t="s">
        <v>576</v>
      </c>
      <c r="AJ4" s="447"/>
      <c r="AK4" s="538" t="s">
        <v>577</v>
      </c>
      <c r="AL4" s="447"/>
      <c r="AM4" s="538" t="s">
        <v>578</v>
      </c>
      <c r="AN4" s="447"/>
      <c r="AO4" s="547"/>
      <c r="AP4" s="571"/>
      <c r="AQ4" s="464"/>
      <c r="AR4" s="464"/>
      <c r="AS4" s="464"/>
      <c r="AT4" s="464"/>
    </row>
    <row r="5" spans="1:46" ht="45.75" customHeight="1">
      <c r="A5" s="509" t="s">
        <v>1</v>
      </c>
      <c r="B5" s="510"/>
      <c r="C5" s="368" t="s">
        <v>2</v>
      </c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414"/>
      <c r="AC5" s="512" t="s">
        <v>3</v>
      </c>
      <c r="AD5" s="513"/>
      <c r="AE5" s="513"/>
      <c r="AF5" s="514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  <c r="AO5" s="4" t="s">
        <v>970</v>
      </c>
      <c r="AP5" s="7" t="s">
        <v>971</v>
      </c>
    </row>
    <row r="6" spans="1:46" s="8" customFormat="1" ht="11.25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505"/>
      <c r="AC6" s="506" t="s">
        <v>6</v>
      </c>
      <c r="AD6" s="506"/>
      <c r="AE6" s="506"/>
      <c r="AF6" s="50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  <c r="AO6" s="9" t="s">
        <v>286</v>
      </c>
      <c r="AP6" s="10" t="s">
        <v>287</v>
      </c>
    </row>
    <row r="7" spans="1:46">
      <c r="A7" s="469" t="s">
        <v>7</v>
      </c>
      <c r="B7" s="470"/>
      <c r="C7" s="502" t="s">
        <v>8</v>
      </c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  <c r="P7" s="503"/>
      <c r="Q7" s="503"/>
      <c r="R7" s="503"/>
      <c r="S7" s="503"/>
      <c r="T7" s="503"/>
      <c r="U7" s="503"/>
      <c r="V7" s="503"/>
      <c r="W7" s="503"/>
      <c r="X7" s="503"/>
      <c r="Y7" s="503"/>
      <c r="Z7" s="503"/>
      <c r="AA7" s="503"/>
      <c r="AB7" s="504"/>
      <c r="AC7" s="507" t="s">
        <v>9</v>
      </c>
      <c r="AD7" s="507"/>
      <c r="AE7" s="507"/>
      <c r="AF7" s="507"/>
      <c r="AG7" s="11">
        <f t="shared" ref="AG7:AG38" si="0">AI7+AK7+AM7+AO7</f>
        <v>21009</v>
      </c>
      <c r="AH7" s="12">
        <f t="shared" ref="AH7:AH38" si="1">AJ7+AL7+AN7+AP7</f>
        <v>20345</v>
      </c>
      <c r="AI7" s="11">
        <v>21009</v>
      </c>
      <c r="AJ7" s="332">
        <v>20345</v>
      </c>
      <c r="AK7" s="11"/>
      <c r="AL7" s="12"/>
      <c r="AM7" s="11"/>
      <c r="AN7" s="12"/>
      <c r="AO7" s="11"/>
      <c r="AP7" s="12"/>
    </row>
    <row r="8" spans="1:46">
      <c r="A8" s="469" t="s">
        <v>10</v>
      </c>
      <c r="B8" s="470"/>
      <c r="C8" s="502" t="s">
        <v>11</v>
      </c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  <c r="P8" s="503"/>
      <c r="Q8" s="503"/>
      <c r="R8" s="503"/>
      <c r="S8" s="503"/>
      <c r="T8" s="503"/>
      <c r="U8" s="503"/>
      <c r="V8" s="503"/>
      <c r="W8" s="503"/>
      <c r="X8" s="503"/>
      <c r="Y8" s="503"/>
      <c r="Z8" s="503"/>
      <c r="AA8" s="503"/>
      <c r="AB8" s="504"/>
      <c r="AC8" s="471" t="s">
        <v>12</v>
      </c>
      <c r="AD8" s="471"/>
      <c r="AE8" s="471"/>
      <c r="AF8" s="471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  <c r="AO8" s="11"/>
      <c r="AP8" s="12"/>
    </row>
    <row r="9" spans="1:46">
      <c r="A9" s="469" t="s">
        <v>13</v>
      </c>
      <c r="B9" s="470"/>
      <c r="C9" s="502" t="s">
        <v>14</v>
      </c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  <c r="P9" s="503"/>
      <c r="Q9" s="503"/>
      <c r="R9" s="503"/>
      <c r="S9" s="503"/>
      <c r="T9" s="503"/>
      <c r="U9" s="503"/>
      <c r="V9" s="503"/>
      <c r="W9" s="503"/>
      <c r="X9" s="503"/>
      <c r="Y9" s="503"/>
      <c r="Z9" s="503"/>
      <c r="AA9" s="503"/>
      <c r="AB9" s="504"/>
      <c r="AC9" s="471" t="s">
        <v>15</v>
      </c>
      <c r="AD9" s="471"/>
      <c r="AE9" s="471"/>
      <c r="AF9" s="471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  <c r="AO9" s="11"/>
      <c r="AP9" s="12"/>
    </row>
    <row r="10" spans="1:46">
      <c r="A10" s="469" t="s">
        <v>16</v>
      </c>
      <c r="B10" s="470"/>
      <c r="C10" s="400" t="s">
        <v>17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471" t="s">
        <v>18</v>
      </c>
      <c r="AD10" s="471"/>
      <c r="AE10" s="471"/>
      <c r="AF10" s="471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69" t="s">
        <v>19</v>
      </c>
      <c r="B11" s="470"/>
      <c r="C11" s="400" t="s">
        <v>20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471" t="s">
        <v>21</v>
      </c>
      <c r="AD11" s="471"/>
      <c r="AE11" s="471"/>
      <c r="AF11" s="471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69" t="s">
        <v>22</v>
      </c>
      <c r="B12" s="470"/>
      <c r="C12" s="400" t="s">
        <v>23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471" t="s">
        <v>24</v>
      </c>
      <c r="AD12" s="471"/>
      <c r="AE12" s="471"/>
      <c r="AF12" s="471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69" t="s">
        <v>25</v>
      </c>
      <c r="B13" s="470"/>
      <c r="C13" s="400" t="s">
        <v>26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471" t="s">
        <v>27</v>
      </c>
      <c r="AD13" s="471"/>
      <c r="AE13" s="471"/>
      <c r="AF13" s="471"/>
      <c r="AG13" s="11">
        <f t="shared" si="0"/>
        <v>1417</v>
      </c>
      <c r="AH13" s="12">
        <f t="shared" si="1"/>
        <v>994</v>
      </c>
      <c r="AI13" s="11">
        <v>1417</v>
      </c>
      <c r="AJ13" s="12">
        <v>994</v>
      </c>
      <c r="AK13" s="11"/>
      <c r="AL13" s="12"/>
      <c r="AM13" s="11"/>
      <c r="AN13" s="12"/>
      <c r="AO13" s="11"/>
      <c r="AP13" s="12"/>
    </row>
    <row r="14" spans="1:46">
      <c r="A14" s="469" t="s">
        <v>28</v>
      </c>
      <c r="B14" s="470"/>
      <c r="C14" s="400" t="s">
        <v>29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471" t="s">
        <v>30</v>
      </c>
      <c r="AD14" s="471"/>
      <c r="AE14" s="471"/>
      <c r="AF14" s="471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69" t="s">
        <v>31</v>
      </c>
      <c r="B15" s="470"/>
      <c r="C15" s="385" t="s">
        <v>32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471" t="s">
        <v>33</v>
      </c>
      <c r="AD15" s="471"/>
      <c r="AE15" s="471"/>
      <c r="AF15" s="471"/>
      <c r="AG15" s="11">
        <f t="shared" si="0"/>
        <v>148</v>
      </c>
      <c r="AH15" s="12">
        <f t="shared" si="1"/>
        <v>778</v>
      </c>
      <c r="AI15" s="11">
        <v>148</v>
      </c>
      <c r="AJ15" s="12">
        <v>778</v>
      </c>
      <c r="AK15" s="11"/>
      <c r="AL15" s="12"/>
      <c r="AM15" s="11"/>
      <c r="AN15" s="12"/>
      <c r="AO15" s="11"/>
      <c r="AP15" s="12"/>
    </row>
    <row r="16" spans="1:46">
      <c r="A16" s="469" t="s">
        <v>34</v>
      </c>
      <c r="B16" s="470"/>
      <c r="C16" s="385" t="s">
        <v>35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471" t="s">
        <v>36</v>
      </c>
      <c r="AD16" s="471"/>
      <c r="AE16" s="471"/>
      <c r="AF16" s="471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69" t="s">
        <v>37</v>
      </c>
      <c r="B17" s="470"/>
      <c r="C17" s="385" t="s">
        <v>38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471" t="s">
        <v>39</v>
      </c>
      <c r="AD17" s="471"/>
      <c r="AE17" s="471"/>
      <c r="AF17" s="471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69" t="s">
        <v>40</v>
      </c>
      <c r="B18" s="470"/>
      <c r="C18" s="385" t="s">
        <v>41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471" t="s">
        <v>42</v>
      </c>
      <c r="AD18" s="471"/>
      <c r="AE18" s="471"/>
      <c r="AF18" s="471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69" t="s">
        <v>43</v>
      </c>
      <c r="B19" s="470"/>
      <c r="C19" s="385" t="s">
        <v>44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471" t="s">
        <v>45</v>
      </c>
      <c r="AD19" s="471"/>
      <c r="AE19" s="471"/>
      <c r="AF19" s="471"/>
      <c r="AG19" s="11">
        <f t="shared" si="0"/>
        <v>250</v>
      </c>
      <c r="AH19" s="12">
        <f t="shared" si="1"/>
        <v>80</v>
      </c>
      <c r="AI19" s="11">
        <v>250</v>
      </c>
      <c r="AJ19" s="332">
        <v>80</v>
      </c>
      <c r="AK19" s="11"/>
      <c r="AL19" s="12"/>
      <c r="AM19" s="11"/>
      <c r="AN19" s="12"/>
      <c r="AO19" s="11"/>
      <c r="AP19" s="12"/>
    </row>
    <row r="20" spans="1:42" s="15" customFormat="1">
      <c r="A20" s="478" t="s">
        <v>46</v>
      </c>
      <c r="B20" s="479"/>
      <c r="C20" s="496" t="s">
        <v>47</v>
      </c>
      <c r="D20" s="497"/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  <c r="P20" s="497"/>
      <c r="Q20" s="497"/>
      <c r="R20" s="497"/>
      <c r="S20" s="497"/>
      <c r="T20" s="497"/>
      <c r="U20" s="497"/>
      <c r="V20" s="497"/>
      <c r="W20" s="497"/>
      <c r="X20" s="497"/>
      <c r="Y20" s="497"/>
      <c r="Z20" s="497"/>
      <c r="AA20" s="497"/>
      <c r="AB20" s="498"/>
      <c r="AC20" s="480" t="s">
        <v>48</v>
      </c>
      <c r="AD20" s="480"/>
      <c r="AE20" s="480"/>
      <c r="AF20" s="480"/>
      <c r="AG20" s="13">
        <f t="shared" si="0"/>
        <v>22824</v>
      </c>
      <c r="AH20" s="14">
        <f t="shared" si="1"/>
        <v>22197</v>
      </c>
      <c r="AI20" s="13">
        <f t="shared" ref="AI20:AN20" si="2">SUM(AI7:AI19)</f>
        <v>22824</v>
      </c>
      <c r="AJ20" s="14">
        <f t="shared" si="2"/>
        <v>22197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0</v>
      </c>
    </row>
    <row r="21" spans="1:42">
      <c r="A21" s="469" t="s">
        <v>49</v>
      </c>
      <c r="B21" s="470"/>
      <c r="C21" s="385" t="s">
        <v>50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471" t="s">
        <v>51</v>
      </c>
      <c r="AD21" s="471"/>
      <c r="AE21" s="471"/>
      <c r="AF21" s="471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69" t="s">
        <v>52</v>
      </c>
      <c r="B22" s="470"/>
      <c r="C22" s="385" t="s">
        <v>53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471" t="s">
        <v>54</v>
      </c>
      <c r="AD22" s="471"/>
      <c r="AE22" s="471"/>
      <c r="AF22" s="471"/>
      <c r="AG22" s="11">
        <f t="shared" si="0"/>
        <v>0</v>
      </c>
      <c r="AH22" s="12">
        <f t="shared" si="1"/>
        <v>280</v>
      </c>
      <c r="AI22" s="11"/>
      <c r="AJ22" s="332">
        <v>280</v>
      </c>
      <c r="AK22" s="11"/>
      <c r="AL22" s="12"/>
      <c r="AM22" s="11"/>
      <c r="AN22" s="12"/>
      <c r="AO22" s="11"/>
      <c r="AP22" s="12"/>
    </row>
    <row r="23" spans="1:42">
      <c r="A23" s="469" t="s">
        <v>55</v>
      </c>
      <c r="B23" s="470"/>
      <c r="C23" s="388" t="s">
        <v>56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471" t="s">
        <v>57</v>
      </c>
      <c r="AD23" s="471"/>
      <c r="AE23" s="471"/>
      <c r="AF23" s="471"/>
      <c r="AG23" s="11">
        <f t="shared" si="0"/>
        <v>0</v>
      </c>
      <c r="AH23" s="12">
        <f t="shared" si="1"/>
        <v>280</v>
      </c>
      <c r="AI23" s="11"/>
      <c r="AJ23" s="332">
        <v>280</v>
      </c>
      <c r="AK23" s="11"/>
      <c r="AL23" s="12"/>
      <c r="AM23" s="11"/>
      <c r="AN23" s="12"/>
      <c r="AO23" s="11"/>
      <c r="AP23" s="12"/>
    </row>
    <row r="24" spans="1:42">
      <c r="A24" s="478" t="s">
        <v>58</v>
      </c>
      <c r="B24" s="479"/>
      <c r="C24" s="415" t="s">
        <v>59</v>
      </c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7"/>
      <c r="AC24" s="480" t="s">
        <v>60</v>
      </c>
      <c r="AD24" s="480"/>
      <c r="AE24" s="480"/>
      <c r="AF24" s="480"/>
      <c r="AG24" s="13">
        <f t="shared" si="0"/>
        <v>0</v>
      </c>
      <c r="AH24" s="14">
        <f t="shared" si="1"/>
        <v>560</v>
      </c>
      <c r="AI24" s="13">
        <f t="shared" ref="AI24:AN24" si="4">SUM(AI21:AI23)</f>
        <v>0</v>
      </c>
      <c r="AJ24" s="14">
        <f t="shared" si="4"/>
        <v>560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0</v>
      </c>
    </row>
    <row r="25" spans="1:42">
      <c r="A25" s="478" t="s">
        <v>61</v>
      </c>
      <c r="B25" s="479"/>
      <c r="C25" s="496" t="s">
        <v>62</v>
      </c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7"/>
      <c r="U25" s="497"/>
      <c r="V25" s="497"/>
      <c r="W25" s="497"/>
      <c r="X25" s="497"/>
      <c r="Y25" s="497"/>
      <c r="Z25" s="497"/>
      <c r="AA25" s="497"/>
      <c r="AB25" s="498"/>
      <c r="AC25" s="480" t="s">
        <v>63</v>
      </c>
      <c r="AD25" s="480"/>
      <c r="AE25" s="480"/>
      <c r="AF25" s="480"/>
      <c r="AG25" s="13">
        <f t="shared" si="0"/>
        <v>22824</v>
      </c>
      <c r="AH25" s="14">
        <f t="shared" si="1"/>
        <v>22757</v>
      </c>
      <c r="AI25" s="13">
        <f t="shared" ref="AI25:AN25" si="6">SUM(AI24,AI20)</f>
        <v>22824</v>
      </c>
      <c r="AJ25" s="14">
        <f t="shared" si="6"/>
        <v>22757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0</v>
      </c>
    </row>
    <row r="26" spans="1:42">
      <c r="A26" s="478" t="s">
        <v>64</v>
      </c>
      <c r="B26" s="479"/>
      <c r="C26" s="415" t="s">
        <v>65</v>
      </c>
      <c r="D26" s="416"/>
      <c r="E26" s="416"/>
      <c r="F26" s="416"/>
      <c r="G26" s="416"/>
      <c r="H26" s="416"/>
      <c r="I26" s="416"/>
      <c r="J26" s="416"/>
      <c r="K26" s="416"/>
      <c r="L26" s="416"/>
      <c r="M26" s="416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16"/>
      <c r="AB26" s="417"/>
      <c r="AC26" s="480" t="s">
        <v>66</v>
      </c>
      <c r="AD26" s="480"/>
      <c r="AE26" s="480"/>
      <c r="AF26" s="480"/>
      <c r="AG26" s="13">
        <f t="shared" si="0"/>
        <v>5672</v>
      </c>
      <c r="AH26" s="14">
        <f t="shared" si="1"/>
        <v>5666</v>
      </c>
      <c r="AI26" s="13">
        <v>5672</v>
      </c>
      <c r="AJ26" s="14">
        <v>5666</v>
      </c>
      <c r="AK26" s="13"/>
      <c r="AL26" s="14"/>
      <c r="AM26" s="13"/>
      <c r="AN26" s="14"/>
      <c r="AO26" s="13"/>
      <c r="AP26" s="14"/>
    </row>
    <row r="27" spans="1:42">
      <c r="A27" s="469" t="s">
        <v>67</v>
      </c>
      <c r="B27" s="470"/>
      <c r="C27" s="385" t="s">
        <v>68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471" t="s">
        <v>69</v>
      </c>
      <c r="AD27" s="471"/>
      <c r="AE27" s="471"/>
      <c r="AF27" s="471"/>
      <c r="AG27" s="11">
        <f t="shared" si="0"/>
        <v>1100</v>
      </c>
      <c r="AH27" s="12">
        <f t="shared" si="1"/>
        <v>150</v>
      </c>
      <c r="AI27" s="11">
        <v>1100</v>
      </c>
      <c r="AJ27" s="332">
        <v>150</v>
      </c>
      <c r="AK27" s="11"/>
      <c r="AL27" s="12"/>
      <c r="AM27" s="11"/>
      <c r="AN27" s="12"/>
      <c r="AO27" s="11"/>
      <c r="AP27" s="12"/>
    </row>
    <row r="28" spans="1:42">
      <c r="A28" s="469" t="s">
        <v>70</v>
      </c>
      <c r="B28" s="470"/>
      <c r="C28" s="385" t="s">
        <v>71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471" t="s">
        <v>72</v>
      </c>
      <c r="AD28" s="471"/>
      <c r="AE28" s="471"/>
      <c r="AF28" s="471"/>
      <c r="AG28" s="11">
        <f t="shared" si="0"/>
        <v>170</v>
      </c>
      <c r="AH28" s="12">
        <f t="shared" si="1"/>
        <v>610</v>
      </c>
      <c r="AI28" s="11">
        <v>170</v>
      </c>
      <c r="AJ28" s="332">
        <v>610</v>
      </c>
      <c r="AK28" s="11"/>
      <c r="AL28" s="12"/>
      <c r="AM28" s="11"/>
      <c r="AN28" s="12"/>
      <c r="AO28" s="11"/>
      <c r="AP28" s="12"/>
    </row>
    <row r="29" spans="1:42">
      <c r="A29" s="469" t="s">
        <v>73</v>
      </c>
      <c r="B29" s="470"/>
      <c r="C29" s="385" t="s">
        <v>74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471" t="s">
        <v>75</v>
      </c>
      <c r="AD29" s="471"/>
      <c r="AE29" s="471"/>
      <c r="AF29" s="471"/>
      <c r="AG29" s="11">
        <f t="shared" si="0"/>
        <v>0</v>
      </c>
      <c r="AH29" s="12">
        <f t="shared" si="1"/>
        <v>100</v>
      </c>
      <c r="AI29" s="11"/>
      <c r="AJ29" s="332">
        <v>100</v>
      </c>
      <c r="AK29" s="11"/>
      <c r="AL29" s="12"/>
      <c r="AM29" s="11"/>
      <c r="AN29" s="12"/>
      <c r="AO29" s="11"/>
      <c r="AP29" s="12"/>
    </row>
    <row r="30" spans="1:42">
      <c r="A30" s="478" t="s">
        <v>76</v>
      </c>
      <c r="B30" s="479"/>
      <c r="C30" s="415" t="s">
        <v>77</v>
      </c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7"/>
      <c r="AC30" s="480" t="s">
        <v>78</v>
      </c>
      <c r="AD30" s="480"/>
      <c r="AE30" s="480"/>
      <c r="AF30" s="480"/>
      <c r="AG30" s="13">
        <f t="shared" si="0"/>
        <v>1270</v>
      </c>
      <c r="AH30" s="14">
        <f t="shared" si="1"/>
        <v>860</v>
      </c>
      <c r="AI30" s="13">
        <f t="shared" ref="AI30:AN30" si="8">SUM(AI27:AI29)</f>
        <v>1270</v>
      </c>
      <c r="AJ30" s="14">
        <f t="shared" si="8"/>
        <v>860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0</v>
      </c>
    </row>
    <row r="31" spans="1:42">
      <c r="A31" s="469" t="s">
        <v>79</v>
      </c>
      <c r="B31" s="470"/>
      <c r="C31" s="385" t="s">
        <v>80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471" t="s">
        <v>81</v>
      </c>
      <c r="AD31" s="471"/>
      <c r="AE31" s="471"/>
      <c r="AF31" s="471"/>
      <c r="AG31" s="11">
        <f t="shared" si="0"/>
        <v>79</v>
      </c>
      <c r="AH31" s="12">
        <f t="shared" si="1"/>
        <v>306</v>
      </c>
      <c r="AI31" s="11">
        <v>79</v>
      </c>
      <c r="AJ31" s="332">
        <v>306</v>
      </c>
      <c r="AK31" s="11"/>
      <c r="AL31" s="12"/>
      <c r="AM31" s="11"/>
      <c r="AN31" s="12"/>
      <c r="AO31" s="11"/>
      <c r="AP31" s="12"/>
    </row>
    <row r="32" spans="1:42">
      <c r="A32" s="469" t="s">
        <v>82</v>
      </c>
      <c r="B32" s="470"/>
      <c r="C32" s="385" t="s">
        <v>83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471" t="s">
        <v>84</v>
      </c>
      <c r="AD32" s="471"/>
      <c r="AE32" s="471"/>
      <c r="AF32" s="471"/>
      <c r="AG32" s="11">
        <f t="shared" si="0"/>
        <v>900</v>
      </c>
      <c r="AH32" s="12">
        <f t="shared" si="1"/>
        <v>709</v>
      </c>
      <c r="AI32" s="11">
        <v>900</v>
      </c>
      <c r="AJ32" s="332">
        <v>709</v>
      </c>
      <c r="AK32" s="11"/>
      <c r="AL32" s="12"/>
      <c r="AM32" s="11"/>
      <c r="AN32" s="12"/>
      <c r="AO32" s="11"/>
      <c r="AP32" s="12"/>
    </row>
    <row r="33" spans="1:42">
      <c r="A33" s="478" t="s">
        <v>85</v>
      </c>
      <c r="B33" s="479"/>
      <c r="C33" s="415" t="s">
        <v>86</v>
      </c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16"/>
      <c r="AB33" s="417"/>
      <c r="AC33" s="480" t="s">
        <v>87</v>
      </c>
      <c r="AD33" s="480"/>
      <c r="AE33" s="480"/>
      <c r="AF33" s="480"/>
      <c r="AG33" s="13">
        <f t="shared" si="0"/>
        <v>979</v>
      </c>
      <c r="AH33" s="14">
        <f t="shared" si="1"/>
        <v>1015</v>
      </c>
      <c r="AI33" s="13">
        <f t="shared" ref="AI33:AN33" si="10">SUM(AI31:AI32)</f>
        <v>979</v>
      </c>
      <c r="AJ33" s="14">
        <f t="shared" si="10"/>
        <v>1015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69" t="s">
        <v>88</v>
      </c>
      <c r="B34" s="470"/>
      <c r="C34" s="385" t="s">
        <v>89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471" t="s">
        <v>90</v>
      </c>
      <c r="AD34" s="471"/>
      <c r="AE34" s="471"/>
      <c r="AF34" s="471"/>
      <c r="AG34" s="11">
        <f t="shared" si="0"/>
        <v>1820</v>
      </c>
      <c r="AH34" s="12">
        <f t="shared" si="1"/>
        <v>1747</v>
      </c>
      <c r="AI34" s="11">
        <v>1820</v>
      </c>
      <c r="AJ34" s="12">
        <v>1747</v>
      </c>
      <c r="AK34" s="11"/>
      <c r="AL34" s="12"/>
      <c r="AM34" s="11"/>
      <c r="AN34" s="12"/>
      <c r="AO34" s="11"/>
      <c r="AP34" s="12"/>
    </row>
    <row r="35" spans="1:42">
      <c r="A35" s="469" t="s">
        <v>91</v>
      </c>
      <c r="B35" s="470"/>
      <c r="C35" s="385" t="s">
        <v>92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471" t="s">
        <v>93</v>
      </c>
      <c r="AD35" s="471"/>
      <c r="AE35" s="471"/>
      <c r="AF35" s="471"/>
      <c r="AG35" s="11">
        <f t="shared" si="0"/>
        <v>0</v>
      </c>
      <c r="AH35" s="12">
        <f t="shared" si="1"/>
        <v>0</v>
      </c>
      <c r="AI35" s="11"/>
      <c r="AJ35" s="12"/>
      <c r="AK35" s="11"/>
      <c r="AL35" s="12"/>
      <c r="AM35" s="11"/>
      <c r="AN35" s="12"/>
      <c r="AO35" s="11"/>
      <c r="AP35" s="12"/>
    </row>
    <row r="36" spans="1:42">
      <c r="A36" s="469" t="s">
        <v>94</v>
      </c>
      <c r="B36" s="470"/>
      <c r="C36" s="385" t="s">
        <v>95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471" t="s">
        <v>96</v>
      </c>
      <c r="AD36" s="471"/>
      <c r="AE36" s="471"/>
      <c r="AF36" s="471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69" t="s">
        <v>97</v>
      </c>
      <c r="B37" s="470"/>
      <c r="C37" s="385" t="s">
        <v>98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471" t="s">
        <v>99</v>
      </c>
      <c r="AD37" s="471"/>
      <c r="AE37" s="471"/>
      <c r="AF37" s="471"/>
      <c r="AG37" s="11">
        <f t="shared" si="0"/>
        <v>200</v>
      </c>
      <c r="AH37" s="12">
        <f t="shared" si="1"/>
        <v>200</v>
      </c>
      <c r="AI37" s="11">
        <v>200</v>
      </c>
      <c r="AJ37" s="12">
        <v>200</v>
      </c>
      <c r="AK37" s="11"/>
      <c r="AL37" s="12"/>
      <c r="AM37" s="11"/>
      <c r="AN37" s="12"/>
      <c r="AO37" s="11"/>
      <c r="AP37" s="12"/>
    </row>
    <row r="38" spans="1:42">
      <c r="A38" s="469" t="s">
        <v>100</v>
      </c>
      <c r="B38" s="470"/>
      <c r="C38" s="493" t="s">
        <v>101</v>
      </c>
      <c r="D38" s="494"/>
      <c r="E38" s="494"/>
      <c r="F38" s="494"/>
      <c r="G38" s="494"/>
      <c r="H38" s="494"/>
      <c r="I38" s="494"/>
      <c r="J38" s="494"/>
      <c r="K38" s="494"/>
      <c r="L38" s="494"/>
      <c r="M38" s="494"/>
      <c r="N38" s="494"/>
      <c r="O38" s="494"/>
      <c r="P38" s="494"/>
      <c r="Q38" s="494"/>
      <c r="R38" s="494"/>
      <c r="S38" s="494"/>
      <c r="T38" s="494"/>
      <c r="U38" s="494"/>
      <c r="V38" s="494"/>
      <c r="W38" s="494"/>
      <c r="X38" s="494"/>
      <c r="Y38" s="494"/>
      <c r="Z38" s="494"/>
      <c r="AA38" s="494"/>
      <c r="AB38" s="495"/>
      <c r="AC38" s="471" t="s">
        <v>102</v>
      </c>
      <c r="AD38" s="471"/>
      <c r="AE38" s="471"/>
      <c r="AF38" s="471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69" t="s">
        <v>103</v>
      </c>
      <c r="B39" s="470"/>
      <c r="C39" s="388" t="s">
        <v>104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71" t="s">
        <v>105</v>
      </c>
      <c r="AD39" s="471"/>
      <c r="AE39" s="471"/>
      <c r="AF39" s="471"/>
      <c r="AG39" s="11">
        <f t="shared" ref="AG39:AG70" si="12">AI39+AK39+AM39+AO39</f>
        <v>1700</v>
      </c>
      <c r="AH39" s="12">
        <f t="shared" ref="AH39:AH70" si="13">AJ39+AL39+AN39+AP39</f>
        <v>320</v>
      </c>
      <c r="AI39" s="11">
        <v>1700</v>
      </c>
      <c r="AJ39" s="12">
        <v>320</v>
      </c>
      <c r="AK39" s="11"/>
      <c r="AL39" s="12"/>
      <c r="AM39" s="11"/>
      <c r="AN39" s="12"/>
      <c r="AO39" s="11"/>
      <c r="AP39" s="12"/>
    </row>
    <row r="40" spans="1:42">
      <c r="A40" s="469" t="s">
        <v>106</v>
      </c>
      <c r="B40" s="470"/>
      <c r="C40" s="385" t="s">
        <v>107</v>
      </c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7"/>
      <c r="AC40" s="471" t="s">
        <v>108</v>
      </c>
      <c r="AD40" s="471"/>
      <c r="AE40" s="471"/>
      <c r="AF40" s="471"/>
      <c r="AG40" s="11">
        <f t="shared" si="12"/>
        <v>1000</v>
      </c>
      <c r="AH40" s="12">
        <f t="shared" si="13"/>
        <v>1122</v>
      </c>
      <c r="AI40" s="11">
        <v>1000</v>
      </c>
      <c r="AJ40" s="12">
        <v>1122</v>
      </c>
      <c r="AK40" s="11"/>
      <c r="AL40" s="12"/>
      <c r="AM40" s="11"/>
      <c r="AN40" s="12"/>
      <c r="AO40" s="11"/>
      <c r="AP40" s="12"/>
    </row>
    <row r="41" spans="1:42">
      <c r="A41" s="478" t="s">
        <v>109</v>
      </c>
      <c r="B41" s="479"/>
      <c r="C41" s="415" t="s">
        <v>110</v>
      </c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  <c r="X41" s="416"/>
      <c r="Y41" s="416"/>
      <c r="Z41" s="416"/>
      <c r="AA41" s="416"/>
      <c r="AB41" s="417"/>
      <c r="AC41" s="480" t="s">
        <v>111</v>
      </c>
      <c r="AD41" s="480"/>
      <c r="AE41" s="480"/>
      <c r="AF41" s="480"/>
      <c r="AG41" s="13">
        <f t="shared" si="12"/>
        <v>4720</v>
      </c>
      <c r="AH41" s="14">
        <f t="shared" si="13"/>
        <v>3389</v>
      </c>
      <c r="AI41" s="13">
        <f t="shared" ref="AI41:AN41" si="14">SUM(AI34:AI40)</f>
        <v>4720</v>
      </c>
      <c r="AJ41" s="14">
        <f t="shared" si="14"/>
        <v>3389</v>
      </c>
      <c r="AK41" s="13">
        <f t="shared" si="14"/>
        <v>0</v>
      </c>
      <c r="AL41" s="14">
        <f t="shared" si="14"/>
        <v>0</v>
      </c>
      <c r="AM41" s="13">
        <f t="shared" si="14"/>
        <v>0</v>
      </c>
      <c r="AN41" s="14">
        <f t="shared" si="14"/>
        <v>0</v>
      </c>
      <c r="AO41" s="13">
        <f t="shared" ref="AO41:AP41" si="15">SUM(AO34:AO40)</f>
        <v>0</v>
      </c>
      <c r="AP41" s="14">
        <f t="shared" si="15"/>
        <v>0</v>
      </c>
    </row>
    <row r="42" spans="1:42">
      <c r="A42" s="469" t="s">
        <v>112</v>
      </c>
      <c r="B42" s="470"/>
      <c r="C42" s="385" t="s">
        <v>113</v>
      </c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7"/>
      <c r="AC42" s="471" t="s">
        <v>114</v>
      </c>
      <c r="AD42" s="471"/>
      <c r="AE42" s="471"/>
      <c r="AF42" s="471"/>
      <c r="AG42" s="11">
        <f t="shared" si="12"/>
        <v>440</v>
      </c>
      <c r="AH42" s="12">
        <f t="shared" si="13"/>
        <v>0</v>
      </c>
      <c r="AI42" s="11">
        <v>440</v>
      </c>
      <c r="AJ42" s="12"/>
      <c r="AK42" s="11"/>
      <c r="AL42" s="12"/>
      <c r="AM42" s="11"/>
      <c r="AN42" s="12"/>
      <c r="AO42" s="11"/>
      <c r="AP42" s="12"/>
    </row>
    <row r="43" spans="1:42">
      <c r="A43" s="469" t="s">
        <v>115</v>
      </c>
      <c r="B43" s="470"/>
      <c r="C43" s="385" t="s">
        <v>116</v>
      </c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7"/>
      <c r="AC43" s="471" t="s">
        <v>117</v>
      </c>
      <c r="AD43" s="471"/>
      <c r="AE43" s="471"/>
      <c r="AF43" s="471"/>
      <c r="AG43" s="11">
        <f t="shared" si="12"/>
        <v>0</v>
      </c>
      <c r="AH43" s="12">
        <f t="shared" si="13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78" t="s">
        <v>118</v>
      </c>
      <c r="B44" s="479"/>
      <c r="C44" s="415" t="s">
        <v>119</v>
      </c>
      <c r="D44" s="416"/>
      <c r="E44" s="416"/>
      <c r="F44" s="416"/>
      <c r="G44" s="416"/>
      <c r="H44" s="416"/>
      <c r="I44" s="416"/>
      <c r="J44" s="416"/>
      <c r="K44" s="416"/>
      <c r="L44" s="416"/>
      <c r="M44" s="416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16"/>
      <c r="AB44" s="417"/>
      <c r="AC44" s="480" t="s">
        <v>120</v>
      </c>
      <c r="AD44" s="480"/>
      <c r="AE44" s="480"/>
      <c r="AF44" s="480"/>
      <c r="AG44" s="13">
        <f t="shared" si="12"/>
        <v>440</v>
      </c>
      <c r="AH44" s="14">
        <f t="shared" si="13"/>
        <v>0</v>
      </c>
      <c r="AI44" s="13">
        <f t="shared" ref="AI44:AN44" si="16">SUM(AI42:AI43)</f>
        <v>440</v>
      </c>
      <c r="AJ44" s="14">
        <f t="shared" si="16"/>
        <v>0</v>
      </c>
      <c r="AK44" s="13">
        <f t="shared" si="16"/>
        <v>0</v>
      </c>
      <c r="AL44" s="14">
        <f t="shared" si="16"/>
        <v>0</v>
      </c>
      <c r="AM44" s="13">
        <f t="shared" si="16"/>
        <v>0</v>
      </c>
      <c r="AN44" s="14">
        <f t="shared" si="16"/>
        <v>0</v>
      </c>
      <c r="AO44" s="13">
        <f t="shared" ref="AO44:AP44" si="17">SUM(AO42:AO43)</f>
        <v>0</v>
      </c>
      <c r="AP44" s="14">
        <f t="shared" si="17"/>
        <v>0</v>
      </c>
    </row>
    <row r="45" spans="1:42">
      <c r="A45" s="469" t="s">
        <v>121</v>
      </c>
      <c r="B45" s="470"/>
      <c r="C45" s="385" t="s">
        <v>122</v>
      </c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7"/>
      <c r="AC45" s="471" t="s">
        <v>123</v>
      </c>
      <c r="AD45" s="471"/>
      <c r="AE45" s="471"/>
      <c r="AF45" s="471"/>
      <c r="AG45" s="11">
        <f t="shared" si="12"/>
        <v>1720</v>
      </c>
      <c r="AH45" s="12">
        <f t="shared" si="13"/>
        <v>1280</v>
      </c>
      <c r="AI45" s="11">
        <v>1720</v>
      </c>
      <c r="AJ45" s="332">
        <v>1280</v>
      </c>
      <c r="AK45" s="11"/>
      <c r="AL45" s="12"/>
      <c r="AM45" s="11"/>
      <c r="AN45" s="12"/>
      <c r="AO45" s="11"/>
      <c r="AP45" s="12"/>
    </row>
    <row r="46" spans="1:42">
      <c r="A46" s="469" t="s">
        <v>124</v>
      </c>
      <c r="B46" s="470"/>
      <c r="C46" s="385" t="s">
        <v>125</v>
      </c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7"/>
      <c r="AC46" s="471" t="s">
        <v>126</v>
      </c>
      <c r="AD46" s="471"/>
      <c r="AE46" s="471"/>
      <c r="AF46" s="471"/>
      <c r="AG46" s="11">
        <f t="shared" si="12"/>
        <v>0</v>
      </c>
      <c r="AH46" s="12">
        <f t="shared" si="13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69" t="s">
        <v>127</v>
      </c>
      <c r="B47" s="470"/>
      <c r="C47" s="385" t="s">
        <v>128</v>
      </c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7"/>
      <c r="AC47" s="471" t="s">
        <v>129</v>
      </c>
      <c r="AD47" s="471"/>
      <c r="AE47" s="471"/>
      <c r="AF47" s="471"/>
      <c r="AG47" s="11">
        <f t="shared" si="12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  <c r="AO47" s="11"/>
      <c r="AP47" s="12"/>
    </row>
    <row r="48" spans="1:42">
      <c r="A48" s="469" t="s">
        <v>130</v>
      </c>
      <c r="B48" s="470"/>
      <c r="C48" s="385" t="s">
        <v>131</v>
      </c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7"/>
      <c r="AC48" s="471" t="s">
        <v>132</v>
      </c>
      <c r="AD48" s="471"/>
      <c r="AE48" s="471"/>
      <c r="AF48" s="471"/>
      <c r="AG48" s="11">
        <f t="shared" si="12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69" t="s">
        <v>133</v>
      </c>
      <c r="B49" s="470"/>
      <c r="C49" s="385" t="s">
        <v>134</v>
      </c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86"/>
      <c r="S49" s="386"/>
      <c r="T49" s="386"/>
      <c r="U49" s="386"/>
      <c r="V49" s="386"/>
      <c r="W49" s="386"/>
      <c r="X49" s="386"/>
      <c r="Y49" s="386"/>
      <c r="Z49" s="386"/>
      <c r="AA49" s="386"/>
      <c r="AB49" s="387"/>
      <c r="AC49" s="471" t="s">
        <v>135</v>
      </c>
      <c r="AD49" s="471"/>
      <c r="AE49" s="471"/>
      <c r="AF49" s="471"/>
      <c r="AG49" s="11">
        <f t="shared" si="12"/>
        <v>0</v>
      </c>
      <c r="AH49" s="12">
        <f t="shared" si="13"/>
        <v>435</v>
      </c>
      <c r="AI49" s="11"/>
      <c r="AJ49" s="12">
        <v>435</v>
      </c>
      <c r="AK49" s="11"/>
      <c r="AL49" s="12"/>
      <c r="AM49" s="11"/>
      <c r="AN49" s="12"/>
      <c r="AO49" s="11"/>
      <c r="AP49" s="12"/>
    </row>
    <row r="50" spans="1:42">
      <c r="A50" s="478" t="s">
        <v>136</v>
      </c>
      <c r="B50" s="479"/>
      <c r="C50" s="415" t="s">
        <v>137</v>
      </c>
      <c r="D50" s="416"/>
      <c r="E50" s="416"/>
      <c r="F50" s="416"/>
      <c r="G50" s="416"/>
      <c r="H50" s="416"/>
      <c r="I50" s="416"/>
      <c r="J50" s="416"/>
      <c r="K50" s="416"/>
      <c r="L50" s="416"/>
      <c r="M50" s="416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16"/>
      <c r="AB50" s="417"/>
      <c r="AC50" s="480" t="s">
        <v>138</v>
      </c>
      <c r="AD50" s="480"/>
      <c r="AE50" s="480"/>
      <c r="AF50" s="480"/>
      <c r="AG50" s="13">
        <f t="shared" si="12"/>
        <v>1720</v>
      </c>
      <c r="AH50" s="14">
        <f t="shared" si="13"/>
        <v>1735</v>
      </c>
      <c r="AI50" s="13">
        <f t="shared" ref="AI50:AN50" si="18">SUM(AI45:AI49)</f>
        <v>1720</v>
      </c>
      <c r="AJ50" s="14">
        <f t="shared" si="18"/>
        <v>1735</v>
      </c>
      <c r="AK50" s="13">
        <f t="shared" si="18"/>
        <v>0</v>
      </c>
      <c r="AL50" s="14">
        <f t="shared" si="18"/>
        <v>0</v>
      </c>
      <c r="AM50" s="13">
        <f t="shared" si="18"/>
        <v>0</v>
      </c>
      <c r="AN50" s="14">
        <f t="shared" si="18"/>
        <v>0</v>
      </c>
      <c r="AO50" s="13">
        <f t="shared" ref="AO50:AP50" si="19">SUM(AO45:AO49)</f>
        <v>0</v>
      </c>
      <c r="AP50" s="14">
        <f t="shared" si="19"/>
        <v>0</v>
      </c>
    </row>
    <row r="51" spans="1:42">
      <c r="A51" s="478" t="s">
        <v>139</v>
      </c>
      <c r="B51" s="479"/>
      <c r="C51" s="415" t="s">
        <v>140</v>
      </c>
      <c r="D51" s="416"/>
      <c r="E51" s="416"/>
      <c r="F51" s="416"/>
      <c r="G51" s="416"/>
      <c r="H51" s="416"/>
      <c r="I51" s="416"/>
      <c r="J51" s="416"/>
      <c r="K51" s="416"/>
      <c r="L51" s="416"/>
      <c r="M51" s="416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16"/>
      <c r="AB51" s="417"/>
      <c r="AC51" s="480" t="s">
        <v>141</v>
      </c>
      <c r="AD51" s="480"/>
      <c r="AE51" s="480"/>
      <c r="AF51" s="480"/>
      <c r="AG51" s="13">
        <f t="shared" si="12"/>
        <v>9129</v>
      </c>
      <c r="AH51" s="14">
        <f t="shared" si="13"/>
        <v>6999</v>
      </c>
      <c r="AI51" s="13">
        <f t="shared" ref="AI51:AN51" si="20">SUM(AI50,AI44,AI41,AI33,AI30)</f>
        <v>9129</v>
      </c>
      <c r="AJ51" s="14">
        <f t="shared" si="20"/>
        <v>6999</v>
      </c>
      <c r="AK51" s="13">
        <f t="shared" si="20"/>
        <v>0</v>
      </c>
      <c r="AL51" s="14">
        <f t="shared" si="20"/>
        <v>0</v>
      </c>
      <c r="AM51" s="13">
        <f t="shared" si="20"/>
        <v>0</v>
      </c>
      <c r="AN51" s="14">
        <f t="shared" si="20"/>
        <v>0</v>
      </c>
      <c r="AO51" s="13">
        <f t="shared" ref="AO51:AP51" si="21">SUM(AO50,AO44,AO41,AO33,AO30)</f>
        <v>0</v>
      </c>
      <c r="AP51" s="14">
        <f t="shared" si="21"/>
        <v>0</v>
      </c>
    </row>
    <row r="52" spans="1:42">
      <c r="A52" s="469" t="s">
        <v>142</v>
      </c>
      <c r="B52" s="470"/>
      <c r="C52" s="421" t="s">
        <v>143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471" t="s">
        <v>144</v>
      </c>
      <c r="AD52" s="471"/>
      <c r="AE52" s="471"/>
      <c r="AF52" s="471"/>
      <c r="AG52" s="11">
        <f t="shared" si="12"/>
        <v>0</v>
      </c>
      <c r="AH52" s="12">
        <f t="shared" si="13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69" t="s">
        <v>145</v>
      </c>
      <c r="B53" s="470"/>
      <c r="C53" s="421" t="s">
        <v>146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471" t="s">
        <v>147</v>
      </c>
      <c r="AD53" s="471"/>
      <c r="AE53" s="471"/>
      <c r="AF53" s="471"/>
      <c r="AG53" s="11">
        <f t="shared" si="12"/>
        <v>0</v>
      </c>
      <c r="AH53" s="12">
        <f t="shared" si="13"/>
        <v>0</v>
      </c>
      <c r="AI53" s="11"/>
      <c r="AJ53" s="12"/>
      <c r="AK53" s="11"/>
      <c r="AL53" s="12"/>
      <c r="AM53" s="11"/>
      <c r="AN53" s="12"/>
      <c r="AO53" s="11"/>
      <c r="AP53" s="12"/>
    </row>
    <row r="54" spans="1:42">
      <c r="A54" s="469" t="s">
        <v>148</v>
      </c>
      <c r="B54" s="470"/>
      <c r="C54" s="490" t="s">
        <v>149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71" t="s">
        <v>150</v>
      </c>
      <c r="AD54" s="471"/>
      <c r="AE54" s="471"/>
      <c r="AF54" s="471"/>
      <c r="AG54" s="11">
        <f t="shared" si="12"/>
        <v>0</v>
      </c>
      <c r="AH54" s="12">
        <f t="shared" si="13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69" t="s">
        <v>151</v>
      </c>
      <c r="B55" s="470"/>
      <c r="C55" s="490" t="s">
        <v>152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71" t="s">
        <v>153</v>
      </c>
      <c r="AD55" s="471"/>
      <c r="AE55" s="471"/>
      <c r="AF55" s="471"/>
      <c r="AG55" s="11">
        <f t="shared" si="12"/>
        <v>0</v>
      </c>
      <c r="AH55" s="12">
        <f t="shared" si="13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69" t="s">
        <v>154</v>
      </c>
      <c r="B56" s="470"/>
      <c r="C56" s="490" t="s">
        <v>155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71" t="s">
        <v>156</v>
      </c>
      <c r="AD56" s="471"/>
      <c r="AE56" s="471"/>
      <c r="AF56" s="471"/>
      <c r="AG56" s="11">
        <f t="shared" si="12"/>
        <v>14830</v>
      </c>
      <c r="AH56" s="12">
        <f t="shared" si="13"/>
        <v>1763</v>
      </c>
      <c r="AI56" s="11"/>
      <c r="AJ56" s="12"/>
      <c r="AK56" s="11">
        <v>14830</v>
      </c>
      <c r="AL56" s="12">
        <v>1763</v>
      </c>
      <c r="AM56" s="11"/>
      <c r="AN56" s="12"/>
      <c r="AO56" s="11"/>
      <c r="AP56" s="12"/>
    </row>
    <row r="57" spans="1:42">
      <c r="A57" s="469" t="s">
        <v>157</v>
      </c>
      <c r="B57" s="470"/>
      <c r="C57" s="421" t="s">
        <v>158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471" t="s">
        <v>159</v>
      </c>
      <c r="AD57" s="471"/>
      <c r="AE57" s="471"/>
      <c r="AF57" s="471"/>
      <c r="AG57" s="11">
        <f t="shared" si="12"/>
        <v>9900</v>
      </c>
      <c r="AH57" s="12">
        <f t="shared" si="13"/>
        <v>3592</v>
      </c>
      <c r="AI57" s="11"/>
      <c r="AJ57" s="12"/>
      <c r="AK57" s="11"/>
      <c r="AL57" s="12"/>
      <c r="AM57" s="11">
        <v>9900</v>
      </c>
      <c r="AN57" s="332">
        <v>3592</v>
      </c>
      <c r="AO57" s="11"/>
      <c r="AP57" s="12"/>
    </row>
    <row r="58" spans="1:42">
      <c r="A58" s="469" t="s">
        <v>160</v>
      </c>
      <c r="B58" s="470"/>
      <c r="C58" s="421" t="s">
        <v>161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471" t="s">
        <v>162</v>
      </c>
      <c r="AD58" s="471"/>
      <c r="AE58" s="471"/>
      <c r="AF58" s="471"/>
      <c r="AG58" s="11">
        <f t="shared" si="12"/>
        <v>0</v>
      </c>
      <c r="AH58" s="12">
        <f t="shared" si="13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69" t="s">
        <v>163</v>
      </c>
      <c r="B59" s="470"/>
      <c r="C59" s="421" t="s">
        <v>164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471" t="s">
        <v>165</v>
      </c>
      <c r="AD59" s="471"/>
      <c r="AE59" s="471"/>
      <c r="AF59" s="471"/>
      <c r="AG59" s="11">
        <f t="shared" si="12"/>
        <v>0</v>
      </c>
      <c r="AH59" s="12">
        <f t="shared" si="13"/>
        <v>356</v>
      </c>
      <c r="AI59" s="11"/>
      <c r="AJ59" s="12"/>
      <c r="AK59" s="11"/>
      <c r="AL59" s="332">
        <v>356</v>
      </c>
      <c r="AM59" s="11"/>
      <c r="AN59" s="12"/>
      <c r="AO59" s="11"/>
      <c r="AP59" s="12"/>
    </row>
    <row r="60" spans="1:42">
      <c r="A60" s="478" t="s">
        <v>166</v>
      </c>
      <c r="B60" s="479"/>
      <c r="C60" s="425" t="s">
        <v>167</v>
      </c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  <c r="AB60" s="427"/>
      <c r="AC60" s="480" t="s">
        <v>168</v>
      </c>
      <c r="AD60" s="480"/>
      <c r="AE60" s="480"/>
      <c r="AF60" s="480"/>
      <c r="AG60" s="13">
        <f t="shared" si="12"/>
        <v>24730</v>
      </c>
      <c r="AH60" s="14">
        <f t="shared" si="13"/>
        <v>5711</v>
      </c>
      <c r="AI60" s="13">
        <f t="shared" ref="AI60:AN60" si="22">SUM(AI52:AI59)</f>
        <v>0</v>
      </c>
      <c r="AJ60" s="14">
        <f t="shared" si="22"/>
        <v>0</v>
      </c>
      <c r="AK60" s="13">
        <f t="shared" si="22"/>
        <v>14830</v>
      </c>
      <c r="AL60" s="14">
        <f t="shared" si="22"/>
        <v>2119</v>
      </c>
      <c r="AM60" s="13">
        <f t="shared" si="22"/>
        <v>9900</v>
      </c>
      <c r="AN60" s="14">
        <f t="shared" si="22"/>
        <v>3592</v>
      </c>
      <c r="AO60" s="13">
        <f t="shared" ref="AO60:AP60" si="23">SUM(AO52:AO59)</f>
        <v>0</v>
      </c>
      <c r="AP60" s="14">
        <f t="shared" si="23"/>
        <v>0</v>
      </c>
    </row>
    <row r="61" spans="1:42">
      <c r="A61" s="469" t="s">
        <v>169</v>
      </c>
      <c r="B61" s="47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71" t="s">
        <v>171</v>
      </c>
      <c r="AD61" s="471"/>
      <c r="AE61" s="471"/>
      <c r="AF61" s="471"/>
      <c r="AG61" s="11">
        <f t="shared" si="12"/>
        <v>0</v>
      </c>
      <c r="AH61" s="12">
        <f t="shared" si="13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69" t="s">
        <v>172</v>
      </c>
      <c r="B62" s="47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71" t="s">
        <v>174</v>
      </c>
      <c r="AD62" s="471"/>
      <c r="AE62" s="471"/>
      <c r="AF62" s="471"/>
      <c r="AG62" s="11">
        <f t="shared" si="12"/>
        <v>0</v>
      </c>
      <c r="AH62" s="12">
        <f t="shared" si="13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69" t="s">
        <v>175</v>
      </c>
      <c r="B63" s="47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71" t="s">
        <v>177</v>
      </c>
      <c r="AD63" s="471"/>
      <c r="AE63" s="471"/>
      <c r="AF63" s="471"/>
      <c r="AG63" s="11">
        <f t="shared" si="12"/>
        <v>0</v>
      </c>
      <c r="AH63" s="12">
        <f t="shared" si="13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69" t="s">
        <v>178</v>
      </c>
      <c r="B64" s="47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71" t="s">
        <v>180</v>
      </c>
      <c r="AD64" s="471"/>
      <c r="AE64" s="471"/>
      <c r="AF64" s="471"/>
      <c r="AG64" s="11">
        <f t="shared" si="12"/>
        <v>0</v>
      </c>
      <c r="AH64" s="12">
        <f t="shared" si="13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69" t="s">
        <v>181</v>
      </c>
      <c r="B65" s="47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71" t="s">
        <v>183</v>
      </c>
      <c r="AD65" s="471"/>
      <c r="AE65" s="471"/>
      <c r="AF65" s="471"/>
      <c r="AG65" s="11">
        <f t="shared" si="12"/>
        <v>0</v>
      </c>
      <c r="AH65" s="12">
        <f t="shared" si="13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69" t="s">
        <v>184</v>
      </c>
      <c r="B66" s="47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71" t="s">
        <v>186</v>
      </c>
      <c r="AD66" s="471"/>
      <c r="AE66" s="471"/>
      <c r="AF66" s="471"/>
      <c r="AG66" s="11">
        <f t="shared" si="12"/>
        <v>0</v>
      </c>
      <c r="AH66" s="12">
        <f t="shared" si="13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69" t="s">
        <v>187</v>
      </c>
      <c r="B67" s="47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71" t="s">
        <v>189</v>
      </c>
      <c r="AD67" s="471"/>
      <c r="AE67" s="471"/>
      <c r="AF67" s="471"/>
      <c r="AG67" s="11">
        <f t="shared" si="12"/>
        <v>0</v>
      </c>
      <c r="AH67" s="12">
        <f t="shared" si="13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69" t="s">
        <v>190</v>
      </c>
      <c r="B68" s="47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71" t="s">
        <v>192</v>
      </c>
      <c r="AD68" s="471"/>
      <c r="AE68" s="471"/>
      <c r="AF68" s="471"/>
      <c r="AG68" s="11">
        <f t="shared" si="12"/>
        <v>0</v>
      </c>
      <c r="AH68" s="12">
        <f t="shared" si="13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69" t="s">
        <v>193</v>
      </c>
      <c r="B69" s="47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71" t="s">
        <v>195</v>
      </c>
      <c r="AD69" s="471"/>
      <c r="AE69" s="471"/>
      <c r="AF69" s="471"/>
      <c r="AG69" s="11">
        <f t="shared" si="12"/>
        <v>0</v>
      </c>
      <c r="AH69" s="12">
        <f t="shared" si="13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69" t="s">
        <v>196</v>
      </c>
      <c r="B70" s="470"/>
      <c r="C70" s="484" t="s">
        <v>197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1" t="s">
        <v>198</v>
      </c>
      <c r="AD70" s="471"/>
      <c r="AE70" s="471"/>
      <c r="AF70" s="471"/>
      <c r="AG70" s="11">
        <f t="shared" si="12"/>
        <v>0</v>
      </c>
      <c r="AH70" s="12">
        <f t="shared" si="13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69" t="s">
        <v>199</v>
      </c>
      <c r="B71" s="47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71" t="s">
        <v>201</v>
      </c>
      <c r="AD71" s="471"/>
      <c r="AE71" s="471"/>
      <c r="AF71" s="471"/>
      <c r="AG71" s="11">
        <f t="shared" ref="AG71:AG96" si="24">AI71+AK71+AM71+AO71</f>
        <v>0</v>
      </c>
      <c r="AH71" s="12">
        <f t="shared" ref="AH71:AH96" si="25">AJ71+AL71+AN71+AP71</f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69" t="s">
        <v>202</v>
      </c>
      <c r="B72" s="470"/>
      <c r="C72" s="484" t="s">
        <v>203</v>
      </c>
      <c r="D72" s="485"/>
      <c r="E72" s="485"/>
      <c r="F72" s="485"/>
      <c r="G72" s="485"/>
      <c r="H72" s="485"/>
      <c r="I72" s="485"/>
      <c r="J72" s="485"/>
      <c r="K72" s="485"/>
      <c r="L72" s="485"/>
      <c r="M72" s="485"/>
      <c r="N72" s="485"/>
      <c r="O72" s="485"/>
      <c r="P72" s="485"/>
      <c r="Q72" s="485"/>
      <c r="R72" s="485"/>
      <c r="S72" s="485"/>
      <c r="T72" s="485"/>
      <c r="U72" s="485"/>
      <c r="V72" s="485"/>
      <c r="W72" s="485"/>
      <c r="X72" s="485"/>
      <c r="Y72" s="485"/>
      <c r="Z72" s="485"/>
      <c r="AA72" s="485"/>
      <c r="AB72" s="486"/>
      <c r="AC72" s="471" t="s">
        <v>204</v>
      </c>
      <c r="AD72" s="471"/>
      <c r="AE72" s="471"/>
      <c r="AF72" s="471"/>
      <c r="AG72" s="11">
        <f t="shared" si="24"/>
        <v>0</v>
      </c>
      <c r="AH72" s="12">
        <f t="shared" si="25"/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78" t="s">
        <v>205</v>
      </c>
      <c r="B73" s="479"/>
      <c r="C73" s="425" t="s">
        <v>206</v>
      </c>
      <c r="D73" s="426"/>
      <c r="E73" s="426"/>
      <c r="F73" s="426"/>
      <c r="G73" s="426"/>
      <c r="H73" s="426"/>
      <c r="I73" s="426"/>
      <c r="J73" s="426"/>
      <c r="K73" s="426"/>
      <c r="L73" s="426"/>
      <c r="M73" s="426"/>
      <c r="N73" s="426"/>
      <c r="O73" s="426"/>
      <c r="P73" s="426"/>
      <c r="Q73" s="426"/>
      <c r="R73" s="426"/>
      <c r="S73" s="426"/>
      <c r="T73" s="426"/>
      <c r="U73" s="426"/>
      <c r="V73" s="426"/>
      <c r="W73" s="426"/>
      <c r="X73" s="426"/>
      <c r="Y73" s="426"/>
      <c r="Z73" s="426"/>
      <c r="AA73" s="426"/>
      <c r="AB73" s="427"/>
      <c r="AC73" s="480" t="s">
        <v>207</v>
      </c>
      <c r="AD73" s="480"/>
      <c r="AE73" s="480"/>
      <c r="AF73" s="480"/>
      <c r="AG73" s="13">
        <f t="shared" si="24"/>
        <v>0</v>
      </c>
      <c r="AH73" s="14">
        <f t="shared" si="25"/>
        <v>0</v>
      </c>
      <c r="AI73" s="13">
        <f t="shared" ref="AI73:AN73" si="26">SUM(AI61:AI72)</f>
        <v>0</v>
      </c>
      <c r="AJ73" s="14">
        <f t="shared" si="26"/>
        <v>0</v>
      </c>
      <c r="AK73" s="13">
        <f t="shared" si="26"/>
        <v>0</v>
      </c>
      <c r="AL73" s="14">
        <f t="shared" si="26"/>
        <v>0</v>
      </c>
      <c r="AM73" s="13">
        <f t="shared" si="26"/>
        <v>0</v>
      </c>
      <c r="AN73" s="14">
        <f t="shared" si="26"/>
        <v>0</v>
      </c>
      <c r="AO73" s="13">
        <f t="shared" ref="AO73:AP73" si="27">SUM(AO61:AO72)</f>
        <v>0</v>
      </c>
      <c r="AP73" s="14">
        <f t="shared" si="27"/>
        <v>0</v>
      </c>
    </row>
    <row r="74" spans="1:42">
      <c r="A74" s="469" t="s">
        <v>208</v>
      </c>
      <c r="B74" s="470"/>
      <c r="C74" s="481" t="s">
        <v>209</v>
      </c>
      <c r="D74" s="482"/>
      <c r="E74" s="482"/>
      <c r="F74" s="482"/>
      <c r="G74" s="482"/>
      <c r="H74" s="482"/>
      <c r="I74" s="482"/>
      <c r="J74" s="482"/>
      <c r="K74" s="482"/>
      <c r="L74" s="482"/>
      <c r="M74" s="482"/>
      <c r="N74" s="482"/>
      <c r="O74" s="482"/>
      <c r="P74" s="482"/>
      <c r="Q74" s="482"/>
      <c r="R74" s="482"/>
      <c r="S74" s="482"/>
      <c r="T74" s="482"/>
      <c r="U74" s="482"/>
      <c r="V74" s="482"/>
      <c r="W74" s="482"/>
      <c r="X74" s="482"/>
      <c r="Y74" s="482"/>
      <c r="Z74" s="482"/>
      <c r="AA74" s="482"/>
      <c r="AB74" s="483"/>
      <c r="AC74" s="471" t="s">
        <v>210</v>
      </c>
      <c r="AD74" s="471"/>
      <c r="AE74" s="471"/>
      <c r="AF74" s="471"/>
      <c r="AG74" s="11">
        <f t="shared" si="24"/>
        <v>0</v>
      </c>
      <c r="AH74" s="12">
        <f t="shared" si="25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69" t="s">
        <v>211</v>
      </c>
      <c r="B75" s="470"/>
      <c r="C75" s="481" t="s">
        <v>212</v>
      </c>
      <c r="D75" s="482"/>
      <c r="E75" s="482"/>
      <c r="F75" s="482"/>
      <c r="G75" s="482"/>
      <c r="H75" s="482"/>
      <c r="I75" s="482"/>
      <c r="J75" s="482"/>
      <c r="K75" s="482"/>
      <c r="L75" s="482"/>
      <c r="M75" s="482"/>
      <c r="N75" s="482"/>
      <c r="O75" s="482"/>
      <c r="P75" s="482"/>
      <c r="Q75" s="482"/>
      <c r="R75" s="482"/>
      <c r="S75" s="482"/>
      <c r="T75" s="482"/>
      <c r="U75" s="482"/>
      <c r="V75" s="482"/>
      <c r="W75" s="482"/>
      <c r="X75" s="482"/>
      <c r="Y75" s="482"/>
      <c r="Z75" s="482"/>
      <c r="AA75" s="482"/>
      <c r="AB75" s="483"/>
      <c r="AC75" s="471" t="s">
        <v>213</v>
      </c>
      <c r="AD75" s="471"/>
      <c r="AE75" s="471"/>
      <c r="AF75" s="471"/>
      <c r="AG75" s="11">
        <f t="shared" si="24"/>
        <v>0</v>
      </c>
      <c r="AH75" s="12">
        <f t="shared" si="25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69" t="s">
        <v>214</v>
      </c>
      <c r="B76" s="470"/>
      <c r="C76" s="481" t="s">
        <v>215</v>
      </c>
      <c r="D76" s="482"/>
      <c r="E76" s="482"/>
      <c r="F76" s="482"/>
      <c r="G76" s="482"/>
      <c r="H76" s="482"/>
      <c r="I76" s="482"/>
      <c r="J76" s="482"/>
      <c r="K76" s="482"/>
      <c r="L76" s="482"/>
      <c r="M76" s="482"/>
      <c r="N76" s="482"/>
      <c r="O76" s="482"/>
      <c r="P76" s="482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3"/>
      <c r="AC76" s="471" t="s">
        <v>216</v>
      </c>
      <c r="AD76" s="471"/>
      <c r="AE76" s="471"/>
      <c r="AF76" s="471"/>
      <c r="AG76" s="11">
        <f t="shared" si="24"/>
        <v>0</v>
      </c>
      <c r="AH76" s="12">
        <f t="shared" si="25"/>
        <v>0</v>
      </c>
      <c r="AI76" s="11"/>
      <c r="AJ76" s="12"/>
      <c r="AK76" s="11"/>
      <c r="AL76" s="12"/>
      <c r="AM76" s="11"/>
      <c r="AN76" s="12"/>
      <c r="AO76" s="11"/>
      <c r="AP76" s="12"/>
    </row>
    <row r="77" spans="1:42">
      <c r="A77" s="469" t="s">
        <v>217</v>
      </c>
      <c r="B77" s="470"/>
      <c r="C77" s="481" t="s">
        <v>218</v>
      </c>
      <c r="D77" s="482"/>
      <c r="E77" s="482"/>
      <c r="F77" s="482"/>
      <c r="G77" s="482"/>
      <c r="H77" s="482"/>
      <c r="I77" s="482"/>
      <c r="J77" s="482"/>
      <c r="K77" s="482"/>
      <c r="L77" s="482"/>
      <c r="M77" s="482"/>
      <c r="N77" s="482"/>
      <c r="O77" s="482"/>
      <c r="P77" s="482"/>
      <c r="Q77" s="482"/>
      <c r="R77" s="482"/>
      <c r="S77" s="482"/>
      <c r="T77" s="482"/>
      <c r="U77" s="482"/>
      <c r="V77" s="482"/>
      <c r="W77" s="482"/>
      <c r="X77" s="482"/>
      <c r="Y77" s="482"/>
      <c r="Z77" s="482"/>
      <c r="AA77" s="482"/>
      <c r="AB77" s="483"/>
      <c r="AC77" s="471" t="s">
        <v>219</v>
      </c>
      <c r="AD77" s="471"/>
      <c r="AE77" s="471"/>
      <c r="AF77" s="471"/>
      <c r="AG77" s="11">
        <f t="shared" si="24"/>
        <v>0</v>
      </c>
      <c r="AH77" s="12">
        <f t="shared" si="25"/>
        <v>50</v>
      </c>
      <c r="AI77" s="11"/>
      <c r="AJ77" s="332">
        <v>50</v>
      </c>
      <c r="AK77" s="11"/>
      <c r="AL77" s="12"/>
      <c r="AM77" s="11"/>
      <c r="AN77" s="12"/>
      <c r="AO77" s="11"/>
      <c r="AP77" s="12"/>
    </row>
    <row r="78" spans="1:42">
      <c r="A78" s="469" t="s">
        <v>220</v>
      </c>
      <c r="B78" s="470"/>
      <c r="C78" s="388" t="s">
        <v>221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471" t="s">
        <v>222</v>
      </c>
      <c r="AD78" s="471"/>
      <c r="AE78" s="471"/>
      <c r="AF78" s="471"/>
      <c r="AG78" s="11">
        <f t="shared" si="24"/>
        <v>0</v>
      </c>
      <c r="AH78" s="12">
        <f t="shared" si="25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69" t="s">
        <v>223</v>
      </c>
      <c r="B79" s="470"/>
      <c r="C79" s="388" t="s">
        <v>224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90"/>
      <c r="AC79" s="471" t="s">
        <v>225</v>
      </c>
      <c r="AD79" s="471"/>
      <c r="AE79" s="471"/>
      <c r="AF79" s="471"/>
      <c r="AG79" s="11">
        <f t="shared" si="24"/>
        <v>0</v>
      </c>
      <c r="AH79" s="12">
        <f t="shared" si="25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69" t="s">
        <v>226</v>
      </c>
      <c r="B80" s="470"/>
      <c r="C80" s="388" t="s">
        <v>227</v>
      </c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  <c r="AA80" s="389"/>
      <c r="AB80" s="390"/>
      <c r="AC80" s="471" t="s">
        <v>228</v>
      </c>
      <c r="AD80" s="471"/>
      <c r="AE80" s="471"/>
      <c r="AF80" s="471"/>
      <c r="AG80" s="11">
        <f t="shared" si="24"/>
        <v>0</v>
      </c>
      <c r="AH80" s="12">
        <f t="shared" si="25"/>
        <v>14</v>
      </c>
      <c r="AI80" s="11"/>
      <c r="AJ80" s="332">
        <v>14</v>
      </c>
      <c r="AK80" s="11"/>
      <c r="AL80" s="12"/>
      <c r="AM80" s="11"/>
      <c r="AN80" s="12"/>
      <c r="AO80" s="11"/>
      <c r="AP80" s="12"/>
    </row>
    <row r="81" spans="1:42">
      <c r="A81" s="478" t="s">
        <v>229</v>
      </c>
      <c r="B81" s="479"/>
      <c r="C81" s="418" t="s">
        <v>230</v>
      </c>
      <c r="D81" s="419"/>
      <c r="E81" s="419"/>
      <c r="F81" s="419"/>
      <c r="G81" s="419"/>
      <c r="H81" s="419"/>
      <c r="I81" s="419"/>
      <c r="J81" s="419"/>
      <c r="K81" s="419"/>
      <c r="L81" s="419"/>
      <c r="M81" s="419"/>
      <c r="N81" s="419"/>
      <c r="O81" s="419"/>
      <c r="P81" s="419"/>
      <c r="Q81" s="419"/>
      <c r="R81" s="419"/>
      <c r="S81" s="419"/>
      <c r="T81" s="419"/>
      <c r="U81" s="419"/>
      <c r="V81" s="419"/>
      <c r="W81" s="419"/>
      <c r="X81" s="419"/>
      <c r="Y81" s="419"/>
      <c r="Z81" s="419"/>
      <c r="AA81" s="419"/>
      <c r="AB81" s="420"/>
      <c r="AC81" s="480" t="s">
        <v>231</v>
      </c>
      <c r="AD81" s="480"/>
      <c r="AE81" s="480"/>
      <c r="AF81" s="480"/>
      <c r="AG81" s="13">
        <f t="shared" si="24"/>
        <v>0</v>
      </c>
      <c r="AH81" s="14">
        <f t="shared" si="25"/>
        <v>64</v>
      </c>
      <c r="AI81" s="13">
        <f t="shared" ref="AI81:AN81" si="28">SUM(AI74:AI80)</f>
        <v>0</v>
      </c>
      <c r="AJ81" s="14">
        <f t="shared" si="28"/>
        <v>64</v>
      </c>
      <c r="AK81" s="13">
        <f t="shared" si="28"/>
        <v>0</v>
      </c>
      <c r="AL81" s="14">
        <f t="shared" si="28"/>
        <v>0</v>
      </c>
      <c r="AM81" s="13">
        <f t="shared" si="28"/>
        <v>0</v>
      </c>
      <c r="AN81" s="14">
        <f t="shared" si="28"/>
        <v>0</v>
      </c>
      <c r="AO81" s="13">
        <f t="shared" ref="AO81:AP81" si="29">SUM(AO74:AO80)</f>
        <v>0</v>
      </c>
      <c r="AP81" s="14">
        <f t="shared" si="29"/>
        <v>0</v>
      </c>
    </row>
    <row r="82" spans="1:42">
      <c r="A82" s="469" t="s">
        <v>232</v>
      </c>
      <c r="B82" s="470"/>
      <c r="C82" s="421" t="s">
        <v>233</v>
      </c>
      <c r="D82" s="422"/>
      <c r="E82" s="422"/>
      <c r="F82" s="422"/>
      <c r="G82" s="422"/>
      <c r="H82" s="422"/>
      <c r="I82" s="422"/>
      <c r="J82" s="422"/>
      <c r="K82" s="422"/>
      <c r="L82" s="422"/>
      <c r="M82" s="422"/>
      <c r="N82" s="422"/>
      <c r="O82" s="422"/>
      <c r="P82" s="422"/>
      <c r="Q82" s="422"/>
      <c r="R82" s="422"/>
      <c r="S82" s="422"/>
      <c r="T82" s="422"/>
      <c r="U82" s="422"/>
      <c r="V82" s="422"/>
      <c r="W82" s="422"/>
      <c r="X82" s="422"/>
      <c r="Y82" s="422"/>
      <c r="Z82" s="422"/>
      <c r="AA82" s="422"/>
      <c r="AB82" s="423"/>
      <c r="AC82" s="471" t="s">
        <v>234</v>
      </c>
      <c r="AD82" s="471"/>
      <c r="AE82" s="471"/>
      <c r="AF82" s="471"/>
      <c r="AG82" s="11">
        <f t="shared" si="24"/>
        <v>0</v>
      </c>
      <c r="AH82" s="12">
        <f t="shared" si="25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69" t="s">
        <v>235</v>
      </c>
      <c r="B83" s="470"/>
      <c r="C83" s="421" t="s">
        <v>236</v>
      </c>
      <c r="D83" s="422"/>
      <c r="E83" s="422"/>
      <c r="F83" s="422"/>
      <c r="G83" s="422"/>
      <c r="H83" s="422"/>
      <c r="I83" s="422"/>
      <c r="J83" s="422"/>
      <c r="K83" s="422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/>
      <c r="Y83" s="422"/>
      <c r="Z83" s="422"/>
      <c r="AA83" s="422"/>
      <c r="AB83" s="423"/>
      <c r="AC83" s="471" t="s">
        <v>237</v>
      </c>
      <c r="AD83" s="471"/>
      <c r="AE83" s="471"/>
      <c r="AF83" s="471"/>
      <c r="AG83" s="11">
        <f t="shared" si="24"/>
        <v>0</v>
      </c>
      <c r="AH83" s="12">
        <f t="shared" si="25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69" t="s">
        <v>238</v>
      </c>
      <c r="B84" s="470"/>
      <c r="C84" s="421" t="s">
        <v>239</v>
      </c>
      <c r="D84" s="422"/>
      <c r="E84" s="422"/>
      <c r="F84" s="422"/>
      <c r="G84" s="422"/>
      <c r="H84" s="422"/>
      <c r="I84" s="422"/>
      <c r="J84" s="422"/>
      <c r="K84" s="422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/>
      <c r="Y84" s="422"/>
      <c r="Z84" s="422"/>
      <c r="AA84" s="422"/>
      <c r="AB84" s="423"/>
      <c r="AC84" s="471" t="s">
        <v>240</v>
      </c>
      <c r="AD84" s="471"/>
      <c r="AE84" s="471"/>
      <c r="AF84" s="471"/>
      <c r="AG84" s="11">
        <f t="shared" si="24"/>
        <v>0</v>
      </c>
      <c r="AH84" s="12">
        <f t="shared" si="25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69" t="s">
        <v>241</v>
      </c>
      <c r="B85" s="470"/>
      <c r="C85" s="421" t="s">
        <v>242</v>
      </c>
      <c r="D85" s="422"/>
      <c r="E85" s="422"/>
      <c r="F85" s="422"/>
      <c r="G85" s="422"/>
      <c r="H85" s="422"/>
      <c r="I85" s="422"/>
      <c r="J85" s="422"/>
      <c r="K85" s="422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/>
      <c r="Y85" s="422"/>
      <c r="Z85" s="422"/>
      <c r="AA85" s="422"/>
      <c r="AB85" s="423"/>
      <c r="AC85" s="471" t="s">
        <v>243</v>
      </c>
      <c r="AD85" s="471"/>
      <c r="AE85" s="471"/>
      <c r="AF85" s="471"/>
      <c r="AG85" s="11">
        <f t="shared" si="24"/>
        <v>0</v>
      </c>
      <c r="AH85" s="12">
        <f t="shared" si="25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78" t="s">
        <v>244</v>
      </c>
      <c r="B86" s="479"/>
      <c r="C86" s="425" t="s">
        <v>245</v>
      </c>
      <c r="D86" s="426"/>
      <c r="E86" s="426"/>
      <c r="F86" s="426"/>
      <c r="G86" s="426"/>
      <c r="H86" s="426"/>
      <c r="I86" s="426"/>
      <c r="J86" s="426"/>
      <c r="K86" s="426"/>
      <c r="L86" s="426"/>
      <c r="M86" s="426"/>
      <c r="N86" s="426"/>
      <c r="O86" s="426"/>
      <c r="P86" s="426"/>
      <c r="Q86" s="426"/>
      <c r="R86" s="426"/>
      <c r="S86" s="426"/>
      <c r="T86" s="426"/>
      <c r="U86" s="426"/>
      <c r="V86" s="426"/>
      <c r="W86" s="426"/>
      <c r="X86" s="426"/>
      <c r="Y86" s="426"/>
      <c r="Z86" s="426"/>
      <c r="AA86" s="426"/>
      <c r="AB86" s="427"/>
      <c r="AC86" s="480" t="s">
        <v>246</v>
      </c>
      <c r="AD86" s="480"/>
      <c r="AE86" s="480"/>
      <c r="AF86" s="480"/>
      <c r="AG86" s="13">
        <f t="shared" si="24"/>
        <v>0</v>
      </c>
      <c r="AH86" s="14">
        <f t="shared" si="25"/>
        <v>0</v>
      </c>
      <c r="AI86" s="13">
        <f t="shared" ref="AI86:AN86" si="30">SUM(AI82:AI85)</f>
        <v>0</v>
      </c>
      <c r="AJ86" s="14">
        <f t="shared" si="30"/>
        <v>0</v>
      </c>
      <c r="AK86" s="13">
        <f t="shared" si="30"/>
        <v>0</v>
      </c>
      <c r="AL86" s="14">
        <f t="shared" si="30"/>
        <v>0</v>
      </c>
      <c r="AM86" s="13">
        <f t="shared" si="30"/>
        <v>0</v>
      </c>
      <c r="AN86" s="14">
        <f t="shared" si="30"/>
        <v>0</v>
      </c>
      <c r="AO86" s="13">
        <f t="shared" ref="AO86:AP86" si="31">SUM(AO82:AO85)</f>
        <v>0</v>
      </c>
      <c r="AP86" s="14">
        <f t="shared" si="31"/>
        <v>0</v>
      </c>
    </row>
    <row r="87" spans="1:42">
      <c r="A87" s="469" t="s">
        <v>247</v>
      </c>
      <c r="B87" s="470"/>
      <c r="C87" s="421" t="s">
        <v>248</v>
      </c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/>
      <c r="Y87" s="422"/>
      <c r="Z87" s="422"/>
      <c r="AA87" s="422"/>
      <c r="AB87" s="423"/>
      <c r="AC87" s="471" t="s">
        <v>249</v>
      </c>
      <c r="AD87" s="471"/>
      <c r="AE87" s="471"/>
      <c r="AF87" s="471"/>
      <c r="AG87" s="11">
        <f t="shared" si="24"/>
        <v>0</v>
      </c>
      <c r="AH87" s="12">
        <f t="shared" si="25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69" t="s">
        <v>250</v>
      </c>
      <c r="B88" s="470"/>
      <c r="C88" s="421" t="s">
        <v>251</v>
      </c>
      <c r="D88" s="422"/>
      <c r="E88" s="422"/>
      <c r="F88" s="422"/>
      <c r="G88" s="422"/>
      <c r="H88" s="422"/>
      <c r="I88" s="422"/>
      <c r="J88" s="422"/>
      <c r="K88" s="422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/>
      <c r="Y88" s="422"/>
      <c r="Z88" s="422"/>
      <c r="AA88" s="422"/>
      <c r="AB88" s="423"/>
      <c r="AC88" s="471" t="s">
        <v>252</v>
      </c>
      <c r="AD88" s="471"/>
      <c r="AE88" s="471"/>
      <c r="AF88" s="471"/>
      <c r="AG88" s="11">
        <f t="shared" si="24"/>
        <v>0</v>
      </c>
      <c r="AH88" s="12">
        <f t="shared" si="25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69" t="s">
        <v>253</v>
      </c>
      <c r="B89" s="470"/>
      <c r="C89" s="421" t="s">
        <v>254</v>
      </c>
      <c r="D89" s="422"/>
      <c r="E89" s="422"/>
      <c r="F89" s="422"/>
      <c r="G89" s="422"/>
      <c r="H89" s="422"/>
      <c r="I89" s="422"/>
      <c r="J89" s="422"/>
      <c r="K89" s="422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/>
      <c r="Y89" s="422"/>
      <c r="Z89" s="422"/>
      <c r="AA89" s="422"/>
      <c r="AB89" s="423"/>
      <c r="AC89" s="471" t="s">
        <v>255</v>
      </c>
      <c r="AD89" s="471"/>
      <c r="AE89" s="471"/>
      <c r="AF89" s="471"/>
      <c r="AG89" s="11">
        <f t="shared" si="24"/>
        <v>0</v>
      </c>
      <c r="AH89" s="12">
        <f t="shared" si="25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69" t="s">
        <v>256</v>
      </c>
      <c r="B90" s="470"/>
      <c r="C90" s="421" t="s">
        <v>257</v>
      </c>
      <c r="D90" s="422"/>
      <c r="E90" s="422"/>
      <c r="F90" s="422"/>
      <c r="G90" s="422"/>
      <c r="H90" s="422"/>
      <c r="I90" s="422"/>
      <c r="J90" s="422"/>
      <c r="K90" s="422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/>
      <c r="Y90" s="422"/>
      <c r="Z90" s="422"/>
      <c r="AA90" s="422"/>
      <c r="AB90" s="423"/>
      <c r="AC90" s="471" t="s">
        <v>258</v>
      </c>
      <c r="AD90" s="471"/>
      <c r="AE90" s="471"/>
      <c r="AF90" s="471"/>
      <c r="AG90" s="11">
        <f t="shared" si="24"/>
        <v>0</v>
      </c>
      <c r="AH90" s="12">
        <f t="shared" si="25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69" t="s">
        <v>259</v>
      </c>
      <c r="B91" s="470"/>
      <c r="C91" s="421" t="s">
        <v>260</v>
      </c>
      <c r="D91" s="422"/>
      <c r="E91" s="422"/>
      <c r="F91" s="422"/>
      <c r="G91" s="422"/>
      <c r="H91" s="422"/>
      <c r="I91" s="422"/>
      <c r="J91" s="422"/>
      <c r="K91" s="422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/>
      <c r="Y91" s="422"/>
      <c r="Z91" s="422"/>
      <c r="AA91" s="422"/>
      <c r="AB91" s="423"/>
      <c r="AC91" s="471" t="s">
        <v>261</v>
      </c>
      <c r="AD91" s="471"/>
      <c r="AE91" s="471"/>
      <c r="AF91" s="471"/>
      <c r="AG91" s="11">
        <f t="shared" si="24"/>
        <v>0</v>
      </c>
      <c r="AH91" s="12">
        <f t="shared" si="25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69" t="s">
        <v>262</v>
      </c>
      <c r="B92" s="470"/>
      <c r="C92" s="421" t="s">
        <v>263</v>
      </c>
      <c r="D92" s="422"/>
      <c r="E92" s="422"/>
      <c r="F92" s="422"/>
      <c r="G92" s="422"/>
      <c r="H92" s="422"/>
      <c r="I92" s="422"/>
      <c r="J92" s="422"/>
      <c r="K92" s="422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/>
      <c r="Y92" s="422"/>
      <c r="Z92" s="422"/>
      <c r="AA92" s="422"/>
      <c r="AB92" s="423"/>
      <c r="AC92" s="471" t="s">
        <v>264</v>
      </c>
      <c r="AD92" s="471"/>
      <c r="AE92" s="471"/>
      <c r="AF92" s="471"/>
      <c r="AG92" s="11">
        <f t="shared" si="24"/>
        <v>0</v>
      </c>
      <c r="AH92" s="12">
        <f t="shared" si="25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69" t="s">
        <v>265</v>
      </c>
      <c r="B93" s="470"/>
      <c r="C93" s="421" t="s">
        <v>266</v>
      </c>
      <c r="D93" s="422"/>
      <c r="E93" s="422"/>
      <c r="F93" s="422"/>
      <c r="G93" s="422"/>
      <c r="H93" s="422"/>
      <c r="I93" s="422"/>
      <c r="J93" s="422"/>
      <c r="K93" s="422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/>
      <c r="Y93" s="422"/>
      <c r="Z93" s="422"/>
      <c r="AA93" s="422"/>
      <c r="AB93" s="423"/>
      <c r="AC93" s="471" t="s">
        <v>267</v>
      </c>
      <c r="AD93" s="471"/>
      <c r="AE93" s="471"/>
      <c r="AF93" s="471"/>
      <c r="AG93" s="11">
        <f t="shared" si="24"/>
        <v>0</v>
      </c>
      <c r="AH93" s="12">
        <f t="shared" si="25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69" t="s">
        <v>268</v>
      </c>
      <c r="B94" s="470"/>
      <c r="C94" s="421" t="s">
        <v>269</v>
      </c>
      <c r="D94" s="422"/>
      <c r="E94" s="422"/>
      <c r="F94" s="422"/>
      <c r="G94" s="422"/>
      <c r="H94" s="422"/>
      <c r="I94" s="422"/>
      <c r="J94" s="422"/>
      <c r="K94" s="422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/>
      <c r="Y94" s="422"/>
      <c r="Z94" s="422"/>
      <c r="AA94" s="422"/>
      <c r="AB94" s="423"/>
      <c r="AC94" s="471" t="s">
        <v>270</v>
      </c>
      <c r="AD94" s="471"/>
      <c r="AE94" s="471"/>
      <c r="AF94" s="471"/>
      <c r="AG94" s="11">
        <f t="shared" si="24"/>
        <v>0</v>
      </c>
      <c r="AH94" s="12">
        <f t="shared" si="25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472" t="s">
        <v>271</v>
      </c>
      <c r="B95" s="473"/>
      <c r="C95" s="474" t="s">
        <v>272</v>
      </c>
      <c r="D95" s="475"/>
      <c r="E95" s="475"/>
      <c r="F95" s="475"/>
      <c r="G95" s="475"/>
      <c r="H95" s="475"/>
      <c r="I95" s="475"/>
      <c r="J95" s="475"/>
      <c r="K95" s="475"/>
      <c r="L95" s="475"/>
      <c r="M95" s="475"/>
      <c r="N95" s="475"/>
      <c r="O95" s="475"/>
      <c r="P95" s="475"/>
      <c r="Q95" s="475"/>
      <c r="R95" s="475"/>
      <c r="S95" s="475"/>
      <c r="T95" s="475"/>
      <c r="U95" s="475"/>
      <c r="V95" s="475"/>
      <c r="W95" s="475"/>
      <c r="X95" s="475"/>
      <c r="Y95" s="475"/>
      <c r="Z95" s="475"/>
      <c r="AA95" s="475"/>
      <c r="AB95" s="476"/>
      <c r="AC95" s="477" t="s">
        <v>273</v>
      </c>
      <c r="AD95" s="477"/>
      <c r="AE95" s="477"/>
      <c r="AF95" s="477"/>
      <c r="AG95" s="17">
        <f t="shared" si="24"/>
        <v>0</v>
      </c>
      <c r="AH95" s="18">
        <f t="shared" si="25"/>
        <v>0</v>
      </c>
      <c r="AI95" s="17">
        <f t="shared" ref="AI95:AN95" si="32">SUM(AI87:AI94)</f>
        <v>0</v>
      </c>
      <c r="AJ95" s="18">
        <f t="shared" si="32"/>
        <v>0</v>
      </c>
      <c r="AK95" s="17">
        <f t="shared" si="32"/>
        <v>0</v>
      </c>
      <c r="AL95" s="18">
        <f t="shared" si="32"/>
        <v>0</v>
      </c>
      <c r="AM95" s="17">
        <f t="shared" si="32"/>
        <v>0</v>
      </c>
      <c r="AN95" s="18">
        <f t="shared" si="32"/>
        <v>0</v>
      </c>
      <c r="AO95" s="17">
        <f t="shared" ref="AO95:AP95" si="33">SUM(AO87:AO94)</f>
        <v>0</v>
      </c>
      <c r="AP95" s="18">
        <f t="shared" si="33"/>
        <v>0</v>
      </c>
    </row>
    <row r="96" spans="1:42" ht="15.75" thickBot="1">
      <c r="A96" s="465" t="s">
        <v>274</v>
      </c>
      <c r="B96" s="466"/>
      <c r="C96" s="434" t="s">
        <v>275</v>
      </c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  <c r="AA96" s="435"/>
      <c r="AB96" s="456"/>
      <c r="AC96" s="467" t="s">
        <v>276</v>
      </c>
      <c r="AD96" s="467"/>
      <c r="AE96" s="467"/>
      <c r="AF96" s="467"/>
      <c r="AG96" s="19">
        <f t="shared" si="24"/>
        <v>62355</v>
      </c>
      <c r="AH96" s="20">
        <f t="shared" si="25"/>
        <v>41197</v>
      </c>
      <c r="AI96" s="19">
        <f t="shared" ref="AI96:AN96" si="34">SUM(AI95,AI86,AI81,AI73,AI60)+AI25+AI26+AI51</f>
        <v>37625</v>
      </c>
      <c r="AJ96" s="20">
        <f t="shared" si="34"/>
        <v>35486</v>
      </c>
      <c r="AK96" s="19">
        <f t="shared" si="34"/>
        <v>14830</v>
      </c>
      <c r="AL96" s="20">
        <f t="shared" si="34"/>
        <v>2119</v>
      </c>
      <c r="AM96" s="19">
        <f t="shared" si="34"/>
        <v>9900</v>
      </c>
      <c r="AN96" s="21">
        <f t="shared" si="34"/>
        <v>3592</v>
      </c>
      <c r="AO96" s="19">
        <f t="shared" ref="AO96:AP96" si="35">SUM(AO95,AO86,AO81,AO73,AO60)+AO25+AO26+AO51</f>
        <v>0</v>
      </c>
      <c r="AP96" s="21">
        <f t="shared" si="35"/>
        <v>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</mergeCells>
  <pageMargins left="0.25" right="0.25" top="0.75" bottom="0.75" header="0.3" footer="0.3"/>
  <pageSetup paperSize="9" scale="49" orientation="portrait" r:id="rId1"/>
  <headerFooter>
    <oddHeader>&amp;L37.sz.melléklet a 10/2015.(VI.19.)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C6" sqref="C6:AB6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391" t="s">
        <v>1057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3"/>
    </row>
    <row r="2" spans="1:34" ht="15.75">
      <c r="A2" s="408" t="s">
        <v>373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10"/>
    </row>
    <row r="3" spans="1:34">
      <c r="A3" s="403"/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4"/>
      <c r="Y3" s="404"/>
      <c r="Z3" s="404"/>
      <c r="AA3" s="404"/>
      <c r="AB3" s="404"/>
      <c r="AC3" s="404"/>
      <c r="AD3" s="404"/>
      <c r="AE3" s="404"/>
      <c r="AF3" s="404"/>
      <c r="AG3" s="411" t="s">
        <v>279</v>
      </c>
      <c r="AH3" s="412"/>
    </row>
    <row r="4" spans="1:34" ht="41.25" customHeight="1">
      <c r="A4" s="366" t="s">
        <v>1</v>
      </c>
      <c r="B4" s="367"/>
      <c r="C4" s="405" t="s">
        <v>2</v>
      </c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7" t="s">
        <v>3</v>
      </c>
      <c r="AD4" s="406"/>
      <c r="AE4" s="406"/>
      <c r="AF4" s="406"/>
      <c r="AG4" s="333" t="s">
        <v>277</v>
      </c>
      <c r="AH4" s="334" t="s">
        <v>1064</v>
      </c>
    </row>
    <row r="5" spans="1:34">
      <c r="A5" s="394" t="s">
        <v>4</v>
      </c>
      <c r="B5" s="395"/>
      <c r="C5" s="396" t="s">
        <v>5</v>
      </c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397"/>
      <c r="AB5" s="397"/>
      <c r="AC5" s="396" t="s">
        <v>6</v>
      </c>
      <c r="AD5" s="398"/>
      <c r="AE5" s="398"/>
      <c r="AF5" s="399"/>
      <c r="AG5" s="36" t="s">
        <v>280</v>
      </c>
      <c r="AH5" s="37" t="s">
        <v>281</v>
      </c>
    </row>
    <row r="6" spans="1:34">
      <c r="A6" s="384" t="s">
        <v>7</v>
      </c>
      <c r="B6" s="374"/>
      <c r="C6" s="400" t="s">
        <v>376</v>
      </c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2"/>
      <c r="AC6" s="388" t="s">
        <v>377</v>
      </c>
      <c r="AD6" s="389"/>
      <c r="AE6" s="389"/>
      <c r="AF6" s="390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61671</v>
      </c>
    </row>
    <row r="7" spans="1:34">
      <c r="A7" s="384" t="s">
        <v>10</v>
      </c>
      <c r="B7" s="374"/>
      <c r="C7" s="385" t="s">
        <v>378</v>
      </c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  <c r="T7" s="386"/>
      <c r="U7" s="386"/>
      <c r="V7" s="386"/>
      <c r="W7" s="386"/>
      <c r="X7" s="386"/>
      <c r="Y7" s="386"/>
      <c r="Z7" s="386"/>
      <c r="AA7" s="386"/>
      <c r="AB7" s="387"/>
      <c r="AC7" s="388" t="s">
        <v>379</v>
      </c>
      <c r="AD7" s="389"/>
      <c r="AE7" s="389"/>
      <c r="AF7" s="390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35792</v>
      </c>
    </row>
    <row r="8" spans="1:34">
      <c r="A8" s="384" t="s">
        <v>13</v>
      </c>
      <c r="B8" s="374"/>
      <c r="C8" s="385" t="s">
        <v>380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7"/>
      <c r="AC8" s="388" t="s">
        <v>381</v>
      </c>
      <c r="AD8" s="389"/>
      <c r="AE8" s="389"/>
      <c r="AF8" s="390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69287</v>
      </c>
    </row>
    <row r="9" spans="1:34">
      <c r="A9" s="384" t="s">
        <v>16</v>
      </c>
      <c r="B9" s="374"/>
      <c r="C9" s="385" t="s">
        <v>382</v>
      </c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7"/>
      <c r="AC9" s="388" t="s">
        <v>383</v>
      </c>
      <c r="AD9" s="389"/>
      <c r="AE9" s="389"/>
      <c r="AF9" s="390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2495</v>
      </c>
    </row>
    <row r="10" spans="1:34">
      <c r="A10" s="384" t="s">
        <v>19</v>
      </c>
      <c r="B10" s="374"/>
      <c r="C10" s="385" t="s">
        <v>384</v>
      </c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7"/>
      <c r="AC10" s="388" t="s">
        <v>385</v>
      </c>
      <c r="AD10" s="389"/>
      <c r="AE10" s="389"/>
      <c r="AF10" s="390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5000</v>
      </c>
    </row>
    <row r="11" spans="1:34">
      <c r="A11" s="384" t="s">
        <v>22</v>
      </c>
      <c r="B11" s="374"/>
      <c r="C11" s="385" t="s">
        <v>386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7"/>
      <c r="AC11" s="388" t="s">
        <v>387</v>
      </c>
      <c r="AD11" s="389"/>
      <c r="AE11" s="389"/>
      <c r="AF11" s="390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413" t="s">
        <v>25</v>
      </c>
      <c r="B12" s="414"/>
      <c r="C12" s="415" t="s">
        <v>388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18" t="s">
        <v>389</v>
      </c>
      <c r="AD12" s="419"/>
      <c r="AE12" s="419"/>
      <c r="AF12" s="420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174245</v>
      </c>
    </row>
    <row r="13" spans="1:34">
      <c r="A13" s="384" t="s">
        <v>28</v>
      </c>
      <c r="B13" s="374"/>
      <c r="C13" s="385" t="s">
        <v>390</v>
      </c>
      <c r="D13" s="386"/>
      <c r="E13" s="386"/>
      <c r="F13" s="386"/>
      <c r="G13" s="386"/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7"/>
      <c r="AC13" s="388" t="s">
        <v>391</v>
      </c>
      <c r="AD13" s="389"/>
      <c r="AE13" s="389"/>
      <c r="AF13" s="390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84" t="s">
        <v>31</v>
      </c>
      <c r="B14" s="374"/>
      <c r="C14" s="385" t="s">
        <v>392</v>
      </c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7"/>
      <c r="AC14" s="388" t="s">
        <v>393</v>
      </c>
      <c r="AD14" s="389"/>
      <c r="AE14" s="389"/>
      <c r="AF14" s="390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84" t="s">
        <v>34</v>
      </c>
      <c r="B15" s="374"/>
      <c r="C15" s="385" t="s">
        <v>394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388" t="s">
        <v>395</v>
      </c>
      <c r="AD15" s="389"/>
      <c r="AE15" s="389"/>
      <c r="AF15" s="390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84" t="s">
        <v>37</v>
      </c>
      <c r="B16" s="374"/>
      <c r="C16" s="385" t="s">
        <v>396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8" t="s">
        <v>397</v>
      </c>
      <c r="AD16" s="389"/>
      <c r="AE16" s="389"/>
      <c r="AF16" s="390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84" t="s">
        <v>40</v>
      </c>
      <c r="B17" s="374"/>
      <c r="C17" s="385" t="s">
        <v>398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388" t="s">
        <v>399</v>
      </c>
      <c r="AD17" s="389"/>
      <c r="AE17" s="389"/>
      <c r="AF17" s="390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41688</v>
      </c>
    </row>
    <row r="18" spans="1:34" s="15" customFormat="1">
      <c r="A18" s="413" t="s">
        <v>43</v>
      </c>
      <c r="B18" s="414"/>
      <c r="C18" s="415" t="s">
        <v>400</v>
      </c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7"/>
      <c r="AC18" s="418" t="s">
        <v>401</v>
      </c>
      <c r="AD18" s="419"/>
      <c r="AE18" s="419"/>
      <c r="AF18" s="420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215933</v>
      </c>
    </row>
    <row r="19" spans="1:34">
      <c r="A19" s="384" t="s">
        <v>46</v>
      </c>
      <c r="B19" s="374"/>
      <c r="C19" s="385" t="s">
        <v>402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388" t="s">
        <v>403</v>
      </c>
      <c r="AD19" s="389"/>
      <c r="AE19" s="389"/>
      <c r="AF19" s="390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1231452</v>
      </c>
    </row>
    <row r="20" spans="1:34">
      <c r="A20" s="384" t="s">
        <v>49</v>
      </c>
      <c r="B20" s="374"/>
      <c r="C20" s="385" t="s">
        <v>404</v>
      </c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388" t="s">
        <v>405</v>
      </c>
      <c r="AD20" s="389"/>
      <c r="AE20" s="389"/>
      <c r="AF20" s="390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84" t="s">
        <v>52</v>
      </c>
      <c r="B21" s="374"/>
      <c r="C21" s="385" t="s">
        <v>406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388" t="s">
        <v>407</v>
      </c>
      <c r="AD21" s="389"/>
      <c r="AE21" s="389"/>
      <c r="AF21" s="390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84" t="s">
        <v>55</v>
      </c>
      <c r="B22" s="374"/>
      <c r="C22" s="385" t="s">
        <v>408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388" t="s">
        <v>409</v>
      </c>
      <c r="AD22" s="389"/>
      <c r="AE22" s="389"/>
      <c r="AF22" s="390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84" t="s">
        <v>58</v>
      </c>
      <c r="B23" s="374"/>
      <c r="C23" s="385" t="s">
        <v>410</v>
      </c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7"/>
      <c r="AC23" s="388" t="s">
        <v>411</v>
      </c>
      <c r="AD23" s="389"/>
      <c r="AE23" s="389"/>
      <c r="AF23" s="390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10150</v>
      </c>
    </row>
    <row r="24" spans="1:34" s="15" customFormat="1">
      <c r="A24" s="413" t="s">
        <v>61</v>
      </c>
      <c r="B24" s="414"/>
      <c r="C24" s="415" t="s">
        <v>412</v>
      </c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7"/>
      <c r="AC24" s="418" t="s">
        <v>413</v>
      </c>
      <c r="AD24" s="419"/>
      <c r="AE24" s="419"/>
      <c r="AF24" s="420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1241602</v>
      </c>
    </row>
    <row r="25" spans="1:34">
      <c r="A25" s="384" t="s">
        <v>64</v>
      </c>
      <c r="B25" s="374"/>
      <c r="C25" s="385" t="s">
        <v>414</v>
      </c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  <c r="AA25" s="386"/>
      <c r="AB25" s="387"/>
      <c r="AC25" s="388" t="s">
        <v>415</v>
      </c>
      <c r="AD25" s="389"/>
      <c r="AE25" s="389"/>
      <c r="AF25" s="390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84" t="s">
        <v>67</v>
      </c>
      <c r="B26" s="374"/>
      <c r="C26" s="385" t="s">
        <v>416</v>
      </c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7"/>
      <c r="AC26" s="388" t="s">
        <v>417</v>
      </c>
      <c r="AD26" s="389"/>
      <c r="AE26" s="389"/>
      <c r="AF26" s="390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413" t="s">
        <v>70</v>
      </c>
      <c r="B27" s="414"/>
      <c r="C27" s="415" t="s">
        <v>418</v>
      </c>
      <c r="D27" s="416"/>
      <c r="E27" s="416"/>
      <c r="F27" s="416"/>
      <c r="G27" s="416"/>
      <c r="H27" s="416"/>
      <c r="I27" s="416"/>
      <c r="J27" s="416"/>
      <c r="K27" s="416"/>
      <c r="L27" s="416"/>
      <c r="M27" s="416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16"/>
      <c r="AB27" s="417"/>
      <c r="AC27" s="418" t="s">
        <v>419</v>
      </c>
      <c r="AD27" s="419"/>
      <c r="AE27" s="419"/>
      <c r="AF27" s="420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84" t="s">
        <v>73</v>
      </c>
      <c r="B28" s="374"/>
      <c r="C28" s="385" t="s">
        <v>420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388" t="s">
        <v>421</v>
      </c>
      <c r="AD28" s="389"/>
      <c r="AE28" s="389"/>
      <c r="AF28" s="390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84" t="s">
        <v>76</v>
      </c>
      <c r="B29" s="374"/>
      <c r="C29" s="385" t="s">
        <v>422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388" t="s">
        <v>423</v>
      </c>
      <c r="AD29" s="389"/>
      <c r="AE29" s="389"/>
      <c r="AF29" s="390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84" t="s">
        <v>79</v>
      </c>
      <c r="B30" s="374"/>
      <c r="C30" s="385" t="s">
        <v>424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7"/>
      <c r="AC30" s="388" t="s">
        <v>425</v>
      </c>
      <c r="AD30" s="389"/>
      <c r="AE30" s="389"/>
      <c r="AF30" s="390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1000</v>
      </c>
    </row>
    <row r="31" spans="1:34">
      <c r="A31" s="384" t="s">
        <v>82</v>
      </c>
      <c r="B31" s="374"/>
      <c r="C31" s="385" t="s">
        <v>426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388" t="s">
        <v>427</v>
      </c>
      <c r="AD31" s="389"/>
      <c r="AE31" s="389"/>
      <c r="AF31" s="390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21000</v>
      </c>
    </row>
    <row r="32" spans="1:34">
      <c r="A32" s="384" t="s">
        <v>85</v>
      </c>
      <c r="B32" s="374"/>
      <c r="C32" s="385" t="s">
        <v>428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388" t="s">
        <v>429</v>
      </c>
      <c r="AD32" s="389"/>
      <c r="AE32" s="389"/>
      <c r="AF32" s="390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84" t="s">
        <v>88</v>
      </c>
      <c r="B33" s="374"/>
      <c r="C33" s="385" t="s">
        <v>430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7"/>
      <c r="AC33" s="388" t="s">
        <v>431</v>
      </c>
      <c r="AD33" s="389"/>
      <c r="AE33" s="389"/>
      <c r="AF33" s="390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84" t="s">
        <v>91</v>
      </c>
      <c r="B34" s="374"/>
      <c r="C34" s="385" t="s">
        <v>432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388" t="s">
        <v>433</v>
      </c>
      <c r="AD34" s="389"/>
      <c r="AE34" s="389"/>
      <c r="AF34" s="390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3800</v>
      </c>
    </row>
    <row r="35" spans="1:34">
      <c r="A35" s="384" t="s">
        <v>94</v>
      </c>
      <c r="B35" s="374"/>
      <c r="C35" s="385" t="s">
        <v>434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388" t="s">
        <v>435</v>
      </c>
      <c r="AD35" s="389"/>
      <c r="AE35" s="389"/>
      <c r="AF35" s="390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413" t="s">
        <v>97</v>
      </c>
      <c r="B36" s="414"/>
      <c r="C36" s="415" t="s">
        <v>436</v>
      </c>
      <c r="D36" s="416"/>
      <c r="E36" s="416"/>
      <c r="F36" s="416"/>
      <c r="G36" s="416"/>
      <c r="H36" s="416"/>
      <c r="I36" s="416"/>
      <c r="J36" s="416"/>
      <c r="K36" s="416"/>
      <c r="L36" s="416"/>
      <c r="M36" s="416"/>
      <c r="N36" s="416"/>
      <c r="O36" s="416"/>
      <c r="P36" s="416"/>
      <c r="Q36" s="416"/>
      <c r="R36" s="416"/>
      <c r="S36" s="416"/>
      <c r="T36" s="416"/>
      <c r="U36" s="416"/>
      <c r="V36" s="416"/>
      <c r="W36" s="416"/>
      <c r="X36" s="416"/>
      <c r="Y36" s="416"/>
      <c r="Z36" s="416"/>
      <c r="AA36" s="416"/>
      <c r="AB36" s="417"/>
      <c r="AC36" s="418" t="s">
        <v>437</v>
      </c>
      <c r="AD36" s="419"/>
      <c r="AE36" s="419"/>
      <c r="AF36" s="420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24800</v>
      </c>
    </row>
    <row r="37" spans="1:34">
      <c r="A37" s="384" t="s">
        <v>100</v>
      </c>
      <c r="B37" s="374"/>
      <c r="C37" s="385" t="s">
        <v>438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388" t="s">
        <v>439</v>
      </c>
      <c r="AD37" s="389"/>
      <c r="AE37" s="389"/>
      <c r="AF37" s="390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300</v>
      </c>
    </row>
    <row r="38" spans="1:34" s="15" customFormat="1">
      <c r="A38" s="413" t="s">
        <v>103</v>
      </c>
      <c r="B38" s="414"/>
      <c r="C38" s="415" t="s">
        <v>440</v>
      </c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7"/>
      <c r="AC38" s="418" t="s">
        <v>441</v>
      </c>
      <c r="AD38" s="419"/>
      <c r="AE38" s="419"/>
      <c r="AF38" s="420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26100</v>
      </c>
    </row>
    <row r="39" spans="1:34">
      <c r="A39" s="384" t="s">
        <v>106</v>
      </c>
      <c r="B39" s="374"/>
      <c r="C39" s="421" t="s">
        <v>442</v>
      </c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/>
      <c r="Y39" s="422"/>
      <c r="Z39" s="422"/>
      <c r="AA39" s="422"/>
      <c r="AB39" s="423"/>
      <c r="AC39" s="388" t="s">
        <v>443</v>
      </c>
      <c r="AD39" s="389"/>
      <c r="AE39" s="389"/>
      <c r="AF39" s="390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84" t="s">
        <v>109</v>
      </c>
      <c r="B40" s="374"/>
      <c r="C40" s="421" t="s">
        <v>444</v>
      </c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2"/>
      <c r="Z40" s="422"/>
      <c r="AA40" s="422"/>
      <c r="AB40" s="423"/>
      <c r="AC40" s="388" t="s">
        <v>445</v>
      </c>
      <c r="AD40" s="389"/>
      <c r="AE40" s="389"/>
      <c r="AF40" s="390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884</v>
      </c>
    </row>
    <row r="41" spans="1:34">
      <c r="A41" s="384" t="s">
        <v>112</v>
      </c>
      <c r="B41" s="374"/>
      <c r="C41" s="421" t="s">
        <v>446</v>
      </c>
      <c r="D41" s="422"/>
      <c r="E41" s="422"/>
      <c r="F41" s="422"/>
      <c r="G41" s="422"/>
      <c r="H41" s="422"/>
      <c r="I41" s="422"/>
      <c r="J41" s="422"/>
      <c r="K41" s="422"/>
      <c r="L41" s="422"/>
      <c r="M41" s="422"/>
      <c r="N41" s="422"/>
      <c r="O41" s="422"/>
      <c r="P41" s="422"/>
      <c r="Q41" s="422"/>
      <c r="R41" s="422"/>
      <c r="S41" s="422"/>
      <c r="T41" s="422"/>
      <c r="U41" s="422"/>
      <c r="V41" s="422"/>
      <c r="W41" s="422"/>
      <c r="X41" s="422"/>
      <c r="Y41" s="422"/>
      <c r="Z41" s="422"/>
      <c r="AA41" s="422"/>
      <c r="AB41" s="423"/>
      <c r="AC41" s="388" t="s">
        <v>447</v>
      </c>
      <c r="AD41" s="389"/>
      <c r="AE41" s="389"/>
      <c r="AF41" s="390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720</v>
      </c>
    </row>
    <row r="42" spans="1:34">
      <c r="A42" s="384" t="s">
        <v>115</v>
      </c>
      <c r="B42" s="374"/>
      <c r="C42" s="421" t="s">
        <v>448</v>
      </c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  <c r="V42" s="422"/>
      <c r="W42" s="422"/>
      <c r="X42" s="422"/>
      <c r="Y42" s="422"/>
      <c r="Z42" s="422"/>
      <c r="AA42" s="422"/>
      <c r="AB42" s="423"/>
      <c r="AC42" s="388" t="s">
        <v>449</v>
      </c>
      <c r="AD42" s="389"/>
      <c r="AE42" s="389"/>
      <c r="AF42" s="390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1000</v>
      </c>
    </row>
    <row r="43" spans="1:34">
      <c r="A43" s="384" t="s">
        <v>118</v>
      </c>
      <c r="B43" s="374"/>
      <c r="C43" s="421" t="s">
        <v>450</v>
      </c>
      <c r="D43" s="422"/>
      <c r="E43" s="422"/>
      <c r="F43" s="422"/>
      <c r="G43" s="422"/>
      <c r="H43" s="422"/>
      <c r="I43" s="422"/>
      <c r="J43" s="422"/>
      <c r="K43" s="422"/>
      <c r="L43" s="422"/>
      <c r="M43" s="422"/>
      <c r="N43" s="422"/>
      <c r="O43" s="422"/>
      <c r="P43" s="422"/>
      <c r="Q43" s="422"/>
      <c r="R43" s="422"/>
      <c r="S43" s="422"/>
      <c r="T43" s="422"/>
      <c r="U43" s="422"/>
      <c r="V43" s="422"/>
      <c r="W43" s="422"/>
      <c r="X43" s="422"/>
      <c r="Y43" s="422"/>
      <c r="Z43" s="422"/>
      <c r="AA43" s="422"/>
      <c r="AB43" s="423"/>
      <c r="AC43" s="388" t="s">
        <v>451</v>
      </c>
      <c r="AD43" s="389"/>
      <c r="AE43" s="389"/>
      <c r="AF43" s="390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55779</v>
      </c>
    </row>
    <row r="44" spans="1:34">
      <c r="A44" s="384" t="s">
        <v>121</v>
      </c>
      <c r="B44" s="374"/>
      <c r="C44" s="421" t="s">
        <v>452</v>
      </c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2"/>
      <c r="Z44" s="422"/>
      <c r="AA44" s="422"/>
      <c r="AB44" s="423"/>
      <c r="AC44" s="388" t="s">
        <v>453</v>
      </c>
      <c r="AD44" s="389"/>
      <c r="AE44" s="389"/>
      <c r="AF44" s="390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1979</v>
      </c>
    </row>
    <row r="45" spans="1:34">
      <c r="A45" s="384" t="s">
        <v>124</v>
      </c>
      <c r="B45" s="374"/>
      <c r="C45" s="421" t="s">
        <v>454</v>
      </c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B45" s="423"/>
      <c r="AC45" s="388" t="s">
        <v>455</v>
      </c>
      <c r="AD45" s="389"/>
      <c r="AE45" s="389"/>
      <c r="AF45" s="390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333157</v>
      </c>
    </row>
    <row r="46" spans="1:34">
      <c r="A46" s="384" t="s">
        <v>127</v>
      </c>
      <c r="B46" s="374"/>
      <c r="C46" s="421" t="s">
        <v>456</v>
      </c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B46" s="423"/>
      <c r="AC46" s="388" t="s">
        <v>457</v>
      </c>
      <c r="AD46" s="389"/>
      <c r="AE46" s="389"/>
      <c r="AF46" s="390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105</v>
      </c>
    </row>
    <row r="47" spans="1:34">
      <c r="A47" s="384" t="s">
        <v>130</v>
      </c>
      <c r="B47" s="374"/>
      <c r="C47" s="421" t="s">
        <v>458</v>
      </c>
      <c r="D47" s="422"/>
      <c r="E47" s="422"/>
      <c r="F47" s="422"/>
      <c r="G47" s="422"/>
      <c r="H47" s="422"/>
      <c r="I47" s="422"/>
      <c r="J47" s="422"/>
      <c r="K47" s="422"/>
      <c r="L47" s="422"/>
      <c r="M47" s="422"/>
      <c r="N47" s="422"/>
      <c r="O47" s="422"/>
      <c r="P47" s="422"/>
      <c r="Q47" s="422"/>
      <c r="R47" s="422"/>
      <c r="S47" s="422"/>
      <c r="T47" s="422"/>
      <c r="U47" s="422"/>
      <c r="V47" s="422"/>
      <c r="W47" s="422"/>
      <c r="X47" s="422"/>
      <c r="Y47" s="422"/>
      <c r="Z47" s="422"/>
      <c r="AA47" s="422"/>
      <c r="AB47" s="423"/>
      <c r="AC47" s="388" t="s">
        <v>459</v>
      </c>
      <c r="AD47" s="389"/>
      <c r="AE47" s="389"/>
      <c r="AF47" s="390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84" t="s">
        <v>133</v>
      </c>
      <c r="B48" s="374"/>
      <c r="C48" s="421" t="s">
        <v>460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422"/>
      <c r="V48" s="422"/>
      <c r="W48" s="422"/>
      <c r="X48" s="422"/>
      <c r="Y48" s="422"/>
      <c r="Z48" s="422"/>
      <c r="AA48" s="422"/>
      <c r="AB48" s="423"/>
      <c r="AC48" s="388" t="s">
        <v>461</v>
      </c>
      <c r="AD48" s="389"/>
      <c r="AE48" s="389"/>
      <c r="AF48" s="390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0</v>
      </c>
    </row>
    <row r="49" spans="1:34" s="15" customFormat="1">
      <c r="A49" s="413" t="s">
        <v>136</v>
      </c>
      <c r="B49" s="414"/>
      <c r="C49" s="425" t="s">
        <v>462</v>
      </c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6"/>
      <c r="Z49" s="426"/>
      <c r="AA49" s="426"/>
      <c r="AB49" s="427"/>
      <c r="AC49" s="418" t="s">
        <v>463</v>
      </c>
      <c r="AD49" s="419"/>
      <c r="AE49" s="419"/>
      <c r="AF49" s="420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393624</v>
      </c>
    </row>
    <row r="50" spans="1:34">
      <c r="A50" s="384">
        <v>45</v>
      </c>
      <c r="B50" s="424"/>
      <c r="C50" s="421" t="s">
        <v>464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388" t="s">
        <v>465</v>
      </c>
      <c r="AD50" s="389"/>
      <c r="AE50" s="389"/>
      <c r="AF50" s="390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84">
        <v>46</v>
      </c>
      <c r="B51" s="424"/>
      <c r="C51" s="421" t="s">
        <v>466</v>
      </c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  <c r="S51" s="422"/>
      <c r="T51" s="422"/>
      <c r="U51" s="422"/>
      <c r="V51" s="422"/>
      <c r="W51" s="422"/>
      <c r="X51" s="422"/>
      <c r="Y51" s="422"/>
      <c r="Z51" s="422"/>
      <c r="AA51" s="422"/>
      <c r="AB51" s="423"/>
      <c r="AC51" s="388" t="s">
        <v>467</v>
      </c>
      <c r="AD51" s="389"/>
      <c r="AE51" s="389"/>
      <c r="AF51" s="390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600</v>
      </c>
    </row>
    <row r="52" spans="1:34">
      <c r="A52" s="384">
        <v>47</v>
      </c>
      <c r="B52" s="424"/>
      <c r="C52" s="421" t="s">
        <v>468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388" t="s">
        <v>469</v>
      </c>
      <c r="AD52" s="389"/>
      <c r="AE52" s="389"/>
      <c r="AF52" s="390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84">
        <v>48</v>
      </c>
      <c r="B53" s="424"/>
      <c r="C53" s="421" t="s">
        <v>470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388" t="s">
        <v>471</v>
      </c>
      <c r="AD53" s="389"/>
      <c r="AE53" s="389"/>
      <c r="AF53" s="390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84">
        <v>49</v>
      </c>
      <c r="B54" s="424"/>
      <c r="C54" s="421" t="s">
        <v>472</v>
      </c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2"/>
      <c r="T54" s="422"/>
      <c r="U54" s="422"/>
      <c r="V54" s="422"/>
      <c r="W54" s="422"/>
      <c r="X54" s="422"/>
      <c r="Y54" s="422"/>
      <c r="Z54" s="422"/>
      <c r="AA54" s="422"/>
      <c r="AB54" s="423"/>
      <c r="AC54" s="388" t="s">
        <v>473</v>
      </c>
      <c r="AD54" s="389"/>
      <c r="AE54" s="389"/>
      <c r="AF54" s="390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413">
        <v>50</v>
      </c>
      <c r="B55" s="428"/>
      <c r="C55" s="415" t="s">
        <v>474</v>
      </c>
      <c r="D55" s="416"/>
      <c r="E55" s="416"/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6"/>
      <c r="AA55" s="416"/>
      <c r="AB55" s="417"/>
      <c r="AC55" s="418" t="s">
        <v>475</v>
      </c>
      <c r="AD55" s="419"/>
      <c r="AE55" s="419"/>
      <c r="AF55" s="420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600</v>
      </c>
    </row>
    <row r="56" spans="1:34">
      <c r="A56" s="384">
        <v>51</v>
      </c>
      <c r="B56" s="424"/>
      <c r="C56" s="421" t="s">
        <v>476</v>
      </c>
      <c r="D56" s="422"/>
      <c r="E56" s="422"/>
      <c r="F56" s="422"/>
      <c r="G56" s="422"/>
      <c r="H56" s="422"/>
      <c r="I56" s="422"/>
      <c r="J56" s="422"/>
      <c r="K56" s="422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/>
      <c r="Y56" s="422"/>
      <c r="Z56" s="422"/>
      <c r="AA56" s="422"/>
      <c r="AB56" s="423"/>
      <c r="AC56" s="388" t="s">
        <v>477</v>
      </c>
      <c r="AD56" s="389"/>
      <c r="AE56" s="389"/>
      <c r="AF56" s="390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84">
        <v>52</v>
      </c>
      <c r="B57" s="424"/>
      <c r="C57" s="385" t="s">
        <v>478</v>
      </c>
      <c r="D57" s="386"/>
      <c r="E57" s="386"/>
      <c r="F57" s="386"/>
      <c r="G57" s="386"/>
      <c r="H57" s="386"/>
      <c r="I57" s="386"/>
      <c r="J57" s="386"/>
      <c r="K57" s="386"/>
      <c r="L57" s="386"/>
      <c r="M57" s="386"/>
      <c r="N57" s="386"/>
      <c r="O57" s="386"/>
      <c r="P57" s="386"/>
      <c r="Q57" s="386"/>
      <c r="R57" s="386"/>
      <c r="S57" s="386"/>
      <c r="T57" s="386"/>
      <c r="U57" s="386"/>
      <c r="V57" s="386"/>
      <c r="W57" s="386"/>
      <c r="X57" s="386"/>
      <c r="Y57" s="386"/>
      <c r="Z57" s="386"/>
      <c r="AA57" s="386"/>
      <c r="AB57" s="387"/>
      <c r="AC57" s="388" t="s">
        <v>479</v>
      </c>
      <c r="AD57" s="389"/>
      <c r="AE57" s="389"/>
      <c r="AF57" s="390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84">
        <v>53</v>
      </c>
      <c r="B58" s="424"/>
      <c r="C58" s="421" t="s">
        <v>480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388" t="s">
        <v>481</v>
      </c>
      <c r="AD58" s="389"/>
      <c r="AE58" s="389"/>
      <c r="AF58" s="390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650</v>
      </c>
    </row>
    <row r="59" spans="1:34" s="15" customFormat="1">
      <c r="A59" s="413">
        <v>54</v>
      </c>
      <c r="B59" s="428"/>
      <c r="C59" s="415" t="s">
        <v>482</v>
      </c>
      <c r="D59" s="416"/>
      <c r="E59" s="416"/>
      <c r="F59" s="416"/>
      <c r="G59" s="416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16"/>
      <c r="AB59" s="417"/>
      <c r="AC59" s="418" t="s">
        <v>483</v>
      </c>
      <c r="AD59" s="419"/>
      <c r="AE59" s="419"/>
      <c r="AF59" s="420"/>
      <c r="AG59" s="43">
        <f>'B1-B7 Önkormányzat'!AG59+'B1-B7 M.Óvoda'!AG60+'B1-B7 EAK'!AG60+'B1-B7 Polg.Hiv'!AG60</f>
        <v>500</v>
      </c>
      <c r="AH59" s="44">
        <f>'B1-B7 Önkormányzat'!AH59+'B1-B7 M.Óvoda'!AH60+'B1-B7 EAK'!AH60+'B1-B7 Polg.Hiv'!AH60</f>
        <v>650</v>
      </c>
    </row>
    <row r="60" spans="1:34">
      <c r="A60" s="384">
        <v>55</v>
      </c>
      <c r="B60" s="424"/>
      <c r="C60" s="421" t="s">
        <v>484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388" t="s">
        <v>485</v>
      </c>
      <c r="AD60" s="389"/>
      <c r="AE60" s="389"/>
      <c r="AF60" s="390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84">
        <v>56</v>
      </c>
      <c r="B61" s="424"/>
      <c r="C61" s="385" t="s">
        <v>486</v>
      </c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6"/>
      <c r="AB61" s="387"/>
      <c r="AC61" s="388" t="s">
        <v>487</v>
      </c>
      <c r="AD61" s="389"/>
      <c r="AE61" s="389"/>
      <c r="AF61" s="390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84">
        <v>57</v>
      </c>
      <c r="B62" s="424"/>
      <c r="C62" s="421" t="s">
        <v>488</v>
      </c>
      <c r="D62" s="422"/>
      <c r="E62" s="422"/>
      <c r="F62" s="422"/>
      <c r="G62" s="422"/>
      <c r="H62" s="422"/>
      <c r="I62" s="422"/>
      <c r="J62" s="422"/>
      <c r="K62" s="422"/>
      <c r="L62" s="422"/>
      <c r="M62" s="422"/>
      <c r="N62" s="422"/>
      <c r="O62" s="422"/>
      <c r="P62" s="422"/>
      <c r="Q62" s="422"/>
      <c r="R62" s="422"/>
      <c r="S62" s="422"/>
      <c r="T62" s="422"/>
      <c r="U62" s="422"/>
      <c r="V62" s="422"/>
      <c r="W62" s="422"/>
      <c r="X62" s="422"/>
      <c r="Y62" s="422"/>
      <c r="Z62" s="422"/>
      <c r="AA62" s="422"/>
      <c r="AB62" s="423"/>
      <c r="AC62" s="388" t="s">
        <v>489</v>
      </c>
      <c r="AD62" s="389"/>
      <c r="AE62" s="389"/>
      <c r="AF62" s="390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300</v>
      </c>
    </row>
    <row r="63" spans="1:34" s="15" customFormat="1" ht="15.75" thickBot="1">
      <c r="A63" s="436">
        <v>58</v>
      </c>
      <c r="B63" s="437"/>
      <c r="C63" s="438" t="s">
        <v>490</v>
      </c>
      <c r="D63" s="439"/>
      <c r="E63" s="439"/>
      <c r="F63" s="439"/>
      <c r="G63" s="439"/>
      <c r="H63" s="439"/>
      <c r="I63" s="439"/>
      <c r="J63" s="439"/>
      <c r="K63" s="439"/>
      <c r="L63" s="439"/>
      <c r="M63" s="439"/>
      <c r="N63" s="439"/>
      <c r="O63" s="439"/>
      <c r="P63" s="439"/>
      <c r="Q63" s="439"/>
      <c r="R63" s="439"/>
      <c r="S63" s="439"/>
      <c r="T63" s="439"/>
      <c r="U63" s="439"/>
      <c r="V63" s="439"/>
      <c r="W63" s="439"/>
      <c r="X63" s="439"/>
      <c r="Y63" s="439"/>
      <c r="Z63" s="439"/>
      <c r="AA63" s="439"/>
      <c r="AB63" s="440"/>
      <c r="AC63" s="441" t="s">
        <v>491</v>
      </c>
      <c r="AD63" s="442"/>
      <c r="AE63" s="442"/>
      <c r="AF63" s="443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300</v>
      </c>
    </row>
    <row r="64" spans="1:34" s="15" customFormat="1" ht="15.75" thickBot="1">
      <c r="A64" s="429">
        <v>59</v>
      </c>
      <c r="B64" s="430"/>
      <c r="C64" s="431" t="s">
        <v>492</v>
      </c>
      <c r="D64" s="432"/>
      <c r="E64" s="432"/>
      <c r="F64" s="432"/>
      <c r="G64" s="432"/>
      <c r="H64" s="432"/>
      <c r="I64" s="432"/>
      <c r="J64" s="432"/>
      <c r="K64" s="432"/>
      <c r="L64" s="432"/>
      <c r="M64" s="432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432"/>
      <c r="AA64" s="432"/>
      <c r="AB64" s="433"/>
      <c r="AC64" s="434" t="s">
        <v>493</v>
      </c>
      <c r="AD64" s="435"/>
      <c r="AE64" s="435"/>
      <c r="AF64" s="435"/>
      <c r="AG64" s="45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1878809</v>
      </c>
    </row>
  </sheetData>
  <mergeCells count="187"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10/2015.(VI.19.)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5" sqref="C5:AB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91" t="s">
        <v>974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3"/>
    </row>
    <row r="2" spans="1:40" ht="15.75">
      <c r="A2" s="540" t="s">
        <v>334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S2" s="541"/>
      <c r="T2" s="541"/>
      <c r="U2" s="541"/>
      <c r="V2" s="541"/>
      <c r="W2" s="541"/>
      <c r="X2" s="541"/>
      <c r="Y2" s="541"/>
      <c r="Z2" s="541"/>
      <c r="AA2" s="541"/>
      <c r="AB2" s="541"/>
      <c r="AC2" s="541"/>
      <c r="AD2" s="541"/>
      <c r="AE2" s="541"/>
      <c r="AF2" s="541"/>
      <c r="AG2" s="541"/>
      <c r="AH2" s="541"/>
      <c r="AI2" s="541"/>
      <c r="AJ2" s="541"/>
      <c r="AK2" s="541"/>
      <c r="AL2" s="541"/>
      <c r="AM2" s="541"/>
      <c r="AN2" s="541"/>
    </row>
    <row r="3" spans="1:40">
      <c r="A3" s="543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I3" s="519" t="s">
        <v>278</v>
      </c>
      <c r="AJ3" s="519"/>
      <c r="AK3" s="519"/>
      <c r="AL3" s="519"/>
      <c r="AM3" s="519"/>
      <c r="AN3" s="519"/>
    </row>
    <row r="4" spans="1:40">
      <c r="A4" s="403"/>
      <c r="B4" s="404"/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47" t="s">
        <v>279</v>
      </c>
      <c r="AH4" s="447"/>
      <c r="AI4" s="447"/>
      <c r="AJ4" s="447"/>
      <c r="AK4" s="447"/>
      <c r="AL4" s="447"/>
      <c r="AM4" s="447"/>
      <c r="AN4" s="447"/>
    </row>
    <row r="5" spans="1:40" ht="30" customHeight="1">
      <c r="A5" s="366" t="s">
        <v>1</v>
      </c>
      <c r="B5" s="367"/>
      <c r="C5" s="405" t="s">
        <v>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7" t="s">
        <v>3</v>
      </c>
      <c r="AD5" s="406"/>
      <c r="AE5" s="406"/>
      <c r="AF5" s="406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48" t="s">
        <v>4</v>
      </c>
      <c r="B6" s="449"/>
      <c r="C6" s="372" t="s">
        <v>5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2" t="s">
        <v>6</v>
      </c>
      <c r="AD6" s="373"/>
      <c r="AE6" s="373"/>
      <c r="AF6" s="3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4" t="s">
        <v>7</v>
      </c>
      <c r="B7" s="424"/>
      <c r="C7" s="421" t="s">
        <v>288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3"/>
      <c r="AC7" s="385" t="s">
        <v>289</v>
      </c>
      <c r="AD7" s="386"/>
      <c r="AE7" s="386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4" t="s">
        <v>10</v>
      </c>
      <c r="B8" s="424"/>
      <c r="C8" s="421" t="s">
        <v>290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291</v>
      </c>
      <c r="AD8" s="386"/>
      <c r="AE8" s="386"/>
      <c r="AF8" s="386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4" t="s">
        <v>13</v>
      </c>
      <c r="B9" s="424"/>
      <c r="C9" s="421" t="s">
        <v>292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385" t="s">
        <v>293</v>
      </c>
      <c r="AD9" s="386"/>
      <c r="AE9" s="386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13" t="s">
        <v>16</v>
      </c>
      <c r="B10" s="428"/>
      <c r="C10" s="425" t="s">
        <v>294</v>
      </c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7"/>
      <c r="AC10" s="415" t="s">
        <v>295</v>
      </c>
      <c r="AD10" s="416"/>
      <c r="AE10" s="416"/>
      <c r="AF10" s="41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4" t="s">
        <v>19</v>
      </c>
      <c r="B11" s="424"/>
      <c r="C11" s="450" t="s">
        <v>296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2"/>
      <c r="AC11" s="385" t="s">
        <v>297</v>
      </c>
      <c r="AD11" s="386"/>
      <c r="AE11" s="386"/>
      <c r="AF11" s="386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4" t="s">
        <v>22</v>
      </c>
      <c r="B12" s="424"/>
      <c r="C12" s="450" t="s">
        <v>298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385" t="s">
        <v>299</v>
      </c>
      <c r="AD12" s="386"/>
      <c r="AE12" s="386"/>
      <c r="AF12" s="386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4" t="s">
        <v>25</v>
      </c>
      <c r="B13" s="424"/>
      <c r="C13" s="421" t="s">
        <v>300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301</v>
      </c>
      <c r="AD13" s="386"/>
      <c r="AE13" s="386"/>
      <c r="AF13" s="386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4" t="s">
        <v>28</v>
      </c>
      <c r="B14" s="424"/>
      <c r="C14" s="421" t="s">
        <v>302</v>
      </c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3"/>
      <c r="AC14" s="385" t="s">
        <v>303</v>
      </c>
      <c r="AD14" s="386"/>
      <c r="AE14" s="386"/>
      <c r="AF14" s="386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13" t="s">
        <v>31</v>
      </c>
      <c r="B15" s="428"/>
      <c r="C15" s="453" t="s">
        <v>304</v>
      </c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5"/>
      <c r="AC15" s="415" t="s">
        <v>305</v>
      </c>
      <c r="AD15" s="416"/>
      <c r="AE15" s="416"/>
      <c r="AF15" s="41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4" t="s">
        <v>34</v>
      </c>
      <c r="B16" s="424"/>
      <c r="C16" s="450" t="s">
        <v>306</v>
      </c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451"/>
      <c r="Z16" s="451"/>
      <c r="AA16" s="451"/>
      <c r="AB16" s="452"/>
      <c r="AC16" s="385" t="s">
        <v>307</v>
      </c>
      <c r="AD16" s="386"/>
      <c r="AE16" s="386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4" t="s">
        <v>37</v>
      </c>
      <c r="B17" s="424"/>
      <c r="C17" s="450" t="s">
        <v>308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2"/>
      <c r="AC17" s="385" t="s">
        <v>309</v>
      </c>
      <c r="AD17" s="386"/>
      <c r="AE17" s="386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424"/>
      <c r="C18" s="450" t="s">
        <v>310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385" t="s">
        <v>311</v>
      </c>
      <c r="AD18" s="386"/>
      <c r="AE18" s="386"/>
      <c r="AF18" s="386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4" t="s">
        <v>43</v>
      </c>
      <c r="B19" s="424"/>
      <c r="C19" s="450" t="s">
        <v>312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313</v>
      </c>
      <c r="AD19" s="386"/>
      <c r="AE19" s="386"/>
      <c r="AF19" s="386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4" t="s">
        <v>46</v>
      </c>
      <c r="B20" s="424"/>
      <c r="C20" s="450" t="s">
        <v>314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315</v>
      </c>
      <c r="AD20" s="386"/>
      <c r="AE20" s="386"/>
      <c r="AF20" s="386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4" t="s">
        <v>49</v>
      </c>
      <c r="B21" s="424"/>
      <c r="C21" s="450" t="s">
        <v>316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317</v>
      </c>
      <c r="AD21" s="386"/>
      <c r="AE21" s="386"/>
      <c r="AF21" s="386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13" t="s">
        <v>52</v>
      </c>
      <c r="B22" s="428"/>
      <c r="C22" s="453" t="s">
        <v>318</v>
      </c>
      <c r="D22" s="454"/>
      <c r="E22" s="454"/>
      <c r="F22" s="454"/>
      <c r="G22" s="454"/>
      <c r="H22" s="454"/>
      <c r="I22" s="454"/>
      <c r="J22" s="454"/>
      <c r="K22" s="454"/>
      <c r="L22" s="454"/>
      <c r="M22" s="454"/>
      <c r="N22" s="454"/>
      <c r="O22" s="454"/>
      <c r="P22" s="454"/>
      <c r="Q22" s="454"/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5"/>
      <c r="AC22" s="415" t="s">
        <v>319</v>
      </c>
      <c r="AD22" s="416"/>
      <c r="AE22" s="416"/>
      <c r="AF22" s="416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4" t="s">
        <v>55</v>
      </c>
      <c r="B23" s="424"/>
      <c r="C23" s="450" t="s">
        <v>320</v>
      </c>
      <c r="D23" s="451"/>
      <c r="E23" s="451"/>
      <c r="F23" s="451"/>
      <c r="G23" s="451"/>
      <c r="H23" s="451"/>
      <c r="I23" s="451"/>
      <c r="J23" s="451"/>
      <c r="K23" s="451"/>
      <c r="L23" s="451"/>
      <c r="M23" s="451"/>
      <c r="N23" s="451"/>
      <c r="O23" s="451"/>
      <c r="P23" s="451"/>
      <c r="Q23" s="451"/>
      <c r="R23" s="451"/>
      <c r="S23" s="451"/>
      <c r="T23" s="451"/>
      <c r="U23" s="451"/>
      <c r="V23" s="451"/>
      <c r="W23" s="451"/>
      <c r="X23" s="451"/>
      <c r="Y23" s="451"/>
      <c r="Z23" s="451"/>
      <c r="AA23" s="451"/>
      <c r="AB23" s="452"/>
      <c r="AC23" s="385" t="s">
        <v>321</v>
      </c>
      <c r="AD23" s="386"/>
      <c r="AE23" s="386"/>
      <c r="AF23" s="386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424"/>
      <c r="C24" s="421" t="s">
        <v>322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5" t="s">
        <v>323</v>
      </c>
      <c r="AD24" s="386"/>
      <c r="AE24" s="386"/>
      <c r="AF24" s="386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4" t="s">
        <v>61</v>
      </c>
      <c r="B25" s="424"/>
      <c r="C25" s="450" t="s">
        <v>324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385" t="s">
        <v>325</v>
      </c>
      <c r="AD25" s="386"/>
      <c r="AE25" s="386"/>
      <c r="AF25" s="386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4" t="s">
        <v>64</v>
      </c>
      <c r="B26" s="424"/>
      <c r="C26" s="450" t="s">
        <v>326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385" t="s">
        <v>327</v>
      </c>
      <c r="AD26" s="386"/>
      <c r="AE26" s="386"/>
      <c r="AF26" s="386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13" t="s">
        <v>67</v>
      </c>
      <c r="B27" s="428"/>
      <c r="C27" s="453" t="s">
        <v>328</v>
      </c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5"/>
      <c r="AC27" s="415" t="s">
        <v>329</v>
      </c>
      <c r="AD27" s="416"/>
      <c r="AE27" s="416"/>
      <c r="AF27" s="41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7" t="s">
        <v>70</v>
      </c>
      <c r="B28" s="458"/>
      <c r="C28" s="459" t="s">
        <v>330</v>
      </c>
      <c r="D28" s="460"/>
      <c r="E28" s="460"/>
      <c r="F28" s="460"/>
      <c r="G28" s="460"/>
      <c r="H28" s="460"/>
      <c r="I28" s="460"/>
      <c r="J28" s="460"/>
      <c r="K28" s="460"/>
      <c r="L28" s="460"/>
      <c r="M28" s="460"/>
      <c r="N28" s="460"/>
      <c r="O28" s="460"/>
      <c r="P28" s="460"/>
      <c r="Q28" s="460"/>
      <c r="R28" s="460"/>
      <c r="S28" s="460"/>
      <c r="T28" s="460"/>
      <c r="U28" s="460"/>
      <c r="V28" s="460"/>
      <c r="W28" s="460"/>
      <c r="X28" s="460"/>
      <c r="Y28" s="460"/>
      <c r="Z28" s="460"/>
      <c r="AA28" s="460"/>
      <c r="AB28" s="461"/>
      <c r="AC28" s="462" t="s">
        <v>331</v>
      </c>
      <c r="AD28" s="463"/>
      <c r="AE28" s="463"/>
      <c r="AF28" s="463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9" t="s">
        <v>73</v>
      </c>
      <c r="B29" s="430"/>
      <c r="C29" s="434" t="s">
        <v>332</v>
      </c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5"/>
      <c r="V29" s="435"/>
      <c r="W29" s="435"/>
      <c r="X29" s="435"/>
      <c r="Y29" s="435"/>
      <c r="Z29" s="435"/>
      <c r="AA29" s="435"/>
      <c r="AB29" s="456"/>
      <c r="AC29" s="431" t="s">
        <v>333</v>
      </c>
      <c r="AD29" s="432"/>
      <c r="AE29" s="432"/>
      <c r="AF29" s="432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7" right="0.7" top="0.75" bottom="0.75" header="0.3" footer="0.3"/>
  <pageSetup paperSize="9" scale="85" orientation="landscape" r:id="rId1"/>
  <headerFooter>
    <oddHeader xml:space="preserve">&amp;L38.sz.melléklet a 10/2015.(VI.19.)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9" sqref="B9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79" t="s">
        <v>974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1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8" t="s">
        <v>370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7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4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>
        <v>1</v>
      </c>
      <c r="D6" s="38">
        <v>4384</v>
      </c>
      <c r="E6" s="38"/>
      <c r="F6" s="38"/>
      <c r="G6" s="38"/>
      <c r="H6" s="38">
        <v>142</v>
      </c>
      <c r="I6" s="38">
        <v>540</v>
      </c>
      <c r="J6" s="38"/>
      <c r="K6" s="38"/>
      <c r="L6" s="38"/>
    </row>
    <row r="7" spans="1:70">
      <c r="A7" s="38">
        <v>2</v>
      </c>
      <c r="B7" s="38" t="s">
        <v>348</v>
      </c>
      <c r="C7" s="38">
        <v>3.75</v>
      </c>
      <c r="D7" s="38">
        <v>12667</v>
      </c>
      <c r="E7" s="38"/>
      <c r="F7" s="38"/>
      <c r="G7" s="38"/>
      <c r="H7" s="38">
        <v>534</v>
      </c>
      <c r="I7" s="38">
        <v>148</v>
      </c>
      <c r="J7" s="38"/>
      <c r="K7" s="38"/>
      <c r="L7" s="38"/>
    </row>
    <row r="8" spans="1:70">
      <c r="A8" s="38">
        <v>3</v>
      </c>
      <c r="B8" s="38" t="s">
        <v>349</v>
      </c>
      <c r="C8" s="38">
        <v>2</v>
      </c>
      <c r="D8" s="38">
        <v>2989</v>
      </c>
      <c r="E8" s="38"/>
      <c r="F8" s="38"/>
      <c r="G8" s="38"/>
      <c r="H8" s="38">
        <v>285</v>
      </c>
      <c r="I8" s="38">
        <v>90</v>
      </c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6.75</v>
      </c>
      <c r="D10" s="39">
        <f t="shared" ref="D10:L10" si="0">SUM(D6:D9)</f>
        <v>20040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961</v>
      </c>
      <c r="I10" s="39">
        <f t="shared" si="0"/>
        <v>778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0</v>
      </c>
      <c r="D20" s="39">
        <f t="shared" ref="D20:L20" si="1">SUM(D11:D19)</f>
        <v>0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>
        <v>0.75</v>
      </c>
      <c r="D22" s="38">
        <v>945</v>
      </c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0.75</v>
      </c>
      <c r="D23" s="39">
        <f t="shared" ref="D23:L23" si="2">SUM(D21:D22)</f>
        <v>945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7.5</v>
      </c>
      <c r="D28" s="39">
        <f t="shared" ref="D28:L28" si="4">D10+D20+D23+D27</f>
        <v>20985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961</v>
      </c>
      <c r="I28" s="39">
        <f t="shared" si="4"/>
        <v>778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&amp;L39.sz.melléklet a 10/2015.(VI.19.)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1" t="s">
        <v>785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975</v>
      </c>
      <c r="E5" s="528"/>
      <c r="F5" s="529"/>
      <c r="G5" s="60" t="s">
        <v>280</v>
      </c>
      <c r="H5" s="62" t="s">
        <v>281</v>
      </c>
      <c r="I5" s="527" t="s">
        <v>975</v>
      </c>
      <c r="J5" s="528"/>
      <c r="K5" s="529"/>
    </row>
    <row r="6" spans="1:11">
      <c r="A6" s="63" t="s">
        <v>4</v>
      </c>
      <c r="B6" s="64" t="s">
        <v>677</v>
      </c>
      <c r="C6" s="65">
        <f>'B1-B7 Polg.Hiv'!AH13</f>
        <v>0</v>
      </c>
      <c r="D6" s="203"/>
      <c r="E6" s="203"/>
      <c r="F6" s="203"/>
      <c r="G6" s="64" t="s">
        <v>643</v>
      </c>
      <c r="H6" s="66">
        <f>'K1-K8 Polg.Hiv'!AH25</f>
        <v>22757</v>
      </c>
      <c r="I6" s="203"/>
      <c r="J6" s="203"/>
      <c r="K6" s="203">
        <f>H6</f>
        <v>22757</v>
      </c>
    </row>
    <row r="7" spans="1:11">
      <c r="A7" s="67" t="s">
        <v>5</v>
      </c>
      <c r="B7" s="68" t="s">
        <v>678</v>
      </c>
      <c r="C7" s="69">
        <f>'B1-B7 Polg.Hiv'!AH19</f>
        <v>0</v>
      </c>
      <c r="D7" s="204"/>
      <c r="E7" s="204"/>
      <c r="F7" s="204">
        <f>C7</f>
        <v>0</v>
      </c>
      <c r="G7" s="68" t="s">
        <v>644</v>
      </c>
      <c r="H7" s="70">
        <f>'K1-K8 Polg.Hiv'!AH26</f>
        <v>5666</v>
      </c>
      <c r="I7" s="204"/>
      <c r="J7" s="204"/>
      <c r="K7" s="203">
        <f t="shared" ref="K7:K9" si="0">H7</f>
        <v>5666</v>
      </c>
    </row>
    <row r="8" spans="1:11">
      <c r="A8" s="67" t="s">
        <v>6</v>
      </c>
      <c r="B8" s="68" t="s">
        <v>642</v>
      </c>
      <c r="C8" s="69">
        <f>'B1-B7 Polg.Hiv'!AH39</f>
        <v>0</v>
      </c>
      <c r="D8" s="204"/>
      <c r="E8" s="204"/>
      <c r="F8" s="204">
        <f>C8</f>
        <v>0</v>
      </c>
      <c r="G8" s="68" t="s">
        <v>645</v>
      </c>
      <c r="H8" s="70">
        <f>'K1-K8 Polg.Hiv'!AH51</f>
        <v>6999</v>
      </c>
      <c r="I8" s="204"/>
      <c r="J8" s="204"/>
      <c r="K8" s="203">
        <f t="shared" si="0"/>
        <v>6999</v>
      </c>
    </row>
    <row r="9" spans="1:11">
      <c r="A9" s="67" t="s">
        <v>280</v>
      </c>
      <c r="B9" s="71" t="s">
        <v>460</v>
      </c>
      <c r="C9" s="69">
        <f>'B1-B7 Polg.Hiv'!AH50</f>
        <v>89</v>
      </c>
      <c r="D9" s="204"/>
      <c r="E9" s="204"/>
      <c r="F9" s="204"/>
      <c r="G9" s="68" t="s">
        <v>646</v>
      </c>
      <c r="H9" s="70">
        <f>'K1-K8 Polg.Hiv'!AH60</f>
        <v>5711</v>
      </c>
      <c r="I9" s="204"/>
      <c r="J9" s="204"/>
      <c r="K9" s="203">
        <f t="shared" si="0"/>
        <v>5711</v>
      </c>
    </row>
    <row r="10" spans="1:11">
      <c r="A10" s="67" t="s">
        <v>281</v>
      </c>
      <c r="B10" s="68" t="s">
        <v>679</v>
      </c>
      <c r="C10" s="69"/>
      <c r="D10" s="204"/>
      <c r="E10" s="204"/>
      <c r="F10" s="204"/>
      <c r="G10" s="68" t="s">
        <v>647</v>
      </c>
      <c r="H10" s="70">
        <f>'K1-K8 Polg.Hiv'!AH73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89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41133</v>
      </c>
      <c r="I13" s="80">
        <f t="shared" ref="I13:K13" si="2">SUM(I6:I12)</f>
        <v>0</v>
      </c>
      <c r="J13" s="80">
        <f t="shared" si="2"/>
        <v>0</v>
      </c>
      <c r="K13" s="80">
        <f t="shared" si="2"/>
        <v>41133</v>
      </c>
    </row>
    <row r="14" spans="1:11">
      <c r="A14" s="81" t="s">
        <v>583</v>
      </c>
      <c r="B14" s="82" t="s">
        <v>650</v>
      </c>
      <c r="C14" s="83">
        <f>SUM(C15:C18)</f>
        <v>41108</v>
      </c>
      <c r="D14" s="208"/>
      <c r="E14" s="208"/>
      <c r="F14" s="208">
        <f>C14</f>
        <v>41108</v>
      </c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Polg.Hiv'!AH24</f>
        <v>41108</v>
      </c>
      <c r="D18" s="209"/>
      <c r="E18" s="209"/>
      <c r="F18" s="209">
        <f>C18</f>
        <v>41108</v>
      </c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41108</v>
      </c>
      <c r="D22" s="79">
        <f t="shared" ref="D22:F22" si="3">+D14+D19</f>
        <v>0</v>
      </c>
      <c r="E22" s="79">
        <f t="shared" si="3"/>
        <v>0</v>
      </c>
      <c r="F22" s="79">
        <f t="shared" si="3"/>
        <v>41108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41197</v>
      </c>
      <c r="D23" s="79">
        <f t="shared" ref="D23:F23" si="4">+D13+D22</f>
        <v>0</v>
      </c>
      <c r="E23" s="79">
        <f t="shared" si="4"/>
        <v>0</v>
      </c>
      <c r="F23" s="79">
        <f t="shared" si="4"/>
        <v>41108</v>
      </c>
      <c r="G23" s="91" t="s">
        <v>668</v>
      </c>
      <c r="H23" s="80">
        <f>+H13+H22</f>
        <v>41133</v>
      </c>
      <c r="I23" s="80">
        <f t="shared" ref="I23:K23" si="5">+I13+I22</f>
        <v>0</v>
      </c>
      <c r="J23" s="80">
        <f t="shared" si="5"/>
        <v>0</v>
      </c>
      <c r="K23" s="80">
        <f t="shared" si="5"/>
        <v>41133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41197</v>
      </c>
      <c r="D25" s="95">
        <f t="shared" ref="D25:F25" si="6">+D23+D24</f>
        <v>0</v>
      </c>
      <c r="E25" s="95">
        <f t="shared" si="6"/>
        <v>0</v>
      </c>
      <c r="F25" s="95">
        <f t="shared" si="6"/>
        <v>41108</v>
      </c>
      <c r="G25" s="94" t="s">
        <v>672</v>
      </c>
      <c r="H25" s="95">
        <f>+H23+H24</f>
        <v>41133</v>
      </c>
      <c r="I25" s="95">
        <f t="shared" ref="I25:K25" si="7">+I23+I24</f>
        <v>0</v>
      </c>
      <c r="J25" s="95">
        <f t="shared" si="7"/>
        <v>0</v>
      </c>
      <c r="K25" s="95">
        <f t="shared" si="7"/>
        <v>41133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41044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64</v>
      </c>
      <c r="I27" s="215"/>
      <c r="J27" s="212"/>
      <c r="K27" s="95"/>
    </row>
    <row r="29" spans="1:11" ht="36" customHeight="1">
      <c r="A29" s="521" t="s">
        <v>786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981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981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/>
      <c r="I34" s="203"/>
      <c r="J34" s="203"/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0</v>
      </c>
      <c r="I40" s="207"/>
      <c r="J40" s="207"/>
      <c r="K40" s="207"/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0</v>
      </c>
      <c r="D54" s="207"/>
      <c r="E54" s="207"/>
      <c r="F54" s="207"/>
      <c r="G54" s="91" t="s">
        <v>702</v>
      </c>
      <c r="H54" s="80">
        <f>+H40+H53</f>
        <v>0</v>
      </c>
      <c r="I54" s="207"/>
      <c r="J54" s="207"/>
      <c r="K54" s="207"/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0</v>
      </c>
      <c r="D56" s="212"/>
      <c r="E56" s="217"/>
      <c r="F56" s="212"/>
      <c r="G56" s="94" t="s">
        <v>704</v>
      </c>
      <c r="H56" s="95">
        <f>+H54+H55</f>
        <v>0</v>
      </c>
      <c r="I56" s="215"/>
      <c r="J56" s="217"/>
      <c r="K56" s="95"/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41197</v>
      </c>
      <c r="D63" s="212"/>
      <c r="E63" s="212"/>
      <c r="F63" s="212"/>
      <c r="G63" s="94" t="s">
        <v>704</v>
      </c>
      <c r="H63" s="95">
        <f>H56+H25</f>
        <v>41133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>
        <f>IF(C63-H63&gt;0,C63-H63,"-")</f>
        <v>64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10/2015.(VI.19.)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E10" sqref="E10"/>
    </sheetView>
  </sheetViews>
  <sheetFormatPr defaultRowHeight="15"/>
  <cols>
    <col min="2" max="2" width="26.28515625" bestFit="1" customWidth="1"/>
  </cols>
  <sheetData>
    <row r="1" spans="1:17" ht="15.75">
      <c r="A1" s="572" t="s">
        <v>799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7" ht="16.5" thickBot="1">
      <c r="A2" s="220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2" t="s">
        <v>800</v>
      </c>
    </row>
    <row r="3" spans="1:17" ht="15.75" thickBot="1">
      <c r="A3" s="223" t="s">
        <v>335</v>
      </c>
      <c r="B3" s="224" t="s">
        <v>374</v>
      </c>
      <c r="C3" s="224" t="s">
        <v>801</v>
      </c>
      <c r="D3" s="224" t="s">
        <v>802</v>
      </c>
      <c r="E3" s="224" t="s">
        <v>803</v>
      </c>
      <c r="F3" s="224" t="s">
        <v>804</v>
      </c>
      <c r="G3" s="224" t="s">
        <v>805</v>
      </c>
      <c r="H3" s="224" t="s">
        <v>806</v>
      </c>
      <c r="I3" s="224" t="s">
        <v>807</v>
      </c>
      <c r="J3" s="224" t="s">
        <v>808</v>
      </c>
      <c r="K3" s="224" t="s">
        <v>809</v>
      </c>
      <c r="L3" s="224" t="s">
        <v>810</v>
      </c>
      <c r="M3" s="224" t="s">
        <v>811</v>
      </c>
      <c r="N3" s="224" t="s">
        <v>812</v>
      </c>
      <c r="O3" s="225" t="s">
        <v>746</v>
      </c>
    </row>
    <row r="4" spans="1:17" ht="15.75" thickBot="1">
      <c r="A4" s="226" t="s">
        <v>4</v>
      </c>
      <c r="B4" s="574" t="s">
        <v>640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6"/>
    </row>
    <row r="5" spans="1:17" ht="22.5">
      <c r="A5" s="227" t="s">
        <v>5</v>
      </c>
      <c r="B5" s="228" t="s">
        <v>677</v>
      </c>
      <c r="C5" s="229">
        <f>$O$5/12</f>
        <v>14520.416666666666</v>
      </c>
      <c r="D5" s="229">
        <f t="shared" ref="D5:N5" si="0">$O$5/12</f>
        <v>14520.416666666666</v>
      </c>
      <c r="E5" s="229">
        <f t="shared" si="0"/>
        <v>14520.416666666666</v>
      </c>
      <c r="F5" s="229">
        <f t="shared" si="0"/>
        <v>14520.416666666666</v>
      </c>
      <c r="G5" s="229">
        <f t="shared" si="0"/>
        <v>14520.416666666666</v>
      </c>
      <c r="H5" s="229">
        <f t="shared" si="0"/>
        <v>14520.416666666666</v>
      </c>
      <c r="I5" s="229">
        <f t="shared" si="0"/>
        <v>14520.416666666666</v>
      </c>
      <c r="J5" s="229">
        <f t="shared" si="0"/>
        <v>14520.416666666666</v>
      </c>
      <c r="K5" s="229">
        <f t="shared" si="0"/>
        <v>14520.416666666666</v>
      </c>
      <c r="L5" s="229">
        <f t="shared" si="0"/>
        <v>14520.416666666666</v>
      </c>
      <c r="M5" s="229">
        <f t="shared" si="0"/>
        <v>14520.416666666666</v>
      </c>
      <c r="N5" s="229">
        <f t="shared" si="0"/>
        <v>14520.416666666666</v>
      </c>
      <c r="O5" s="230">
        <f>'B1-B7'!AH12</f>
        <v>174245</v>
      </c>
      <c r="P5" s="218"/>
      <c r="Q5" s="218"/>
    </row>
    <row r="6" spans="1:17" ht="22.5">
      <c r="A6" s="231" t="s">
        <v>6</v>
      </c>
      <c r="B6" s="232" t="s">
        <v>813</v>
      </c>
      <c r="C6" s="233">
        <f>$O$6/12</f>
        <v>3474</v>
      </c>
      <c r="D6" s="233">
        <f t="shared" ref="D6:N6" si="1">$O$6/12</f>
        <v>3474</v>
      </c>
      <c r="E6" s="233">
        <f t="shared" si="1"/>
        <v>3474</v>
      </c>
      <c r="F6" s="233">
        <f t="shared" si="1"/>
        <v>3474</v>
      </c>
      <c r="G6" s="233">
        <f t="shared" si="1"/>
        <v>3474</v>
      </c>
      <c r="H6" s="233">
        <f t="shared" si="1"/>
        <v>3474</v>
      </c>
      <c r="I6" s="233">
        <f t="shared" si="1"/>
        <v>3474</v>
      </c>
      <c r="J6" s="233">
        <f t="shared" si="1"/>
        <v>3474</v>
      </c>
      <c r="K6" s="233">
        <f t="shared" si="1"/>
        <v>3474</v>
      </c>
      <c r="L6" s="233">
        <f t="shared" si="1"/>
        <v>3474</v>
      </c>
      <c r="M6" s="233">
        <f t="shared" si="1"/>
        <v>3474</v>
      </c>
      <c r="N6" s="233">
        <f t="shared" si="1"/>
        <v>3474</v>
      </c>
      <c r="O6" s="234">
        <f>'B1-B7'!AH17</f>
        <v>41688</v>
      </c>
      <c r="P6" s="218"/>
      <c r="Q6" s="218"/>
    </row>
    <row r="7" spans="1:17" ht="22.5">
      <c r="A7" s="231" t="s">
        <v>280</v>
      </c>
      <c r="B7" s="235" t="s">
        <v>814</v>
      </c>
      <c r="C7" s="236"/>
      <c r="D7" s="236"/>
      <c r="E7" s="236"/>
      <c r="F7" s="236">
        <v>57000</v>
      </c>
      <c r="G7" s="236"/>
      <c r="H7" s="236"/>
      <c r="I7" s="236">
        <f>(O7-F7)/2</f>
        <v>592301</v>
      </c>
      <c r="J7" s="236"/>
      <c r="K7" s="236"/>
      <c r="L7" s="236"/>
      <c r="M7" s="236">
        <f>O7-I7-F7</f>
        <v>592301</v>
      </c>
      <c r="N7" s="236"/>
      <c r="O7" s="237">
        <f>'B1-B7'!AH24</f>
        <v>1241602</v>
      </c>
      <c r="P7" s="218"/>
      <c r="Q7" s="218"/>
    </row>
    <row r="8" spans="1:17">
      <c r="A8" s="231" t="s">
        <v>281</v>
      </c>
      <c r="B8" s="238" t="s">
        <v>642</v>
      </c>
      <c r="C8" s="233">
        <f>$O$8/12</f>
        <v>2175</v>
      </c>
      <c r="D8" s="233">
        <f t="shared" ref="D8:N8" si="2">$O$8/12</f>
        <v>2175</v>
      </c>
      <c r="E8" s="233">
        <f t="shared" si="2"/>
        <v>2175</v>
      </c>
      <c r="F8" s="233">
        <f t="shared" si="2"/>
        <v>2175</v>
      </c>
      <c r="G8" s="233">
        <f t="shared" si="2"/>
        <v>2175</v>
      </c>
      <c r="H8" s="233">
        <f t="shared" si="2"/>
        <v>2175</v>
      </c>
      <c r="I8" s="233">
        <f t="shared" si="2"/>
        <v>2175</v>
      </c>
      <c r="J8" s="233">
        <f t="shared" si="2"/>
        <v>2175</v>
      </c>
      <c r="K8" s="233">
        <f t="shared" si="2"/>
        <v>2175</v>
      </c>
      <c r="L8" s="233">
        <f t="shared" si="2"/>
        <v>2175</v>
      </c>
      <c r="M8" s="233">
        <f t="shared" si="2"/>
        <v>2175</v>
      </c>
      <c r="N8" s="233">
        <f t="shared" si="2"/>
        <v>2175</v>
      </c>
      <c r="O8" s="234">
        <f>'B1-B7'!AH38</f>
        <v>26100</v>
      </c>
      <c r="P8" s="218"/>
      <c r="Q8" s="218"/>
    </row>
    <row r="9" spans="1:17">
      <c r="A9" s="231" t="s">
        <v>282</v>
      </c>
      <c r="B9" s="238" t="s">
        <v>815</v>
      </c>
      <c r="C9" s="233">
        <f>$O$9/12</f>
        <v>32802</v>
      </c>
      <c r="D9" s="233">
        <f t="shared" ref="D9:N9" si="3">$O$9/12</f>
        <v>32802</v>
      </c>
      <c r="E9" s="233">
        <f t="shared" si="3"/>
        <v>32802</v>
      </c>
      <c r="F9" s="233">
        <f t="shared" si="3"/>
        <v>32802</v>
      </c>
      <c r="G9" s="233">
        <f t="shared" si="3"/>
        <v>32802</v>
      </c>
      <c r="H9" s="233">
        <f t="shared" si="3"/>
        <v>32802</v>
      </c>
      <c r="I9" s="233">
        <f t="shared" si="3"/>
        <v>32802</v>
      </c>
      <c r="J9" s="233">
        <f t="shared" si="3"/>
        <v>32802</v>
      </c>
      <c r="K9" s="233">
        <f t="shared" si="3"/>
        <v>32802</v>
      </c>
      <c r="L9" s="233">
        <f t="shared" si="3"/>
        <v>32802</v>
      </c>
      <c r="M9" s="233">
        <f t="shared" si="3"/>
        <v>32802</v>
      </c>
      <c r="N9" s="233">
        <f t="shared" si="3"/>
        <v>32802</v>
      </c>
      <c r="O9" s="234">
        <f>'B1-B7'!AH49</f>
        <v>393624</v>
      </c>
      <c r="P9" s="218"/>
      <c r="Q9" s="218"/>
    </row>
    <row r="10" spans="1:17">
      <c r="A10" s="231" t="s">
        <v>283</v>
      </c>
      <c r="B10" s="238" t="s">
        <v>816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4">
        <f>'B1-B7'!AH55</f>
        <v>600</v>
      </c>
      <c r="P10" s="218"/>
      <c r="Q10" s="218"/>
    </row>
    <row r="11" spans="1:17">
      <c r="A11" s="231" t="s">
        <v>284</v>
      </c>
      <c r="B11" s="238" t="s">
        <v>817</v>
      </c>
      <c r="C11" s="233"/>
      <c r="D11" s="233"/>
      <c r="E11" s="233"/>
      <c r="F11" s="233"/>
      <c r="G11" s="233"/>
      <c r="H11" s="233"/>
      <c r="I11" s="233">
        <v>500</v>
      </c>
      <c r="J11" s="233"/>
      <c r="K11" s="233"/>
      <c r="L11" s="233"/>
      <c r="M11" s="233"/>
      <c r="N11" s="233"/>
      <c r="O11" s="234">
        <f>'B1-B7'!AH59</f>
        <v>650</v>
      </c>
      <c r="P11" s="218"/>
      <c r="Q11" s="218"/>
    </row>
    <row r="12" spans="1:17" ht="22.5">
      <c r="A12" s="231" t="s">
        <v>285</v>
      </c>
      <c r="B12" s="232" t="s">
        <v>818</v>
      </c>
      <c r="C12" s="233"/>
      <c r="D12" s="233">
        <v>395</v>
      </c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4">
        <f>'B1-B7'!AH63</f>
        <v>300</v>
      </c>
      <c r="P12" s="218"/>
      <c r="Q12" s="218"/>
    </row>
    <row r="13" spans="1:17" ht="15.75" thickBot="1">
      <c r="A13" s="231" t="s">
        <v>286</v>
      </c>
      <c r="B13" s="238" t="s">
        <v>819</v>
      </c>
      <c r="C13" s="233">
        <v>4340</v>
      </c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4">
        <f>'B8'!AH30-'B8'!AH20</f>
        <v>69109</v>
      </c>
      <c r="P13" s="218"/>
      <c r="Q13" s="218"/>
    </row>
    <row r="14" spans="1:17" ht="15.75" thickBot="1">
      <c r="A14" s="226" t="s">
        <v>287</v>
      </c>
      <c r="B14" s="239" t="s">
        <v>820</v>
      </c>
      <c r="C14" s="240">
        <f t="shared" ref="C14:N14" si="4">SUM(C5:C13)</f>
        <v>57311.416666666664</v>
      </c>
      <c r="D14" s="240">
        <f t="shared" si="4"/>
        <v>53366.416666666664</v>
      </c>
      <c r="E14" s="240">
        <f t="shared" si="4"/>
        <v>52971.416666666664</v>
      </c>
      <c r="F14" s="240">
        <f t="shared" si="4"/>
        <v>109971.41666666666</v>
      </c>
      <c r="G14" s="240">
        <f t="shared" si="4"/>
        <v>52971.416666666664</v>
      </c>
      <c r="H14" s="240">
        <f t="shared" si="4"/>
        <v>52971.416666666664</v>
      </c>
      <c r="I14" s="240">
        <f t="shared" si="4"/>
        <v>645772.41666666663</v>
      </c>
      <c r="J14" s="240">
        <f t="shared" si="4"/>
        <v>52971.416666666664</v>
      </c>
      <c r="K14" s="240">
        <f t="shared" si="4"/>
        <v>52971.416666666664</v>
      </c>
      <c r="L14" s="240">
        <f t="shared" si="4"/>
        <v>52971.416666666664</v>
      </c>
      <c r="M14" s="240">
        <f t="shared" si="4"/>
        <v>645272.41666666663</v>
      </c>
      <c r="N14" s="240">
        <f t="shared" si="4"/>
        <v>52971.416666666664</v>
      </c>
      <c r="O14" s="241">
        <f>SUM(O5:O13)</f>
        <v>1947918</v>
      </c>
      <c r="P14" s="218"/>
      <c r="Q14" s="218"/>
    </row>
    <row r="15" spans="1:17" ht="15.75" thickBot="1">
      <c r="A15" s="226" t="s">
        <v>346</v>
      </c>
      <c r="B15" s="574" t="s">
        <v>641</v>
      </c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576"/>
      <c r="Q15" s="218"/>
    </row>
    <row r="16" spans="1:17">
      <c r="A16" s="242" t="s">
        <v>582</v>
      </c>
      <c r="B16" s="243" t="s">
        <v>643</v>
      </c>
      <c r="C16" s="236">
        <f>$O$16/12</f>
        <v>12045.25</v>
      </c>
      <c r="D16" s="236">
        <f t="shared" ref="D16:N16" si="5">$O$16/12</f>
        <v>12045.25</v>
      </c>
      <c r="E16" s="236">
        <f t="shared" si="5"/>
        <v>12045.25</v>
      </c>
      <c r="F16" s="236">
        <f t="shared" si="5"/>
        <v>12045.25</v>
      </c>
      <c r="G16" s="236">
        <f t="shared" si="5"/>
        <v>12045.25</v>
      </c>
      <c r="H16" s="236">
        <f t="shared" si="5"/>
        <v>12045.25</v>
      </c>
      <c r="I16" s="236">
        <f t="shared" si="5"/>
        <v>12045.25</v>
      </c>
      <c r="J16" s="236">
        <f t="shared" si="5"/>
        <v>12045.25</v>
      </c>
      <c r="K16" s="236">
        <f t="shared" si="5"/>
        <v>12045.25</v>
      </c>
      <c r="L16" s="236">
        <f t="shared" si="5"/>
        <v>12045.25</v>
      </c>
      <c r="M16" s="236">
        <f t="shared" si="5"/>
        <v>12045.25</v>
      </c>
      <c r="N16" s="236">
        <f t="shared" si="5"/>
        <v>12045.25</v>
      </c>
      <c r="O16" s="237">
        <f>'K1-K8'!AH25</f>
        <v>144543</v>
      </c>
      <c r="Q16" s="218"/>
    </row>
    <row r="17" spans="1:17" ht="22.5">
      <c r="A17" s="231" t="s">
        <v>583</v>
      </c>
      <c r="B17" s="232" t="s">
        <v>644</v>
      </c>
      <c r="C17" s="233">
        <f>$O$17/12</f>
        <v>2766.5</v>
      </c>
      <c r="D17" s="233">
        <f t="shared" ref="D17:N17" si="6">$O$17/12</f>
        <v>2766.5</v>
      </c>
      <c r="E17" s="233">
        <f t="shared" si="6"/>
        <v>2766.5</v>
      </c>
      <c r="F17" s="233">
        <f t="shared" si="6"/>
        <v>2766.5</v>
      </c>
      <c r="G17" s="233">
        <f t="shared" si="6"/>
        <v>2766.5</v>
      </c>
      <c r="H17" s="233">
        <f t="shared" si="6"/>
        <v>2766.5</v>
      </c>
      <c r="I17" s="233">
        <f t="shared" si="6"/>
        <v>2766.5</v>
      </c>
      <c r="J17" s="233">
        <f t="shared" si="6"/>
        <v>2766.5</v>
      </c>
      <c r="K17" s="233">
        <f t="shared" si="6"/>
        <v>2766.5</v>
      </c>
      <c r="L17" s="233">
        <f t="shared" si="6"/>
        <v>2766.5</v>
      </c>
      <c r="M17" s="233">
        <f t="shared" si="6"/>
        <v>2766.5</v>
      </c>
      <c r="N17" s="233">
        <f t="shared" si="6"/>
        <v>2766.5</v>
      </c>
      <c r="O17" s="234">
        <f>'K1-K8'!AH26</f>
        <v>33198</v>
      </c>
      <c r="Q17" s="218"/>
    </row>
    <row r="18" spans="1:17">
      <c r="A18" s="231" t="s">
        <v>584</v>
      </c>
      <c r="B18" s="238" t="s">
        <v>821</v>
      </c>
      <c r="C18" s="233">
        <f>$O$18/12</f>
        <v>10154.5</v>
      </c>
      <c r="D18" s="233">
        <f t="shared" ref="D18:N18" si="7">$O$18/12</f>
        <v>10154.5</v>
      </c>
      <c r="E18" s="233">
        <f t="shared" si="7"/>
        <v>10154.5</v>
      </c>
      <c r="F18" s="233">
        <f t="shared" si="7"/>
        <v>10154.5</v>
      </c>
      <c r="G18" s="233">
        <f t="shared" si="7"/>
        <v>10154.5</v>
      </c>
      <c r="H18" s="233">
        <f t="shared" si="7"/>
        <v>10154.5</v>
      </c>
      <c r="I18" s="233">
        <f t="shared" si="7"/>
        <v>10154.5</v>
      </c>
      <c r="J18" s="233">
        <f t="shared" si="7"/>
        <v>10154.5</v>
      </c>
      <c r="K18" s="233">
        <f t="shared" si="7"/>
        <v>10154.5</v>
      </c>
      <c r="L18" s="233">
        <f t="shared" si="7"/>
        <v>10154.5</v>
      </c>
      <c r="M18" s="233">
        <f t="shared" si="7"/>
        <v>10154.5</v>
      </c>
      <c r="N18" s="233">
        <f t="shared" si="7"/>
        <v>10154.5</v>
      </c>
      <c r="O18" s="234">
        <f>'K1-K8'!AH51</f>
        <v>121854</v>
      </c>
      <c r="Q18" s="218"/>
    </row>
    <row r="19" spans="1:17">
      <c r="A19" s="231" t="s">
        <v>585</v>
      </c>
      <c r="B19" s="238" t="s">
        <v>646</v>
      </c>
      <c r="C19" s="233">
        <f>$O$19/12</f>
        <v>1238.8333333333333</v>
      </c>
      <c r="D19" s="233">
        <f t="shared" ref="D19:N19" si="8">$O$19/12</f>
        <v>1238.8333333333333</v>
      </c>
      <c r="E19" s="233">
        <f t="shared" si="8"/>
        <v>1238.8333333333333</v>
      </c>
      <c r="F19" s="233">
        <f t="shared" si="8"/>
        <v>1238.8333333333333</v>
      </c>
      <c r="G19" s="233">
        <f t="shared" si="8"/>
        <v>1238.8333333333333</v>
      </c>
      <c r="H19" s="233">
        <f t="shared" si="8"/>
        <v>1238.8333333333333</v>
      </c>
      <c r="I19" s="233">
        <f t="shared" si="8"/>
        <v>1238.8333333333333</v>
      </c>
      <c r="J19" s="233">
        <f t="shared" si="8"/>
        <v>1238.8333333333333</v>
      </c>
      <c r="K19" s="233">
        <f t="shared" si="8"/>
        <v>1238.8333333333333</v>
      </c>
      <c r="L19" s="233">
        <f t="shared" si="8"/>
        <v>1238.8333333333333</v>
      </c>
      <c r="M19" s="233">
        <f t="shared" si="8"/>
        <v>1238.8333333333333</v>
      </c>
      <c r="N19" s="233">
        <f t="shared" si="8"/>
        <v>1238.8333333333333</v>
      </c>
      <c r="O19" s="234">
        <f>'K1-K8'!AH60</f>
        <v>14866</v>
      </c>
      <c r="Q19" s="218"/>
    </row>
    <row r="20" spans="1:17">
      <c r="A20" s="231" t="s">
        <v>586</v>
      </c>
      <c r="B20" s="238" t="s">
        <v>822</v>
      </c>
      <c r="C20" s="233">
        <f>$O$20/12</f>
        <v>611.25</v>
      </c>
      <c r="D20" s="233">
        <f t="shared" ref="D20:N20" si="9">$O$20/12</f>
        <v>611.25</v>
      </c>
      <c r="E20" s="233">
        <f t="shared" si="9"/>
        <v>611.25</v>
      </c>
      <c r="F20" s="233">
        <f t="shared" si="9"/>
        <v>611.25</v>
      </c>
      <c r="G20" s="233">
        <f t="shared" si="9"/>
        <v>611.25</v>
      </c>
      <c r="H20" s="233">
        <f t="shared" si="9"/>
        <v>611.25</v>
      </c>
      <c r="I20" s="233">
        <f t="shared" si="9"/>
        <v>611.25</v>
      </c>
      <c r="J20" s="233">
        <f t="shared" si="9"/>
        <v>611.25</v>
      </c>
      <c r="K20" s="233">
        <f t="shared" si="9"/>
        <v>611.25</v>
      </c>
      <c r="L20" s="233">
        <f t="shared" si="9"/>
        <v>611.25</v>
      </c>
      <c r="M20" s="233">
        <f t="shared" si="9"/>
        <v>611.25</v>
      </c>
      <c r="N20" s="233">
        <f t="shared" si="9"/>
        <v>611.25</v>
      </c>
      <c r="O20" s="234">
        <f>'K1-K8'!AH73</f>
        <v>7335</v>
      </c>
      <c r="Q20" s="218"/>
    </row>
    <row r="21" spans="1:17">
      <c r="A21" s="231" t="s">
        <v>587</v>
      </c>
      <c r="B21" s="238" t="s">
        <v>823</v>
      </c>
      <c r="C21" s="233"/>
      <c r="D21" s="233"/>
      <c r="E21" s="233"/>
      <c r="F21" s="233">
        <v>72390</v>
      </c>
      <c r="G21" s="233"/>
      <c r="H21" s="233"/>
      <c r="I21" s="236">
        <f>(O21-F21)/2</f>
        <v>752739.5</v>
      </c>
      <c r="J21" s="236"/>
      <c r="K21" s="236"/>
      <c r="L21" s="236"/>
      <c r="M21" s="236">
        <f>O21-I21-F21</f>
        <v>752739.5</v>
      </c>
      <c r="N21" s="233"/>
      <c r="O21" s="234">
        <f>'K1-K8'!AH81</f>
        <v>1577869</v>
      </c>
      <c r="Q21" s="218"/>
    </row>
    <row r="22" spans="1:17">
      <c r="A22" s="231" t="s">
        <v>588</v>
      </c>
      <c r="B22" s="232" t="s">
        <v>824</v>
      </c>
      <c r="C22" s="233"/>
      <c r="D22" s="233"/>
      <c r="E22" s="233"/>
      <c r="F22" s="233"/>
      <c r="G22" s="233"/>
      <c r="H22" s="233">
        <v>300</v>
      </c>
      <c r="I22" s="233"/>
      <c r="J22" s="233"/>
      <c r="K22" s="233"/>
      <c r="L22" s="233"/>
      <c r="M22" s="233">
        <v>7370</v>
      </c>
      <c r="N22" s="233"/>
      <c r="O22" s="234">
        <f>'K1-K8'!AH86</f>
        <v>46425</v>
      </c>
      <c r="Q22" s="218"/>
    </row>
    <row r="23" spans="1:17">
      <c r="A23" s="231" t="s">
        <v>589</v>
      </c>
      <c r="B23" s="238" t="s">
        <v>825</v>
      </c>
      <c r="C23" s="233"/>
      <c r="D23" s="233"/>
      <c r="E23" s="233">
        <v>1190</v>
      </c>
      <c r="F23" s="233"/>
      <c r="G23" s="233"/>
      <c r="H23" s="233"/>
      <c r="I23" s="233"/>
      <c r="J23" s="233"/>
      <c r="K23" s="233"/>
      <c r="L23" s="233"/>
      <c r="M23" s="233"/>
      <c r="N23" s="233"/>
      <c r="O23" s="234">
        <f>'K1-K8'!AH95</f>
        <v>0</v>
      </c>
      <c r="Q23" s="218"/>
    </row>
    <row r="24" spans="1:17" ht="15.75" thickBot="1">
      <c r="A24" s="231" t="s">
        <v>590</v>
      </c>
      <c r="B24" s="238" t="s">
        <v>826</v>
      </c>
      <c r="C24" s="233"/>
      <c r="D24" s="233"/>
      <c r="E24" s="233">
        <v>1620</v>
      </c>
      <c r="F24" s="233"/>
      <c r="G24" s="233"/>
      <c r="H24" s="233"/>
      <c r="I24" s="233"/>
      <c r="J24" s="233"/>
      <c r="K24" s="233"/>
      <c r="L24" s="233"/>
      <c r="M24" s="233"/>
      <c r="N24" s="233"/>
      <c r="O24" s="234">
        <f>'K9'!AH28-'K9'!AH17</f>
        <v>1828</v>
      </c>
      <c r="Q24" s="218"/>
    </row>
    <row r="25" spans="1:17" ht="15.75" thickBot="1">
      <c r="A25" s="244" t="s">
        <v>610</v>
      </c>
      <c r="B25" s="239" t="s">
        <v>827</v>
      </c>
      <c r="C25" s="240">
        <f t="shared" ref="C25:N25" si="10">SUM(C16:C24)</f>
        <v>26816.333333333332</v>
      </c>
      <c r="D25" s="240">
        <f t="shared" si="10"/>
        <v>26816.333333333332</v>
      </c>
      <c r="E25" s="240">
        <f t="shared" si="10"/>
        <v>29626.333333333332</v>
      </c>
      <c r="F25" s="240">
        <f t="shared" si="10"/>
        <v>99206.333333333328</v>
      </c>
      <c r="G25" s="240">
        <f t="shared" si="10"/>
        <v>26816.333333333332</v>
      </c>
      <c r="H25" s="240">
        <f t="shared" si="10"/>
        <v>27116.333333333332</v>
      </c>
      <c r="I25" s="240">
        <f t="shared" si="10"/>
        <v>779555.83333333337</v>
      </c>
      <c r="J25" s="240">
        <f t="shared" si="10"/>
        <v>26816.333333333332</v>
      </c>
      <c r="K25" s="240">
        <f t="shared" si="10"/>
        <v>26816.333333333332</v>
      </c>
      <c r="L25" s="240">
        <f t="shared" si="10"/>
        <v>26816.333333333332</v>
      </c>
      <c r="M25" s="240">
        <f t="shared" si="10"/>
        <v>786925.83333333337</v>
      </c>
      <c r="N25" s="240">
        <f t="shared" si="10"/>
        <v>26816.333333333332</v>
      </c>
      <c r="O25" s="241">
        <f>SUM(O16:O24)</f>
        <v>1947918</v>
      </c>
      <c r="P25" s="218"/>
      <c r="Q25" s="218"/>
    </row>
    <row r="26" spans="1:17" ht="15.75" thickBot="1">
      <c r="A26" s="244" t="s">
        <v>611</v>
      </c>
      <c r="B26" s="245" t="s">
        <v>828</v>
      </c>
      <c r="C26" s="246">
        <f t="shared" ref="C26:O26" si="11">C14-C25</f>
        <v>30495.083333333332</v>
      </c>
      <c r="D26" s="246">
        <f t="shared" si="11"/>
        <v>26550.083333333332</v>
      </c>
      <c r="E26" s="246">
        <f t="shared" si="11"/>
        <v>23345.083333333332</v>
      </c>
      <c r="F26" s="246">
        <f t="shared" si="11"/>
        <v>10765.083333333328</v>
      </c>
      <c r="G26" s="246">
        <f t="shared" si="11"/>
        <v>26155.083333333332</v>
      </c>
      <c r="H26" s="246">
        <f t="shared" si="11"/>
        <v>25855.083333333332</v>
      </c>
      <c r="I26" s="246">
        <f t="shared" si="11"/>
        <v>-133783.41666666674</v>
      </c>
      <c r="J26" s="246">
        <f t="shared" si="11"/>
        <v>26155.083333333332</v>
      </c>
      <c r="K26" s="246">
        <f t="shared" si="11"/>
        <v>26155.083333333332</v>
      </c>
      <c r="L26" s="246">
        <f t="shared" si="11"/>
        <v>26155.083333333332</v>
      </c>
      <c r="M26" s="246">
        <f t="shared" si="11"/>
        <v>-141653.41666666674</v>
      </c>
      <c r="N26" s="246">
        <f t="shared" si="11"/>
        <v>26155.083333333332</v>
      </c>
      <c r="O26" s="247">
        <f t="shared" si="11"/>
        <v>0</v>
      </c>
      <c r="Q26" s="218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10/2015.(VI.19.)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F7" sqref="F7:F9"/>
    </sheetView>
  </sheetViews>
  <sheetFormatPr defaultRowHeight="15"/>
  <cols>
    <col min="2" max="2" width="36.7109375" customWidth="1"/>
  </cols>
  <sheetData>
    <row r="1" spans="1:9" ht="15.75">
      <c r="A1" s="579" t="s">
        <v>924</v>
      </c>
      <c r="B1" s="579"/>
      <c r="C1" s="579"/>
      <c r="D1" s="579"/>
      <c r="E1" s="579"/>
      <c r="F1" s="579"/>
      <c r="G1" s="579"/>
      <c r="H1" s="579"/>
      <c r="I1" s="579"/>
    </row>
    <row r="2" spans="1:9" ht="15.75" thickBot="1">
      <c r="A2" s="52"/>
      <c r="B2" s="49"/>
      <c r="C2" s="49"/>
      <c r="D2" s="49"/>
      <c r="E2" s="49"/>
      <c r="F2" s="49"/>
      <c r="G2" s="49"/>
      <c r="H2" s="49"/>
      <c r="I2" s="261" t="s">
        <v>639</v>
      </c>
    </row>
    <row r="3" spans="1:9">
      <c r="A3" s="580" t="s">
        <v>1</v>
      </c>
      <c r="B3" s="582" t="s">
        <v>926</v>
      </c>
      <c r="C3" s="580" t="s">
        <v>927</v>
      </c>
      <c r="D3" s="580" t="s">
        <v>928</v>
      </c>
      <c r="E3" s="584" t="s">
        <v>929</v>
      </c>
      <c r="F3" s="585"/>
      <c r="G3" s="585"/>
      <c r="H3" s="586"/>
      <c r="I3" s="582" t="s">
        <v>733</v>
      </c>
    </row>
    <row r="4" spans="1:9" ht="24.75" thickBot="1">
      <c r="A4" s="581"/>
      <c r="B4" s="583"/>
      <c r="C4" s="583"/>
      <c r="D4" s="581"/>
      <c r="E4" s="262" t="s">
        <v>731</v>
      </c>
      <c r="F4" s="262" t="s">
        <v>930</v>
      </c>
      <c r="G4" s="262" t="s">
        <v>931</v>
      </c>
      <c r="H4" s="263" t="s">
        <v>932</v>
      </c>
      <c r="I4" s="583"/>
    </row>
    <row r="5" spans="1:9" ht="21.75" thickBot="1">
      <c r="A5" s="264">
        <v>1</v>
      </c>
      <c r="B5" s="265">
        <v>2</v>
      </c>
      <c r="C5" s="266">
        <v>3</v>
      </c>
      <c r="D5" s="265">
        <v>4</v>
      </c>
      <c r="E5" s="264">
        <v>5</v>
      </c>
      <c r="F5" s="266">
        <v>6</v>
      </c>
      <c r="G5" s="266">
        <v>7</v>
      </c>
      <c r="H5" s="267">
        <v>8</v>
      </c>
      <c r="I5" s="268" t="s">
        <v>933</v>
      </c>
    </row>
    <row r="6" spans="1:9" ht="21.75" thickBot="1">
      <c r="A6" s="269" t="s">
        <v>4</v>
      </c>
      <c r="B6" s="270" t="s">
        <v>934</v>
      </c>
      <c r="C6" s="271"/>
      <c r="D6" s="272">
        <f>+D7+D8</f>
        <v>0</v>
      </c>
      <c r="E6" s="273">
        <f>+E7+E8</f>
        <v>0</v>
      </c>
      <c r="F6" s="274">
        <f>+F7+F8</f>
        <v>0</v>
      </c>
      <c r="G6" s="274">
        <f>+G7+G8</f>
        <v>0</v>
      </c>
      <c r="H6" s="275">
        <f>+H7+H8</f>
        <v>0</v>
      </c>
      <c r="I6" s="272">
        <f t="shared" ref="I6:I18" si="0">SUM(D6:H6)</f>
        <v>0</v>
      </c>
    </row>
    <row r="7" spans="1:9">
      <c r="A7" s="276" t="s">
        <v>5</v>
      </c>
      <c r="B7" s="277" t="s">
        <v>935</v>
      </c>
      <c r="C7" s="278"/>
      <c r="D7" s="279"/>
      <c r="E7" s="280"/>
      <c r="F7" s="117"/>
      <c r="G7" s="117"/>
      <c r="H7" s="281"/>
      <c r="I7" s="282">
        <f t="shared" si="0"/>
        <v>0</v>
      </c>
    </row>
    <row r="8" spans="1:9" ht="15.75" thickBot="1">
      <c r="A8" s="276" t="s">
        <v>6</v>
      </c>
      <c r="B8" s="277" t="s">
        <v>935</v>
      </c>
      <c r="C8" s="278"/>
      <c r="D8" s="279"/>
      <c r="E8" s="280"/>
      <c r="F8" s="117"/>
      <c r="G8" s="117"/>
      <c r="H8" s="281"/>
      <c r="I8" s="282">
        <f t="shared" si="0"/>
        <v>0</v>
      </c>
    </row>
    <row r="9" spans="1:9" ht="21.75" thickBot="1">
      <c r="A9" s="269" t="s">
        <v>280</v>
      </c>
      <c r="B9" s="270" t="s">
        <v>936</v>
      </c>
      <c r="C9" s="283"/>
      <c r="D9" s="272">
        <f>+D10+D11</f>
        <v>0</v>
      </c>
      <c r="E9" s="273">
        <f>+E10+E11</f>
        <v>0</v>
      </c>
      <c r="F9" s="274">
        <f>+F10+F11</f>
        <v>0</v>
      </c>
      <c r="G9" s="274">
        <f>+G10+G11</f>
        <v>0</v>
      </c>
      <c r="H9" s="275">
        <f>+H10+H11</f>
        <v>0</v>
      </c>
      <c r="I9" s="272">
        <f t="shared" si="0"/>
        <v>0</v>
      </c>
    </row>
    <row r="10" spans="1:9">
      <c r="A10" s="276" t="s">
        <v>281</v>
      </c>
      <c r="B10" s="277" t="s">
        <v>935</v>
      </c>
      <c r="C10" s="278"/>
      <c r="D10" s="279"/>
      <c r="E10" s="280"/>
      <c r="F10" s="117"/>
      <c r="G10" s="117"/>
      <c r="H10" s="281"/>
      <c r="I10" s="282">
        <f t="shared" si="0"/>
        <v>0</v>
      </c>
    </row>
    <row r="11" spans="1:9" ht="15.75" thickBot="1">
      <c r="A11" s="276" t="s">
        <v>282</v>
      </c>
      <c r="B11" s="277" t="s">
        <v>935</v>
      </c>
      <c r="C11" s="278"/>
      <c r="D11" s="279"/>
      <c r="E11" s="280"/>
      <c r="F11" s="117"/>
      <c r="G11" s="117"/>
      <c r="H11" s="281"/>
      <c r="I11" s="282">
        <f t="shared" si="0"/>
        <v>0</v>
      </c>
    </row>
    <row r="12" spans="1:9" ht="15.75" thickBot="1">
      <c r="A12" s="269" t="s">
        <v>283</v>
      </c>
      <c r="B12" s="270" t="s">
        <v>937</v>
      </c>
      <c r="C12" s="283"/>
      <c r="D12" s="272">
        <f>+D13+D14</f>
        <v>7620</v>
      </c>
      <c r="E12" s="272">
        <f t="shared" ref="E12:F12" si="1">+E13+E14</f>
        <v>1320721</v>
      </c>
      <c r="F12" s="272">
        <f t="shared" si="1"/>
        <v>438428</v>
      </c>
      <c r="G12" s="274">
        <f>+G13</f>
        <v>0</v>
      </c>
      <c r="H12" s="275">
        <f>+H13</f>
        <v>0</v>
      </c>
      <c r="I12" s="272">
        <f t="shared" si="0"/>
        <v>1766769</v>
      </c>
    </row>
    <row r="13" spans="1:9" ht="23.25" customHeight="1">
      <c r="A13" s="276" t="s">
        <v>284</v>
      </c>
      <c r="B13" s="277" t="str">
        <f>'Felhalmozási kiadások'!B6</f>
        <v>Szennyvíz beruházás
KEOP-1.2.0/09-11-2013-0007</v>
      </c>
      <c r="C13" s="278" t="s">
        <v>962</v>
      </c>
      <c r="D13" s="279">
        <f>'EU-s projektek'!B33</f>
        <v>7620</v>
      </c>
      <c r="E13" s="279">
        <f>'EU-s projektek'!C33</f>
        <v>1320721</v>
      </c>
      <c r="F13" s="279">
        <f>'EU-s projektek'!D33</f>
        <v>438428</v>
      </c>
      <c r="G13" s="117"/>
      <c r="H13" s="281"/>
      <c r="I13" s="282">
        <f t="shared" si="0"/>
        <v>1766769</v>
      </c>
    </row>
    <row r="14" spans="1:9" ht="23.25" customHeight="1" thickBot="1">
      <c r="A14" s="293" t="s">
        <v>285</v>
      </c>
      <c r="B14" s="328" t="str">
        <f>'Felhalmozási kiadások'!B7</f>
        <v>Új Egészségház építése (előkészítési kiadások)
JNSZ Megyei ITP alapból</v>
      </c>
      <c r="C14" s="329"/>
      <c r="D14" s="296"/>
      <c r="E14" s="296"/>
      <c r="F14" s="330"/>
      <c r="G14" s="298"/>
      <c r="H14" s="299"/>
      <c r="I14" s="282">
        <f t="shared" si="0"/>
        <v>0</v>
      </c>
    </row>
    <row r="15" spans="1:9" ht="15.75" thickBot="1">
      <c r="A15" s="269" t="s">
        <v>286</v>
      </c>
      <c r="B15" s="270" t="s">
        <v>938</v>
      </c>
      <c r="C15" s="283"/>
      <c r="D15" s="272">
        <f>+D16</f>
        <v>0</v>
      </c>
      <c r="E15" s="273">
        <f>+E16</f>
        <v>0</v>
      </c>
      <c r="F15" s="274">
        <f>+F16</f>
        <v>0</v>
      </c>
      <c r="G15" s="274">
        <f>+G16</f>
        <v>0</v>
      </c>
      <c r="H15" s="275">
        <f>+H16</f>
        <v>0</v>
      </c>
      <c r="I15" s="272">
        <f t="shared" si="0"/>
        <v>0</v>
      </c>
    </row>
    <row r="16" spans="1:9" ht="15.75" thickBot="1">
      <c r="A16" s="284" t="s">
        <v>287</v>
      </c>
      <c r="B16" s="285" t="s">
        <v>935</v>
      </c>
      <c r="C16" s="286"/>
      <c r="D16" s="287"/>
      <c r="E16" s="288"/>
      <c r="F16" s="289"/>
      <c r="G16" s="289"/>
      <c r="H16" s="290"/>
      <c r="I16" s="291">
        <f t="shared" si="0"/>
        <v>0</v>
      </c>
    </row>
    <row r="17" spans="1:9" ht="15.75" thickBot="1">
      <c r="A17" s="269" t="s">
        <v>346</v>
      </c>
      <c r="B17" s="292" t="s">
        <v>939</v>
      </c>
      <c r="C17" s="283"/>
      <c r="D17" s="272">
        <f>+D18</f>
        <v>0</v>
      </c>
      <c r="E17" s="273">
        <f>+E18</f>
        <v>0</v>
      </c>
      <c r="F17" s="274">
        <f>+F18</f>
        <v>0</v>
      </c>
      <c r="G17" s="274">
        <f>+G18</f>
        <v>0</v>
      </c>
      <c r="H17" s="275">
        <f>+H18</f>
        <v>0</v>
      </c>
      <c r="I17" s="272">
        <f t="shared" si="0"/>
        <v>0</v>
      </c>
    </row>
    <row r="18" spans="1:9" ht="15.75" thickBot="1">
      <c r="A18" s="293" t="s">
        <v>582</v>
      </c>
      <c r="B18" s="294"/>
      <c r="C18" s="295"/>
      <c r="D18" s="296"/>
      <c r="E18" s="297"/>
      <c r="F18" s="298"/>
      <c r="G18" s="298"/>
      <c r="H18" s="299"/>
      <c r="I18" s="300">
        <f t="shared" si="0"/>
        <v>0</v>
      </c>
    </row>
    <row r="19" spans="1:9" ht="15.75" thickBot="1">
      <c r="A19" s="577" t="s">
        <v>940</v>
      </c>
      <c r="B19" s="578"/>
      <c r="C19" s="301"/>
      <c r="D19" s="272">
        <f t="shared" ref="D19:I19" si="2">+D6+D9+D12+D15+D17</f>
        <v>7620</v>
      </c>
      <c r="E19" s="273">
        <f t="shared" si="2"/>
        <v>1320721</v>
      </c>
      <c r="F19" s="274">
        <f t="shared" si="2"/>
        <v>438428</v>
      </c>
      <c r="G19" s="274">
        <f t="shared" si="2"/>
        <v>0</v>
      </c>
      <c r="H19" s="275">
        <f t="shared" si="2"/>
        <v>0</v>
      </c>
      <c r="I19" s="272">
        <f t="shared" si="2"/>
        <v>1766769</v>
      </c>
    </row>
    <row r="20" spans="1:9">
      <c r="A20" s="52"/>
      <c r="B20" s="49"/>
      <c r="C20" s="49"/>
      <c r="D20" s="49"/>
      <c r="E20" s="49"/>
      <c r="F20" s="49"/>
      <c r="G20" s="49"/>
      <c r="H20" s="49"/>
      <c r="I20" s="49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10/2015.(VI.19.)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view="pageLayout" zoomScaleNormal="100" workbookViewId="0">
      <selection activeCell="G52" sqref="G52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337"/>
      <c r="D1" s="338" t="s">
        <v>992</v>
      </c>
      <c r="E1" s="339" t="s">
        <v>993</v>
      </c>
      <c r="F1" s="339" t="s">
        <v>994</v>
      </c>
      <c r="G1" s="339" t="s">
        <v>1044</v>
      </c>
    </row>
    <row r="2" spans="1:7">
      <c r="A2" s="337">
        <v>1</v>
      </c>
      <c r="B2" t="s">
        <v>995</v>
      </c>
      <c r="C2" t="s">
        <v>996</v>
      </c>
      <c r="D2">
        <v>321</v>
      </c>
      <c r="E2" s="38">
        <v>63372010</v>
      </c>
      <c r="F2" s="38">
        <v>0</v>
      </c>
      <c r="G2" s="344">
        <f>ROUND((E2+F2)/1000,0)</f>
        <v>63372</v>
      </c>
    </row>
    <row r="3" spans="1:7">
      <c r="A3" s="337">
        <v>2</v>
      </c>
      <c r="B3" t="s">
        <v>997</v>
      </c>
      <c r="C3" s="16" t="s">
        <v>998</v>
      </c>
      <c r="D3">
        <v>32314</v>
      </c>
      <c r="E3" s="38">
        <v>0</v>
      </c>
      <c r="F3" s="38">
        <v>0</v>
      </c>
      <c r="G3" s="345">
        <v>0</v>
      </c>
    </row>
    <row r="4" spans="1:7">
      <c r="A4" s="337">
        <v>3</v>
      </c>
      <c r="B4" t="s">
        <v>999</v>
      </c>
      <c r="C4" s="16" t="s">
        <v>1000</v>
      </c>
      <c r="D4">
        <v>354</v>
      </c>
      <c r="E4" s="38">
        <v>0</v>
      </c>
      <c r="F4" s="38">
        <v>0</v>
      </c>
      <c r="G4" s="345">
        <v>0</v>
      </c>
    </row>
    <row r="5" spans="1:7">
      <c r="A5" s="337">
        <v>4</v>
      </c>
      <c r="B5" t="s">
        <v>1001</v>
      </c>
      <c r="C5" s="16" t="s">
        <v>1002</v>
      </c>
      <c r="D5">
        <v>3234</v>
      </c>
      <c r="E5" s="38">
        <v>0</v>
      </c>
      <c r="F5" s="38">
        <v>0</v>
      </c>
      <c r="G5" s="345">
        <v>0</v>
      </c>
    </row>
    <row r="6" spans="1:7">
      <c r="A6" s="337">
        <v>5</v>
      </c>
      <c r="B6" t="s">
        <v>1003</v>
      </c>
      <c r="C6" s="16" t="s">
        <v>1004</v>
      </c>
      <c r="D6">
        <v>32317</v>
      </c>
      <c r="E6" s="38">
        <v>0</v>
      </c>
      <c r="F6" s="38">
        <v>0</v>
      </c>
      <c r="G6" s="345">
        <v>0</v>
      </c>
    </row>
    <row r="7" spans="1:7">
      <c r="A7" s="337">
        <v>6</v>
      </c>
      <c r="B7" t="s">
        <v>1005</v>
      </c>
      <c r="C7" s="16" t="s">
        <v>1006</v>
      </c>
      <c r="D7">
        <v>3233</v>
      </c>
      <c r="E7" s="38">
        <v>0</v>
      </c>
      <c r="F7" s="38">
        <v>0</v>
      </c>
      <c r="G7" s="345">
        <v>0</v>
      </c>
    </row>
    <row r="8" spans="1:7">
      <c r="A8" s="337">
        <v>7</v>
      </c>
      <c r="B8" t="s">
        <v>1007</v>
      </c>
      <c r="C8" s="16" t="s">
        <v>1008</v>
      </c>
      <c r="D8">
        <v>3235</v>
      </c>
      <c r="E8" s="38">
        <v>0</v>
      </c>
      <c r="F8" s="38">
        <v>0</v>
      </c>
      <c r="G8" s="345">
        <v>0</v>
      </c>
    </row>
    <row r="9" spans="1:7">
      <c r="A9" s="337">
        <v>8</v>
      </c>
      <c r="B9" t="s">
        <v>1009</v>
      </c>
      <c r="C9" s="16" t="s">
        <v>1010</v>
      </c>
      <c r="D9">
        <v>3235</v>
      </c>
      <c r="E9" s="38">
        <v>0</v>
      </c>
      <c r="F9" s="38">
        <v>0</v>
      </c>
      <c r="G9" s="345">
        <v>0</v>
      </c>
    </row>
    <row r="10" spans="1:7">
      <c r="A10" s="337">
        <v>9</v>
      </c>
      <c r="B10" t="s">
        <v>1011</v>
      </c>
      <c r="C10" s="16" t="s">
        <v>1012</v>
      </c>
      <c r="D10">
        <v>3228</v>
      </c>
      <c r="E10" s="38">
        <v>0</v>
      </c>
      <c r="F10" s="38">
        <v>0</v>
      </c>
      <c r="G10" s="345">
        <v>0</v>
      </c>
    </row>
    <row r="11" spans="1:7">
      <c r="A11" s="337">
        <v>10</v>
      </c>
      <c r="B11" t="s">
        <v>1013</v>
      </c>
      <c r="C11" s="16" t="s">
        <v>1014</v>
      </c>
      <c r="D11">
        <v>3237</v>
      </c>
      <c r="E11" s="38">
        <v>0</v>
      </c>
      <c r="F11" s="38">
        <v>0</v>
      </c>
      <c r="G11" s="345">
        <v>0</v>
      </c>
    </row>
    <row r="12" spans="1:7">
      <c r="A12" s="337">
        <v>11</v>
      </c>
      <c r="B12" t="s">
        <v>1015</v>
      </c>
      <c r="C12" s="16" t="s">
        <v>1016</v>
      </c>
      <c r="D12">
        <v>3227</v>
      </c>
      <c r="E12" s="38">
        <v>6138364</v>
      </c>
      <c r="F12" s="38">
        <v>0</v>
      </c>
      <c r="G12" s="344">
        <f>ROUND((E12+F12)/1000,0)</f>
        <v>6138</v>
      </c>
    </row>
    <row r="13" spans="1:7">
      <c r="A13" s="337">
        <v>12</v>
      </c>
      <c r="B13" t="s">
        <v>1017</v>
      </c>
      <c r="C13" s="16" t="s">
        <v>1018</v>
      </c>
      <c r="D13">
        <v>3232</v>
      </c>
      <c r="E13" s="38">
        <v>0</v>
      </c>
      <c r="F13" s="38">
        <v>0</v>
      </c>
      <c r="G13" s="345">
        <v>0</v>
      </c>
    </row>
    <row r="14" spans="1:7">
      <c r="A14" s="337">
        <v>13</v>
      </c>
      <c r="B14" t="s">
        <v>1019</v>
      </c>
      <c r="C14" s="16" t="s">
        <v>1020</v>
      </c>
      <c r="D14">
        <v>322991</v>
      </c>
      <c r="E14" s="38">
        <v>0</v>
      </c>
      <c r="F14" s="38">
        <v>0</v>
      </c>
      <c r="G14" s="345">
        <v>0</v>
      </c>
    </row>
    <row r="15" spans="1:7">
      <c r="A15" s="337">
        <v>14</v>
      </c>
      <c r="B15" t="s">
        <v>1021</v>
      </c>
      <c r="C15" s="16" t="s">
        <v>1022</v>
      </c>
      <c r="D15">
        <v>32299</v>
      </c>
      <c r="E15" s="38">
        <v>0</v>
      </c>
      <c r="F15" s="38">
        <v>0</v>
      </c>
      <c r="G15" s="345">
        <v>0</v>
      </c>
    </row>
    <row r="16" spans="1:7">
      <c r="A16" s="337">
        <v>15</v>
      </c>
      <c r="B16" t="s">
        <v>1023</v>
      </c>
      <c r="C16" s="16" t="s">
        <v>1024</v>
      </c>
      <c r="D16">
        <v>3434</v>
      </c>
      <c r="E16" s="38">
        <v>0</v>
      </c>
      <c r="F16" s="38">
        <v>0</v>
      </c>
      <c r="G16" s="345">
        <v>0</v>
      </c>
    </row>
    <row r="17" spans="1:7">
      <c r="A17" s="337">
        <v>16</v>
      </c>
      <c r="B17" t="s">
        <v>1025</v>
      </c>
      <c r="C17" s="16" t="s">
        <v>1026</v>
      </c>
      <c r="E17" s="38">
        <v>3389520</v>
      </c>
      <c r="F17" s="38">
        <v>0</v>
      </c>
      <c r="G17" s="344">
        <f>ROUND((E17+F17)/1000,0)</f>
        <v>3390</v>
      </c>
    </row>
    <row r="18" spans="1:7">
      <c r="A18" s="337">
        <v>17</v>
      </c>
      <c r="B18" t="s">
        <v>1027</v>
      </c>
      <c r="C18" s="16" t="s">
        <v>1028</v>
      </c>
      <c r="E18" s="38">
        <v>0</v>
      </c>
      <c r="F18" s="38">
        <v>0</v>
      </c>
      <c r="G18" s="38">
        <v>0</v>
      </c>
    </row>
    <row r="19" spans="1:7">
      <c r="A19" s="337">
        <v>18</v>
      </c>
      <c r="B19" t="s">
        <v>1029</v>
      </c>
      <c r="C19" s="16" t="s">
        <v>1030</v>
      </c>
      <c r="E19" s="38">
        <v>0</v>
      </c>
      <c r="F19" s="38">
        <v>0</v>
      </c>
      <c r="G19" s="38">
        <v>0</v>
      </c>
    </row>
    <row r="20" spans="1:7">
      <c r="A20" s="337">
        <v>19</v>
      </c>
      <c r="B20" t="s">
        <v>1031</v>
      </c>
      <c r="C20" s="16" t="s">
        <v>1032</v>
      </c>
      <c r="D20">
        <v>322992</v>
      </c>
      <c r="E20" s="38">
        <v>0</v>
      </c>
      <c r="F20" s="38">
        <v>0</v>
      </c>
      <c r="G20" s="38">
        <v>0</v>
      </c>
    </row>
    <row r="21" spans="1:7">
      <c r="A21" s="337"/>
      <c r="C21" s="340" t="s">
        <v>1033</v>
      </c>
      <c r="E21" s="341">
        <f>SUM(E2:E20)</f>
        <v>72899894</v>
      </c>
      <c r="F21" s="341">
        <f>SUM(F2:F20)</f>
        <v>0</v>
      </c>
      <c r="G21" s="341">
        <f>ROUND((E21+F21)/1000,0)</f>
        <v>72900</v>
      </c>
    </row>
    <row r="22" spans="1:7">
      <c r="A22" s="337">
        <v>20</v>
      </c>
      <c r="C22" t="s">
        <v>1034</v>
      </c>
      <c r="D22">
        <v>311</v>
      </c>
      <c r="E22" s="38">
        <v>491740</v>
      </c>
      <c r="F22" s="38"/>
      <c r="G22" s="38">
        <f>ROUND((E22+F22)/1000,0)</f>
        <v>492</v>
      </c>
    </row>
    <row r="23" spans="1:7">
      <c r="A23" s="337"/>
      <c r="C23" s="340" t="s">
        <v>1035</v>
      </c>
      <c r="D23" s="340"/>
      <c r="E23" s="341">
        <f>E21+E22</f>
        <v>73391634</v>
      </c>
      <c r="F23" s="341">
        <f>F21+F22</f>
        <v>0</v>
      </c>
      <c r="G23" s="341">
        <f>ROUND((E23+F23)/1000,0)</f>
        <v>73392</v>
      </c>
    </row>
    <row r="24" spans="1:7">
      <c r="A24" s="337"/>
      <c r="E24" s="342"/>
      <c r="F24" s="342"/>
      <c r="G24" s="342"/>
    </row>
    <row r="25" spans="1:7">
      <c r="A25" s="337">
        <v>1</v>
      </c>
      <c r="B25" t="s">
        <v>1036</v>
      </c>
      <c r="C25" s="340" t="s">
        <v>1037</v>
      </c>
      <c r="D25">
        <v>321</v>
      </c>
      <c r="E25" s="38">
        <v>274</v>
      </c>
      <c r="F25" s="38">
        <v>0</v>
      </c>
      <c r="G25" s="38">
        <f>ROUND((E25+F25)/1000,0)</f>
        <v>0</v>
      </c>
    </row>
    <row r="26" spans="1:7">
      <c r="A26" s="337">
        <v>2</v>
      </c>
      <c r="C26" t="s">
        <v>1034</v>
      </c>
      <c r="D26">
        <v>311</v>
      </c>
      <c r="E26" s="38">
        <v>79095</v>
      </c>
      <c r="F26" s="38"/>
      <c r="G26" s="38">
        <f>ROUND((E26+F26)/1000,0)</f>
        <v>79</v>
      </c>
    </row>
    <row r="27" spans="1:7">
      <c r="A27" s="337"/>
      <c r="C27" s="340" t="s">
        <v>1035</v>
      </c>
      <c r="E27" s="343">
        <f>SUM(E25:E26)</f>
        <v>79369</v>
      </c>
      <c r="F27" s="38"/>
      <c r="G27" s="38">
        <f>ROUND((E27+F27)/1000,0)</f>
        <v>79</v>
      </c>
    </row>
    <row r="28" spans="1:7">
      <c r="A28" s="337"/>
    </row>
    <row r="29" spans="1:7">
      <c r="A29" s="337">
        <v>1</v>
      </c>
      <c r="B29" t="s">
        <v>1038</v>
      </c>
      <c r="C29" s="249" t="s">
        <v>1039</v>
      </c>
      <c r="D29">
        <v>321</v>
      </c>
      <c r="E29" s="38">
        <v>1450</v>
      </c>
      <c r="F29" s="38">
        <v>0</v>
      </c>
      <c r="G29" s="38">
        <f>ROUND((E29+F29)/1000,0)</f>
        <v>1</v>
      </c>
    </row>
    <row r="30" spans="1:7">
      <c r="A30" s="337">
        <v>2</v>
      </c>
      <c r="C30" t="s">
        <v>1034</v>
      </c>
      <c r="D30">
        <v>311</v>
      </c>
      <c r="E30" s="38">
        <v>17460</v>
      </c>
      <c r="F30" s="38"/>
      <c r="G30" s="38">
        <f>ROUND((E30+F30)/1000,0)</f>
        <v>17</v>
      </c>
    </row>
    <row r="31" spans="1:7">
      <c r="A31" s="337"/>
      <c r="C31" s="340" t="s">
        <v>1035</v>
      </c>
      <c r="E31" s="343">
        <f>SUM(E29:E30)</f>
        <v>18910</v>
      </c>
      <c r="F31" s="38"/>
      <c r="G31" s="38">
        <f>ROUND((E31+F31)/1000,0)</f>
        <v>19</v>
      </c>
    </row>
    <row r="32" spans="1:7">
      <c r="A32" s="337"/>
    </row>
    <row r="33" spans="1:7">
      <c r="A33" s="337">
        <v>1</v>
      </c>
      <c r="B33" t="s">
        <v>1040</v>
      </c>
      <c r="C33" s="249" t="s">
        <v>1041</v>
      </c>
      <c r="D33">
        <v>321</v>
      </c>
      <c r="E33" s="38">
        <v>0</v>
      </c>
      <c r="F33" s="38">
        <v>0</v>
      </c>
      <c r="G33" s="38">
        <f>ROUND((E33+F33)/1000,0)</f>
        <v>0</v>
      </c>
    </row>
    <row r="34" spans="1:7">
      <c r="A34" s="337">
        <v>2</v>
      </c>
      <c r="C34" t="s">
        <v>1034</v>
      </c>
      <c r="D34">
        <v>311</v>
      </c>
      <c r="E34" s="38">
        <v>2490</v>
      </c>
      <c r="F34" s="38"/>
      <c r="G34" s="38">
        <f>ROUND((E34+F34)/1000,0)</f>
        <v>2</v>
      </c>
    </row>
    <row r="35" spans="1:7">
      <c r="A35" s="337"/>
      <c r="C35" s="340" t="s">
        <v>1035</v>
      </c>
      <c r="E35" s="343">
        <f>SUM(E33:E34)</f>
        <v>2490</v>
      </c>
      <c r="F35" s="38"/>
      <c r="G35" s="38">
        <f>ROUND((E35+F35)/1000,0)</f>
        <v>2</v>
      </c>
    </row>
    <row r="36" spans="1:7">
      <c r="A36" s="337"/>
    </row>
    <row r="37" spans="1:7">
      <c r="A37" s="337">
        <v>1</v>
      </c>
      <c r="B37" t="s">
        <v>1042</v>
      </c>
      <c r="C37" s="249" t="s">
        <v>1043</v>
      </c>
      <c r="D37">
        <v>321</v>
      </c>
      <c r="E37" s="38">
        <v>0</v>
      </c>
      <c r="F37" s="38"/>
      <c r="G37" s="38">
        <f>ROUND(E37/1000,0)</f>
        <v>0</v>
      </c>
    </row>
    <row r="38" spans="1:7">
      <c r="A38" s="337">
        <v>2</v>
      </c>
      <c r="C38" t="s">
        <v>1034</v>
      </c>
      <c r="D38">
        <v>311</v>
      </c>
      <c r="E38" s="38">
        <v>0</v>
      </c>
      <c r="F38" s="38"/>
      <c r="G38" s="38">
        <f>ROUND(E38/1000,0)</f>
        <v>0</v>
      </c>
    </row>
    <row r="39" spans="1:7">
      <c r="A39" s="337"/>
      <c r="C39" s="340" t="s">
        <v>1035</v>
      </c>
      <c r="D39" s="340"/>
      <c r="E39" s="341">
        <f>SUM(E37:E38)</f>
        <v>0</v>
      </c>
      <c r="F39" s="38"/>
      <c r="G39" s="38">
        <f>ROUND(E39/1000,0)</f>
        <v>0</v>
      </c>
    </row>
    <row r="43" spans="1:7">
      <c r="B43" s="587" t="s">
        <v>1053</v>
      </c>
      <c r="C43" s="587"/>
      <c r="D43" s="587"/>
      <c r="E43" s="587"/>
    </row>
    <row r="45" spans="1:7">
      <c r="A45" t="s">
        <v>1045</v>
      </c>
      <c r="B45" t="s">
        <v>1046</v>
      </c>
      <c r="E45">
        <v>27478514</v>
      </c>
    </row>
    <row r="46" spans="1:7">
      <c r="A46" t="s">
        <v>5</v>
      </c>
      <c r="B46" t="s">
        <v>1047</v>
      </c>
      <c r="E46">
        <v>5695630</v>
      </c>
    </row>
    <row r="47" spans="1:7">
      <c r="A47" t="s">
        <v>6</v>
      </c>
      <c r="B47" t="s">
        <v>1048</v>
      </c>
      <c r="E47">
        <v>3389520</v>
      </c>
    </row>
    <row r="48" spans="1:7">
      <c r="A48" t="s">
        <v>280</v>
      </c>
      <c r="B48" t="s">
        <v>1049</v>
      </c>
      <c r="E48">
        <v>6138364</v>
      </c>
    </row>
    <row r="50" spans="2:7">
      <c r="C50" s="346" t="s">
        <v>746</v>
      </c>
      <c r="D50" s="347"/>
      <c r="E50" s="348">
        <f>SUM(E45:E49)</f>
        <v>42702028</v>
      </c>
    </row>
    <row r="53" spans="2:7">
      <c r="B53" t="s">
        <v>1050</v>
      </c>
      <c r="E53">
        <v>19502005</v>
      </c>
    </row>
    <row r="55" spans="2:7">
      <c r="C55" s="346" t="s">
        <v>1051</v>
      </c>
      <c r="D55" s="347"/>
      <c r="E55" s="348">
        <f>E50+E53</f>
        <v>62204033</v>
      </c>
      <c r="F55" s="588" t="s">
        <v>1055</v>
      </c>
      <c r="G55" s="589"/>
    </row>
    <row r="57" spans="2:7">
      <c r="B57" t="s">
        <v>1052</v>
      </c>
      <c r="E57">
        <f>E23-E55</f>
        <v>11187601</v>
      </c>
    </row>
    <row r="60" spans="2:7">
      <c r="B60" t="s">
        <v>1054</v>
      </c>
    </row>
  </sheetData>
  <mergeCells count="2">
    <mergeCell ref="B43:E43"/>
    <mergeCell ref="F55:G55"/>
  </mergeCells>
  <pageMargins left="0.7" right="0.7" top="0.75" bottom="0.75" header="0.3" footer="0.3"/>
  <pageSetup paperSize="9" scale="79" orientation="portrait" horizontalDpi="300" verticalDpi="300" r:id="rId1"/>
  <headerFooter>
    <oddHeader xml:space="preserve">&amp;C&amp;"-,Félkövér"&amp;14Kimutatás a 2014.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C9" sqref="C9"/>
    </sheetView>
  </sheetViews>
  <sheetFormatPr defaultRowHeight="15"/>
  <cols>
    <col min="2" max="2" width="30.5703125" customWidth="1"/>
  </cols>
  <sheetData>
    <row r="1" spans="1:7" ht="15.75">
      <c r="A1" s="590" t="s">
        <v>941</v>
      </c>
      <c r="B1" s="590"/>
      <c r="C1" s="590"/>
      <c r="D1" s="590"/>
      <c r="E1" s="590"/>
      <c r="F1" s="590"/>
      <c r="G1" s="590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2" t="s">
        <v>942</v>
      </c>
      <c r="B3" s="303"/>
      <c r="C3" s="591" t="s">
        <v>943</v>
      </c>
      <c r="D3" s="591"/>
      <c r="E3" s="591"/>
      <c r="F3" s="591"/>
      <c r="G3" s="591"/>
    </row>
    <row r="4" spans="1:7" ht="15.75">
      <c r="A4" s="303"/>
      <c r="B4" s="303"/>
      <c r="C4" s="303"/>
      <c r="D4" s="303"/>
      <c r="E4" s="303"/>
      <c r="F4" s="303"/>
      <c r="G4" s="303"/>
    </row>
    <row r="5" spans="1:7" ht="15.75">
      <c r="A5" s="302" t="s">
        <v>944</v>
      </c>
      <c r="B5" s="303"/>
      <c r="C5" s="591" t="s">
        <v>943</v>
      </c>
      <c r="D5" s="591"/>
      <c r="E5" s="591"/>
      <c r="F5" s="591"/>
      <c r="G5" s="303"/>
    </row>
    <row r="6" spans="1:7">
      <c r="A6" s="133"/>
      <c r="B6" s="133"/>
      <c r="C6" s="133"/>
      <c r="D6" s="133"/>
      <c r="E6" s="133"/>
      <c r="F6" s="133"/>
      <c r="G6" s="133"/>
    </row>
    <row r="7" spans="1:7">
      <c r="A7" s="304" t="s">
        <v>945</v>
      </c>
      <c r="B7" s="305"/>
      <c r="C7" s="305"/>
      <c r="D7" s="306"/>
      <c r="E7" s="306"/>
      <c r="F7" s="306"/>
      <c r="G7" s="306"/>
    </row>
    <row r="8" spans="1:7" ht="15.75" thickBot="1">
      <c r="A8" s="304" t="s">
        <v>946</v>
      </c>
      <c r="B8" s="306"/>
      <c r="C8" s="306"/>
      <c r="D8" s="306"/>
      <c r="E8" s="306"/>
      <c r="F8" s="306"/>
      <c r="G8" s="306"/>
    </row>
    <row r="9" spans="1:7" ht="36.75" thickBot="1">
      <c r="A9" s="307" t="s">
        <v>335</v>
      </c>
      <c r="B9" s="179" t="s">
        <v>947</v>
      </c>
      <c r="C9" s="179" t="s">
        <v>948</v>
      </c>
      <c r="D9" s="179" t="s">
        <v>949</v>
      </c>
      <c r="E9" s="179" t="s">
        <v>950</v>
      </c>
      <c r="F9" s="179" t="s">
        <v>951</v>
      </c>
      <c r="G9" s="180" t="s">
        <v>746</v>
      </c>
    </row>
    <row r="10" spans="1:7">
      <c r="A10" s="308" t="s">
        <v>4</v>
      </c>
      <c r="B10" s="309" t="s">
        <v>952</v>
      </c>
      <c r="C10" s="310"/>
      <c r="D10" s="310"/>
      <c r="E10" s="310"/>
      <c r="F10" s="310"/>
      <c r="G10" s="311">
        <f>SUM(C10:F10)</f>
        <v>0</v>
      </c>
    </row>
    <row r="11" spans="1:7" ht="22.5">
      <c r="A11" s="312" t="s">
        <v>5</v>
      </c>
      <c r="B11" s="313" t="s">
        <v>953</v>
      </c>
      <c r="C11" s="314"/>
      <c r="D11" s="314"/>
      <c r="E11" s="314"/>
      <c r="F11" s="314"/>
      <c r="G11" s="315">
        <f t="shared" ref="G11:G16" si="0">SUM(C11:F11)</f>
        <v>0</v>
      </c>
    </row>
    <row r="12" spans="1:7" ht="22.5">
      <c r="A12" s="312" t="s">
        <v>6</v>
      </c>
      <c r="B12" s="313" t="s">
        <v>954</v>
      </c>
      <c r="C12" s="314"/>
      <c r="D12" s="314"/>
      <c r="E12" s="314"/>
      <c r="F12" s="314"/>
      <c r="G12" s="315">
        <f t="shared" si="0"/>
        <v>0</v>
      </c>
    </row>
    <row r="13" spans="1:7">
      <c r="A13" s="312" t="s">
        <v>280</v>
      </c>
      <c r="B13" s="313" t="s">
        <v>955</v>
      </c>
      <c r="C13" s="314"/>
      <c r="D13" s="314"/>
      <c r="E13" s="314"/>
      <c r="F13" s="314"/>
      <c r="G13" s="315">
        <f t="shared" si="0"/>
        <v>0</v>
      </c>
    </row>
    <row r="14" spans="1:7" ht="22.5">
      <c r="A14" s="312" t="s">
        <v>281</v>
      </c>
      <c r="B14" s="313" t="s">
        <v>956</v>
      </c>
      <c r="C14" s="314"/>
      <c r="D14" s="314"/>
      <c r="E14" s="314"/>
      <c r="F14" s="314"/>
      <c r="G14" s="315">
        <f t="shared" si="0"/>
        <v>0</v>
      </c>
    </row>
    <row r="15" spans="1:7" ht="15.75" thickBot="1">
      <c r="A15" s="316" t="s">
        <v>282</v>
      </c>
      <c r="B15" s="317" t="s">
        <v>957</v>
      </c>
      <c r="C15" s="318"/>
      <c r="D15" s="318"/>
      <c r="E15" s="318"/>
      <c r="F15" s="318"/>
      <c r="G15" s="319">
        <f t="shared" si="0"/>
        <v>0</v>
      </c>
    </row>
    <row r="16" spans="1:7" ht="15.75" thickBot="1">
      <c r="A16" s="320" t="s">
        <v>283</v>
      </c>
      <c r="B16" s="321" t="s">
        <v>746</v>
      </c>
      <c r="C16" s="322">
        <f>SUM(C10:C15)</f>
        <v>0</v>
      </c>
      <c r="D16" s="322">
        <f>SUM(D10:D15)</f>
        <v>0</v>
      </c>
      <c r="E16" s="322">
        <f>SUM(E10:E15)</f>
        <v>0</v>
      </c>
      <c r="F16" s="322">
        <f>SUM(F10:F15)</f>
        <v>0</v>
      </c>
      <c r="G16" s="323">
        <f t="shared" si="0"/>
        <v>0</v>
      </c>
    </row>
    <row r="17" spans="1:7">
      <c r="A17" s="133"/>
      <c r="B17" s="133"/>
      <c r="C17" s="133"/>
      <c r="D17" s="133"/>
      <c r="E17" s="133"/>
      <c r="F17" s="133"/>
      <c r="G17" s="133"/>
    </row>
    <row r="18" spans="1:7">
      <c r="A18" s="133"/>
      <c r="B18" s="133"/>
      <c r="C18" s="133"/>
      <c r="D18" s="133"/>
      <c r="E18" s="133"/>
      <c r="F18" s="133"/>
      <c r="G18" s="133"/>
    </row>
    <row r="19" spans="1:7">
      <c r="A19" s="133"/>
      <c r="B19" s="133"/>
      <c r="C19" s="133"/>
      <c r="D19" s="133"/>
      <c r="E19" s="133"/>
      <c r="F19" s="133"/>
      <c r="G19" s="133"/>
    </row>
    <row r="20" spans="1:7" ht="15.75">
      <c r="A20" s="324" t="s">
        <v>958</v>
      </c>
      <c r="B20" s="133"/>
      <c r="C20" s="133"/>
      <c r="D20" s="133"/>
      <c r="E20" s="133"/>
      <c r="F20" s="133"/>
      <c r="G20" s="133"/>
    </row>
    <row r="21" spans="1:7">
      <c r="A21" s="133"/>
      <c r="B21" s="133"/>
      <c r="C21" s="133"/>
      <c r="D21" s="133"/>
      <c r="E21" s="133"/>
      <c r="F21" s="133"/>
      <c r="G21" s="133"/>
    </row>
    <row r="22" spans="1:7">
      <c r="A22" s="133"/>
      <c r="B22" s="133"/>
      <c r="C22" s="133"/>
      <c r="D22" s="133"/>
      <c r="E22" s="133"/>
      <c r="F22" s="133"/>
      <c r="G22" s="133"/>
    </row>
    <row r="23" spans="1:7">
      <c r="A23" s="133"/>
      <c r="B23" s="133"/>
      <c r="C23" s="325"/>
      <c r="D23" s="325"/>
      <c r="E23" s="325"/>
      <c r="F23" s="325"/>
      <c r="G23" s="133"/>
    </row>
    <row r="24" spans="1:7">
      <c r="A24" s="133"/>
      <c r="B24" s="133"/>
      <c r="C24" s="326"/>
      <c r="D24" s="327" t="s">
        <v>959</v>
      </c>
      <c r="E24" s="327"/>
      <c r="F24" s="326"/>
      <c r="G24" s="133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10/2015.(VI.19.) önk.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C7" sqref="C7:AB7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391" t="s">
        <v>1057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3"/>
    </row>
    <row r="2" spans="1:34" ht="15.75">
      <c r="A2" s="408" t="s">
        <v>494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10"/>
    </row>
    <row r="3" spans="1:34">
      <c r="A3" s="444"/>
      <c r="B3" s="445"/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  <c r="W3" s="445"/>
      <c r="X3" s="445"/>
      <c r="Y3" s="445"/>
      <c r="Z3" s="445"/>
      <c r="AA3" s="445"/>
      <c r="AB3" s="445"/>
      <c r="AC3" s="445"/>
      <c r="AD3" s="445"/>
      <c r="AE3" s="445"/>
      <c r="AF3" s="446"/>
      <c r="AG3" s="447" t="s">
        <v>279</v>
      </c>
      <c r="AH3" s="447"/>
    </row>
    <row r="4" spans="1:34" ht="41.25" customHeight="1">
      <c r="A4" s="366" t="s">
        <v>1</v>
      </c>
      <c r="B4" s="367"/>
      <c r="C4" s="405" t="s">
        <v>2</v>
      </c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7" t="s">
        <v>3</v>
      </c>
      <c r="AD4" s="406"/>
      <c r="AE4" s="406"/>
      <c r="AF4" s="406"/>
      <c r="AG4" s="333" t="s">
        <v>277</v>
      </c>
      <c r="AH4" s="334" t="s">
        <v>1064</v>
      </c>
    </row>
    <row r="5" spans="1:34">
      <c r="A5" s="448" t="s">
        <v>4</v>
      </c>
      <c r="B5" s="449"/>
      <c r="C5" s="372" t="s">
        <v>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2" t="s">
        <v>6</v>
      </c>
      <c r="AD5" s="373"/>
      <c r="AE5" s="373"/>
      <c r="AF5" s="374"/>
      <c r="AG5" s="9" t="s">
        <v>280</v>
      </c>
      <c r="AH5" s="10" t="s">
        <v>281</v>
      </c>
    </row>
    <row r="6" spans="1:34">
      <c r="A6" s="384" t="s">
        <v>7</v>
      </c>
      <c r="B6" s="424"/>
      <c r="C6" s="450" t="s">
        <v>495</v>
      </c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2"/>
      <c r="AC6" s="385" t="s">
        <v>496</v>
      </c>
      <c r="AD6" s="386"/>
      <c r="AE6" s="386"/>
      <c r="AF6" s="386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84" t="s">
        <v>10</v>
      </c>
      <c r="B7" s="424"/>
      <c r="C7" s="421" t="s">
        <v>497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3"/>
      <c r="AC7" s="385" t="s">
        <v>498</v>
      </c>
      <c r="AD7" s="386"/>
      <c r="AE7" s="386"/>
      <c r="AF7" s="386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84" t="s">
        <v>13</v>
      </c>
      <c r="B8" s="424"/>
      <c r="C8" s="450" t="s">
        <v>499</v>
      </c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2"/>
      <c r="AC8" s="385" t="s">
        <v>500</v>
      </c>
      <c r="AD8" s="386"/>
      <c r="AE8" s="386"/>
      <c r="AF8" s="386"/>
      <c r="AG8" s="11">
        <f>'B8 Önkormányzat'!AG9+'B8 M.Óvoda'!AG9+'B8 EAK'!AG9+'B8 Polg.Hiv'!AG9</f>
        <v>0</v>
      </c>
      <c r="AH8" s="12">
        <f>'B8 Önkormányzat'!AH9+'B8 M.Óvoda'!AH9+'B8 EAK'!AH9+'B8 Polg.Hiv'!AH9</f>
        <v>0</v>
      </c>
    </row>
    <row r="9" spans="1:34">
      <c r="A9" s="413" t="s">
        <v>16</v>
      </c>
      <c r="B9" s="428"/>
      <c r="C9" s="425" t="s">
        <v>501</v>
      </c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O9" s="426"/>
      <c r="P9" s="426"/>
      <c r="Q9" s="426"/>
      <c r="R9" s="426"/>
      <c r="S9" s="426"/>
      <c r="T9" s="426"/>
      <c r="U9" s="426"/>
      <c r="V9" s="426"/>
      <c r="W9" s="426"/>
      <c r="X9" s="426"/>
      <c r="Y9" s="426"/>
      <c r="Z9" s="426"/>
      <c r="AA9" s="426"/>
      <c r="AB9" s="427"/>
      <c r="AC9" s="415" t="s">
        <v>502</v>
      </c>
      <c r="AD9" s="416"/>
      <c r="AE9" s="416"/>
      <c r="AF9" s="416"/>
      <c r="AG9" s="11">
        <f>'B8 Önkormányzat'!AG10+'B8 M.Óvoda'!AG10+'B8 EAK'!AG10+'B8 Polg.Hiv'!AG10</f>
        <v>0</v>
      </c>
      <c r="AH9" s="12">
        <f>'B8 Önkormányzat'!AH10+'B8 M.Óvoda'!AH10+'B8 EAK'!AH10+'B8 Polg.Hiv'!AH10</f>
        <v>0</v>
      </c>
    </row>
    <row r="10" spans="1:34">
      <c r="A10" s="384" t="s">
        <v>19</v>
      </c>
      <c r="B10" s="424"/>
      <c r="C10" s="421" t="s">
        <v>503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5" t="s">
        <v>504</v>
      </c>
      <c r="AD10" s="386"/>
      <c r="AE10" s="386"/>
      <c r="AF10" s="386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84" t="s">
        <v>22</v>
      </c>
      <c r="B11" s="424"/>
      <c r="C11" s="450" t="s">
        <v>505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2"/>
      <c r="AC11" s="385" t="s">
        <v>506</v>
      </c>
      <c r="AD11" s="386"/>
      <c r="AE11" s="386"/>
      <c r="AF11" s="386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84" t="s">
        <v>25</v>
      </c>
      <c r="B12" s="424"/>
      <c r="C12" s="421" t="s">
        <v>507</v>
      </c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3"/>
      <c r="AC12" s="385" t="s">
        <v>508</v>
      </c>
      <c r="AD12" s="386"/>
      <c r="AE12" s="386"/>
      <c r="AF12" s="386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84" t="s">
        <v>28</v>
      </c>
      <c r="B13" s="424"/>
      <c r="C13" s="450" t="s">
        <v>509</v>
      </c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451"/>
      <c r="Z13" s="451"/>
      <c r="AA13" s="451"/>
      <c r="AB13" s="452"/>
      <c r="AC13" s="385" t="s">
        <v>510</v>
      </c>
      <c r="AD13" s="386"/>
      <c r="AE13" s="386"/>
      <c r="AF13" s="386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413" t="s">
        <v>31</v>
      </c>
      <c r="B14" s="428"/>
      <c r="C14" s="453" t="s">
        <v>511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  <c r="P14" s="454"/>
      <c r="Q14" s="454"/>
      <c r="R14" s="454"/>
      <c r="S14" s="454"/>
      <c r="T14" s="454"/>
      <c r="U14" s="454"/>
      <c r="V14" s="454"/>
      <c r="W14" s="454"/>
      <c r="X14" s="454"/>
      <c r="Y14" s="454"/>
      <c r="Z14" s="454"/>
      <c r="AA14" s="454"/>
      <c r="AB14" s="455"/>
      <c r="AC14" s="415" t="s">
        <v>512</v>
      </c>
      <c r="AD14" s="416"/>
      <c r="AE14" s="416"/>
      <c r="AF14" s="416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84" t="s">
        <v>34</v>
      </c>
      <c r="B15" s="424"/>
      <c r="C15" s="385" t="s">
        <v>513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385" t="s">
        <v>514</v>
      </c>
      <c r="AD15" s="386"/>
      <c r="AE15" s="386"/>
      <c r="AF15" s="386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69109</v>
      </c>
    </row>
    <row r="16" spans="1:34">
      <c r="A16" s="384" t="s">
        <v>37</v>
      </c>
      <c r="B16" s="424"/>
      <c r="C16" s="385" t="s">
        <v>515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385" t="s">
        <v>516</v>
      </c>
      <c r="AD16" s="386"/>
      <c r="AE16" s="386"/>
      <c r="AF16" s="386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413" t="s">
        <v>40</v>
      </c>
      <c r="B17" s="428"/>
      <c r="C17" s="415" t="s">
        <v>517</v>
      </c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6"/>
      <c r="P17" s="416"/>
      <c r="Q17" s="416"/>
      <c r="R17" s="416"/>
      <c r="S17" s="416"/>
      <c r="T17" s="416"/>
      <c r="U17" s="416"/>
      <c r="V17" s="416"/>
      <c r="W17" s="416"/>
      <c r="X17" s="416"/>
      <c r="Y17" s="416"/>
      <c r="Z17" s="416"/>
      <c r="AA17" s="416"/>
      <c r="AB17" s="417"/>
      <c r="AC17" s="415" t="s">
        <v>518</v>
      </c>
      <c r="AD17" s="416"/>
      <c r="AE17" s="416"/>
      <c r="AF17" s="416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69109</v>
      </c>
    </row>
    <row r="18" spans="1:34">
      <c r="A18" s="384" t="s">
        <v>43</v>
      </c>
      <c r="B18" s="424"/>
      <c r="C18" s="450" t="s">
        <v>519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385" t="s">
        <v>520</v>
      </c>
      <c r="AD18" s="386"/>
      <c r="AE18" s="386"/>
      <c r="AF18" s="386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84" t="s">
        <v>46</v>
      </c>
      <c r="B19" s="424"/>
      <c r="C19" s="450" t="s">
        <v>521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522</v>
      </c>
      <c r="AD19" s="386"/>
      <c r="AE19" s="386"/>
      <c r="AF19" s="386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84" t="s">
        <v>49</v>
      </c>
      <c r="B20" s="424"/>
      <c r="C20" s="450" t="s">
        <v>523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524</v>
      </c>
      <c r="AD20" s="386"/>
      <c r="AE20" s="386"/>
      <c r="AF20" s="386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129662</v>
      </c>
    </row>
    <row r="21" spans="1:34">
      <c r="A21" s="384" t="s">
        <v>52</v>
      </c>
      <c r="B21" s="424"/>
      <c r="C21" s="450" t="s">
        <v>525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5" t="s">
        <v>526</v>
      </c>
      <c r="AD21" s="386"/>
      <c r="AE21" s="386"/>
      <c r="AF21" s="386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84" t="s">
        <v>55</v>
      </c>
      <c r="B22" s="424"/>
      <c r="C22" s="421" t="s">
        <v>527</v>
      </c>
      <c r="D22" s="422"/>
      <c r="E22" s="422"/>
      <c r="F22" s="422"/>
      <c r="G22" s="422"/>
      <c r="H22" s="422"/>
      <c r="I22" s="422"/>
      <c r="J22" s="422"/>
      <c r="K22" s="422"/>
      <c r="L22" s="422"/>
      <c r="M22" s="422"/>
      <c r="N22" s="422"/>
      <c r="O22" s="422"/>
      <c r="P22" s="422"/>
      <c r="Q22" s="422"/>
      <c r="R22" s="422"/>
      <c r="S22" s="422"/>
      <c r="T22" s="422"/>
      <c r="U22" s="422"/>
      <c r="V22" s="422"/>
      <c r="W22" s="422"/>
      <c r="X22" s="422"/>
      <c r="Y22" s="422"/>
      <c r="Z22" s="422"/>
      <c r="AA22" s="422"/>
      <c r="AB22" s="423"/>
      <c r="AC22" s="385" t="s">
        <v>528</v>
      </c>
      <c r="AD22" s="386"/>
      <c r="AE22" s="386"/>
      <c r="AF22" s="386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413" t="s">
        <v>58</v>
      </c>
      <c r="B23" s="428"/>
      <c r="C23" s="425" t="s">
        <v>529</v>
      </c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26"/>
      <c r="R23" s="426"/>
      <c r="S23" s="426"/>
      <c r="T23" s="426"/>
      <c r="U23" s="426"/>
      <c r="V23" s="426"/>
      <c r="W23" s="426"/>
      <c r="X23" s="426"/>
      <c r="Y23" s="426"/>
      <c r="Z23" s="426"/>
      <c r="AA23" s="426"/>
      <c r="AB23" s="427"/>
      <c r="AC23" s="415" t="s">
        <v>530</v>
      </c>
      <c r="AD23" s="416"/>
      <c r="AE23" s="416"/>
      <c r="AF23" s="416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198771</v>
      </c>
    </row>
    <row r="24" spans="1:34">
      <c r="A24" s="384" t="s">
        <v>61</v>
      </c>
      <c r="B24" s="424"/>
      <c r="C24" s="421" t="s">
        <v>531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5" t="s">
        <v>532</v>
      </c>
      <c r="AD24" s="386"/>
      <c r="AE24" s="386"/>
      <c r="AF24" s="386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84" t="s">
        <v>64</v>
      </c>
      <c r="B25" s="424"/>
      <c r="C25" s="421" t="s">
        <v>533</v>
      </c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3"/>
      <c r="AC25" s="385" t="s">
        <v>534</v>
      </c>
      <c r="AD25" s="386"/>
      <c r="AE25" s="386"/>
      <c r="AF25" s="386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84" t="s">
        <v>67</v>
      </c>
      <c r="B26" s="424"/>
      <c r="C26" s="450" t="s">
        <v>535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385" t="s">
        <v>536</v>
      </c>
      <c r="AD26" s="386"/>
      <c r="AE26" s="386"/>
      <c r="AF26" s="386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84" t="s">
        <v>70</v>
      </c>
      <c r="B27" s="424"/>
      <c r="C27" s="450" t="s">
        <v>537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5" t="s">
        <v>538</v>
      </c>
      <c r="AD27" s="386"/>
      <c r="AE27" s="386"/>
      <c r="AF27" s="386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413" t="s">
        <v>73</v>
      </c>
      <c r="B28" s="428"/>
      <c r="C28" s="453" t="s">
        <v>539</v>
      </c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5"/>
      <c r="AC28" s="415" t="s">
        <v>540</v>
      </c>
      <c r="AD28" s="416"/>
      <c r="AE28" s="416"/>
      <c r="AF28" s="416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57" t="s">
        <v>76</v>
      </c>
      <c r="B29" s="458"/>
      <c r="C29" s="459" t="s">
        <v>541</v>
      </c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460"/>
      <c r="Q29" s="460"/>
      <c r="R29" s="460"/>
      <c r="S29" s="460"/>
      <c r="T29" s="460"/>
      <c r="U29" s="460"/>
      <c r="V29" s="460"/>
      <c r="W29" s="460"/>
      <c r="X29" s="460"/>
      <c r="Y29" s="460"/>
      <c r="Z29" s="460"/>
      <c r="AA29" s="460"/>
      <c r="AB29" s="461"/>
      <c r="AC29" s="462" t="s">
        <v>542</v>
      </c>
      <c r="AD29" s="463"/>
      <c r="AE29" s="463"/>
      <c r="AF29" s="463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29" t="s">
        <v>79</v>
      </c>
      <c r="B30" s="430"/>
      <c r="C30" s="434" t="s">
        <v>543</v>
      </c>
      <c r="D30" s="435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5"/>
      <c r="Q30" s="435"/>
      <c r="R30" s="435"/>
      <c r="S30" s="435"/>
      <c r="T30" s="435"/>
      <c r="U30" s="435"/>
      <c r="V30" s="435"/>
      <c r="W30" s="435"/>
      <c r="X30" s="435"/>
      <c r="Y30" s="435"/>
      <c r="Z30" s="435"/>
      <c r="AA30" s="435"/>
      <c r="AB30" s="456"/>
      <c r="AC30" s="431" t="s">
        <v>544</v>
      </c>
      <c r="AD30" s="432"/>
      <c r="AE30" s="432"/>
      <c r="AF30" s="432"/>
      <c r="AG30" s="45">
        <f>'B8 Önkormányzat'!AG31+'B8 M.Óvoda'!AG31+'B8 EAK'!AG31+'B8 Polg.Hiv'!AG31</f>
        <v>155828</v>
      </c>
      <c r="AH30" s="21">
        <f>'B8 Önkormányzat'!AH31+'B8 M.Óvoda'!AH31+'B8 EAK'!AH31+'B8 Polg.Hiv'!AH31</f>
        <v>198771</v>
      </c>
    </row>
  </sheetData>
  <mergeCells count="85">
    <mergeCell ref="A25:B25"/>
    <mergeCell ref="C25:AB25"/>
    <mergeCell ref="AC25:AF25"/>
    <mergeCell ref="A26:B26"/>
    <mergeCell ref="C26:AB26"/>
    <mergeCell ref="AC26:AF26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1:AH1"/>
    <mergeCell ref="A2:AH2"/>
    <mergeCell ref="A3:AF3"/>
    <mergeCell ref="A4:B4"/>
    <mergeCell ref="C4:AB4"/>
    <mergeCell ref="AC4:AF4"/>
    <mergeCell ref="AG3:AH3"/>
  </mergeCells>
  <pageMargins left="0.7" right="0.7" top="0.75" bottom="0.75" header="0.3" footer="0.3"/>
  <pageSetup paperSize="9" scale="95" orientation="portrait" r:id="rId1"/>
  <headerFooter>
    <oddHeader>&amp;L3.sz.melléklet a 10/2015.(VI.19.)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topLeftCell="A55" zoomScaleNormal="85" workbookViewId="0">
      <selection activeCell="C10" sqref="C10:AB10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391" t="s">
        <v>1057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3"/>
    </row>
    <row r="3" spans="1:40" ht="15.75">
      <c r="A3" s="499" t="s">
        <v>0</v>
      </c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  <c r="Y3" s="500"/>
      <c r="Z3" s="500"/>
      <c r="AA3" s="500"/>
      <c r="AB3" s="500"/>
      <c r="AC3" s="500"/>
      <c r="AD3" s="500"/>
      <c r="AE3" s="500"/>
      <c r="AF3" s="500"/>
      <c r="AG3" s="500"/>
      <c r="AH3" s="501"/>
    </row>
    <row r="4" spans="1:40">
      <c r="A4" s="508"/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447" t="s">
        <v>279</v>
      </c>
      <c r="AH4" s="447"/>
      <c r="AI4" s="464"/>
      <c r="AJ4" s="464"/>
      <c r="AK4" s="464"/>
      <c r="AL4" s="464"/>
      <c r="AM4" s="464"/>
      <c r="AN4" s="464"/>
    </row>
    <row r="5" spans="1:40" ht="45.75" customHeight="1">
      <c r="A5" s="509" t="s">
        <v>1</v>
      </c>
      <c r="B5" s="510"/>
      <c r="C5" s="368" t="s">
        <v>2</v>
      </c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  <c r="P5" s="511"/>
      <c r="Q5" s="511"/>
      <c r="R5" s="511"/>
      <c r="S5" s="511"/>
      <c r="T5" s="511"/>
      <c r="U5" s="511"/>
      <c r="V5" s="511"/>
      <c r="W5" s="511"/>
      <c r="X5" s="511"/>
      <c r="Y5" s="511"/>
      <c r="Z5" s="511"/>
      <c r="AA5" s="511"/>
      <c r="AB5" s="414"/>
      <c r="AC5" s="512" t="s">
        <v>3</v>
      </c>
      <c r="AD5" s="513"/>
      <c r="AE5" s="513"/>
      <c r="AF5" s="514"/>
      <c r="AG5" s="333" t="s">
        <v>277</v>
      </c>
      <c r="AH5" s="334" t="s">
        <v>1064</v>
      </c>
    </row>
    <row r="6" spans="1:40" s="8" customFormat="1" ht="11.25">
      <c r="A6" s="394" t="s">
        <v>4</v>
      </c>
      <c r="B6" s="395"/>
      <c r="C6" s="396" t="s">
        <v>5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505"/>
      <c r="AC6" s="506" t="s">
        <v>6</v>
      </c>
      <c r="AD6" s="506"/>
      <c r="AE6" s="506"/>
      <c r="AF6" s="506"/>
      <c r="AG6" s="9" t="s">
        <v>280</v>
      </c>
      <c r="AH6" s="10" t="s">
        <v>281</v>
      </c>
    </row>
    <row r="7" spans="1:40">
      <c r="A7" s="469" t="s">
        <v>7</v>
      </c>
      <c r="B7" s="470"/>
      <c r="C7" s="502" t="s">
        <v>8</v>
      </c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  <c r="P7" s="503"/>
      <c r="Q7" s="503"/>
      <c r="R7" s="503"/>
      <c r="S7" s="503"/>
      <c r="T7" s="503"/>
      <c r="U7" s="503"/>
      <c r="V7" s="503"/>
      <c r="W7" s="503"/>
      <c r="X7" s="503"/>
      <c r="Y7" s="503"/>
      <c r="Z7" s="503"/>
      <c r="AA7" s="503"/>
      <c r="AB7" s="504"/>
      <c r="AC7" s="507" t="s">
        <v>9</v>
      </c>
      <c r="AD7" s="507"/>
      <c r="AE7" s="507"/>
      <c r="AF7" s="507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125660</v>
      </c>
    </row>
    <row r="8" spans="1:40">
      <c r="A8" s="469" t="s">
        <v>10</v>
      </c>
      <c r="B8" s="470"/>
      <c r="C8" s="502" t="s">
        <v>11</v>
      </c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  <c r="P8" s="503"/>
      <c r="Q8" s="503"/>
      <c r="R8" s="503"/>
      <c r="S8" s="503"/>
      <c r="T8" s="503"/>
      <c r="U8" s="503"/>
      <c r="V8" s="503"/>
      <c r="W8" s="503"/>
      <c r="X8" s="503"/>
      <c r="Y8" s="503"/>
      <c r="Z8" s="503"/>
      <c r="AA8" s="503"/>
      <c r="AB8" s="504"/>
      <c r="AC8" s="471" t="s">
        <v>12</v>
      </c>
      <c r="AD8" s="471"/>
      <c r="AE8" s="471"/>
      <c r="AF8" s="471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0</v>
      </c>
    </row>
    <row r="9" spans="1:40">
      <c r="A9" s="469" t="s">
        <v>13</v>
      </c>
      <c r="B9" s="470"/>
      <c r="C9" s="502" t="s">
        <v>14</v>
      </c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  <c r="P9" s="503"/>
      <c r="Q9" s="503"/>
      <c r="R9" s="503"/>
      <c r="S9" s="503"/>
      <c r="T9" s="503"/>
      <c r="U9" s="503"/>
      <c r="V9" s="503"/>
      <c r="W9" s="503"/>
      <c r="X9" s="503"/>
      <c r="Y9" s="503"/>
      <c r="Z9" s="503"/>
      <c r="AA9" s="503"/>
      <c r="AB9" s="504"/>
      <c r="AC9" s="471" t="s">
        <v>15</v>
      </c>
      <c r="AD9" s="471"/>
      <c r="AE9" s="471"/>
      <c r="AF9" s="471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0</v>
      </c>
    </row>
    <row r="10" spans="1:40">
      <c r="A10" s="469" t="s">
        <v>16</v>
      </c>
      <c r="B10" s="470"/>
      <c r="C10" s="400" t="s">
        <v>17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471" t="s">
        <v>18</v>
      </c>
      <c r="AD10" s="471"/>
      <c r="AE10" s="471"/>
      <c r="AF10" s="471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1255</v>
      </c>
    </row>
    <row r="11" spans="1:40">
      <c r="A11" s="469" t="s">
        <v>19</v>
      </c>
      <c r="B11" s="470"/>
      <c r="C11" s="400" t="s">
        <v>20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471" t="s">
        <v>21</v>
      </c>
      <c r="AD11" s="471"/>
      <c r="AE11" s="471"/>
      <c r="AF11" s="471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69" t="s">
        <v>22</v>
      </c>
      <c r="B12" s="470"/>
      <c r="C12" s="400" t="s">
        <v>23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471" t="s">
        <v>24</v>
      </c>
      <c r="AD12" s="471"/>
      <c r="AE12" s="471"/>
      <c r="AF12" s="471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3084</v>
      </c>
    </row>
    <row r="13" spans="1:40">
      <c r="A13" s="469" t="s">
        <v>25</v>
      </c>
      <c r="B13" s="470"/>
      <c r="C13" s="400" t="s">
        <v>26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471" t="s">
        <v>27</v>
      </c>
      <c r="AD13" s="471"/>
      <c r="AE13" s="471"/>
      <c r="AF13" s="471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1324</v>
      </c>
    </row>
    <row r="14" spans="1:40">
      <c r="A14" s="469" t="s">
        <v>28</v>
      </c>
      <c r="B14" s="470"/>
      <c r="C14" s="400" t="s">
        <v>29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471" t="s">
        <v>30</v>
      </c>
      <c r="AD14" s="471"/>
      <c r="AE14" s="471"/>
      <c r="AF14" s="471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69" t="s">
        <v>31</v>
      </c>
      <c r="B15" s="470"/>
      <c r="C15" s="385" t="s">
        <v>32</v>
      </c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7"/>
      <c r="AC15" s="471" t="s">
        <v>33</v>
      </c>
      <c r="AD15" s="471"/>
      <c r="AE15" s="471"/>
      <c r="AF15" s="471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2064</v>
      </c>
    </row>
    <row r="16" spans="1:40">
      <c r="A16" s="469" t="s">
        <v>34</v>
      </c>
      <c r="B16" s="470"/>
      <c r="C16" s="385" t="s">
        <v>35</v>
      </c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7"/>
      <c r="AC16" s="471" t="s">
        <v>36</v>
      </c>
      <c r="AD16" s="471"/>
      <c r="AE16" s="471"/>
      <c r="AF16" s="471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69" t="s">
        <v>37</v>
      </c>
      <c r="B17" s="470"/>
      <c r="C17" s="385" t="s">
        <v>38</v>
      </c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7"/>
      <c r="AC17" s="471" t="s">
        <v>39</v>
      </c>
      <c r="AD17" s="471"/>
      <c r="AE17" s="471"/>
      <c r="AF17" s="471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69" t="s">
        <v>40</v>
      </c>
      <c r="B18" s="470"/>
      <c r="C18" s="385" t="s">
        <v>41</v>
      </c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7"/>
      <c r="AC18" s="471" t="s">
        <v>42</v>
      </c>
      <c r="AD18" s="471"/>
      <c r="AE18" s="471"/>
      <c r="AF18" s="471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69" t="s">
        <v>43</v>
      </c>
      <c r="B19" s="470"/>
      <c r="C19" s="385" t="s">
        <v>44</v>
      </c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7"/>
      <c r="AC19" s="471" t="s">
        <v>45</v>
      </c>
      <c r="AD19" s="471"/>
      <c r="AE19" s="471"/>
      <c r="AF19" s="471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1195</v>
      </c>
    </row>
    <row r="20" spans="1:34" s="15" customFormat="1">
      <c r="A20" s="478" t="s">
        <v>46</v>
      </c>
      <c r="B20" s="479"/>
      <c r="C20" s="496" t="s">
        <v>47</v>
      </c>
      <c r="D20" s="497"/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  <c r="P20" s="497"/>
      <c r="Q20" s="497"/>
      <c r="R20" s="497"/>
      <c r="S20" s="497"/>
      <c r="T20" s="497"/>
      <c r="U20" s="497"/>
      <c r="V20" s="497"/>
      <c r="W20" s="497"/>
      <c r="X20" s="497"/>
      <c r="Y20" s="497"/>
      <c r="Z20" s="497"/>
      <c r="AA20" s="497"/>
      <c r="AB20" s="498"/>
      <c r="AC20" s="480" t="s">
        <v>48</v>
      </c>
      <c r="AD20" s="480"/>
      <c r="AE20" s="480"/>
      <c r="AF20" s="480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134582</v>
      </c>
    </row>
    <row r="21" spans="1:34">
      <c r="A21" s="469" t="s">
        <v>49</v>
      </c>
      <c r="B21" s="470"/>
      <c r="C21" s="385" t="s">
        <v>50</v>
      </c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7"/>
      <c r="AC21" s="471" t="s">
        <v>51</v>
      </c>
      <c r="AD21" s="471"/>
      <c r="AE21" s="471"/>
      <c r="AF21" s="471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8991</v>
      </c>
    </row>
    <row r="22" spans="1:34">
      <c r="A22" s="469" t="s">
        <v>52</v>
      </c>
      <c r="B22" s="470"/>
      <c r="C22" s="385" t="s">
        <v>53</v>
      </c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471" t="s">
        <v>54</v>
      </c>
      <c r="AD22" s="471"/>
      <c r="AE22" s="471"/>
      <c r="AF22" s="471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280</v>
      </c>
    </row>
    <row r="23" spans="1:34">
      <c r="A23" s="469" t="s">
        <v>55</v>
      </c>
      <c r="B23" s="470"/>
      <c r="C23" s="388" t="s">
        <v>56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471" t="s">
        <v>57</v>
      </c>
      <c r="AD23" s="471"/>
      <c r="AE23" s="471"/>
      <c r="AF23" s="471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690</v>
      </c>
    </row>
    <row r="24" spans="1:34">
      <c r="A24" s="478" t="s">
        <v>58</v>
      </c>
      <c r="B24" s="479"/>
      <c r="C24" s="415" t="s">
        <v>59</v>
      </c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7"/>
      <c r="AC24" s="480" t="s">
        <v>60</v>
      </c>
      <c r="AD24" s="480"/>
      <c r="AE24" s="480"/>
      <c r="AF24" s="480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9961</v>
      </c>
    </row>
    <row r="25" spans="1:34">
      <c r="A25" s="478" t="s">
        <v>61</v>
      </c>
      <c r="B25" s="479"/>
      <c r="C25" s="496" t="s">
        <v>62</v>
      </c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7"/>
      <c r="U25" s="497"/>
      <c r="V25" s="497"/>
      <c r="W25" s="497"/>
      <c r="X25" s="497"/>
      <c r="Y25" s="497"/>
      <c r="Z25" s="497"/>
      <c r="AA25" s="497"/>
      <c r="AB25" s="498"/>
      <c r="AC25" s="480" t="s">
        <v>63</v>
      </c>
      <c r="AD25" s="480"/>
      <c r="AE25" s="480"/>
      <c r="AF25" s="480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144543</v>
      </c>
    </row>
    <row r="26" spans="1:34">
      <c r="A26" s="478" t="s">
        <v>64</v>
      </c>
      <c r="B26" s="479"/>
      <c r="C26" s="415" t="s">
        <v>65</v>
      </c>
      <c r="D26" s="416"/>
      <c r="E26" s="416"/>
      <c r="F26" s="416"/>
      <c r="G26" s="416"/>
      <c r="H26" s="416"/>
      <c r="I26" s="416"/>
      <c r="J26" s="416"/>
      <c r="K26" s="416"/>
      <c r="L26" s="416"/>
      <c r="M26" s="416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16"/>
      <c r="AB26" s="417"/>
      <c r="AC26" s="480" t="s">
        <v>66</v>
      </c>
      <c r="AD26" s="480"/>
      <c r="AE26" s="480"/>
      <c r="AF26" s="480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33198</v>
      </c>
    </row>
    <row r="27" spans="1:34">
      <c r="A27" s="469" t="s">
        <v>67</v>
      </c>
      <c r="B27" s="470"/>
      <c r="C27" s="385" t="s">
        <v>68</v>
      </c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7"/>
      <c r="AC27" s="471" t="s">
        <v>69</v>
      </c>
      <c r="AD27" s="471"/>
      <c r="AE27" s="471"/>
      <c r="AF27" s="471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5211</v>
      </c>
    </row>
    <row r="28" spans="1:34">
      <c r="A28" s="469" t="s">
        <v>70</v>
      </c>
      <c r="B28" s="470"/>
      <c r="C28" s="385" t="s">
        <v>71</v>
      </c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7"/>
      <c r="AC28" s="471" t="s">
        <v>72</v>
      </c>
      <c r="AD28" s="471"/>
      <c r="AE28" s="471"/>
      <c r="AF28" s="471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2147</v>
      </c>
    </row>
    <row r="29" spans="1:34">
      <c r="A29" s="469" t="s">
        <v>73</v>
      </c>
      <c r="B29" s="470"/>
      <c r="C29" s="385" t="s">
        <v>74</v>
      </c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7"/>
      <c r="AC29" s="471" t="s">
        <v>75</v>
      </c>
      <c r="AD29" s="471"/>
      <c r="AE29" s="471"/>
      <c r="AF29" s="471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5289</v>
      </c>
    </row>
    <row r="30" spans="1:34">
      <c r="A30" s="478" t="s">
        <v>76</v>
      </c>
      <c r="B30" s="479"/>
      <c r="C30" s="415" t="s">
        <v>77</v>
      </c>
      <c r="D30" s="416"/>
      <c r="E30" s="416"/>
      <c r="F30" s="416"/>
      <c r="G30" s="416"/>
      <c r="H30" s="416"/>
      <c r="I30" s="416"/>
      <c r="J30" s="416"/>
      <c r="K30" s="416"/>
      <c r="L30" s="416"/>
      <c r="M30" s="416"/>
      <c r="N30" s="416"/>
      <c r="O30" s="416"/>
      <c r="P30" s="416"/>
      <c r="Q30" s="416"/>
      <c r="R30" s="416"/>
      <c r="S30" s="416"/>
      <c r="T30" s="416"/>
      <c r="U30" s="416"/>
      <c r="V30" s="416"/>
      <c r="W30" s="416"/>
      <c r="X30" s="416"/>
      <c r="Y30" s="416"/>
      <c r="Z30" s="416"/>
      <c r="AA30" s="416"/>
      <c r="AB30" s="417"/>
      <c r="AC30" s="480" t="s">
        <v>78</v>
      </c>
      <c r="AD30" s="480"/>
      <c r="AE30" s="480"/>
      <c r="AF30" s="480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12647</v>
      </c>
    </row>
    <row r="31" spans="1:34">
      <c r="A31" s="469" t="s">
        <v>79</v>
      </c>
      <c r="B31" s="470"/>
      <c r="C31" s="385" t="s">
        <v>80</v>
      </c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7"/>
      <c r="AC31" s="471" t="s">
        <v>81</v>
      </c>
      <c r="AD31" s="471"/>
      <c r="AE31" s="471"/>
      <c r="AF31" s="471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511</v>
      </c>
    </row>
    <row r="32" spans="1:34">
      <c r="A32" s="469" t="s">
        <v>82</v>
      </c>
      <c r="B32" s="470"/>
      <c r="C32" s="385" t="s">
        <v>83</v>
      </c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7"/>
      <c r="AC32" s="471" t="s">
        <v>84</v>
      </c>
      <c r="AD32" s="471"/>
      <c r="AE32" s="471"/>
      <c r="AF32" s="471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1528</v>
      </c>
    </row>
    <row r="33" spans="1:34">
      <c r="A33" s="478" t="s">
        <v>85</v>
      </c>
      <c r="B33" s="479"/>
      <c r="C33" s="415" t="s">
        <v>86</v>
      </c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16"/>
      <c r="AB33" s="417"/>
      <c r="AC33" s="480" t="s">
        <v>87</v>
      </c>
      <c r="AD33" s="480"/>
      <c r="AE33" s="480"/>
      <c r="AF33" s="480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2039</v>
      </c>
    </row>
    <row r="34" spans="1:34">
      <c r="A34" s="469" t="s">
        <v>88</v>
      </c>
      <c r="B34" s="470"/>
      <c r="C34" s="385" t="s">
        <v>89</v>
      </c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7"/>
      <c r="AC34" s="471" t="s">
        <v>90</v>
      </c>
      <c r="AD34" s="471"/>
      <c r="AE34" s="471"/>
      <c r="AF34" s="471"/>
      <c r="AG34" s="11">
        <f>'K1-K8 Önkormányzat'!AG35+'K1-K8 M.Óvoda'!AG34+'K1-K8 EAK'!AG34+'K1-K8 Polg.Hiv'!AG34</f>
        <v>19691</v>
      </c>
      <c r="AH34" s="12">
        <f>'K1-K8 Önkormányzat'!AH35+'K1-K8 M.Óvoda'!AH34+'K1-K8 EAK'!AH34+'K1-K8 Polg.Hiv'!AH34</f>
        <v>19151</v>
      </c>
    </row>
    <row r="35" spans="1:34">
      <c r="A35" s="469" t="s">
        <v>91</v>
      </c>
      <c r="B35" s="470"/>
      <c r="C35" s="385" t="s">
        <v>92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7"/>
      <c r="AC35" s="471" t="s">
        <v>93</v>
      </c>
      <c r="AD35" s="471"/>
      <c r="AE35" s="471"/>
      <c r="AF35" s="471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36354</v>
      </c>
    </row>
    <row r="36" spans="1:34">
      <c r="A36" s="469" t="s">
        <v>94</v>
      </c>
      <c r="B36" s="470"/>
      <c r="C36" s="385" t="s">
        <v>95</v>
      </c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7"/>
      <c r="AC36" s="471" t="s">
        <v>96</v>
      </c>
      <c r="AD36" s="471"/>
      <c r="AE36" s="471"/>
      <c r="AF36" s="471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1649</v>
      </c>
    </row>
    <row r="37" spans="1:34">
      <c r="A37" s="469" t="s">
        <v>97</v>
      </c>
      <c r="B37" s="470"/>
      <c r="C37" s="385" t="s">
        <v>98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7"/>
      <c r="AC37" s="471" t="s">
        <v>99</v>
      </c>
      <c r="AD37" s="471"/>
      <c r="AE37" s="471"/>
      <c r="AF37" s="471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1309</v>
      </c>
    </row>
    <row r="38" spans="1:34">
      <c r="A38" s="469" t="s">
        <v>100</v>
      </c>
      <c r="B38" s="470"/>
      <c r="C38" s="493" t="s">
        <v>101</v>
      </c>
      <c r="D38" s="494"/>
      <c r="E38" s="494"/>
      <c r="F38" s="494"/>
      <c r="G38" s="494"/>
      <c r="H38" s="494"/>
      <c r="I38" s="494"/>
      <c r="J38" s="494"/>
      <c r="K38" s="494"/>
      <c r="L38" s="494"/>
      <c r="M38" s="494"/>
      <c r="N38" s="494"/>
      <c r="O38" s="494"/>
      <c r="P38" s="494"/>
      <c r="Q38" s="494"/>
      <c r="R38" s="494"/>
      <c r="S38" s="494"/>
      <c r="T38" s="494"/>
      <c r="U38" s="494"/>
      <c r="V38" s="494"/>
      <c r="W38" s="494"/>
      <c r="X38" s="494"/>
      <c r="Y38" s="494"/>
      <c r="Z38" s="494"/>
      <c r="AA38" s="494"/>
      <c r="AB38" s="495"/>
      <c r="AC38" s="471" t="s">
        <v>102</v>
      </c>
      <c r="AD38" s="471"/>
      <c r="AE38" s="471"/>
      <c r="AF38" s="471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280</v>
      </c>
    </row>
    <row r="39" spans="1:34">
      <c r="A39" s="469" t="s">
        <v>103</v>
      </c>
      <c r="B39" s="470"/>
      <c r="C39" s="388" t="s">
        <v>104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71" t="s">
        <v>105</v>
      </c>
      <c r="AD39" s="471"/>
      <c r="AE39" s="471"/>
      <c r="AF39" s="471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10277</v>
      </c>
    </row>
    <row r="40" spans="1:34">
      <c r="A40" s="469" t="s">
        <v>106</v>
      </c>
      <c r="B40" s="470"/>
      <c r="C40" s="385" t="s">
        <v>107</v>
      </c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7"/>
      <c r="AC40" s="471" t="s">
        <v>108</v>
      </c>
      <c r="AD40" s="471"/>
      <c r="AE40" s="471"/>
      <c r="AF40" s="471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13578</v>
      </c>
    </row>
    <row r="41" spans="1:34">
      <c r="A41" s="478" t="s">
        <v>109</v>
      </c>
      <c r="B41" s="479"/>
      <c r="C41" s="415" t="s">
        <v>110</v>
      </c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  <c r="X41" s="416"/>
      <c r="Y41" s="416"/>
      <c r="Z41" s="416"/>
      <c r="AA41" s="416"/>
      <c r="AB41" s="417"/>
      <c r="AC41" s="480" t="s">
        <v>111</v>
      </c>
      <c r="AD41" s="480"/>
      <c r="AE41" s="480"/>
      <c r="AF41" s="480"/>
      <c r="AG41" s="11">
        <f>'K1-K8 Önkormányzat'!AG42+'K1-K8 M.Óvoda'!AG41+'K1-K8 EAK'!AG41+'K1-K8 Polg.Hiv'!AG41</f>
        <v>76379</v>
      </c>
      <c r="AH41" s="12">
        <f>'K1-K8 Önkormányzat'!AH42+'K1-K8 M.Óvoda'!AH41+'K1-K8 EAK'!AH41+'K1-K8 Polg.Hiv'!AH41</f>
        <v>82598</v>
      </c>
    </row>
    <row r="42" spans="1:34">
      <c r="A42" s="469" t="s">
        <v>112</v>
      </c>
      <c r="B42" s="470"/>
      <c r="C42" s="385" t="s">
        <v>113</v>
      </c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7"/>
      <c r="AC42" s="471" t="s">
        <v>114</v>
      </c>
      <c r="AD42" s="471"/>
      <c r="AE42" s="471"/>
      <c r="AF42" s="471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50</v>
      </c>
    </row>
    <row r="43" spans="1:34">
      <c r="A43" s="469" t="s">
        <v>115</v>
      </c>
      <c r="B43" s="470"/>
      <c r="C43" s="385" t="s">
        <v>116</v>
      </c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7"/>
      <c r="AC43" s="471" t="s">
        <v>117</v>
      </c>
      <c r="AD43" s="471"/>
      <c r="AE43" s="471"/>
      <c r="AF43" s="471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589</v>
      </c>
    </row>
    <row r="44" spans="1:34">
      <c r="A44" s="478" t="s">
        <v>118</v>
      </c>
      <c r="B44" s="479"/>
      <c r="C44" s="415" t="s">
        <v>119</v>
      </c>
      <c r="D44" s="416"/>
      <c r="E44" s="416"/>
      <c r="F44" s="416"/>
      <c r="G44" s="416"/>
      <c r="H44" s="416"/>
      <c r="I44" s="416"/>
      <c r="J44" s="416"/>
      <c r="K44" s="416"/>
      <c r="L44" s="416"/>
      <c r="M44" s="416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16"/>
      <c r="AB44" s="417"/>
      <c r="AC44" s="480" t="s">
        <v>120</v>
      </c>
      <c r="AD44" s="480"/>
      <c r="AE44" s="480"/>
      <c r="AF44" s="480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639</v>
      </c>
    </row>
    <row r="45" spans="1:34">
      <c r="A45" s="469" t="s">
        <v>121</v>
      </c>
      <c r="B45" s="470"/>
      <c r="C45" s="385" t="s">
        <v>122</v>
      </c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7"/>
      <c r="AC45" s="471" t="s">
        <v>123</v>
      </c>
      <c r="AD45" s="471"/>
      <c r="AE45" s="471"/>
      <c r="AF45" s="471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22482</v>
      </c>
    </row>
    <row r="46" spans="1:34">
      <c r="A46" s="469" t="s">
        <v>124</v>
      </c>
      <c r="B46" s="470"/>
      <c r="C46" s="385" t="s">
        <v>125</v>
      </c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7"/>
      <c r="AC46" s="471" t="s">
        <v>126</v>
      </c>
      <c r="AD46" s="471"/>
      <c r="AE46" s="471"/>
      <c r="AF46" s="471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904</v>
      </c>
    </row>
    <row r="47" spans="1:34">
      <c r="A47" s="469" t="s">
        <v>127</v>
      </c>
      <c r="B47" s="470"/>
      <c r="C47" s="385" t="s">
        <v>128</v>
      </c>
      <c r="D47" s="386"/>
      <c r="E47" s="386"/>
      <c r="F47" s="386"/>
      <c r="G47" s="386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7"/>
      <c r="AC47" s="471" t="s">
        <v>129</v>
      </c>
      <c r="AD47" s="471"/>
      <c r="AE47" s="471"/>
      <c r="AF47" s="471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0</v>
      </c>
    </row>
    <row r="48" spans="1:34">
      <c r="A48" s="469" t="s">
        <v>130</v>
      </c>
      <c r="B48" s="470"/>
      <c r="C48" s="385" t="s">
        <v>131</v>
      </c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7"/>
      <c r="AC48" s="471" t="s">
        <v>132</v>
      </c>
      <c r="AD48" s="471"/>
      <c r="AE48" s="471"/>
      <c r="AF48" s="471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69" t="s">
        <v>133</v>
      </c>
      <c r="B49" s="470"/>
      <c r="C49" s="385" t="s">
        <v>134</v>
      </c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86"/>
      <c r="S49" s="386"/>
      <c r="T49" s="386"/>
      <c r="U49" s="386"/>
      <c r="V49" s="386"/>
      <c r="W49" s="386"/>
      <c r="X49" s="386"/>
      <c r="Y49" s="386"/>
      <c r="Z49" s="386"/>
      <c r="AA49" s="386"/>
      <c r="AB49" s="387"/>
      <c r="AC49" s="471" t="s">
        <v>135</v>
      </c>
      <c r="AD49" s="471"/>
      <c r="AE49" s="471"/>
      <c r="AF49" s="471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545</v>
      </c>
    </row>
    <row r="50" spans="1:34">
      <c r="A50" s="478" t="s">
        <v>136</v>
      </c>
      <c r="B50" s="479"/>
      <c r="C50" s="415" t="s">
        <v>137</v>
      </c>
      <c r="D50" s="416"/>
      <c r="E50" s="416"/>
      <c r="F50" s="416"/>
      <c r="G50" s="416"/>
      <c r="H50" s="416"/>
      <c r="I50" s="416"/>
      <c r="J50" s="416"/>
      <c r="K50" s="416"/>
      <c r="L50" s="416"/>
      <c r="M50" s="416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16"/>
      <c r="AB50" s="417"/>
      <c r="AC50" s="480" t="s">
        <v>138</v>
      </c>
      <c r="AD50" s="480"/>
      <c r="AE50" s="480"/>
      <c r="AF50" s="480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23931</v>
      </c>
    </row>
    <row r="51" spans="1:34">
      <c r="A51" s="478" t="s">
        <v>139</v>
      </c>
      <c r="B51" s="479"/>
      <c r="C51" s="415" t="s">
        <v>140</v>
      </c>
      <c r="D51" s="416"/>
      <c r="E51" s="416"/>
      <c r="F51" s="416"/>
      <c r="G51" s="416"/>
      <c r="H51" s="416"/>
      <c r="I51" s="416"/>
      <c r="J51" s="416"/>
      <c r="K51" s="416"/>
      <c r="L51" s="416"/>
      <c r="M51" s="416"/>
      <c r="N51" s="416"/>
      <c r="O51" s="416"/>
      <c r="P51" s="416"/>
      <c r="Q51" s="416"/>
      <c r="R51" s="416"/>
      <c r="S51" s="416"/>
      <c r="T51" s="416"/>
      <c r="U51" s="416"/>
      <c r="V51" s="416"/>
      <c r="W51" s="416"/>
      <c r="X51" s="416"/>
      <c r="Y51" s="416"/>
      <c r="Z51" s="416"/>
      <c r="AA51" s="416"/>
      <c r="AB51" s="417"/>
      <c r="AC51" s="480" t="s">
        <v>141</v>
      </c>
      <c r="AD51" s="480"/>
      <c r="AE51" s="480"/>
      <c r="AF51" s="480"/>
      <c r="AG51" s="11">
        <f>'K1-K8 Önkormányzat'!AG52+'K1-K8 M.Óvoda'!AG51+'K1-K8 EAK'!AG51+'K1-K8 Polg.Hiv'!AG51</f>
        <v>112195</v>
      </c>
      <c r="AH51" s="12">
        <f>'K1-K8 Önkormányzat'!AH52+'K1-K8 M.Óvoda'!AH51+'K1-K8 EAK'!AH51+'K1-K8 Polg.Hiv'!AH51</f>
        <v>121854</v>
      </c>
    </row>
    <row r="52" spans="1:34">
      <c r="A52" s="469" t="s">
        <v>142</v>
      </c>
      <c r="B52" s="470"/>
      <c r="C52" s="421" t="s">
        <v>143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422"/>
      <c r="O52" s="422"/>
      <c r="P52" s="422"/>
      <c r="Q52" s="422"/>
      <c r="R52" s="422"/>
      <c r="S52" s="422"/>
      <c r="T52" s="422"/>
      <c r="U52" s="422"/>
      <c r="V52" s="422"/>
      <c r="W52" s="422"/>
      <c r="X52" s="422"/>
      <c r="Y52" s="422"/>
      <c r="Z52" s="422"/>
      <c r="AA52" s="422"/>
      <c r="AB52" s="423"/>
      <c r="AC52" s="471" t="s">
        <v>144</v>
      </c>
      <c r="AD52" s="471"/>
      <c r="AE52" s="471"/>
      <c r="AF52" s="471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69" t="s">
        <v>145</v>
      </c>
      <c r="B53" s="470"/>
      <c r="C53" s="421" t="s">
        <v>146</v>
      </c>
      <c r="D53" s="422"/>
      <c r="E53" s="422"/>
      <c r="F53" s="422"/>
      <c r="G53" s="422"/>
      <c r="H53" s="422"/>
      <c r="I53" s="422"/>
      <c r="J53" s="422"/>
      <c r="K53" s="422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3"/>
      <c r="AC53" s="471" t="s">
        <v>147</v>
      </c>
      <c r="AD53" s="471"/>
      <c r="AE53" s="471"/>
      <c r="AF53" s="471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9155</v>
      </c>
    </row>
    <row r="54" spans="1:34">
      <c r="A54" s="469" t="s">
        <v>148</v>
      </c>
      <c r="B54" s="470"/>
      <c r="C54" s="490" t="s">
        <v>149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71" t="s">
        <v>150</v>
      </c>
      <c r="AD54" s="471"/>
      <c r="AE54" s="471"/>
      <c r="AF54" s="471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69" t="s">
        <v>151</v>
      </c>
      <c r="B55" s="470"/>
      <c r="C55" s="490" t="s">
        <v>152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71" t="s">
        <v>153</v>
      </c>
      <c r="AD55" s="471"/>
      <c r="AE55" s="471"/>
      <c r="AF55" s="471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69" t="s">
        <v>154</v>
      </c>
      <c r="B56" s="470"/>
      <c r="C56" s="490" t="s">
        <v>155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71" t="s">
        <v>156</v>
      </c>
      <c r="AD56" s="471"/>
      <c r="AE56" s="471"/>
      <c r="AF56" s="471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1763</v>
      </c>
    </row>
    <row r="57" spans="1:34">
      <c r="A57" s="469" t="s">
        <v>157</v>
      </c>
      <c r="B57" s="470"/>
      <c r="C57" s="421" t="s">
        <v>158</v>
      </c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3"/>
      <c r="AC57" s="471" t="s">
        <v>159</v>
      </c>
      <c r="AD57" s="471"/>
      <c r="AE57" s="471"/>
      <c r="AF57" s="471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3592</v>
      </c>
    </row>
    <row r="58" spans="1:34">
      <c r="A58" s="469" t="s">
        <v>160</v>
      </c>
      <c r="B58" s="470"/>
      <c r="C58" s="421" t="s">
        <v>161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3"/>
      <c r="AC58" s="471" t="s">
        <v>162</v>
      </c>
      <c r="AD58" s="471"/>
      <c r="AE58" s="471"/>
      <c r="AF58" s="471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69" t="s">
        <v>163</v>
      </c>
      <c r="B59" s="470"/>
      <c r="C59" s="421" t="s">
        <v>164</v>
      </c>
      <c r="D59" s="42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3"/>
      <c r="AC59" s="471" t="s">
        <v>165</v>
      </c>
      <c r="AD59" s="471"/>
      <c r="AE59" s="471"/>
      <c r="AF59" s="471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356</v>
      </c>
    </row>
    <row r="60" spans="1:34">
      <c r="A60" s="478" t="s">
        <v>166</v>
      </c>
      <c r="B60" s="479"/>
      <c r="C60" s="425" t="s">
        <v>167</v>
      </c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  <c r="AB60" s="427"/>
      <c r="AC60" s="480" t="s">
        <v>168</v>
      </c>
      <c r="AD60" s="480"/>
      <c r="AE60" s="480"/>
      <c r="AF60" s="480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14866</v>
      </c>
    </row>
    <row r="61" spans="1:34">
      <c r="A61" s="469" t="s">
        <v>169</v>
      </c>
      <c r="B61" s="470"/>
      <c r="C61" s="487" t="s">
        <v>170</v>
      </c>
      <c r="D61" s="488"/>
      <c r="E61" s="488"/>
      <c r="F61" s="488"/>
      <c r="G61" s="488"/>
      <c r="H61" s="488"/>
      <c r="I61" s="488"/>
      <c r="J61" s="488"/>
      <c r="K61" s="488"/>
      <c r="L61" s="488"/>
      <c r="M61" s="488"/>
      <c r="N61" s="488"/>
      <c r="O61" s="488"/>
      <c r="P61" s="488"/>
      <c r="Q61" s="488"/>
      <c r="R61" s="488"/>
      <c r="S61" s="488"/>
      <c r="T61" s="488"/>
      <c r="U61" s="488"/>
      <c r="V61" s="488"/>
      <c r="W61" s="488"/>
      <c r="X61" s="488"/>
      <c r="Y61" s="488"/>
      <c r="Z61" s="488"/>
      <c r="AA61" s="488"/>
      <c r="AB61" s="489"/>
      <c r="AC61" s="471" t="s">
        <v>171</v>
      </c>
      <c r="AD61" s="471"/>
      <c r="AE61" s="471"/>
      <c r="AF61" s="471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69" t="s">
        <v>172</v>
      </c>
      <c r="B62" s="470"/>
      <c r="C62" s="487" t="s">
        <v>173</v>
      </c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9"/>
      <c r="AC62" s="471" t="s">
        <v>174</v>
      </c>
      <c r="AD62" s="471"/>
      <c r="AE62" s="471"/>
      <c r="AF62" s="471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69" t="s">
        <v>175</v>
      </c>
      <c r="B63" s="470"/>
      <c r="C63" s="487" t="s">
        <v>176</v>
      </c>
      <c r="D63" s="488"/>
      <c r="E63" s="488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8"/>
      <c r="S63" s="488"/>
      <c r="T63" s="488"/>
      <c r="U63" s="488"/>
      <c r="V63" s="488"/>
      <c r="W63" s="488"/>
      <c r="X63" s="488"/>
      <c r="Y63" s="488"/>
      <c r="Z63" s="488"/>
      <c r="AA63" s="488"/>
      <c r="AB63" s="489"/>
      <c r="AC63" s="471" t="s">
        <v>177</v>
      </c>
      <c r="AD63" s="471"/>
      <c r="AE63" s="471"/>
      <c r="AF63" s="471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69" t="s">
        <v>178</v>
      </c>
      <c r="B64" s="470"/>
      <c r="C64" s="487" t="s">
        <v>179</v>
      </c>
      <c r="D64" s="488"/>
      <c r="E64" s="488"/>
      <c r="F64" s="488"/>
      <c r="G64" s="488"/>
      <c r="H64" s="488"/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9"/>
      <c r="AC64" s="471" t="s">
        <v>180</v>
      </c>
      <c r="AD64" s="471"/>
      <c r="AE64" s="471"/>
      <c r="AF64" s="471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69" t="s">
        <v>181</v>
      </c>
      <c r="B65" s="470"/>
      <c r="C65" s="487" t="s">
        <v>182</v>
      </c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9"/>
      <c r="AC65" s="471" t="s">
        <v>183</v>
      </c>
      <c r="AD65" s="471"/>
      <c r="AE65" s="471"/>
      <c r="AF65" s="471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69" t="s">
        <v>184</v>
      </c>
      <c r="B66" s="470"/>
      <c r="C66" s="487" t="s">
        <v>185</v>
      </c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9"/>
      <c r="AC66" s="471" t="s">
        <v>186</v>
      </c>
      <c r="AD66" s="471"/>
      <c r="AE66" s="471"/>
      <c r="AF66" s="471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22</v>
      </c>
    </row>
    <row r="67" spans="1:34">
      <c r="A67" s="469" t="s">
        <v>187</v>
      </c>
      <c r="B67" s="470"/>
      <c r="C67" s="487" t="s">
        <v>188</v>
      </c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9"/>
      <c r="AC67" s="471" t="s">
        <v>189</v>
      </c>
      <c r="AD67" s="471"/>
      <c r="AE67" s="471"/>
      <c r="AF67" s="471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69" t="s">
        <v>190</v>
      </c>
      <c r="B68" s="470"/>
      <c r="C68" s="487" t="s">
        <v>191</v>
      </c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9"/>
      <c r="AC68" s="471" t="s">
        <v>192</v>
      </c>
      <c r="AD68" s="471"/>
      <c r="AE68" s="471"/>
      <c r="AF68" s="471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69" t="s">
        <v>193</v>
      </c>
      <c r="B69" s="470"/>
      <c r="C69" s="487" t="s">
        <v>194</v>
      </c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9"/>
      <c r="AC69" s="471" t="s">
        <v>195</v>
      </c>
      <c r="AD69" s="471"/>
      <c r="AE69" s="471"/>
      <c r="AF69" s="471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69" t="s">
        <v>196</v>
      </c>
      <c r="B70" s="470"/>
      <c r="C70" s="484" t="s">
        <v>197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71" t="s">
        <v>198</v>
      </c>
      <c r="AD70" s="471"/>
      <c r="AE70" s="471"/>
      <c r="AF70" s="471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69" t="s">
        <v>199</v>
      </c>
      <c r="B71" s="470"/>
      <c r="C71" s="487" t="s">
        <v>200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71" t="s">
        <v>201</v>
      </c>
      <c r="AD71" s="471"/>
      <c r="AE71" s="471"/>
      <c r="AF71" s="471"/>
      <c r="AG71" s="11">
        <f>'K1-K8 Önkormányzat'!AG72+'K1-K8 M.Óvoda'!AG71+'K1-K8 EAK'!AG71+'K1-K8 Polg.Hiv'!AG71</f>
        <v>1595</v>
      </c>
      <c r="AH71" s="12">
        <f>'K1-K8 Önkormányzat'!AH72+'K1-K8 M.Óvoda'!AH71+'K1-K8 EAK'!AH71+'K1-K8 Polg.Hiv'!AH71</f>
        <v>5717</v>
      </c>
    </row>
    <row r="72" spans="1:34">
      <c r="A72" s="469" t="s">
        <v>202</v>
      </c>
      <c r="B72" s="470"/>
      <c r="C72" s="484" t="s">
        <v>203</v>
      </c>
      <c r="D72" s="485"/>
      <c r="E72" s="485"/>
      <c r="F72" s="485"/>
      <c r="G72" s="485"/>
      <c r="H72" s="485"/>
      <c r="I72" s="485"/>
      <c r="J72" s="485"/>
      <c r="K72" s="485"/>
      <c r="L72" s="485"/>
      <c r="M72" s="485"/>
      <c r="N72" s="485"/>
      <c r="O72" s="485"/>
      <c r="P72" s="485"/>
      <c r="Q72" s="485"/>
      <c r="R72" s="485"/>
      <c r="S72" s="485"/>
      <c r="T72" s="485"/>
      <c r="U72" s="485"/>
      <c r="V72" s="485"/>
      <c r="W72" s="485"/>
      <c r="X72" s="485"/>
      <c r="Y72" s="485"/>
      <c r="Z72" s="485"/>
      <c r="AA72" s="485"/>
      <c r="AB72" s="486"/>
      <c r="AC72" s="471" t="s">
        <v>204</v>
      </c>
      <c r="AD72" s="471"/>
      <c r="AE72" s="471"/>
      <c r="AF72" s="471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1596</v>
      </c>
    </row>
    <row r="73" spans="1:34">
      <c r="A73" s="478" t="s">
        <v>205</v>
      </c>
      <c r="B73" s="479"/>
      <c r="C73" s="425" t="s">
        <v>206</v>
      </c>
      <c r="D73" s="426"/>
      <c r="E73" s="426"/>
      <c r="F73" s="426"/>
      <c r="G73" s="426"/>
      <c r="H73" s="426"/>
      <c r="I73" s="426"/>
      <c r="J73" s="426"/>
      <c r="K73" s="426"/>
      <c r="L73" s="426"/>
      <c r="M73" s="426"/>
      <c r="N73" s="426"/>
      <c r="O73" s="426"/>
      <c r="P73" s="426"/>
      <c r="Q73" s="426"/>
      <c r="R73" s="426"/>
      <c r="S73" s="426"/>
      <c r="T73" s="426"/>
      <c r="U73" s="426"/>
      <c r="V73" s="426"/>
      <c r="W73" s="426"/>
      <c r="X73" s="426"/>
      <c r="Y73" s="426"/>
      <c r="Z73" s="426"/>
      <c r="AA73" s="426"/>
      <c r="AB73" s="427"/>
      <c r="AC73" s="480" t="s">
        <v>207</v>
      </c>
      <c r="AD73" s="480"/>
      <c r="AE73" s="480"/>
      <c r="AF73" s="480"/>
      <c r="AG73" s="11">
        <f>'K1-K8 Önkormányzat'!AG74+'K1-K8 M.Óvoda'!AG73+'K1-K8 EAK'!AG73+'K1-K8 Polg.Hiv'!AG73</f>
        <v>1595</v>
      </c>
      <c r="AH73" s="12">
        <f>'K1-K8 Önkormányzat'!AH74+'K1-K8 M.Óvoda'!AH73+'K1-K8 EAK'!AH73+'K1-K8 Polg.Hiv'!AH73</f>
        <v>7335</v>
      </c>
    </row>
    <row r="74" spans="1:34">
      <c r="A74" s="469" t="s">
        <v>208</v>
      </c>
      <c r="B74" s="470"/>
      <c r="C74" s="481" t="s">
        <v>209</v>
      </c>
      <c r="D74" s="482"/>
      <c r="E74" s="482"/>
      <c r="F74" s="482"/>
      <c r="G74" s="482"/>
      <c r="H74" s="482"/>
      <c r="I74" s="482"/>
      <c r="J74" s="482"/>
      <c r="K74" s="482"/>
      <c r="L74" s="482"/>
      <c r="M74" s="482"/>
      <c r="N74" s="482"/>
      <c r="O74" s="482"/>
      <c r="P74" s="482"/>
      <c r="Q74" s="482"/>
      <c r="R74" s="482"/>
      <c r="S74" s="482"/>
      <c r="T74" s="482"/>
      <c r="U74" s="482"/>
      <c r="V74" s="482"/>
      <c r="W74" s="482"/>
      <c r="X74" s="482"/>
      <c r="Y74" s="482"/>
      <c r="Z74" s="482"/>
      <c r="AA74" s="482"/>
      <c r="AB74" s="483"/>
      <c r="AC74" s="471" t="s">
        <v>210</v>
      </c>
      <c r="AD74" s="471"/>
      <c r="AE74" s="471"/>
      <c r="AF74" s="471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69" t="s">
        <v>211</v>
      </c>
      <c r="B75" s="470"/>
      <c r="C75" s="481" t="s">
        <v>212</v>
      </c>
      <c r="D75" s="482"/>
      <c r="E75" s="482"/>
      <c r="F75" s="482"/>
      <c r="G75" s="482"/>
      <c r="H75" s="482"/>
      <c r="I75" s="482"/>
      <c r="J75" s="482"/>
      <c r="K75" s="482"/>
      <c r="L75" s="482"/>
      <c r="M75" s="482"/>
      <c r="N75" s="482"/>
      <c r="O75" s="482"/>
      <c r="P75" s="482"/>
      <c r="Q75" s="482"/>
      <c r="R75" s="482"/>
      <c r="S75" s="482"/>
      <c r="T75" s="482"/>
      <c r="U75" s="482"/>
      <c r="V75" s="482"/>
      <c r="W75" s="482"/>
      <c r="X75" s="482"/>
      <c r="Y75" s="482"/>
      <c r="Z75" s="482"/>
      <c r="AA75" s="482"/>
      <c r="AB75" s="483"/>
      <c r="AC75" s="471" t="s">
        <v>213</v>
      </c>
      <c r="AD75" s="471"/>
      <c r="AE75" s="471"/>
      <c r="AF75" s="471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1240035</v>
      </c>
    </row>
    <row r="76" spans="1:34">
      <c r="A76" s="469" t="s">
        <v>214</v>
      </c>
      <c r="B76" s="470"/>
      <c r="C76" s="481" t="s">
        <v>215</v>
      </c>
      <c r="D76" s="482"/>
      <c r="E76" s="482"/>
      <c r="F76" s="482"/>
      <c r="G76" s="482"/>
      <c r="H76" s="482"/>
      <c r="I76" s="482"/>
      <c r="J76" s="482"/>
      <c r="K76" s="482"/>
      <c r="L76" s="482"/>
      <c r="M76" s="482"/>
      <c r="N76" s="482"/>
      <c r="O76" s="482"/>
      <c r="P76" s="482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3"/>
      <c r="AC76" s="471" t="s">
        <v>216</v>
      </c>
      <c r="AD76" s="471"/>
      <c r="AE76" s="471"/>
      <c r="AF76" s="471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30</v>
      </c>
    </row>
    <row r="77" spans="1:34">
      <c r="A77" s="469" t="s">
        <v>217</v>
      </c>
      <c r="B77" s="470"/>
      <c r="C77" s="481" t="s">
        <v>218</v>
      </c>
      <c r="D77" s="482"/>
      <c r="E77" s="482"/>
      <c r="F77" s="482"/>
      <c r="G77" s="482"/>
      <c r="H77" s="482"/>
      <c r="I77" s="482"/>
      <c r="J77" s="482"/>
      <c r="K77" s="482"/>
      <c r="L77" s="482"/>
      <c r="M77" s="482"/>
      <c r="N77" s="482"/>
      <c r="O77" s="482"/>
      <c r="P77" s="482"/>
      <c r="Q77" s="482"/>
      <c r="R77" s="482"/>
      <c r="S77" s="482"/>
      <c r="T77" s="482"/>
      <c r="U77" s="482"/>
      <c r="V77" s="482"/>
      <c r="W77" s="482"/>
      <c r="X77" s="482"/>
      <c r="Y77" s="482"/>
      <c r="Z77" s="482"/>
      <c r="AA77" s="482"/>
      <c r="AB77" s="483"/>
      <c r="AC77" s="471" t="s">
        <v>219</v>
      </c>
      <c r="AD77" s="471"/>
      <c r="AE77" s="471"/>
      <c r="AF77" s="471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652</v>
      </c>
    </row>
    <row r="78" spans="1:34">
      <c r="A78" s="469" t="s">
        <v>220</v>
      </c>
      <c r="B78" s="470"/>
      <c r="C78" s="388" t="s">
        <v>221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471" t="s">
        <v>222</v>
      </c>
      <c r="AD78" s="471"/>
      <c r="AE78" s="471"/>
      <c r="AF78" s="471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69" t="s">
        <v>223</v>
      </c>
      <c r="B79" s="470"/>
      <c r="C79" s="388" t="s">
        <v>224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90"/>
      <c r="AC79" s="471" t="s">
        <v>225</v>
      </c>
      <c r="AD79" s="471"/>
      <c r="AE79" s="471"/>
      <c r="AF79" s="471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69" t="s">
        <v>226</v>
      </c>
      <c r="B80" s="470"/>
      <c r="C80" s="388" t="s">
        <v>227</v>
      </c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  <c r="AA80" s="389"/>
      <c r="AB80" s="390"/>
      <c r="AC80" s="471" t="s">
        <v>228</v>
      </c>
      <c r="AD80" s="471"/>
      <c r="AE80" s="471"/>
      <c r="AF80" s="471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337152</v>
      </c>
    </row>
    <row r="81" spans="1:34">
      <c r="A81" s="478" t="s">
        <v>229</v>
      </c>
      <c r="B81" s="479"/>
      <c r="C81" s="418" t="s">
        <v>230</v>
      </c>
      <c r="D81" s="419"/>
      <c r="E81" s="419"/>
      <c r="F81" s="419"/>
      <c r="G81" s="419"/>
      <c r="H81" s="419"/>
      <c r="I81" s="419"/>
      <c r="J81" s="419"/>
      <c r="K81" s="419"/>
      <c r="L81" s="419"/>
      <c r="M81" s="419"/>
      <c r="N81" s="419"/>
      <c r="O81" s="419"/>
      <c r="P81" s="419"/>
      <c r="Q81" s="419"/>
      <c r="R81" s="419"/>
      <c r="S81" s="419"/>
      <c r="T81" s="419"/>
      <c r="U81" s="419"/>
      <c r="V81" s="419"/>
      <c r="W81" s="419"/>
      <c r="X81" s="419"/>
      <c r="Y81" s="419"/>
      <c r="Z81" s="419"/>
      <c r="AA81" s="419"/>
      <c r="AB81" s="420"/>
      <c r="AC81" s="480" t="s">
        <v>231</v>
      </c>
      <c r="AD81" s="480"/>
      <c r="AE81" s="480"/>
      <c r="AF81" s="480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1577869</v>
      </c>
    </row>
    <row r="82" spans="1:34">
      <c r="A82" s="469" t="s">
        <v>232</v>
      </c>
      <c r="B82" s="470"/>
      <c r="C82" s="421" t="s">
        <v>233</v>
      </c>
      <c r="D82" s="422"/>
      <c r="E82" s="422"/>
      <c r="F82" s="422"/>
      <c r="G82" s="422"/>
      <c r="H82" s="422"/>
      <c r="I82" s="422"/>
      <c r="J82" s="422"/>
      <c r="K82" s="422"/>
      <c r="L82" s="422"/>
      <c r="M82" s="422"/>
      <c r="N82" s="422"/>
      <c r="O82" s="422"/>
      <c r="P82" s="422"/>
      <c r="Q82" s="422"/>
      <c r="R82" s="422"/>
      <c r="S82" s="422"/>
      <c r="T82" s="422"/>
      <c r="U82" s="422"/>
      <c r="V82" s="422"/>
      <c r="W82" s="422"/>
      <c r="X82" s="422"/>
      <c r="Y82" s="422"/>
      <c r="Z82" s="422"/>
      <c r="AA82" s="422"/>
      <c r="AB82" s="423"/>
      <c r="AC82" s="471" t="s">
        <v>234</v>
      </c>
      <c r="AD82" s="471"/>
      <c r="AE82" s="471"/>
      <c r="AF82" s="471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38005</v>
      </c>
    </row>
    <row r="83" spans="1:34">
      <c r="A83" s="469" t="s">
        <v>235</v>
      </c>
      <c r="B83" s="470"/>
      <c r="C83" s="421" t="s">
        <v>236</v>
      </c>
      <c r="D83" s="422"/>
      <c r="E83" s="422"/>
      <c r="F83" s="422"/>
      <c r="G83" s="422"/>
      <c r="H83" s="422"/>
      <c r="I83" s="422"/>
      <c r="J83" s="422"/>
      <c r="K83" s="422"/>
      <c r="L83" s="422"/>
      <c r="M83" s="422"/>
      <c r="N83" s="422"/>
      <c r="O83" s="422"/>
      <c r="P83" s="422"/>
      <c r="Q83" s="422"/>
      <c r="R83" s="422"/>
      <c r="S83" s="422"/>
      <c r="T83" s="422"/>
      <c r="U83" s="422"/>
      <c r="V83" s="422"/>
      <c r="W83" s="422"/>
      <c r="X83" s="422"/>
      <c r="Y83" s="422"/>
      <c r="Z83" s="422"/>
      <c r="AA83" s="422"/>
      <c r="AB83" s="423"/>
      <c r="AC83" s="471" t="s">
        <v>237</v>
      </c>
      <c r="AD83" s="471"/>
      <c r="AE83" s="471"/>
      <c r="AF83" s="471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69" t="s">
        <v>238</v>
      </c>
      <c r="B84" s="470"/>
      <c r="C84" s="421" t="s">
        <v>239</v>
      </c>
      <c r="D84" s="422"/>
      <c r="E84" s="422"/>
      <c r="F84" s="422"/>
      <c r="G84" s="422"/>
      <c r="H84" s="422"/>
      <c r="I84" s="422"/>
      <c r="J84" s="422"/>
      <c r="K84" s="422"/>
      <c r="L84" s="422"/>
      <c r="M84" s="422"/>
      <c r="N84" s="422"/>
      <c r="O84" s="422"/>
      <c r="P84" s="422"/>
      <c r="Q84" s="422"/>
      <c r="R84" s="422"/>
      <c r="S84" s="422"/>
      <c r="T84" s="422"/>
      <c r="U84" s="422"/>
      <c r="V84" s="422"/>
      <c r="W84" s="422"/>
      <c r="X84" s="422"/>
      <c r="Y84" s="422"/>
      <c r="Z84" s="422"/>
      <c r="AA84" s="422"/>
      <c r="AB84" s="423"/>
      <c r="AC84" s="471" t="s">
        <v>240</v>
      </c>
      <c r="AD84" s="471"/>
      <c r="AE84" s="471"/>
      <c r="AF84" s="471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100</v>
      </c>
    </row>
    <row r="85" spans="1:34">
      <c r="A85" s="469" t="s">
        <v>241</v>
      </c>
      <c r="B85" s="470"/>
      <c r="C85" s="421" t="s">
        <v>242</v>
      </c>
      <c r="D85" s="422"/>
      <c r="E85" s="422"/>
      <c r="F85" s="422"/>
      <c r="G85" s="422"/>
      <c r="H85" s="422"/>
      <c r="I85" s="422"/>
      <c r="J85" s="422"/>
      <c r="K85" s="422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422"/>
      <c r="X85" s="422"/>
      <c r="Y85" s="422"/>
      <c r="Z85" s="422"/>
      <c r="AA85" s="422"/>
      <c r="AB85" s="423"/>
      <c r="AC85" s="471" t="s">
        <v>243</v>
      </c>
      <c r="AD85" s="471"/>
      <c r="AE85" s="471"/>
      <c r="AF85" s="471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8320</v>
      </c>
    </row>
    <row r="86" spans="1:34">
      <c r="A86" s="478" t="s">
        <v>244</v>
      </c>
      <c r="B86" s="479"/>
      <c r="C86" s="425" t="s">
        <v>245</v>
      </c>
      <c r="D86" s="426"/>
      <c r="E86" s="426"/>
      <c r="F86" s="426"/>
      <c r="G86" s="426"/>
      <c r="H86" s="426"/>
      <c r="I86" s="426"/>
      <c r="J86" s="426"/>
      <c r="K86" s="426"/>
      <c r="L86" s="426"/>
      <c r="M86" s="426"/>
      <c r="N86" s="426"/>
      <c r="O86" s="426"/>
      <c r="P86" s="426"/>
      <c r="Q86" s="426"/>
      <c r="R86" s="426"/>
      <c r="S86" s="426"/>
      <c r="T86" s="426"/>
      <c r="U86" s="426"/>
      <c r="V86" s="426"/>
      <c r="W86" s="426"/>
      <c r="X86" s="426"/>
      <c r="Y86" s="426"/>
      <c r="Z86" s="426"/>
      <c r="AA86" s="426"/>
      <c r="AB86" s="427"/>
      <c r="AC86" s="480" t="s">
        <v>246</v>
      </c>
      <c r="AD86" s="480"/>
      <c r="AE86" s="480"/>
      <c r="AF86" s="480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46425</v>
      </c>
    </row>
    <row r="87" spans="1:34">
      <c r="A87" s="469" t="s">
        <v>247</v>
      </c>
      <c r="B87" s="470"/>
      <c r="C87" s="421" t="s">
        <v>248</v>
      </c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/>
      <c r="Y87" s="422"/>
      <c r="Z87" s="422"/>
      <c r="AA87" s="422"/>
      <c r="AB87" s="423"/>
      <c r="AC87" s="471" t="s">
        <v>249</v>
      </c>
      <c r="AD87" s="471"/>
      <c r="AE87" s="471"/>
      <c r="AF87" s="471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69" t="s">
        <v>250</v>
      </c>
      <c r="B88" s="470"/>
      <c r="C88" s="421" t="s">
        <v>251</v>
      </c>
      <c r="D88" s="422"/>
      <c r="E88" s="422"/>
      <c r="F88" s="422"/>
      <c r="G88" s="422"/>
      <c r="H88" s="422"/>
      <c r="I88" s="422"/>
      <c r="J88" s="422"/>
      <c r="K88" s="422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/>
      <c r="Y88" s="422"/>
      <c r="Z88" s="422"/>
      <c r="AA88" s="422"/>
      <c r="AB88" s="423"/>
      <c r="AC88" s="471" t="s">
        <v>252</v>
      </c>
      <c r="AD88" s="471"/>
      <c r="AE88" s="471"/>
      <c r="AF88" s="471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69" t="s">
        <v>253</v>
      </c>
      <c r="B89" s="470"/>
      <c r="C89" s="421" t="s">
        <v>254</v>
      </c>
      <c r="D89" s="422"/>
      <c r="E89" s="422"/>
      <c r="F89" s="422"/>
      <c r="G89" s="422"/>
      <c r="H89" s="422"/>
      <c r="I89" s="422"/>
      <c r="J89" s="422"/>
      <c r="K89" s="422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/>
      <c r="Y89" s="422"/>
      <c r="Z89" s="422"/>
      <c r="AA89" s="422"/>
      <c r="AB89" s="423"/>
      <c r="AC89" s="471" t="s">
        <v>255</v>
      </c>
      <c r="AD89" s="471"/>
      <c r="AE89" s="471"/>
      <c r="AF89" s="471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69" t="s">
        <v>256</v>
      </c>
      <c r="B90" s="470"/>
      <c r="C90" s="421" t="s">
        <v>257</v>
      </c>
      <c r="D90" s="422"/>
      <c r="E90" s="422"/>
      <c r="F90" s="422"/>
      <c r="G90" s="422"/>
      <c r="H90" s="422"/>
      <c r="I90" s="422"/>
      <c r="J90" s="422"/>
      <c r="K90" s="422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/>
      <c r="Y90" s="422"/>
      <c r="Z90" s="422"/>
      <c r="AA90" s="422"/>
      <c r="AB90" s="423"/>
      <c r="AC90" s="471" t="s">
        <v>258</v>
      </c>
      <c r="AD90" s="471"/>
      <c r="AE90" s="471"/>
      <c r="AF90" s="471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69" t="s">
        <v>259</v>
      </c>
      <c r="B91" s="470"/>
      <c r="C91" s="421" t="s">
        <v>260</v>
      </c>
      <c r="D91" s="422"/>
      <c r="E91" s="422"/>
      <c r="F91" s="422"/>
      <c r="G91" s="422"/>
      <c r="H91" s="422"/>
      <c r="I91" s="422"/>
      <c r="J91" s="422"/>
      <c r="K91" s="422"/>
      <c r="L91" s="422"/>
      <c r="M91" s="422"/>
      <c r="N91" s="422"/>
      <c r="O91" s="422"/>
      <c r="P91" s="422"/>
      <c r="Q91" s="422"/>
      <c r="R91" s="422"/>
      <c r="S91" s="422"/>
      <c r="T91" s="422"/>
      <c r="U91" s="422"/>
      <c r="V91" s="422"/>
      <c r="W91" s="422"/>
      <c r="X91" s="422"/>
      <c r="Y91" s="422"/>
      <c r="Z91" s="422"/>
      <c r="AA91" s="422"/>
      <c r="AB91" s="423"/>
      <c r="AC91" s="471" t="s">
        <v>261</v>
      </c>
      <c r="AD91" s="471"/>
      <c r="AE91" s="471"/>
      <c r="AF91" s="471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69" t="s">
        <v>262</v>
      </c>
      <c r="B92" s="470"/>
      <c r="C92" s="421" t="s">
        <v>263</v>
      </c>
      <c r="D92" s="422"/>
      <c r="E92" s="422"/>
      <c r="F92" s="422"/>
      <c r="G92" s="422"/>
      <c r="H92" s="422"/>
      <c r="I92" s="422"/>
      <c r="J92" s="422"/>
      <c r="K92" s="422"/>
      <c r="L92" s="422"/>
      <c r="M92" s="422"/>
      <c r="N92" s="422"/>
      <c r="O92" s="422"/>
      <c r="P92" s="422"/>
      <c r="Q92" s="422"/>
      <c r="R92" s="422"/>
      <c r="S92" s="422"/>
      <c r="T92" s="422"/>
      <c r="U92" s="422"/>
      <c r="V92" s="422"/>
      <c r="W92" s="422"/>
      <c r="X92" s="422"/>
      <c r="Y92" s="422"/>
      <c r="Z92" s="422"/>
      <c r="AA92" s="422"/>
      <c r="AB92" s="423"/>
      <c r="AC92" s="471" t="s">
        <v>264</v>
      </c>
      <c r="AD92" s="471"/>
      <c r="AE92" s="471"/>
      <c r="AF92" s="471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69" t="s">
        <v>265</v>
      </c>
      <c r="B93" s="470"/>
      <c r="C93" s="421" t="s">
        <v>266</v>
      </c>
      <c r="D93" s="422"/>
      <c r="E93" s="422"/>
      <c r="F93" s="422"/>
      <c r="G93" s="422"/>
      <c r="H93" s="422"/>
      <c r="I93" s="422"/>
      <c r="J93" s="422"/>
      <c r="K93" s="422"/>
      <c r="L93" s="422"/>
      <c r="M93" s="422"/>
      <c r="N93" s="422"/>
      <c r="O93" s="422"/>
      <c r="P93" s="422"/>
      <c r="Q93" s="422"/>
      <c r="R93" s="422"/>
      <c r="S93" s="422"/>
      <c r="T93" s="422"/>
      <c r="U93" s="422"/>
      <c r="V93" s="422"/>
      <c r="W93" s="422"/>
      <c r="X93" s="422"/>
      <c r="Y93" s="422"/>
      <c r="Z93" s="422"/>
      <c r="AA93" s="422"/>
      <c r="AB93" s="423"/>
      <c r="AC93" s="471" t="s">
        <v>267</v>
      </c>
      <c r="AD93" s="471"/>
      <c r="AE93" s="471"/>
      <c r="AF93" s="471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69" t="s">
        <v>268</v>
      </c>
      <c r="B94" s="470"/>
      <c r="C94" s="421" t="s">
        <v>269</v>
      </c>
      <c r="D94" s="422"/>
      <c r="E94" s="422"/>
      <c r="F94" s="422"/>
      <c r="G94" s="422"/>
      <c r="H94" s="422"/>
      <c r="I94" s="422"/>
      <c r="J94" s="422"/>
      <c r="K94" s="422"/>
      <c r="L94" s="422"/>
      <c r="M94" s="422"/>
      <c r="N94" s="422"/>
      <c r="O94" s="422"/>
      <c r="P94" s="422"/>
      <c r="Q94" s="422"/>
      <c r="R94" s="422"/>
      <c r="S94" s="422"/>
      <c r="T94" s="422"/>
      <c r="U94" s="422"/>
      <c r="V94" s="422"/>
      <c r="W94" s="422"/>
      <c r="X94" s="422"/>
      <c r="Y94" s="422"/>
      <c r="Z94" s="422"/>
      <c r="AA94" s="422"/>
      <c r="AB94" s="423"/>
      <c r="AC94" s="471" t="s">
        <v>270</v>
      </c>
      <c r="AD94" s="471"/>
      <c r="AE94" s="471"/>
      <c r="AF94" s="471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472" t="s">
        <v>271</v>
      </c>
      <c r="B95" s="473"/>
      <c r="C95" s="474" t="s">
        <v>272</v>
      </c>
      <c r="D95" s="475"/>
      <c r="E95" s="475"/>
      <c r="F95" s="475"/>
      <c r="G95" s="475"/>
      <c r="H95" s="475"/>
      <c r="I95" s="475"/>
      <c r="J95" s="475"/>
      <c r="K95" s="475"/>
      <c r="L95" s="475"/>
      <c r="M95" s="475"/>
      <c r="N95" s="475"/>
      <c r="O95" s="475"/>
      <c r="P95" s="475"/>
      <c r="Q95" s="475"/>
      <c r="R95" s="475"/>
      <c r="S95" s="475"/>
      <c r="T95" s="475"/>
      <c r="U95" s="475"/>
      <c r="V95" s="475"/>
      <c r="W95" s="475"/>
      <c r="X95" s="475"/>
      <c r="Y95" s="475"/>
      <c r="Z95" s="475"/>
      <c r="AA95" s="475"/>
      <c r="AB95" s="476"/>
      <c r="AC95" s="477" t="s">
        <v>273</v>
      </c>
      <c r="AD95" s="477"/>
      <c r="AE95" s="477"/>
      <c r="AF95" s="477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465" t="s">
        <v>274</v>
      </c>
      <c r="B96" s="466"/>
      <c r="C96" s="434" t="s">
        <v>275</v>
      </c>
      <c r="D96" s="435"/>
      <c r="E96" s="435"/>
      <c r="F96" s="435"/>
      <c r="G96" s="435"/>
      <c r="H96" s="435"/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  <c r="W96" s="435"/>
      <c r="X96" s="435"/>
      <c r="Y96" s="435"/>
      <c r="Z96" s="435"/>
      <c r="AA96" s="435"/>
      <c r="AB96" s="456"/>
      <c r="AC96" s="467" t="s">
        <v>276</v>
      </c>
      <c r="AD96" s="467"/>
      <c r="AE96" s="467"/>
      <c r="AF96" s="468"/>
      <c r="AG96" s="45">
        <f>'K1-K8 Önkormányzat'!AG97+'K1-K8 M.Óvoda'!AG96+'K1-K8 EAK'!AG96+'K1-K8 Polg.Hiv'!AG96+9092</f>
        <v>1891030</v>
      </c>
      <c r="AH96" s="21">
        <f>'K1-K8 Önkormányzat'!AH97+'K1-K8 M.Óvoda'!AH96+'K1-K8 EAK'!AH96+'K1-K8 Polg.Hiv'!AH96</f>
        <v>1946090</v>
      </c>
    </row>
  </sheetData>
  <mergeCells count="283"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10/2015.(VI.19.)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C4" sqref="C4:AB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391" t="s">
        <v>1057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3"/>
    </row>
    <row r="2" spans="1:34" ht="15.75">
      <c r="A2" s="408" t="s">
        <v>334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</row>
    <row r="3" spans="1:34">
      <c r="A3" s="403"/>
      <c r="B3" s="404"/>
      <c r="C3" s="404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/>
      <c r="V3" s="404"/>
      <c r="W3" s="404"/>
      <c r="X3" s="404"/>
      <c r="Y3" s="404"/>
      <c r="Z3" s="404"/>
      <c r="AA3" s="404"/>
      <c r="AB3" s="404"/>
      <c r="AC3" s="404"/>
      <c r="AD3" s="404"/>
      <c r="AE3" s="404"/>
      <c r="AF3" s="404"/>
      <c r="AG3" s="447" t="s">
        <v>279</v>
      </c>
      <c r="AH3" s="447"/>
    </row>
    <row r="4" spans="1:34" ht="42.75" customHeight="1">
      <c r="A4" s="366" t="s">
        <v>1</v>
      </c>
      <c r="B4" s="367"/>
      <c r="C4" s="405" t="s">
        <v>2</v>
      </c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7" t="s">
        <v>3</v>
      </c>
      <c r="AD4" s="406"/>
      <c r="AE4" s="406"/>
      <c r="AF4" s="406"/>
      <c r="AG4" s="333" t="s">
        <v>277</v>
      </c>
      <c r="AH4" s="334" t="s">
        <v>1064</v>
      </c>
    </row>
    <row r="5" spans="1:34">
      <c r="A5" s="448" t="s">
        <v>4</v>
      </c>
      <c r="B5" s="449"/>
      <c r="C5" s="372" t="s">
        <v>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2" t="s">
        <v>6</v>
      </c>
      <c r="AD5" s="373"/>
      <c r="AE5" s="373"/>
      <c r="AF5" s="374"/>
      <c r="AG5" s="9" t="s">
        <v>280</v>
      </c>
      <c r="AH5" s="10" t="s">
        <v>281</v>
      </c>
    </row>
    <row r="6" spans="1:34">
      <c r="A6" s="384" t="s">
        <v>7</v>
      </c>
      <c r="B6" s="424"/>
      <c r="C6" s="421" t="s">
        <v>288</v>
      </c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/>
      <c r="Y6" s="422"/>
      <c r="Z6" s="422"/>
      <c r="AA6" s="422"/>
      <c r="AB6" s="423"/>
      <c r="AC6" s="385" t="s">
        <v>289</v>
      </c>
      <c r="AD6" s="386"/>
      <c r="AE6" s="386"/>
      <c r="AF6" s="386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84" t="s">
        <v>10</v>
      </c>
      <c r="B7" s="424"/>
      <c r="C7" s="421" t="s">
        <v>290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3"/>
      <c r="AC7" s="385" t="s">
        <v>291</v>
      </c>
      <c r="AD7" s="386"/>
      <c r="AE7" s="386"/>
      <c r="AF7" s="386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84" t="s">
        <v>13</v>
      </c>
      <c r="B8" s="424"/>
      <c r="C8" s="421" t="s">
        <v>292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3"/>
      <c r="AC8" s="385" t="s">
        <v>293</v>
      </c>
      <c r="AD8" s="386"/>
      <c r="AE8" s="386"/>
      <c r="AF8" s="386"/>
      <c r="AG8" s="11">
        <f>'K9 Önkormányzat'!AG9+'K9 M.Óvoda'!AG9+'K9 EAK'!AG9+'K9 Polg.Hiv'!AG9</f>
        <v>1620</v>
      </c>
      <c r="AH8" s="12">
        <f>'K9 Önkormányzat'!AH9+'K9 M.Óvoda'!AH9+'K9 EAK'!AH9+'K9 Polg.Hiv'!AH9</f>
        <v>0</v>
      </c>
    </row>
    <row r="9" spans="1:34">
      <c r="A9" s="413" t="s">
        <v>16</v>
      </c>
      <c r="B9" s="428"/>
      <c r="C9" s="425" t="s">
        <v>294</v>
      </c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O9" s="426"/>
      <c r="P9" s="426"/>
      <c r="Q9" s="426"/>
      <c r="R9" s="426"/>
      <c r="S9" s="426"/>
      <c r="T9" s="426"/>
      <c r="U9" s="426"/>
      <c r="V9" s="426"/>
      <c r="W9" s="426"/>
      <c r="X9" s="426"/>
      <c r="Y9" s="426"/>
      <c r="Z9" s="426"/>
      <c r="AA9" s="426"/>
      <c r="AB9" s="427"/>
      <c r="AC9" s="415" t="s">
        <v>295</v>
      </c>
      <c r="AD9" s="416"/>
      <c r="AE9" s="416"/>
      <c r="AF9" s="416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0</v>
      </c>
    </row>
    <row r="10" spans="1:34">
      <c r="A10" s="384" t="s">
        <v>19</v>
      </c>
      <c r="B10" s="424"/>
      <c r="C10" s="450" t="s">
        <v>296</v>
      </c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1"/>
      <c r="Z10" s="451"/>
      <c r="AA10" s="451"/>
      <c r="AB10" s="452"/>
      <c r="AC10" s="385" t="s">
        <v>297</v>
      </c>
      <c r="AD10" s="386"/>
      <c r="AE10" s="386"/>
      <c r="AF10" s="386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84" t="s">
        <v>22</v>
      </c>
      <c r="B11" s="424"/>
      <c r="C11" s="450" t="s">
        <v>298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2"/>
      <c r="AC11" s="385" t="s">
        <v>299</v>
      </c>
      <c r="AD11" s="386"/>
      <c r="AE11" s="386"/>
      <c r="AF11" s="386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84" t="s">
        <v>25</v>
      </c>
      <c r="B12" s="424"/>
      <c r="C12" s="421" t="s">
        <v>300</v>
      </c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3"/>
      <c r="AC12" s="385" t="s">
        <v>301</v>
      </c>
      <c r="AD12" s="386"/>
      <c r="AE12" s="386"/>
      <c r="AF12" s="386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84" t="s">
        <v>28</v>
      </c>
      <c r="B13" s="424"/>
      <c r="C13" s="421" t="s">
        <v>302</v>
      </c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3"/>
      <c r="AC13" s="385" t="s">
        <v>303</v>
      </c>
      <c r="AD13" s="386"/>
      <c r="AE13" s="386"/>
      <c r="AF13" s="386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413" t="s">
        <v>31</v>
      </c>
      <c r="B14" s="428"/>
      <c r="C14" s="453" t="s">
        <v>304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  <c r="P14" s="454"/>
      <c r="Q14" s="454"/>
      <c r="R14" s="454"/>
      <c r="S14" s="454"/>
      <c r="T14" s="454"/>
      <c r="U14" s="454"/>
      <c r="V14" s="454"/>
      <c r="W14" s="454"/>
      <c r="X14" s="454"/>
      <c r="Y14" s="454"/>
      <c r="Z14" s="454"/>
      <c r="AA14" s="454"/>
      <c r="AB14" s="455"/>
      <c r="AC14" s="415" t="s">
        <v>305</v>
      </c>
      <c r="AD14" s="416"/>
      <c r="AE14" s="416"/>
      <c r="AF14" s="416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84" t="s">
        <v>34</v>
      </c>
      <c r="B15" s="424"/>
      <c r="C15" s="450" t="s">
        <v>306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5" t="s">
        <v>307</v>
      </c>
      <c r="AD15" s="386"/>
      <c r="AE15" s="386"/>
      <c r="AF15" s="386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84" t="s">
        <v>37</v>
      </c>
      <c r="B16" s="424"/>
      <c r="C16" s="450" t="s">
        <v>308</v>
      </c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451"/>
      <c r="Z16" s="451"/>
      <c r="AA16" s="451"/>
      <c r="AB16" s="452"/>
      <c r="AC16" s="385" t="s">
        <v>309</v>
      </c>
      <c r="AD16" s="386"/>
      <c r="AE16" s="386"/>
      <c r="AF16" s="386"/>
      <c r="AG16" s="11">
        <f>'K9 Önkormányzat'!AG17+'K9 M.Óvoda'!AG17+'K9 EAK'!AG17+'K9 Polg.Hiv'!AG17</f>
        <v>0</v>
      </c>
      <c r="AH16" s="12">
        <f>'K9 Önkormányzat'!AH17+'K9 M.Óvoda'!AH17+'K9 EAK'!AH17+'K9 Polg.Hiv'!AH17</f>
        <v>1828</v>
      </c>
    </row>
    <row r="17" spans="1:34">
      <c r="A17" s="384" t="s">
        <v>40</v>
      </c>
      <c r="B17" s="424"/>
      <c r="C17" s="450" t="s">
        <v>310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2"/>
      <c r="AC17" s="385" t="s">
        <v>311</v>
      </c>
      <c r="AD17" s="386"/>
      <c r="AE17" s="386"/>
      <c r="AF17" s="386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129662</v>
      </c>
    </row>
    <row r="18" spans="1:34">
      <c r="A18" s="384" t="s">
        <v>43</v>
      </c>
      <c r="B18" s="424"/>
      <c r="C18" s="450" t="s">
        <v>312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385" t="s">
        <v>313</v>
      </c>
      <c r="AD18" s="386"/>
      <c r="AE18" s="386"/>
      <c r="AF18" s="386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84" t="s">
        <v>46</v>
      </c>
      <c r="B19" s="424"/>
      <c r="C19" s="450" t="s">
        <v>314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385" t="s">
        <v>315</v>
      </c>
      <c r="AD19" s="386"/>
      <c r="AE19" s="386"/>
      <c r="AF19" s="386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84" t="s">
        <v>49</v>
      </c>
      <c r="B20" s="424"/>
      <c r="C20" s="450" t="s">
        <v>316</v>
      </c>
      <c r="D20" s="451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2"/>
      <c r="AC20" s="385" t="s">
        <v>317</v>
      </c>
      <c r="AD20" s="386"/>
      <c r="AE20" s="386"/>
      <c r="AF20" s="386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413" t="s">
        <v>52</v>
      </c>
      <c r="B21" s="428"/>
      <c r="C21" s="453" t="s">
        <v>318</v>
      </c>
      <c r="D21" s="454"/>
      <c r="E21" s="454"/>
      <c r="F21" s="454"/>
      <c r="G21" s="454"/>
      <c r="H21" s="454"/>
      <c r="I21" s="454"/>
      <c r="J21" s="454"/>
      <c r="K21" s="454"/>
      <c r="L21" s="454"/>
      <c r="M21" s="454"/>
      <c r="N21" s="454"/>
      <c r="O21" s="454"/>
      <c r="P21" s="454"/>
      <c r="Q21" s="454"/>
      <c r="R21" s="454"/>
      <c r="S21" s="454"/>
      <c r="T21" s="454"/>
      <c r="U21" s="454"/>
      <c r="V21" s="454"/>
      <c r="W21" s="454"/>
      <c r="X21" s="454"/>
      <c r="Y21" s="454"/>
      <c r="Z21" s="454"/>
      <c r="AA21" s="454"/>
      <c r="AB21" s="455"/>
      <c r="AC21" s="415" t="s">
        <v>319</v>
      </c>
      <c r="AD21" s="416"/>
      <c r="AE21" s="416"/>
      <c r="AF21" s="416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131490</v>
      </c>
    </row>
    <row r="22" spans="1:34">
      <c r="A22" s="384" t="s">
        <v>55</v>
      </c>
      <c r="B22" s="424"/>
      <c r="C22" s="450" t="s">
        <v>320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5" t="s">
        <v>321</v>
      </c>
      <c r="AD22" s="386"/>
      <c r="AE22" s="386"/>
      <c r="AF22" s="386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84" t="s">
        <v>58</v>
      </c>
      <c r="B23" s="424"/>
      <c r="C23" s="421" t="s">
        <v>322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385" t="s">
        <v>323</v>
      </c>
      <c r="AD23" s="386"/>
      <c r="AE23" s="386"/>
      <c r="AF23" s="386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84" t="s">
        <v>61</v>
      </c>
      <c r="B24" s="424"/>
      <c r="C24" s="450" t="s">
        <v>324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385" t="s">
        <v>325</v>
      </c>
      <c r="AD24" s="386"/>
      <c r="AE24" s="386"/>
      <c r="AF24" s="386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84" t="s">
        <v>64</v>
      </c>
      <c r="B25" s="424"/>
      <c r="C25" s="450" t="s">
        <v>326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385" t="s">
        <v>327</v>
      </c>
      <c r="AD25" s="386"/>
      <c r="AE25" s="386"/>
      <c r="AF25" s="386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413" t="s">
        <v>67</v>
      </c>
      <c r="B26" s="428"/>
      <c r="C26" s="453" t="s">
        <v>328</v>
      </c>
      <c r="D26" s="454"/>
      <c r="E26" s="454"/>
      <c r="F26" s="454"/>
      <c r="G26" s="454"/>
      <c r="H26" s="454"/>
      <c r="I26" s="454"/>
      <c r="J26" s="454"/>
      <c r="K26" s="454"/>
      <c r="L26" s="454"/>
      <c r="M26" s="454"/>
      <c r="N26" s="454"/>
      <c r="O26" s="454"/>
      <c r="P26" s="454"/>
      <c r="Q26" s="454"/>
      <c r="R26" s="454"/>
      <c r="S26" s="454"/>
      <c r="T26" s="454"/>
      <c r="U26" s="454"/>
      <c r="V26" s="454"/>
      <c r="W26" s="454"/>
      <c r="X26" s="454"/>
      <c r="Y26" s="454"/>
      <c r="Z26" s="454"/>
      <c r="AA26" s="454"/>
      <c r="AB26" s="455"/>
      <c r="AC26" s="415" t="s">
        <v>329</v>
      </c>
      <c r="AD26" s="416"/>
      <c r="AE26" s="416"/>
      <c r="AF26" s="416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57" t="s">
        <v>70</v>
      </c>
      <c r="B27" s="458"/>
      <c r="C27" s="459" t="s">
        <v>330</v>
      </c>
      <c r="D27" s="460"/>
      <c r="E27" s="460"/>
      <c r="F27" s="460"/>
      <c r="G27" s="460"/>
      <c r="H27" s="460"/>
      <c r="I27" s="460"/>
      <c r="J27" s="460"/>
      <c r="K27" s="460"/>
      <c r="L27" s="460"/>
      <c r="M27" s="460"/>
      <c r="N27" s="460"/>
      <c r="O27" s="460"/>
      <c r="P27" s="460"/>
      <c r="Q27" s="460"/>
      <c r="R27" s="460"/>
      <c r="S27" s="460"/>
      <c r="T27" s="460"/>
      <c r="U27" s="460"/>
      <c r="V27" s="460"/>
      <c r="W27" s="460"/>
      <c r="X27" s="460"/>
      <c r="Y27" s="460"/>
      <c r="Z27" s="460"/>
      <c r="AA27" s="460"/>
      <c r="AB27" s="461"/>
      <c r="AC27" s="462" t="s">
        <v>331</v>
      </c>
      <c r="AD27" s="463"/>
      <c r="AE27" s="463"/>
      <c r="AF27" s="463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29" t="s">
        <v>73</v>
      </c>
      <c r="B28" s="430"/>
      <c r="C28" s="434" t="s">
        <v>332</v>
      </c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  <c r="W28" s="435"/>
      <c r="X28" s="435"/>
      <c r="Y28" s="435"/>
      <c r="Z28" s="435"/>
      <c r="AA28" s="435"/>
      <c r="AB28" s="456"/>
      <c r="AC28" s="431" t="s">
        <v>333</v>
      </c>
      <c r="AD28" s="432"/>
      <c r="AE28" s="432"/>
      <c r="AF28" s="432"/>
      <c r="AG28" s="45">
        <f>'K9 Önkormányzat'!AG29+'K9 M.Óvoda'!AG29+'K9 EAK'!AG29+'K9 Polg.Hiv'!AG29</f>
        <v>153108</v>
      </c>
      <c r="AH28" s="21">
        <f>'K9 Önkormányzat'!AH29+'K9 M.Óvoda'!AH29+'K9 EAK'!AH29+'K9 Polg.Hiv'!AH29</f>
        <v>131490</v>
      </c>
    </row>
  </sheetData>
  <mergeCells count="79"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</mergeCells>
  <pageMargins left="0.7" right="0.7" top="0.75" bottom="0.75" header="0.3" footer="0.3"/>
  <pageSetup paperSize="9" scale="89" orientation="portrait" r:id="rId1"/>
  <headerFooter>
    <oddHeader xml:space="preserve">&amp;L5.sz.melléklet a 10/2015.(VI.19.)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6" sqref="B6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5" t="s">
        <v>370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7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18" t="s">
        <v>1058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20"/>
    </row>
    <row r="3" spans="1:70" s="1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>
        <f>'Szem.jutt. Önkormányzat'!C5+'Szem.jutt. M.Óvoda'!C6+'Szem.jutt. EAK'!C6+'Szem.jutt. Polg.Hiv'!C6</f>
        <v>1</v>
      </c>
      <c r="D5" s="38">
        <f>'Szem.jutt. Önkormányzat'!D5+'Szem.jutt. M.Óvoda'!D6+'Szem.jutt. EAK'!D6+'Szem.jutt. Polg.Hiv'!D6</f>
        <v>4384</v>
      </c>
      <c r="E5" s="38">
        <f>'Szem.jutt. Önkormányzat'!E5+'Szem.jutt. M.Óvoda'!E6+'Szem.jutt. EAK'!E6+'Szem.jutt. Polg.Hiv'!E6</f>
        <v>0</v>
      </c>
      <c r="F5" s="38">
        <f>'Szem.jutt. Önkormányzat'!F5+'Szem.jutt. M.Óvoda'!F6+'Szem.jutt. EAK'!F6+'Szem.jutt. Polg.Hiv'!F6</f>
        <v>0</v>
      </c>
      <c r="G5" s="38">
        <f>'Szem.jutt. Önkormányzat'!G5+'Szem.jutt. M.Óvoda'!G6+'Szem.jutt. EAK'!G6+'Szem.jutt. Polg.Hiv'!G6</f>
        <v>0</v>
      </c>
      <c r="H5" s="38">
        <f>'Szem.jutt. Önkormányzat'!H5+'Szem.jutt. M.Óvoda'!H6+'Szem.jutt. EAK'!H6+'Szem.jutt. Polg.Hiv'!H6</f>
        <v>142</v>
      </c>
      <c r="I5" s="38">
        <f>'Szem.jutt. Önkormányzat'!I5+'Szem.jutt. M.Óvoda'!I6+'Szem.jutt. EAK'!I6+'Szem.jutt. Polg.Hiv'!I6</f>
        <v>540</v>
      </c>
      <c r="J5" s="38">
        <f>'Szem.jutt. Önkormányzat'!J5+'Szem.jutt. M.Óvoda'!J6+'Szem.jutt. EAK'!J6+'Szem.jutt. Polg.Hiv'!J6</f>
        <v>0</v>
      </c>
      <c r="K5" s="38">
        <f>'Szem.jutt. Önkormányzat'!K5+'Szem.jutt. M.Óvoda'!K6+'Szem.jutt. EAK'!K6+'Szem.jutt. Polg.Hiv'!K6</f>
        <v>0</v>
      </c>
      <c r="L5" s="38">
        <f>'Szem.jutt. Önkormányzat'!L5+'Szem.jutt. M.Óvoda'!L6+'Szem.jutt. EAK'!L6+'Szem.jutt. Polg.Hiv'!L6</f>
        <v>0</v>
      </c>
    </row>
    <row r="6" spans="1:70">
      <c r="A6" s="38">
        <v>2</v>
      </c>
      <c r="B6" s="38" t="s">
        <v>348</v>
      </c>
      <c r="C6" s="38">
        <f>'Szem.jutt. Önkormányzat'!C6+'Szem.jutt. M.Óvoda'!C7+'Szem.jutt. EAK'!C7+'Szem.jutt. Polg.Hiv'!C7</f>
        <v>3.75</v>
      </c>
      <c r="D6" s="38">
        <f>'Szem.jutt. Önkormányzat'!D6+'Szem.jutt. M.Óvoda'!D7+'Szem.jutt. EAK'!D7+'Szem.jutt. Polg.Hiv'!D7</f>
        <v>12667</v>
      </c>
      <c r="E6" s="38">
        <f>'Szem.jutt. Önkormányzat'!E6+'Szem.jutt. M.Óvoda'!E7+'Szem.jutt. EAK'!E7+'Szem.jutt. Polg.Hiv'!E7</f>
        <v>0</v>
      </c>
      <c r="F6" s="38">
        <f>'Szem.jutt. Önkormányzat'!F6+'Szem.jutt. M.Óvoda'!F7+'Szem.jutt. EAK'!F7+'Szem.jutt. Polg.Hiv'!F7</f>
        <v>0</v>
      </c>
      <c r="G6" s="38">
        <f>'Szem.jutt. Önkormányzat'!G6+'Szem.jutt. M.Óvoda'!G7+'Szem.jutt. EAK'!G7+'Szem.jutt. Polg.Hiv'!G7</f>
        <v>0</v>
      </c>
      <c r="H6" s="38">
        <f>'Szem.jutt. Önkormányzat'!H6+'Szem.jutt. M.Óvoda'!H7+'Szem.jutt. EAK'!H7+'Szem.jutt. Polg.Hiv'!H7</f>
        <v>534</v>
      </c>
      <c r="I6" s="38">
        <f>'Szem.jutt. Önkormányzat'!I6+'Szem.jutt. M.Óvoda'!I7+'Szem.jutt. EAK'!I7+'Szem.jutt. Polg.Hiv'!I7</f>
        <v>148</v>
      </c>
      <c r="J6" s="38">
        <f>'Szem.jutt. Önkormányzat'!J6+'Szem.jutt. M.Óvoda'!J7+'Szem.jutt. EAK'!J7+'Szem.jutt. Polg.Hiv'!J7</f>
        <v>0</v>
      </c>
      <c r="K6" s="38">
        <f>'Szem.jutt. Önkormányzat'!K6+'Szem.jutt. M.Óvoda'!K7+'Szem.jutt. EAK'!K7+'Szem.jutt. Polg.Hiv'!K7</f>
        <v>0</v>
      </c>
      <c r="L6" s="38">
        <f>'Szem.jutt. Önkormányzat'!L6+'Szem.jutt. M.Óvoda'!L7+'Szem.jutt. EAK'!L7+'Szem.jutt. Polg.Hiv'!L7</f>
        <v>0</v>
      </c>
    </row>
    <row r="7" spans="1:70">
      <c r="A7" s="38">
        <v>3</v>
      </c>
      <c r="B7" s="38" t="s">
        <v>349</v>
      </c>
      <c r="C7" s="38">
        <f>'Szem.jutt. Önkormányzat'!C7+'Szem.jutt. M.Óvoda'!C8+'Szem.jutt. EAK'!C8+'Szem.jutt. Polg.Hiv'!C8</f>
        <v>2</v>
      </c>
      <c r="D7" s="38">
        <f>'Szem.jutt. Önkormányzat'!D7+'Szem.jutt. M.Óvoda'!D8+'Szem.jutt. EAK'!D8+'Szem.jutt. Polg.Hiv'!D8</f>
        <v>2989</v>
      </c>
      <c r="E7" s="38">
        <f>'Szem.jutt. Önkormányzat'!E7+'Szem.jutt. M.Óvoda'!E8+'Szem.jutt. EAK'!E8+'Szem.jutt. Polg.Hiv'!E8</f>
        <v>0</v>
      </c>
      <c r="F7" s="38">
        <f>'Szem.jutt. Önkormányzat'!F7+'Szem.jutt. M.Óvoda'!F8+'Szem.jutt. EAK'!F8+'Szem.jutt. Polg.Hiv'!F8</f>
        <v>0</v>
      </c>
      <c r="G7" s="38">
        <f>'Szem.jutt. Önkormányzat'!G7+'Szem.jutt. M.Óvoda'!G8+'Szem.jutt. EAK'!G8+'Szem.jutt. Polg.Hiv'!G8</f>
        <v>0</v>
      </c>
      <c r="H7" s="38">
        <f>'Szem.jutt. Önkormányzat'!H7+'Szem.jutt. M.Óvoda'!H8+'Szem.jutt. EAK'!H8+'Szem.jutt. Polg.Hiv'!H8</f>
        <v>285</v>
      </c>
      <c r="I7" s="38">
        <f>'Szem.jutt. Önkormányzat'!I7+'Szem.jutt. M.Óvoda'!I8+'Szem.jutt. EAK'!I8+'Szem.jutt. Polg.Hiv'!I8</f>
        <v>90</v>
      </c>
      <c r="J7" s="38">
        <f>'Szem.jutt. Önkormányzat'!J7+'Szem.jutt. M.Óvoda'!J8+'Szem.jutt. EAK'!J8+'Szem.jutt. Polg.Hiv'!J8</f>
        <v>0</v>
      </c>
      <c r="K7" s="38">
        <f>'Szem.jutt. Önkormányzat'!K7+'Szem.jutt. M.Óvoda'!K8+'Szem.jutt. EAK'!K8+'Szem.jutt. Polg.Hiv'!K8</f>
        <v>0</v>
      </c>
      <c r="L7" s="38">
        <f>'Szem.jutt. Önkormányzat'!L7+'Szem.jutt. M.Óvoda'!L8+'Szem.jutt. EAK'!L8+'Szem.jutt. Polg.Hiv'!L8</f>
        <v>0</v>
      </c>
    </row>
    <row r="8" spans="1:70">
      <c r="A8" s="38">
        <v>4</v>
      </c>
      <c r="B8" s="38" t="s">
        <v>350</v>
      </c>
      <c r="C8" s="38">
        <f>'Szem.jutt. Önkormányzat'!C8+'Szem.jutt. M.Óvoda'!C9+'Szem.jutt. EAK'!C9+'Szem.jutt. Polg.Hiv'!C9</f>
        <v>0</v>
      </c>
      <c r="D8" s="38">
        <f>'Szem.jutt. Önkormányzat'!D8+'Szem.jutt. M.Óvoda'!D9+'Szem.jutt. EAK'!D9+'Szem.jutt. Polg.Hiv'!D9</f>
        <v>0</v>
      </c>
      <c r="E8" s="38">
        <f>'Szem.jutt. Önkormányzat'!E8+'Szem.jutt. M.Óvoda'!E9+'Szem.jutt. EAK'!E9+'Szem.jutt. Polg.Hiv'!E9</f>
        <v>0</v>
      </c>
      <c r="F8" s="38">
        <f>'Szem.jutt. Önkormányzat'!F8+'Szem.jutt. M.Óvoda'!F9+'Szem.jutt. EAK'!F9+'Szem.jutt. Polg.Hiv'!F9</f>
        <v>0</v>
      </c>
      <c r="G8" s="38">
        <f>'Szem.jutt. Önkormányzat'!G8+'Szem.jutt. M.Óvoda'!G9+'Szem.jutt. EAK'!G9+'Szem.jutt. Polg.Hiv'!G9</f>
        <v>0</v>
      </c>
      <c r="H8" s="38">
        <f>'Szem.jutt. Önkormányzat'!H8+'Szem.jutt. M.Óvoda'!H9+'Szem.jutt. EAK'!H9+'Szem.jutt. Polg.Hiv'!H9</f>
        <v>0</v>
      </c>
      <c r="I8" s="38">
        <f>'Szem.jutt. Önkormányzat'!I8+'Szem.jutt. M.Óvoda'!I9+'Szem.jutt. EAK'!I9+'Szem.jutt. Polg.Hiv'!I9</f>
        <v>0</v>
      </c>
      <c r="J8" s="38">
        <f>'Szem.jutt. Önkormányzat'!J8+'Szem.jutt. M.Óvoda'!J9+'Szem.jutt. EAK'!J9+'Szem.jutt. Polg.Hiv'!J9</f>
        <v>0</v>
      </c>
      <c r="K8" s="38">
        <f>'Szem.jutt. Önkormányzat'!K8+'Szem.jutt. M.Óvoda'!K9+'Szem.jutt. EAK'!K9+'Szem.jutt. Polg.Hiv'!K9</f>
        <v>0</v>
      </c>
      <c r="L8" s="38">
        <f>'Szem.jutt. Önkormányzat'!L8+'Szem.jutt. M.Óvoda'!L9+'Szem.jutt. EAK'!L9+'Szem.jutt. Polg.Hiv'!L9</f>
        <v>0</v>
      </c>
    </row>
    <row r="9" spans="1:70" s="15" customFormat="1">
      <c r="A9" s="38">
        <v>5</v>
      </c>
      <c r="B9" s="39" t="s">
        <v>351</v>
      </c>
      <c r="C9" s="39">
        <f>SUM(C5:C8)</f>
        <v>6.75</v>
      </c>
      <c r="D9" s="39">
        <f t="shared" ref="D9:L9" si="0">SUM(D5:D8)</f>
        <v>20040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961</v>
      </c>
      <c r="I9" s="39">
        <f t="shared" si="0"/>
        <v>778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>
        <f>'Szem.jutt. Önkormányzat'!C10+'Szem.jutt. M.Óvoda'!C11+'Szem.jutt. EAK'!C11+'Szem.jutt. Polg.Hiv'!C11</f>
        <v>1</v>
      </c>
      <c r="D10" s="38">
        <f>'Szem.jutt. Önkormányzat'!D10+'Szem.jutt. M.Óvoda'!D11+'Szem.jutt. EAK'!D11+'Szem.jutt. Polg.Hiv'!D11</f>
        <v>2817</v>
      </c>
      <c r="E10" s="38">
        <f>'Szem.jutt. Önkormányzat'!E10+'Szem.jutt. M.Óvoda'!E11+'Szem.jutt. EAK'!E11+'Szem.jutt. Polg.Hiv'!E11</f>
        <v>0</v>
      </c>
      <c r="F10" s="38">
        <f>'Szem.jutt. Önkormányzat'!F10+'Szem.jutt. M.Óvoda'!F11+'Szem.jutt. EAK'!F11+'Szem.jutt. Polg.Hiv'!F11</f>
        <v>0</v>
      </c>
      <c r="G10" s="38">
        <f>'Szem.jutt. Önkormányzat'!G10+'Szem.jutt. M.Óvoda'!G11+'Szem.jutt. EAK'!G11+'Szem.jutt. Polg.Hiv'!G11</f>
        <v>0</v>
      </c>
      <c r="H10" s="38">
        <f>'Szem.jutt. Önkormányzat'!H10+'Szem.jutt. M.Óvoda'!H11+'Szem.jutt. EAK'!H11+'Szem.jutt. Polg.Hiv'!H11</f>
        <v>0</v>
      </c>
      <c r="I10" s="38">
        <f>'Szem.jutt. Önkormányzat'!I10+'Szem.jutt. M.Óvoda'!I11+'Szem.jutt. EAK'!I11+'Szem.jutt. Polg.Hiv'!I11</f>
        <v>114</v>
      </c>
      <c r="J10" s="38">
        <f>'Szem.jutt. Önkormányzat'!J10+'Szem.jutt. M.Óvoda'!J11+'Szem.jutt. EAK'!J11+'Szem.jutt. Polg.Hiv'!J11</f>
        <v>0</v>
      </c>
      <c r="K10" s="38">
        <f>'Szem.jutt. Önkormányzat'!K10+'Szem.jutt. M.Óvoda'!K11+'Szem.jutt. EAK'!K11+'Szem.jutt. Polg.Hiv'!K11</f>
        <v>0</v>
      </c>
      <c r="L10" s="38">
        <f>'Szem.jutt. Önkormányzat'!L10+'Szem.jutt. M.Óvoda'!L11+'Szem.jutt. EAK'!L11+'Szem.jutt. Polg.Hiv'!L11</f>
        <v>0</v>
      </c>
    </row>
    <row r="11" spans="1:70">
      <c r="A11" s="38">
        <v>7</v>
      </c>
      <c r="B11" s="38" t="s">
        <v>353</v>
      </c>
      <c r="C11" s="38">
        <f>'Szem.jutt. Önkormányzat'!C11+'Szem.jutt. M.Óvoda'!C12+'Szem.jutt. EAK'!C12+'Szem.jutt. Polg.Hiv'!C12</f>
        <v>14.5</v>
      </c>
      <c r="D11" s="38">
        <f>'Szem.jutt. Önkormányzat'!D11+'Szem.jutt. M.Óvoda'!D12+'Szem.jutt. EAK'!D12+'Szem.jutt. Polg.Hiv'!D12</f>
        <v>24477</v>
      </c>
      <c r="E11" s="38">
        <f>'Szem.jutt. Önkormányzat'!E11+'Szem.jutt. M.Óvoda'!E12+'Szem.jutt. EAK'!E12+'Szem.jutt. Polg.Hiv'!E12</f>
        <v>0</v>
      </c>
      <c r="F11" s="38">
        <f>'Szem.jutt. Önkormányzat'!F11+'Szem.jutt. M.Óvoda'!F12+'Szem.jutt. EAK'!F12+'Szem.jutt. Polg.Hiv'!F12</f>
        <v>618</v>
      </c>
      <c r="G11" s="38">
        <f>'Szem.jutt. Önkormányzat'!G11+'Szem.jutt. M.Óvoda'!G12+'Szem.jutt. EAK'!G12+'Szem.jutt. Polg.Hiv'!G12</f>
        <v>0</v>
      </c>
      <c r="H11" s="38">
        <f>'Szem.jutt. Önkormányzat'!H11+'Szem.jutt. M.Óvoda'!H12+'Szem.jutt. EAK'!H12+'Szem.jutt. Polg.Hiv'!H12</f>
        <v>0</v>
      </c>
      <c r="I11" s="38">
        <f>'Szem.jutt. Önkormányzat'!I11+'Szem.jutt. M.Óvoda'!I12+'Szem.jutt. EAK'!I12+'Szem.jutt. Polg.Hiv'!I12</f>
        <v>369</v>
      </c>
      <c r="J11" s="38">
        <f>'Szem.jutt. Önkormányzat'!J11+'Szem.jutt. M.Óvoda'!J12+'Szem.jutt. EAK'!J12+'Szem.jutt. Polg.Hiv'!J12</f>
        <v>0</v>
      </c>
      <c r="K11" s="38">
        <f>'Szem.jutt. Önkormányzat'!K11+'Szem.jutt. M.Óvoda'!K12+'Szem.jutt. EAK'!K12+'Szem.jutt. Polg.Hiv'!K12</f>
        <v>0</v>
      </c>
      <c r="L11" s="38">
        <f>'Szem.jutt. Önkormányzat'!L11+'Szem.jutt. M.Óvoda'!L12+'Szem.jutt. EAK'!L12+'Szem.jutt. Polg.Hiv'!L12</f>
        <v>0</v>
      </c>
    </row>
    <row r="12" spans="1:70">
      <c r="A12" s="38">
        <v>8</v>
      </c>
      <c r="B12" s="38" t="s">
        <v>354</v>
      </c>
      <c r="C12" s="38">
        <f>'Szem.jutt. Önkormányzat'!C12+'Szem.jutt. M.Óvoda'!C13+'Szem.jutt. EAK'!C13+'Szem.jutt. Polg.Hiv'!C13</f>
        <v>9</v>
      </c>
      <c r="D12" s="38">
        <f>'Szem.jutt. Önkormányzat'!D12+'Szem.jutt. M.Óvoda'!D13+'Szem.jutt. EAK'!D13+'Szem.jutt. Polg.Hiv'!D13</f>
        <v>17930</v>
      </c>
      <c r="E12" s="38">
        <f>'Szem.jutt. Önkormányzat'!E12+'Szem.jutt. M.Óvoda'!E13+'Szem.jutt. EAK'!E13+'Szem.jutt. Polg.Hiv'!E13</f>
        <v>0</v>
      </c>
      <c r="F12" s="38">
        <f>'Szem.jutt. Önkormányzat'!F12+'Szem.jutt. M.Óvoda'!F13+'Szem.jutt. EAK'!F13+'Szem.jutt. Polg.Hiv'!F13</f>
        <v>309</v>
      </c>
      <c r="G12" s="38">
        <f>'Szem.jutt. Önkormányzat'!G12+'Szem.jutt. M.Óvoda'!G13+'Szem.jutt. EAK'!G13+'Szem.jutt. Polg.Hiv'!G13</f>
        <v>610</v>
      </c>
      <c r="H12" s="38">
        <f>'Szem.jutt. Önkormányzat'!H12+'Szem.jutt. M.Óvoda'!H13+'Szem.jutt. EAK'!H13+'Szem.jutt. Polg.Hiv'!H13</f>
        <v>0</v>
      </c>
      <c r="I12" s="38">
        <f>'Szem.jutt. Önkormányzat'!I12+'Szem.jutt. M.Óvoda'!I13+'Szem.jutt. EAK'!I13+'Szem.jutt. Polg.Hiv'!I13</f>
        <v>0</v>
      </c>
      <c r="J12" s="38">
        <f>'Szem.jutt. Önkormányzat'!J12+'Szem.jutt. M.Óvoda'!J13+'Szem.jutt. EAK'!J13+'Szem.jutt. Polg.Hiv'!J13</f>
        <v>0</v>
      </c>
      <c r="K12" s="38">
        <f>'Szem.jutt. Önkormányzat'!K12+'Szem.jutt. M.Óvoda'!K13+'Szem.jutt. EAK'!K13+'Szem.jutt. Polg.Hiv'!K13</f>
        <v>0</v>
      </c>
      <c r="L12" s="38">
        <f>'Szem.jutt. Önkormányzat'!L12+'Szem.jutt. M.Óvoda'!L13+'Szem.jutt. EAK'!L13+'Szem.jutt. Polg.Hiv'!L13</f>
        <v>0</v>
      </c>
    </row>
    <row r="13" spans="1:70">
      <c r="A13" s="38">
        <v>9</v>
      </c>
      <c r="B13" s="38" t="s">
        <v>355</v>
      </c>
      <c r="C13" s="38">
        <f>'Szem.jutt. Önkormányzat'!C13+'Szem.jutt. M.Óvoda'!C14+'Szem.jutt. EAK'!C14+'Szem.jutt. Polg.Hiv'!C14</f>
        <v>4</v>
      </c>
      <c r="D13" s="38">
        <f>'Szem.jutt. Önkormányzat'!D13+'Szem.jutt. M.Óvoda'!D14+'Szem.jutt. EAK'!D14+'Szem.jutt. Polg.Hiv'!D14</f>
        <v>5927</v>
      </c>
      <c r="E13" s="38">
        <f>'Szem.jutt. Önkormányzat'!E13+'Szem.jutt. M.Óvoda'!E14+'Szem.jutt. EAK'!E14+'Szem.jutt. Polg.Hiv'!E14</f>
        <v>0</v>
      </c>
      <c r="F13" s="38">
        <f>'Szem.jutt. Önkormányzat'!F13+'Szem.jutt. M.Óvoda'!F14+'Szem.jutt. EAK'!F14+'Szem.jutt. Polg.Hiv'!F14</f>
        <v>308</v>
      </c>
      <c r="G13" s="38">
        <f>'Szem.jutt. Önkormányzat'!G13+'Szem.jutt. M.Óvoda'!G14+'Szem.jutt. EAK'!G14+'Szem.jutt. Polg.Hiv'!G14</f>
        <v>0</v>
      </c>
      <c r="H13" s="38">
        <f>'Szem.jutt. Önkormányzat'!H13+'Szem.jutt. M.Óvoda'!H14+'Szem.jutt. EAK'!H14+'Szem.jutt. Polg.Hiv'!H14</f>
        <v>0</v>
      </c>
      <c r="I13" s="38">
        <f>'Szem.jutt. Önkormányzat'!I13+'Szem.jutt. M.Óvoda'!I14+'Szem.jutt. EAK'!I14+'Szem.jutt. Polg.Hiv'!I14</f>
        <v>305</v>
      </c>
      <c r="J13" s="38">
        <f>'Szem.jutt. Önkormányzat'!J13+'Szem.jutt. M.Óvoda'!J14+'Szem.jutt. EAK'!J14+'Szem.jutt. Polg.Hiv'!J14</f>
        <v>0</v>
      </c>
      <c r="K13" s="38">
        <f>'Szem.jutt. Önkormányzat'!K13+'Szem.jutt. M.Óvoda'!K14+'Szem.jutt. EAK'!K14+'Szem.jutt. Polg.Hiv'!K14</f>
        <v>0</v>
      </c>
      <c r="L13" s="38">
        <f>'Szem.jutt. Önkormányzat'!L13+'Szem.jutt. M.Óvoda'!L14+'Szem.jutt. EAK'!L14+'Szem.jutt. Polg.Hiv'!L14</f>
        <v>0</v>
      </c>
    </row>
    <row r="14" spans="1:70">
      <c r="A14" s="38">
        <v>10</v>
      </c>
      <c r="B14" s="38" t="s">
        <v>356</v>
      </c>
      <c r="C14" s="38">
        <f>'Szem.jutt. Önkormányzat'!C14+'Szem.jutt. M.Óvoda'!C15+'Szem.jutt. EAK'!C15+'Szem.jutt. Polg.Hiv'!C15</f>
        <v>0</v>
      </c>
      <c r="D14" s="38">
        <f>'Szem.jutt. Önkormányzat'!D14+'Szem.jutt. M.Óvoda'!D15+'Szem.jutt. EAK'!D15+'Szem.jutt. Polg.Hiv'!D15</f>
        <v>0</v>
      </c>
      <c r="E14" s="38">
        <f>'Szem.jutt. Önkormányzat'!E14+'Szem.jutt. M.Óvoda'!E15+'Szem.jutt. EAK'!E15+'Szem.jutt. Polg.Hiv'!E15</f>
        <v>0</v>
      </c>
      <c r="F14" s="38">
        <f>'Szem.jutt. Önkormányzat'!F14+'Szem.jutt. M.Óvoda'!F15+'Szem.jutt. EAK'!F15+'Szem.jutt. Polg.Hiv'!F15</f>
        <v>0</v>
      </c>
      <c r="G14" s="38">
        <f>'Szem.jutt. Önkormányzat'!G14+'Szem.jutt. M.Óvoda'!G15+'Szem.jutt. EAK'!G15+'Szem.jutt. Polg.Hiv'!G15</f>
        <v>0</v>
      </c>
      <c r="H14" s="38">
        <f>'Szem.jutt. Önkormányzat'!H14+'Szem.jutt. M.Óvoda'!H15+'Szem.jutt. EAK'!H15+'Szem.jutt. Polg.Hiv'!H15</f>
        <v>0</v>
      </c>
      <c r="I14" s="38">
        <f>'Szem.jutt. Önkormányzat'!I14+'Szem.jutt. M.Óvoda'!I15+'Szem.jutt. EAK'!I15+'Szem.jutt. Polg.Hiv'!I15</f>
        <v>0</v>
      </c>
      <c r="J14" s="38">
        <f>'Szem.jutt. Önkormányzat'!J14+'Szem.jutt. M.Óvoda'!J15+'Szem.jutt. EAK'!J15+'Szem.jutt. Polg.Hiv'!J15</f>
        <v>0</v>
      </c>
      <c r="K14" s="38">
        <f>'Szem.jutt. Önkormányzat'!K14+'Szem.jutt. M.Óvoda'!K15+'Szem.jutt. EAK'!K15+'Szem.jutt. Polg.Hiv'!K15</f>
        <v>0</v>
      </c>
      <c r="L14" s="38">
        <f>'Szem.jutt. Önkormányzat'!L14+'Szem.jutt. M.Óvoda'!L15+'Szem.jutt. EAK'!L15+'Szem.jutt. Polg.Hiv'!L15</f>
        <v>0</v>
      </c>
    </row>
    <row r="15" spans="1:70">
      <c r="A15" s="38">
        <v>11</v>
      </c>
      <c r="B15" s="38" t="s">
        <v>357</v>
      </c>
      <c r="C15" s="38">
        <f>'Szem.jutt. Önkormányzat'!C15+'Szem.jutt. M.Óvoda'!C16+'Szem.jutt. EAK'!C16+'Szem.jutt. Polg.Hiv'!C16</f>
        <v>5</v>
      </c>
      <c r="D15" s="38">
        <f>'Szem.jutt. Önkormányzat'!D15+'Szem.jutt. M.Óvoda'!D16+'Szem.jutt. EAK'!D16+'Szem.jutt. Polg.Hiv'!D16</f>
        <v>18976</v>
      </c>
      <c r="E15" s="38">
        <f>'Szem.jutt. Önkormányzat'!E15+'Szem.jutt. M.Óvoda'!E16+'Szem.jutt. EAK'!E16+'Szem.jutt. Polg.Hiv'!E16</f>
        <v>0</v>
      </c>
      <c r="F15" s="38">
        <f>'Szem.jutt. Önkormányzat'!F15+'Szem.jutt. M.Óvoda'!F16+'Szem.jutt. EAK'!F16+'Szem.jutt. Polg.Hiv'!F16</f>
        <v>0</v>
      </c>
      <c r="G15" s="38">
        <f>'Szem.jutt. Önkormányzat'!G15+'Szem.jutt. M.Óvoda'!G16+'Szem.jutt. EAK'!G16+'Szem.jutt. Polg.Hiv'!G16</f>
        <v>2474</v>
      </c>
      <c r="H15" s="38">
        <f>'Szem.jutt. Önkormányzat'!H15+'Szem.jutt. M.Óvoda'!H16+'Szem.jutt. EAK'!H16+'Szem.jutt. Polg.Hiv'!H16</f>
        <v>0</v>
      </c>
      <c r="I15" s="38">
        <f>'Szem.jutt. Önkormányzat'!I15+'Szem.jutt. M.Óvoda'!I16+'Szem.jutt. EAK'!I16+'Szem.jutt. Polg.Hiv'!I16</f>
        <v>33</v>
      </c>
      <c r="J15" s="38">
        <f>'Szem.jutt. Önkormányzat'!J15+'Szem.jutt. M.Óvoda'!J16+'Szem.jutt. EAK'!J16+'Szem.jutt. Polg.Hiv'!J16</f>
        <v>0</v>
      </c>
      <c r="K15" s="38">
        <f>'Szem.jutt. Önkormányzat'!K15+'Szem.jutt. M.Óvoda'!K16+'Szem.jutt. EAK'!K16+'Szem.jutt. Polg.Hiv'!K16</f>
        <v>0</v>
      </c>
      <c r="L15" s="38">
        <f>'Szem.jutt. Önkormányzat'!L15+'Szem.jutt. M.Óvoda'!L16+'Szem.jutt. EAK'!L16+'Szem.jutt. Polg.Hiv'!L16</f>
        <v>0</v>
      </c>
    </row>
    <row r="16" spans="1:70">
      <c r="A16" s="38">
        <v>12</v>
      </c>
      <c r="B16" s="38" t="s">
        <v>358</v>
      </c>
      <c r="C16" s="38">
        <f>'Szem.jutt. Önkormányzat'!C16+'Szem.jutt. M.Óvoda'!C17+'Szem.jutt. EAK'!C17+'Szem.jutt. Polg.Hiv'!C17</f>
        <v>0</v>
      </c>
      <c r="D16" s="38">
        <f>'Szem.jutt. Önkormányzat'!D16+'Szem.jutt. M.Óvoda'!D17+'Szem.jutt. EAK'!D17+'Szem.jutt. Polg.Hiv'!D17</f>
        <v>0</v>
      </c>
      <c r="E16" s="38">
        <f>'Szem.jutt. Önkormányzat'!E16+'Szem.jutt. M.Óvoda'!E17+'Szem.jutt. EAK'!E17+'Szem.jutt. Polg.Hiv'!E17</f>
        <v>0</v>
      </c>
      <c r="F16" s="38">
        <f>'Szem.jutt. Önkormányzat'!F16+'Szem.jutt. M.Óvoda'!F17+'Szem.jutt. EAK'!F17+'Szem.jutt. Polg.Hiv'!F17</f>
        <v>0</v>
      </c>
      <c r="G16" s="38">
        <f>'Szem.jutt. Önkormányzat'!G16+'Szem.jutt. M.Óvoda'!G17+'Szem.jutt. EAK'!G17+'Szem.jutt. Polg.Hiv'!G17</f>
        <v>0</v>
      </c>
      <c r="H16" s="38">
        <f>'Szem.jutt. Önkormányzat'!H16+'Szem.jutt. M.Óvoda'!H17+'Szem.jutt. EAK'!H17+'Szem.jutt. Polg.Hiv'!H17</f>
        <v>0</v>
      </c>
      <c r="I16" s="38">
        <f>'Szem.jutt. Önkormányzat'!I16+'Szem.jutt. M.Óvoda'!I17+'Szem.jutt. EAK'!I17+'Szem.jutt. Polg.Hiv'!I17</f>
        <v>0</v>
      </c>
      <c r="J16" s="38">
        <f>'Szem.jutt. Önkormányzat'!J16+'Szem.jutt. M.Óvoda'!J17+'Szem.jutt. EAK'!J17+'Szem.jutt. Polg.Hiv'!J17</f>
        <v>0</v>
      </c>
      <c r="K16" s="38">
        <f>'Szem.jutt. Önkormányzat'!K16+'Szem.jutt. M.Óvoda'!K17+'Szem.jutt. EAK'!K17+'Szem.jutt. Polg.Hiv'!K17</f>
        <v>0</v>
      </c>
      <c r="L16" s="38">
        <f>'Szem.jutt. Önkormányzat'!L16+'Szem.jutt. M.Óvoda'!L17+'Szem.jutt. EAK'!L17+'Szem.jutt. Polg.Hiv'!L17</f>
        <v>0</v>
      </c>
    </row>
    <row r="17" spans="1:12">
      <c r="A17" s="38">
        <v>13</v>
      </c>
      <c r="B17" s="38" t="s">
        <v>359</v>
      </c>
      <c r="C17" s="38">
        <f>'Szem.jutt. Önkormányzat'!C17+'Szem.jutt. M.Óvoda'!C18+'Szem.jutt. EAK'!C18+'Szem.jutt. Polg.Hiv'!C18</f>
        <v>0</v>
      </c>
      <c r="D17" s="38">
        <f>'Szem.jutt. Önkormányzat'!D17+'Szem.jutt. M.Óvoda'!D18+'Szem.jutt. EAK'!D18+'Szem.jutt. Polg.Hiv'!D18</f>
        <v>0</v>
      </c>
      <c r="E17" s="38">
        <f>'Szem.jutt. Önkormányzat'!E17+'Szem.jutt. M.Óvoda'!E18+'Szem.jutt. EAK'!E18+'Szem.jutt. Polg.Hiv'!E18</f>
        <v>0</v>
      </c>
      <c r="F17" s="38">
        <f>'Szem.jutt. Önkormányzat'!F17+'Szem.jutt. M.Óvoda'!F18+'Szem.jutt. EAK'!F18+'Szem.jutt. Polg.Hiv'!F18</f>
        <v>0</v>
      </c>
      <c r="G17" s="38">
        <f>'Szem.jutt. Önkormányzat'!G17+'Szem.jutt. M.Óvoda'!G18+'Szem.jutt. EAK'!G18+'Szem.jutt. Polg.Hiv'!G18</f>
        <v>0</v>
      </c>
      <c r="H17" s="38">
        <f>'Szem.jutt. Önkormányzat'!H17+'Szem.jutt. M.Óvoda'!H18+'Szem.jutt. EAK'!H18+'Szem.jutt. Polg.Hiv'!H18</f>
        <v>0</v>
      </c>
      <c r="I17" s="38">
        <f>'Szem.jutt. Önkormányzat'!I17+'Szem.jutt. M.Óvoda'!I18+'Szem.jutt. EAK'!I18+'Szem.jutt. Polg.Hiv'!I18</f>
        <v>0</v>
      </c>
      <c r="J17" s="38">
        <f>'Szem.jutt. Önkormányzat'!J17+'Szem.jutt. M.Óvoda'!J18+'Szem.jutt. EAK'!J18+'Szem.jutt. Polg.Hiv'!J18</f>
        <v>0</v>
      </c>
      <c r="K17" s="38">
        <f>'Szem.jutt. Önkormányzat'!K17+'Szem.jutt. M.Óvoda'!K18+'Szem.jutt. EAK'!K18+'Szem.jutt. Polg.Hiv'!K18</f>
        <v>0</v>
      </c>
      <c r="L17" s="38">
        <f>'Szem.jutt. Önkormányzat'!L17+'Szem.jutt. M.Óvoda'!L18+'Szem.jutt. EAK'!L18+'Szem.jutt. Polg.Hiv'!L18</f>
        <v>0</v>
      </c>
    </row>
    <row r="18" spans="1:12">
      <c r="A18" s="38">
        <v>14</v>
      </c>
      <c r="B18" s="38" t="s">
        <v>360</v>
      </c>
      <c r="C18" s="38">
        <f>'Szem.jutt. Önkormányzat'!C18+'Szem.jutt. M.Óvoda'!C19+'Szem.jutt. EAK'!C19+'Szem.jutt. Polg.Hiv'!C19</f>
        <v>1</v>
      </c>
      <c r="D18" s="38">
        <f>'Szem.jutt. Önkormányzat'!D18+'Szem.jutt. M.Óvoda'!D19+'Szem.jutt. EAK'!D19+'Szem.jutt. Polg.Hiv'!D19</f>
        <v>4681</v>
      </c>
      <c r="E18" s="38">
        <f>'Szem.jutt. Önkormányzat'!E18+'Szem.jutt. M.Óvoda'!E19+'Szem.jutt. EAK'!E19+'Szem.jutt. Polg.Hiv'!E19</f>
        <v>0</v>
      </c>
      <c r="F18" s="38">
        <f>'Szem.jutt. Önkormányzat'!F18+'Szem.jutt. M.Óvoda'!F19+'Szem.jutt. EAK'!F19+'Szem.jutt. Polg.Hiv'!F19</f>
        <v>0</v>
      </c>
      <c r="G18" s="38">
        <f>'Szem.jutt. Önkormányzat'!G18+'Szem.jutt. M.Óvoda'!G19+'Szem.jutt. EAK'!G19+'Szem.jutt. Polg.Hiv'!G19</f>
        <v>0</v>
      </c>
      <c r="H18" s="38">
        <f>'Szem.jutt. Önkormányzat'!H18+'Szem.jutt. M.Óvoda'!H19+'Szem.jutt. EAK'!H19+'Szem.jutt. Polg.Hiv'!H19</f>
        <v>0</v>
      </c>
      <c r="I18" s="38">
        <f>'Szem.jutt. Önkormányzat'!I18+'Szem.jutt. M.Óvoda'!I19+'Szem.jutt. EAK'!I19+'Szem.jutt. Polg.Hiv'!I19</f>
        <v>0</v>
      </c>
      <c r="J18" s="38">
        <f>'Szem.jutt. Önkormányzat'!J18+'Szem.jutt. M.Óvoda'!J19+'Szem.jutt. EAK'!J19+'Szem.jutt. Polg.Hiv'!J19</f>
        <v>0</v>
      </c>
      <c r="K18" s="38">
        <f>'Szem.jutt. Önkormányzat'!K18+'Szem.jutt. M.Óvoda'!K19+'Szem.jutt. EAK'!K19+'Szem.jutt. Polg.Hiv'!K19</f>
        <v>0</v>
      </c>
      <c r="L18" s="38">
        <f>'Szem.jutt. Önkormányzat'!L18+'Szem.jutt. M.Óvoda'!L19+'Szem.jutt. EAK'!L19+'Szem.jutt. Polg.Hiv'!L19</f>
        <v>0</v>
      </c>
    </row>
    <row r="19" spans="1:12" s="15" customFormat="1">
      <c r="A19" s="38">
        <v>15</v>
      </c>
      <c r="B19" s="39" t="s">
        <v>361</v>
      </c>
      <c r="C19" s="39">
        <f>SUM(C10:C18)</f>
        <v>34.5</v>
      </c>
      <c r="D19" s="39">
        <f t="shared" ref="D19:L19" si="1">SUM(D10:D18)</f>
        <v>74808</v>
      </c>
      <c r="E19" s="39">
        <f t="shared" si="1"/>
        <v>0</v>
      </c>
      <c r="F19" s="39">
        <f t="shared" si="1"/>
        <v>1235</v>
      </c>
      <c r="G19" s="39">
        <f t="shared" si="1"/>
        <v>3084</v>
      </c>
      <c r="H19" s="39">
        <f t="shared" si="1"/>
        <v>0</v>
      </c>
      <c r="I19" s="39">
        <f t="shared" si="1"/>
        <v>821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f>'Szem.jutt. Önkormányzat'!C20+'Szem.jutt. M.Óvoda'!C21+'Szem.jutt. EAK'!C21+'Szem.jutt. Polg.Hiv'!C21</f>
        <v>30</v>
      </c>
      <c r="D20" s="38">
        <f>'Szem.jutt. Önkormányzat'!D20+'Szem.jutt. M.Óvoda'!D21+'Szem.jutt. EAK'!D21+'Szem.jutt. Polg.Hiv'!D21</f>
        <v>26528</v>
      </c>
      <c r="E20" s="38">
        <f>'Szem.jutt. Önkormányzat'!E20+'Szem.jutt. M.Óvoda'!E21+'Szem.jutt. EAK'!E21+'Szem.jutt. Polg.Hiv'!E21</f>
        <v>0</v>
      </c>
      <c r="F20" s="38">
        <f>'Szem.jutt. Önkormányzat'!F20+'Szem.jutt. M.Óvoda'!F21+'Szem.jutt. EAK'!F21+'Szem.jutt. Polg.Hiv'!F21</f>
        <v>0</v>
      </c>
      <c r="G20" s="38">
        <f>'Szem.jutt. Önkormányzat'!G20+'Szem.jutt. M.Óvoda'!G21+'Szem.jutt. EAK'!G21+'Szem.jutt. Polg.Hiv'!G21</f>
        <v>0</v>
      </c>
      <c r="H20" s="38">
        <f>'Szem.jutt. Önkormányzat'!H20+'Szem.jutt. M.Óvoda'!H21+'Szem.jutt. EAK'!H21+'Szem.jutt. Polg.Hiv'!H21</f>
        <v>0</v>
      </c>
      <c r="I20" s="38">
        <f>'Szem.jutt. Önkormányzat'!I20+'Szem.jutt. M.Óvoda'!I21+'Szem.jutt. EAK'!I21+'Szem.jutt. Polg.Hiv'!I21</f>
        <v>0</v>
      </c>
      <c r="J20" s="38">
        <f>'Szem.jutt. Önkormányzat'!J20+'Szem.jutt. M.Óvoda'!J21+'Szem.jutt. EAK'!J21+'Szem.jutt. Polg.Hiv'!J21</f>
        <v>0</v>
      </c>
      <c r="K20" s="38">
        <f>'Szem.jutt. Önkormányzat'!K20+'Szem.jutt. M.Óvoda'!K21+'Szem.jutt. EAK'!K21+'Szem.jutt. Polg.Hiv'!K21</f>
        <v>0</v>
      </c>
      <c r="L20" s="38">
        <f>'Szem.jutt. Önkormányzat'!L20+'Szem.jutt. M.Óvoda'!L21+'Szem.jutt. EAK'!L21+'Szem.jutt. Polg.Hiv'!L21</f>
        <v>0</v>
      </c>
    </row>
    <row r="21" spans="1:12">
      <c r="A21" s="38">
        <v>17</v>
      </c>
      <c r="B21" s="38" t="s">
        <v>363</v>
      </c>
      <c r="C21" s="38">
        <f>'Szem.jutt. Önkormányzat'!C21+'Szem.jutt. M.Óvoda'!C22+'Szem.jutt. EAK'!C22+'Szem.jutt. Polg.Hiv'!C22</f>
        <v>3.75</v>
      </c>
      <c r="D21" s="38">
        <f>'Szem.jutt. Önkormányzat'!D21+'Szem.jutt. M.Óvoda'!D22+'Szem.jutt. EAK'!D22+'Szem.jutt. Polg.Hiv'!D22</f>
        <v>6619</v>
      </c>
      <c r="E21" s="38">
        <f>'Szem.jutt. Önkormányzat'!E21+'Szem.jutt. M.Óvoda'!E22+'Szem.jutt. EAK'!E22+'Szem.jutt. Polg.Hiv'!E22</f>
        <v>0</v>
      </c>
      <c r="F21" s="38">
        <f>'Szem.jutt. Önkormányzat'!F21+'Szem.jutt. M.Óvoda'!F22+'Szem.jutt. EAK'!F22+'Szem.jutt. Polg.Hiv'!F22</f>
        <v>0</v>
      </c>
      <c r="G21" s="38">
        <f>'Szem.jutt. Önkormányzat'!G21+'Szem.jutt. M.Óvoda'!G22+'Szem.jutt. EAK'!G22+'Szem.jutt. Polg.Hiv'!G22</f>
        <v>0</v>
      </c>
      <c r="H21" s="38">
        <f>'Szem.jutt. Önkormányzat'!H21+'Szem.jutt. M.Óvoda'!H22+'Szem.jutt. EAK'!H22+'Szem.jutt. Polg.Hiv'!H22</f>
        <v>0</v>
      </c>
      <c r="I21" s="38">
        <f>'Szem.jutt. Önkormányzat'!I21+'Szem.jutt. M.Óvoda'!I22+'Szem.jutt. EAK'!I22+'Szem.jutt. Polg.Hiv'!I22</f>
        <v>455</v>
      </c>
      <c r="J21" s="38">
        <f>'Szem.jutt. Önkormányzat'!J21+'Szem.jutt. M.Óvoda'!J22+'Szem.jutt. EAK'!J22+'Szem.jutt. Polg.Hiv'!J22</f>
        <v>0</v>
      </c>
      <c r="K21" s="38">
        <f>'Szem.jutt. Önkormányzat'!K21+'Szem.jutt. M.Óvoda'!K22+'Szem.jutt. EAK'!K22+'Szem.jutt. Polg.Hiv'!K22</f>
        <v>0</v>
      </c>
      <c r="L21" s="38">
        <f>'Szem.jutt. Önkormányzat'!L21+'Szem.jutt. M.Óvoda'!L22+'Szem.jutt. EAK'!L22+'Szem.jutt. Polg.Hiv'!L22</f>
        <v>0</v>
      </c>
    </row>
    <row r="22" spans="1:12" s="15" customFormat="1">
      <c r="A22" s="38">
        <v>18</v>
      </c>
      <c r="B22" s="39" t="s">
        <v>364</v>
      </c>
      <c r="C22" s="39">
        <f>SUM(C20:C21)</f>
        <v>33.75</v>
      </c>
      <c r="D22" s="39">
        <f t="shared" ref="D22:L22" si="2">SUM(D20:D21)</f>
        <v>33147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f>'Szem.jutt. Önkormányzat'!C23+'Szem.jutt. M.Óvoda'!C24+'Szem.jutt. EAK'!C24+'Szem.jutt. Polg.Hiv'!C24</f>
        <v>1</v>
      </c>
      <c r="D23" s="38">
        <f>'Szem.jutt. Önkormányzat'!D23+'Szem.jutt. M.Óvoda'!D24+'Szem.jutt. EAK'!D24+'Szem.jutt. Polg.Hiv'!D24</f>
        <v>0</v>
      </c>
      <c r="E23" s="38">
        <f>'Szem.jutt. Önkormányzat'!E23+'Szem.jutt. M.Óvoda'!E24+'Szem.jutt. EAK'!E24+'Szem.jutt. Polg.Hiv'!E24</f>
        <v>0</v>
      </c>
      <c r="F23" s="38">
        <f>'Szem.jutt. Önkormányzat'!F23+'Szem.jutt. M.Óvoda'!F24+'Szem.jutt. EAK'!F24+'Szem.jutt. Polg.Hiv'!F24</f>
        <v>0</v>
      </c>
      <c r="G23" s="38">
        <f>'Szem.jutt. Önkormányzat'!G23+'Szem.jutt. M.Óvoda'!G24+'Szem.jutt. EAK'!G24+'Szem.jutt. Polg.Hiv'!G24</f>
        <v>0</v>
      </c>
      <c r="H23" s="38">
        <f>'Szem.jutt. Önkormányzat'!H23+'Szem.jutt. M.Óvoda'!H24+'Szem.jutt. EAK'!H24+'Szem.jutt. Polg.Hiv'!H24</f>
        <v>0</v>
      </c>
      <c r="I23" s="38">
        <f>'Szem.jutt. Önkormányzat'!I23+'Szem.jutt. M.Óvoda'!I24+'Szem.jutt. EAK'!I24+'Szem.jutt. Polg.Hiv'!I24</f>
        <v>0</v>
      </c>
      <c r="J23" s="38">
        <f>'Szem.jutt. Önkormányzat'!J23+'Szem.jutt. M.Óvoda'!J24+'Szem.jutt. EAK'!J24+'Szem.jutt. Polg.Hiv'!J24</f>
        <v>0</v>
      </c>
      <c r="K23" s="38">
        <f>'Szem.jutt. Önkormányzat'!K23+'Szem.jutt. M.Óvoda'!K24+'Szem.jutt. EAK'!K24+'Szem.jutt. Polg.Hiv'!K24</f>
        <v>0</v>
      </c>
      <c r="L23" s="38">
        <f>'Szem.jutt. Önkormányzat'!L23+'Szem.jutt. M.Óvoda'!L24+'Szem.jutt. EAK'!L24+'Szem.jutt. Polg.Hiv'!L24</f>
        <v>6786</v>
      </c>
    </row>
    <row r="24" spans="1:12">
      <c r="A24" s="38">
        <v>20</v>
      </c>
      <c r="B24" s="38" t="s">
        <v>366</v>
      </c>
      <c r="C24" s="38">
        <f>'Szem.jutt. Önkormányzat'!C24+'Szem.jutt. M.Óvoda'!C25+'Szem.jutt. EAK'!C25+'Szem.jutt. Polg.Hiv'!C25</f>
        <v>6</v>
      </c>
      <c r="D24" s="38">
        <f>'Szem.jutt. Önkormányzat'!D24+'Szem.jutt. M.Óvoda'!D25+'Szem.jutt. EAK'!D25+'Szem.jutt. Polg.Hiv'!D25</f>
        <v>0</v>
      </c>
      <c r="E24" s="38">
        <f>'Szem.jutt. Önkormányzat'!E24+'Szem.jutt. M.Óvoda'!E25+'Szem.jutt. EAK'!E25+'Szem.jutt. Polg.Hiv'!E25</f>
        <v>0</v>
      </c>
      <c r="F24" s="38">
        <f>'Szem.jutt. Önkormányzat'!F24+'Szem.jutt. M.Óvoda'!F25+'Szem.jutt. EAK'!F25+'Szem.jutt. Polg.Hiv'!F25</f>
        <v>0</v>
      </c>
      <c r="G24" s="38">
        <f>'Szem.jutt. Önkormányzat'!G24+'Szem.jutt. M.Óvoda'!G25+'Szem.jutt. EAK'!G25+'Szem.jutt. Polg.Hiv'!G25</f>
        <v>0</v>
      </c>
      <c r="H24" s="38">
        <f>'Szem.jutt. Önkormányzat'!H24+'Szem.jutt. M.Óvoda'!H25+'Szem.jutt. EAK'!H25+'Szem.jutt. Polg.Hiv'!H25</f>
        <v>0</v>
      </c>
      <c r="I24" s="38">
        <f>'Szem.jutt. Önkormányzat'!I24+'Szem.jutt. M.Óvoda'!I25+'Szem.jutt. EAK'!I25+'Szem.jutt. Polg.Hiv'!I25</f>
        <v>0</v>
      </c>
      <c r="J24" s="38">
        <f>'Szem.jutt. Önkormányzat'!J24+'Szem.jutt. M.Óvoda'!J25+'Szem.jutt. EAK'!J25+'Szem.jutt. Polg.Hiv'!J25</f>
        <v>0</v>
      </c>
      <c r="K24" s="38">
        <f>'Szem.jutt. Önkormányzat'!K24+'Szem.jutt. M.Óvoda'!K25+'Szem.jutt. EAK'!K25+'Szem.jutt. Polg.Hiv'!K25</f>
        <v>0</v>
      </c>
      <c r="L24" s="38">
        <f>'Szem.jutt. Önkormányzat'!L24+'Szem.jutt. M.Óvoda'!L25+'Szem.jutt. EAK'!L25+'Szem.jutt. Polg.Hiv'!L25</f>
        <v>2205</v>
      </c>
    </row>
    <row r="25" spans="1:12">
      <c r="A25" s="38">
        <v>21</v>
      </c>
      <c r="B25" s="38" t="s">
        <v>367</v>
      </c>
      <c r="C25" s="38">
        <f>'Szem.jutt. Önkormányzat'!C25+'Szem.jutt. M.Óvoda'!C26+'Szem.jutt. EAK'!C26+'Szem.jutt. Polg.Hiv'!C26</f>
        <v>0</v>
      </c>
      <c r="D25" s="38">
        <f>'Szem.jutt. Önkormányzat'!D25+'Szem.jutt. M.Óvoda'!D26+'Szem.jutt. EAK'!D26+'Szem.jutt. Polg.Hiv'!D26</f>
        <v>0</v>
      </c>
      <c r="E25" s="38">
        <f>'Szem.jutt. Önkormányzat'!E25+'Szem.jutt. M.Óvoda'!E26+'Szem.jutt. EAK'!E26+'Szem.jutt. Polg.Hiv'!E26</f>
        <v>0</v>
      </c>
      <c r="F25" s="38">
        <f>'Szem.jutt. Önkormányzat'!F25+'Szem.jutt. M.Óvoda'!F26+'Szem.jutt. EAK'!F26+'Szem.jutt. Polg.Hiv'!F26</f>
        <v>0</v>
      </c>
      <c r="G25" s="38">
        <f>'Szem.jutt. Önkormányzat'!G25+'Szem.jutt. M.Óvoda'!G26+'Szem.jutt. EAK'!G26+'Szem.jutt. Polg.Hiv'!G26</f>
        <v>0</v>
      </c>
      <c r="H25" s="38">
        <f>'Szem.jutt. Önkormányzat'!H25+'Szem.jutt. M.Óvoda'!H26+'Szem.jutt. EAK'!H26+'Szem.jutt. Polg.Hiv'!H26</f>
        <v>0</v>
      </c>
      <c r="I25" s="38">
        <f>'Szem.jutt. Önkormányzat'!I25+'Szem.jutt. M.Óvoda'!I26+'Szem.jutt. EAK'!I26+'Szem.jutt. Polg.Hiv'!I26</f>
        <v>0</v>
      </c>
      <c r="J25" s="38">
        <f>'Szem.jutt. Önkormányzat'!J25+'Szem.jutt. M.Óvoda'!J26+'Szem.jutt. EAK'!J26+'Szem.jutt. Polg.Hiv'!J26</f>
        <v>0</v>
      </c>
      <c r="K25" s="38">
        <f>'Szem.jutt. Önkormányzat'!K25+'Szem.jutt. M.Óvoda'!K26+'Szem.jutt. EAK'!K26+'Szem.jutt. Polg.Hiv'!K26</f>
        <v>0</v>
      </c>
      <c r="L25" s="38">
        <f>'Szem.jutt. Önkormányzat'!L25+'Szem.jutt. M.Óvoda'!L26+'Szem.jutt. EAK'!L26+'Szem.jutt. Polg.Hiv'!L26</f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82</v>
      </c>
      <c r="D27" s="39">
        <f t="shared" ref="D27:L27" si="4">D9+D19+D22+D26</f>
        <v>127995</v>
      </c>
      <c r="E27" s="39">
        <f t="shared" si="4"/>
        <v>0</v>
      </c>
      <c r="F27" s="39">
        <f t="shared" si="4"/>
        <v>1235</v>
      </c>
      <c r="G27" s="39">
        <f t="shared" si="4"/>
        <v>3084</v>
      </c>
      <c r="H27" s="39">
        <f t="shared" si="4"/>
        <v>961</v>
      </c>
      <c r="I27" s="39">
        <f t="shared" si="4"/>
        <v>2054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10/2015.(VI.19.)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H32" sqref="H32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21" t="s">
        <v>783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4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4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4" ht="36.75" customHeight="1" thickBot="1">
      <c r="A4" s="523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4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4">
      <c r="A6" s="63" t="s">
        <v>4</v>
      </c>
      <c r="B6" s="64" t="s">
        <v>677</v>
      </c>
      <c r="C6" s="65">
        <f>'B1-B7'!AH12</f>
        <v>174245</v>
      </c>
      <c r="D6" s="203">
        <f>'Feladatonkénti részl. Önkorm'!D6+'Feladatonkénti részl. M.Óvoda'!D6+'Feladatonkénti részl. EAK'!D6+'Feladatonkénti részletezés PH'!D6</f>
        <v>174245</v>
      </c>
      <c r="E6" s="203">
        <f>'Feladatonkénti részl. Önkorm'!E6+'Feladatonkénti részl. M.Óvoda'!E6+'Feladatonkénti részl. EAK'!E6+'Feladatonkénti részletezés PH'!E6</f>
        <v>0</v>
      </c>
      <c r="F6" s="203">
        <f>'Feladatonkénti részl. Önkorm'!F6+'Feladatonkénti részl. M.Óvoda'!F6+'Feladatonkénti részl. EAK'!F6+'Feladatonkénti részletezés PH'!F6</f>
        <v>0</v>
      </c>
      <c r="G6" s="64" t="s">
        <v>643</v>
      </c>
      <c r="H6" s="66">
        <f>'K1-K8'!AH25</f>
        <v>144543</v>
      </c>
      <c r="I6" s="203">
        <f>'Feladatonkénti részl. Önkorm'!I6+'Feladatonkénti részl. M.Óvoda'!I6+'Feladatonkénti részl. EAK'!I6+'Feladatonkénti részletezés PH'!I6</f>
        <v>83527</v>
      </c>
      <c r="J6" s="203">
        <f>'Feladatonkénti részl. Önkorm'!J6+'Feladatonkénti részl. M.Óvoda'!J6+'Feladatonkénti részl. EAK'!J6+'Feladatonkénti részletezés PH'!J6</f>
        <v>38259</v>
      </c>
      <c r="K6" s="203">
        <f>'Feladatonkénti részl. Önkorm'!K6+'Feladatonkénti részl. M.Óvoda'!K6+'Feladatonkénti részl. EAK'!K6+'Feladatonkénti részletezés PH'!K6</f>
        <v>22757</v>
      </c>
      <c r="M6" s="218"/>
      <c r="N6" s="218"/>
    </row>
    <row r="7" spans="1:14">
      <c r="A7" s="67" t="s">
        <v>5</v>
      </c>
      <c r="B7" s="68" t="s">
        <v>678</v>
      </c>
      <c r="C7" s="69">
        <f>SUM('B1-B7'!AH13:AH17)</f>
        <v>41688</v>
      </c>
      <c r="D7" s="203">
        <f>'Feladatonkénti részl. Önkorm'!D7+'Feladatonkénti részl. M.Óvoda'!D7+'Feladatonkénti részl. EAK'!D7+'Feladatonkénti részletezés PH'!D7</f>
        <v>41688</v>
      </c>
      <c r="E7" s="203">
        <f>'Feladatonkénti részl. Önkorm'!E7+'Feladatonkénti részl. M.Óvoda'!E7+'Feladatonkénti részl. EAK'!E7+'Feladatonkénti részletezés PH'!E7</f>
        <v>0</v>
      </c>
      <c r="F7" s="203">
        <f>'Feladatonkénti részl. Önkorm'!F7+'Feladatonkénti részl. M.Óvoda'!F7+'Feladatonkénti részl. EAK'!F7+'Feladatonkénti részletezés PH'!F7</f>
        <v>0</v>
      </c>
      <c r="G7" s="68" t="s">
        <v>644</v>
      </c>
      <c r="H7" s="70">
        <f>'K1-K8'!AH26</f>
        <v>33198</v>
      </c>
      <c r="I7" s="203">
        <f>'Feladatonkénti részl. Önkorm'!I7+'Feladatonkénti részl. M.Óvoda'!I7+'Feladatonkénti részl. EAK'!I7+'Feladatonkénti részletezés PH'!I7</f>
        <v>18340</v>
      </c>
      <c r="J7" s="203">
        <f>'Feladatonkénti részl. Önkorm'!J7+'Feladatonkénti részl. M.Óvoda'!J7+'Feladatonkénti részl. EAK'!J7+'Feladatonkénti részletezés PH'!J7</f>
        <v>9192</v>
      </c>
      <c r="K7" s="203">
        <f>'Feladatonkénti részl. Önkorm'!K7+'Feladatonkénti részl. M.Óvoda'!K7+'Feladatonkénti részl. EAK'!K7+'Feladatonkénti részletezés PH'!K7</f>
        <v>5666</v>
      </c>
      <c r="M7" s="218"/>
      <c r="N7" s="218"/>
    </row>
    <row r="8" spans="1:14">
      <c r="A8" s="67" t="s">
        <v>6</v>
      </c>
      <c r="B8" s="68" t="s">
        <v>642</v>
      </c>
      <c r="C8" s="69">
        <f>'B1-B7'!AH38</f>
        <v>26100</v>
      </c>
      <c r="D8" s="203">
        <f>'Feladatonkénti részl. Önkorm'!D8+'Feladatonkénti részl. M.Óvoda'!D8+'Feladatonkénti részl. EAK'!D8+'Feladatonkénti részletezés PH'!D8</f>
        <v>26100</v>
      </c>
      <c r="E8" s="203">
        <f>'Feladatonkénti részl. Önkorm'!E8+'Feladatonkénti részl. M.Óvoda'!E8+'Feladatonkénti részl. EAK'!E8+'Feladatonkénti részletezés PH'!E8</f>
        <v>0</v>
      </c>
      <c r="F8" s="203">
        <f>'Feladatonkénti részl. Önkorm'!F8+'Feladatonkénti részl. M.Óvoda'!F8+'Feladatonkénti részl. EAK'!F8+'Feladatonkénti részletezés PH'!F8</f>
        <v>0</v>
      </c>
      <c r="G8" s="68" t="s">
        <v>645</v>
      </c>
      <c r="H8" s="70">
        <f>'K1-K8'!AH51</f>
        <v>121854</v>
      </c>
      <c r="I8" s="203">
        <f>'Feladatonkénti részl. Önkorm'!I8+'Feladatonkénti részl. M.Óvoda'!I8+'Feladatonkénti részl. EAK'!I8+'Feladatonkénti részletezés PH'!I8</f>
        <v>66287</v>
      </c>
      <c r="J8" s="203">
        <f>'Feladatonkénti részl. Önkorm'!J8+'Feladatonkénti részl. M.Óvoda'!J8+'Feladatonkénti részl. EAK'!J8+'Feladatonkénti részletezés PH'!J8</f>
        <v>48568</v>
      </c>
      <c r="K8" s="203">
        <f>'Feladatonkénti részl. Önkorm'!K8+'Feladatonkénti részl. M.Óvoda'!K8+'Feladatonkénti részl. EAK'!K8+'Feladatonkénti részletezés PH'!K8</f>
        <v>6999</v>
      </c>
      <c r="M8" s="218"/>
      <c r="N8" s="218"/>
    </row>
    <row r="9" spans="1:14">
      <c r="A9" s="67" t="s">
        <v>280</v>
      </c>
      <c r="B9" s="71" t="s">
        <v>460</v>
      </c>
      <c r="C9" s="69">
        <f>'B1-B7'!AH49</f>
        <v>393624</v>
      </c>
      <c r="D9" s="203">
        <f>'Feladatonkénti részl. Önkorm'!D9+'Feladatonkénti részl. M.Óvoda'!D9+'Feladatonkénti részl. EAK'!D9+'Feladatonkénti részletezés PH'!D9</f>
        <v>342478</v>
      </c>
      <c r="E9" s="203">
        <f>'Feladatonkénti részl. Önkorm'!E9+'Feladatonkénti részl. M.Óvoda'!E9+'Feladatonkénti részl. EAK'!E9+'Feladatonkénti részletezés PH'!E9</f>
        <v>51057</v>
      </c>
      <c r="F9" s="203">
        <f>'Feladatonkénti részl. Önkorm'!F9+'Feladatonkénti részl. M.Óvoda'!F9+'Feladatonkénti részl. EAK'!F9+'Feladatonkénti részletezés PH'!F9</f>
        <v>0</v>
      </c>
      <c r="G9" s="68" t="s">
        <v>646</v>
      </c>
      <c r="H9" s="70">
        <f>'K1-K8'!AH60</f>
        <v>14866</v>
      </c>
      <c r="I9" s="203">
        <f>'Feladatonkénti részl. Önkorm'!I9+'Feladatonkénti részl. M.Óvoda'!I9+'Feladatonkénti részl. EAK'!I9+'Feladatonkénti részletezés PH'!I9</f>
        <v>9155</v>
      </c>
      <c r="J9" s="203">
        <f>'Feladatonkénti részl. Önkorm'!J9+'Feladatonkénti részl. M.Óvoda'!J9+'Feladatonkénti részl. EAK'!J9+'Feladatonkénti részletezés PH'!J9</f>
        <v>0</v>
      </c>
      <c r="K9" s="203">
        <f>'Feladatonkénti részl. Önkorm'!K9+'Feladatonkénti részl. M.Óvoda'!K9+'Feladatonkénti részl. EAK'!K9+'Feladatonkénti részletezés PH'!K9</f>
        <v>5711</v>
      </c>
      <c r="M9" s="218"/>
      <c r="N9" s="218"/>
    </row>
    <row r="10" spans="1:14">
      <c r="A10" s="67" t="s">
        <v>281</v>
      </c>
      <c r="B10" s="68" t="s">
        <v>679</v>
      </c>
      <c r="C10" s="69">
        <f>'B1-B7'!AH59</f>
        <v>650</v>
      </c>
      <c r="D10" s="203">
        <f>'Feladatonkénti részl. Önkorm'!D10+'Feladatonkénti részl. M.Óvoda'!D10+'Feladatonkénti részl. EAK'!D10+'Feladatonkénti részletezés PH'!D10</f>
        <v>650</v>
      </c>
      <c r="E10" s="203">
        <f>'Feladatonkénti részl. Önkorm'!E10+'Feladatonkénti részl. M.Óvoda'!E10+'Feladatonkénti részl. EAK'!E10+'Feladatonkénti részletezés PH'!E10</f>
        <v>0</v>
      </c>
      <c r="F10" s="203">
        <f>'Feladatonkénti részl. Önkorm'!F10+'Feladatonkénti részl. M.Óvoda'!F10+'Feladatonkénti részl. EAK'!F10+'Feladatonkénti részletezés PH'!F10</f>
        <v>0</v>
      </c>
      <c r="G10" s="68" t="s">
        <v>647</v>
      </c>
      <c r="H10" s="70">
        <f>'K1-K8'!AH73</f>
        <v>7335</v>
      </c>
      <c r="I10" s="203">
        <f>'Feladatonkénti részl. Önkorm'!I10+'Feladatonkénti részl. M.Óvoda'!I10+'Feladatonkénti részl. EAK'!I10+'Feladatonkénti részletezés PH'!I10</f>
        <v>3596</v>
      </c>
      <c r="J10" s="203">
        <f>'Feladatonkénti részl. Önkorm'!J10+'Feladatonkénti részl. M.Óvoda'!J10+'Feladatonkénti részl. EAK'!J10+'Feladatonkénti részletezés PH'!J10</f>
        <v>3739</v>
      </c>
      <c r="K10" s="203">
        <f>'Feladatonkénti részl. Önkorm'!K10+'Feladatonkénti részl. M.Óvoda'!K10+'Feladatonkénti részl. EAK'!K10+'Feladatonkénti részletezés PH'!K10</f>
        <v>0</v>
      </c>
      <c r="M10" s="218"/>
      <c r="N10" s="218"/>
    </row>
    <row r="11" spans="1:14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4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4" ht="15.75" thickBot="1">
      <c r="A13" s="77" t="s">
        <v>582</v>
      </c>
      <c r="B13" s="78" t="s">
        <v>648</v>
      </c>
      <c r="C13" s="79">
        <f>SUM(C6:C12)</f>
        <v>636307</v>
      </c>
      <c r="D13" s="219">
        <f t="shared" ref="D13:F13" si="0">SUM(D6:D12)</f>
        <v>585161</v>
      </c>
      <c r="E13" s="219">
        <f t="shared" si="0"/>
        <v>51057</v>
      </c>
      <c r="F13" s="79">
        <f t="shared" si="0"/>
        <v>0</v>
      </c>
      <c r="G13" s="78" t="s">
        <v>649</v>
      </c>
      <c r="H13" s="80">
        <f>SUM(H6:H12)</f>
        <v>321796</v>
      </c>
      <c r="I13" s="80">
        <f t="shared" ref="I13:K13" si="1">SUM(I6:I12)</f>
        <v>180905</v>
      </c>
      <c r="J13" s="80">
        <f t="shared" si="1"/>
        <v>99758</v>
      </c>
      <c r="K13" s="80">
        <f t="shared" si="1"/>
        <v>41133</v>
      </c>
      <c r="M13" s="218"/>
      <c r="N13" s="218"/>
    </row>
    <row r="14" spans="1:14">
      <c r="A14" s="81" t="s">
        <v>583</v>
      </c>
      <c r="B14" s="82" t="s">
        <v>650</v>
      </c>
      <c r="C14" s="83">
        <f>+C15+C16+C17+C18</f>
        <v>69109</v>
      </c>
      <c r="D14" s="89">
        <f>+D15+D16+D17+D18</f>
        <v>69009</v>
      </c>
      <c r="E14" s="69"/>
      <c r="F14" s="203"/>
      <c r="G14" s="84" t="s">
        <v>651</v>
      </c>
      <c r="H14" s="85"/>
      <c r="I14" s="203">
        <f>'Feladatonkénti részl. Önkorm'!I14+'Feladatonkénti részl. M.Óvoda'!I14+'Feladatonkénti részl. EAK'!I14+'Feladatonkénti részletezés PH'!I14</f>
        <v>0</v>
      </c>
      <c r="J14" s="203">
        <f>'Feladatonkénti részl. Önkorm'!J14+'Feladatonkénti részl. M.Óvoda'!J14+'Feladatonkénti részl. EAK'!J14+'Feladatonkénti részletezés PH'!J14</f>
        <v>0</v>
      </c>
      <c r="K14" s="203">
        <f>'Feladatonkénti részl. Önkorm'!K14+'Feladatonkénti részl. M.Óvoda'!K14+'Feladatonkénti részl. EAK'!K14+'Feladatonkénti részletezés PH'!K14</f>
        <v>0</v>
      </c>
    </row>
    <row r="15" spans="1:14">
      <c r="A15" s="86" t="s">
        <v>584</v>
      </c>
      <c r="B15" s="84" t="s">
        <v>652</v>
      </c>
      <c r="C15" s="87">
        <f>'B8'!AH17</f>
        <v>69109</v>
      </c>
      <c r="D15" s="69">
        <f>'Feladatonkénti részl. Önkorm'!D15+'Feladatonkénti részl. M.Óvoda'!D15+'Feladatonkénti részl. EAK'!D15+'Feladatonkénti részletezés PH'!D15</f>
        <v>69009</v>
      </c>
      <c r="E15" s="69">
        <f>'Feladatonkénti részl. Önkorm'!E15+'Feladatonkénti részl. M.Óvoda'!E15+'Feladatonkénti részl. EAK'!E15+'Feladatonkénti részletezés PH'!E15</f>
        <v>0</v>
      </c>
      <c r="F15" s="203">
        <f>'Feladatonkénti részl. Önkorm'!F15+'Feladatonkénti részl. M.Óvoda'!F15+'Feladatonkénti részl. EAK'!F15+'Feladatonkénti részletezés PH'!F15</f>
        <v>0</v>
      </c>
      <c r="G15" s="84" t="s">
        <v>653</v>
      </c>
      <c r="H15" s="88"/>
      <c r="I15" s="203">
        <f>'Feladatonkénti részl. Önkorm'!I15+'Feladatonkénti részl. M.Óvoda'!I15+'Feladatonkénti részl. EAK'!I15+'Feladatonkénti részletezés PH'!I15</f>
        <v>0</v>
      </c>
      <c r="J15" s="203">
        <f>'Feladatonkénti részl. Önkorm'!J15+'Feladatonkénti részl. M.Óvoda'!J15+'Feladatonkénti részl. EAK'!J15+'Feladatonkénti részletezés PH'!J15</f>
        <v>0</v>
      </c>
      <c r="K15" s="203">
        <f>'Feladatonkénti részl. Önkorm'!K15+'Feladatonkénti részl. M.Óvoda'!K15+'Feladatonkénti részl. EAK'!K15+'Feladatonkénti részletezés PH'!K15</f>
        <v>0</v>
      </c>
    </row>
    <row r="16" spans="1:14">
      <c r="A16" s="86" t="s">
        <v>585</v>
      </c>
      <c r="B16" s="84" t="s">
        <v>654</v>
      </c>
      <c r="C16" s="87"/>
      <c r="D16" s="203">
        <f>'Feladatonkénti részl. Önkorm'!D16+'Feladatonkénti részl. M.Óvoda'!D16+'Feladatonkénti részl. EAK'!D16+'Feladatonkénti részletezés PH'!D16</f>
        <v>0</v>
      </c>
      <c r="E16" s="203">
        <f>'Feladatonkénti részl. Önkorm'!E16+'Feladatonkénti részl. M.Óvoda'!E16+'Feladatonkénti részl. EAK'!E16+'Feladatonkénti részletezés PH'!E16</f>
        <v>0</v>
      </c>
      <c r="F16" s="203">
        <f>'Feladatonkénti részl. Önkorm'!F16+'Feladatonkénti részl. M.Óvoda'!F16+'Feladatonkénti részl. EAK'!F16+'Feladatonkénti részletezés PH'!F16</f>
        <v>0</v>
      </c>
      <c r="G16" s="84" t="s">
        <v>655</v>
      </c>
      <c r="H16" s="88"/>
      <c r="I16" s="203">
        <f>'Feladatonkénti részl. Önkorm'!I16+'Feladatonkénti részl. M.Óvoda'!I16+'Feladatonkénti részl. EAK'!I16+'Feladatonkénti részletezés PH'!I16</f>
        <v>0</v>
      </c>
      <c r="J16" s="203">
        <f>'Feladatonkénti részl. Önkorm'!J16+'Feladatonkénti részl. M.Óvoda'!J16+'Feladatonkénti részl. EAK'!J16+'Feladatonkénti részletezés PH'!J16</f>
        <v>0</v>
      </c>
      <c r="K16" s="203">
        <f>'Feladatonkénti részl. Önkorm'!K16+'Feladatonkénti részl. M.Óvoda'!K16+'Feladatonkénti részl. EAK'!K16+'Feladatonkénti részletezés PH'!K16</f>
        <v>0</v>
      </c>
    </row>
    <row r="17" spans="1:11">
      <c r="A17" s="86" t="s">
        <v>586</v>
      </c>
      <c r="B17" s="84" t="s">
        <v>656</v>
      </c>
      <c r="C17" s="87"/>
      <c r="D17" s="203">
        <f>'Feladatonkénti részl. Önkorm'!D17+'Feladatonkénti részl. M.Óvoda'!D17+'Feladatonkénti részl. EAK'!D17+'Feladatonkénti részletezés PH'!D17</f>
        <v>0</v>
      </c>
      <c r="E17" s="203">
        <f>'Feladatonkénti részl. Önkorm'!E17+'Feladatonkénti részl. M.Óvoda'!E17+'Feladatonkénti részl. EAK'!E17+'Feladatonkénti részletezés PH'!E17</f>
        <v>0</v>
      </c>
      <c r="F17" s="203">
        <f>'Feladatonkénti részl. Önkorm'!F17+'Feladatonkénti részl. M.Óvoda'!F17+'Feladatonkénti részl. EAK'!F17+'Feladatonkénti részletezés PH'!F17</f>
        <v>0</v>
      </c>
      <c r="G17" s="84" t="s">
        <v>657</v>
      </c>
      <c r="H17" s="88"/>
      <c r="I17" s="203">
        <f>'Feladatonkénti részl. Önkorm'!I17+'Feladatonkénti részl. M.Óvoda'!I17+'Feladatonkénti részl. EAK'!I17+'Feladatonkénti részletezés PH'!I17</f>
        <v>0</v>
      </c>
      <c r="J17" s="203">
        <f>'Feladatonkénti részl. Önkorm'!J17+'Feladatonkénti részl. M.Óvoda'!J17+'Feladatonkénti részl. EAK'!J17+'Feladatonkénti részletezés PH'!J17</f>
        <v>0</v>
      </c>
      <c r="K17" s="203">
        <f>'Feladatonkénti részl. Önkorm'!K17+'Feladatonkénti részl. M.Óvoda'!K17+'Feladatonkénti részl. EAK'!K17+'Feladatonkénti részletezés PH'!K17</f>
        <v>0</v>
      </c>
    </row>
    <row r="18" spans="1:11">
      <c r="A18" s="86" t="s">
        <v>587</v>
      </c>
      <c r="B18" s="84" t="s">
        <v>658</v>
      </c>
      <c r="C18" s="87"/>
      <c r="D18" s="203"/>
      <c r="E18" s="203"/>
      <c r="F18" s="203"/>
      <c r="G18" s="82" t="s">
        <v>659</v>
      </c>
      <c r="H18" s="88"/>
      <c r="I18" s="203">
        <f>'Feladatonkénti részl. Önkorm'!I18+'Feladatonkénti részl. M.Óvoda'!I18+'Feladatonkénti részl. EAK'!I18+'Feladatonkénti részletezés PH'!I18</f>
        <v>0</v>
      </c>
      <c r="J18" s="203">
        <f>'Feladatonkénti részl. Önkorm'!J18+'Feladatonkénti részl. M.Óvoda'!J18+'Feladatonkénti részl. EAK'!J18+'Feladatonkénti részletezés PH'!J18</f>
        <v>0</v>
      </c>
      <c r="K18" s="203">
        <f>'Feladatonkénti részl. Önkorm'!K18+'Feladatonkénti részl. M.Óvoda'!K18+'Feladatonkénti részl. EAK'!K18+'Feladatonkénti részletezés PH'!K18</f>
        <v>0</v>
      </c>
    </row>
    <row r="19" spans="1:11">
      <c r="A19" s="86" t="s">
        <v>588</v>
      </c>
      <c r="B19" s="84" t="s">
        <v>660</v>
      </c>
      <c r="C19" s="89">
        <f>+C20+C21</f>
        <v>0</v>
      </c>
      <c r="D19" s="203">
        <f>'Feladatonkénti részl. Önkorm'!D19+'Feladatonkénti részl. M.Óvoda'!D19+'Feladatonkénti részl. EAK'!D19+'Feladatonkénti részletezés PH'!D19</f>
        <v>0</v>
      </c>
      <c r="E19" s="203">
        <f>'Feladatonkénti részl. Önkorm'!E19+'Feladatonkénti részl. M.Óvoda'!E19+'Feladatonkénti részl. EAK'!E19+'Feladatonkénti részletezés PH'!E19</f>
        <v>0</v>
      </c>
      <c r="F19" s="203">
        <f>'Feladatonkénti részl. Önkorm'!F19+'Feladatonkénti részl. M.Óvoda'!F19+'Feladatonkénti részl. EAK'!F19+'Feladatonkénti részletezés PH'!F19</f>
        <v>0</v>
      </c>
      <c r="G19" s="84" t="s">
        <v>661</v>
      </c>
      <c r="H19" s="88"/>
      <c r="I19" s="203">
        <f>'Feladatonkénti részl. Önkorm'!I19+'Feladatonkénti részl. M.Óvoda'!I19+'Feladatonkénti részl. EAK'!I19+'Feladatonkénti részletezés PH'!I19</f>
        <v>0</v>
      </c>
      <c r="J19" s="203">
        <f>'Feladatonkénti részl. Önkorm'!J19+'Feladatonkénti részl. M.Óvoda'!J19+'Feladatonkénti részl. EAK'!J19+'Feladatonkénti részletezés PH'!J19</f>
        <v>0</v>
      </c>
      <c r="K19" s="203">
        <f>'Feladatonkénti részl. Önkorm'!K19+'Feladatonkénti részl. M.Óvoda'!K19+'Feladatonkénti részl. EAK'!K19+'Feladatonkénti részletezés PH'!K19</f>
        <v>0</v>
      </c>
    </row>
    <row r="20" spans="1:11">
      <c r="A20" s="81" t="s">
        <v>589</v>
      </c>
      <c r="B20" s="82" t="s">
        <v>662</v>
      </c>
      <c r="C20" s="90"/>
      <c r="D20" s="203">
        <f>'Feladatonkénti részl. Önkorm'!D20+'Feladatonkénti részl. M.Óvoda'!D20+'Feladatonkénti részl. EAK'!D20+'Feladatonkénti részletezés PH'!D20</f>
        <v>0</v>
      </c>
      <c r="E20" s="203">
        <f>'Feladatonkénti részl. Önkorm'!E20+'Feladatonkénti részl. M.Óvoda'!E20+'Feladatonkénti részl. EAK'!E20+'Feladatonkénti részletezés PH'!E20</f>
        <v>0</v>
      </c>
      <c r="F20" s="203">
        <f>'Feladatonkénti részl. Önkorm'!F20+'Feladatonkénti részl. M.Óvoda'!F20+'Feladatonkénti részl. EAK'!F20+'Feladatonkénti részletezés PH'!F20</f>
        <v>0</v>
      </c>
      <c r="G20" s="64" t="s">
        <v>663</v>
      </c>
      <c r="H20" s="85"/>
      <c r="I20" s="203">
        <f>'Feladatonkénti részl. Önkorm'!I20+'Feladatonkénti részl. M.Óvoda'!I20+'Feladatonkénti részl. EAK'!I20+'Feladatonkénti részletezés PH'!I20</f>
        <v>0</v>
      </c>
      <c r="J20" s="203">
        <f>'Feladatonkénti részl. Önkorm'!J20+'Feladatonkénti részl. M.Óvoda'!J20+'Feladatonkénti részl. EAK'!J20+'Feladatonkénti részletezés PH'!J20</f>
        <v>0</v>
      </c>
      <c r="K20" s="203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6" t="s">
        <v>590</v>
      </c>
      <c r="B21" s="84" t="s">
        <v>664</v>
      </c>
      <c r="C21" s="87"/>
      <c r="D21" s="203">
        <f>'Feladatonkénti részl. Önkorm'!D21+'Feladatonkénti részl. M.Óvoda'!D21+'Feladatonkénti részl. EAK'!D21+'Feladatonkénti részletezés PH'!D21</f>
        <v>0</v>
      </c>
      <c r="E21" s="203">
        <f>'Feladatonkénti részl. Önkorm'!E21+'Feladatonkénti részl. M.Óvoda'!E21+'Feladatonkénti részl. EAK'!E21+'Feladatonkénti részletezés PH'!E21</f>
        <v>0</v>
      </c>
      <c r="F21" s="203">
        <f>'Feladatonkénti részl. Önkorm'!F21+'Feladatonkénti részl. M.Óvoda'!F21+'Feladatonkénti részl. EAK'!F21+'Feladatonkénti részletezés PH'!F21</f>
        <v>0</v>
      </c>
      <c r="G21" s="73"/>
      <c r="H21" s="88"/>
      <c r="I21" s="203"/>
      <c r="J21" s="203">
        <f>'Feladatonkénti részl. Önkorm'!J21+'Feladatonkénti részl. M.Óvoda'!J21+'Feladatonkénti részl. EAK'!J21+'Feladatonkénti részletezés PH'!J21</f>
        <v>0</v>
      </c>
      <c r="K21" s="203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7" t="s">
        <v>610</v>
      </c>
      <c r="B22" s="78" t="s">
        <v>665</v>
      </c>
      <c r="C22" s="79">
        <f>+C14+C19</f>
        <v>69109</v>
      </c>
      <c r="D22" s="79">
        <f t="shared" ref="D22:F22" si="2">+D14+D19</f>
        <v>69009</v>
      </c>
      <c r="E22" s="79">
        <f t="shared" si="2"/>
        <v>0</v>
      </c>
      <c r="F22" s="79">
        <f t="shared" si="2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705416</v>
      </c>
      <c r="D23" s="79">
        <f t="shared" ref="D23:F23" si="3">+D13+D22</f>
        <v>654170</v>
      </c>
      <c r="E23" s="79">
        <f t="shared" si="3"/>
        <v>51057</v>
      </c>
      <c r="F23" s="79">
        <f t="shared" si="3"/>
        <v>0</v>
      </c>
      <c r="G23" s="91" t="s">
        <v>668</v>
      </c>
      <c r="H23" s="80">
        <f>+H13+H22</f>
        <v>321796</v>
      </c>
      <c r="I23" s="80">
        <f t="shared" ref="I23:K23" si="4">+I13+I22</f>
        <v>180905</v>
      </c>
      <c r="J23" s="80">
        <f t="shared" si="4"/>
        <v>99758</v>
      </c>
      <c r="K23" s="80">
        <f t="shared" si="4"/>
        <v>41133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705416</v>
      </c>
      <c r="D25" s="95">
        <f t="shared" ref="D25:F25" si="5">+D23+D24</f>
        <v>654170</v>
      </c>
      <c r="E25" s="95">
        <f t="shared" si="5"/>
        <v>51057</v>
      </c>
      <c r="F25" s="95">
        <f t="shared" si="5"/>
        <v>0</v>
      </c>
      <c r="G25" s="94" t="s">
        <v>672</v>
      </c>
      <c r="H25" s="95">
        <f>+H23+H24</f>
        <v>321796</v>
      </c>
      <c r="I25" s="95">
        <f t="shared" ref="I25:K25" si="6">+I23+I24</f>
        <v>180905</v>
      </c>
      <c r="J25" s="95">
        <f t="shared" si="6"/>
        <v>99758</v>
      </c>
      <c r="K25" s="95">
        <f t="shared" si="6"/>
        <v>41133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314511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383620</v>
      </c>
      <c r="I27" s="215"/>
      <c r="J27" s="212"/>
      <c r="K27" s="95"/>
    </row>
    <row r="29" spans="1:11" ht="36" customHeight="1">
      <c r="A29" s="521" t="s">
        <v>784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981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981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>
        <f>'B1-B7'!AH24</f>
        <v>1241602</v>
      </c>
      <c r="D34" s="203">
        <f>'Feladatonkénti részl. Önkorm'!D34+'Feladatonkénti részl. M.Óvoda'!D34+'Feladatonkénti részl. EAK'!D34+'Feladatonkénti részletezés PH'!D34</f>
        <v>1241602</v>
      </c>
      <c r="E34" s="203">
        <f>'Feladatonkénti részl. Önkorm'!E34+'Feladatonkénti részl. M.Óvoda'!E34+'Feladatonkénti részl. EAK'!E34+'Feladatonkénti részletezés PH'!E34</f>
        <v>0</v>
      </c>
      <c r="F34" s="203">
        <f>'Feladatonkénti részl. Önkorm'!F34+'Feladatonkénti részl. M.Óvoda'!F34+'Feladatonkénti részl. EAK'!F34+'Feladatonkénti részletezés PH'!F34</f>
        <v>0</v>
      </c>
      <c r="G34" s="64" t="s">
        <v>708</v>
      </c>
      <c r="H34" s="66">
        <f>'K1-K8'!AH81</f>
        <v>1577869</v>
      </c>
      <c r="I34" s="203">
        <f>'Feladatonkénti részl. Önkorm'!I34+'Feladatonkénti részl. M.Óvoda'!I34+'Feladatonkénti részl. EAK'!I34+'Feladatonkénti részletezés PH'!I34</f>
        <v>1577455</v>
      </c>
      <c r="J34" s="203">
        <f>'Feladatonkénti részl. Önkorm'!J34+'Feladatonkénti részl. M.Óvoda'!J34+'Feladatonkénti részl. EAK'!J34+'Feladatonkénti részletezés PH'!J34</f>
        <v>350</v>
      </c>
      <c r="K34" s="203">
        <f>'Feladatonkénti részl. Önkorm'!K34+'Feladatonkénti részl. M.Óvoda'!K34+'Feladatonkénti részl. EAK'!K34+'Feladatonkénti részletezés PH'!K34</f>
        <v>0</v>
      </c>
    </row>
    <row r="35" spans="1:11">
      <c r="A35" s="67" t="s">
        <v>5</v>
      </c>
      <c r="B35" s="68" t="s">
        <v>706</v>
      </c>
      <c r="C35" s="69">
        <f>'B1-B7'!AH55</f>
        <v>600</v>
      </c>
      <c r="D35" s="203">
        <f>'Feladatonkénti részl. Önkorm'!D35+'Feladatonkénti részl. M.Óvoda'!D35+'Feladatonkénti részl. EAK'!D35+'Feladatonkénti részletezés PH'!D35</f>
        <v>0</v>
      </c>
      <c r="E35" s="203">
        <f>'Feladatonkénti részl. Önkorm'!E35+'Feladatonkénti részl. M.Óvoda'!E35+'Feladatonkénti részl. EAK'!E35+'Feladatonkénti részletezés PH'!E35</f>
        <v>0</v>
      </c>
      <c r="F35" s="203">
        <f>'Feladatonkénti részl. Önkorm'!F35+'Feladatonkénti részl. M.Óvoda'!F35+'Feladatonkénti részl. EAK'!F35+'Feladatonkénti részletezés PH'!F35</f>
        <v>0</v>
      </c>
      <c r="G35" s="68" t="s">
        <v>709</v>
      </c>
      <c r="H35" s="70">
        <f>'K1-K8'!AH86</f>
        <v>46425</v>
      </c>
      <c r="I35" s="203">
        <f>'Feladatonkénti részl. Önkorm'!I35+'Feladatonkénti részl. M.Óvoda'!I35+'Feladatonkénti részl. EAK'!I35+'Feladatonkénti részletezés PH'!I35</f>
        <v>44859</v>
      </c>
      <c r="J35" s="203">
        <f>'Feladatonkénti részl. Önkorm'!J35+'Feladatonkénti részl. M.Óvoda'!J35+'Feladatonkénti részl. EAK'!J35+'Feladatonkénti részletezés PH'!J35</f>
        <v>1566</v>
      </c>
      <c r="K35" s="203">
        <f>'Feladatonkénti részl. Önkorm'!K35+'Feladatonkénti részl. M.Óvoda'!K35+'Feladatonkénti részl. EAK'!K35+'Feladatonkénti részletezés PH'!K35</f>
        <v>0</v>
      </c>
    </row>
    <row r="36" spans="1:11">
      <c r="A36" s="67" t="s">
        <v>6</v>
      </c>
      <c r="B36" s="68" t="s">
        <v>707</v>
      </c>
      <c r="C36" s="69">
        <f>'B1-B7'!AH63</f>
        <v>300</v>
      </c>
      <c r="D36" s="203">
        <f>'Feladatonkénti részl. Önkorm'!D36+'Feladatonkénti részl. M.Óvoda'!D36+'Feladatonkénti részl. EAK'!D36+'Feladatonkénti részletezés PH'!D36</f>
        <v>0</v>
      </c>
      <c r="E36" s="203">
        <f>'Feladatonkénti részl. Önkorm'!E36+'Feladatonkénti részl. M.Óvoda'!E36+'Feladatonkénti részl. EAK'!E36+'Feladatonkénti részletezés PH'!E36</f>
        <v>300</v>
      </c>
      <c r="F36" s="203">
        <f>'Feladatonkénti részl. Önkorm'!F36+'Feladatonkénti részl. M.Óvoda'!F36+'Feladatonkénti részl. EAK'!F36+'Feladatonkénti részletezés PH'!F36</f>
        <v>0</v>
      </c>
      <c r="G36" s="68" t="s">
        <v>710</v>
      </c>
      <c r="H36" s="70">
        <f>'K1-K8'!AH95</f>
        <v>0</v>
      </c>
      <c r="I36" s="203">
        <f>'Feladatonkénti részl. Önkorm'!I36+'Feladatonkénti részl. M.Óvoda'!I36+'Feladatonkénti részl. EAK'!I36+'Feladatonkénti részletezés PH'!I36</f>
        <v>0</v>
      </c>
      <c r="J36" s="203">
        <f>'Feladatonkénti részl. Önkorm'!J36+'Feladatonkénti részl. M.Óvoda'!J36+'Feladatonkénti részl. EAK'!J36+'Feladatonkénti részletezés PH'!J36</f>
        <v>0</v>
      </c>
      <c r="K36" s="203">
        <f>'Feladatonkénti részl. Önkorm'!K36+'Feladatonkénti részl. M.Óvoda'!K36+'Feladatonkénti részl. EAK'!K36+'Feladatonkénti részletezés PH'!K36</f>
        <v>0</v>
      </c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1242502</v>
      </c>
      <c r="D40" s="79">
        <f t="shared" ref="D40:F40" si="7">SUM(D34:D39)</f>
        <v>1241602</v>
      </c>
      <c r="E40" s="79">
        <f t="shared" si="7"/>
        <v>300</v>
      </c>
      <c r="F40" s="79">
        <f t="shared" si="7"/>
        <v>0</v>
      </c>
      <c r="G40" s="78" t="s">
        <v>683</v>
      </c>
      <c r="H40" s="80">
        <f>+H34+H35+H36+H38+H39</f>
        <v>1624294</v>
      </c>
      <c r="I40" s="80">
        <f t="shared" ref="I40:K40" si="8">+I34+I35+I36+I38+I39</f>
        <v>1622314</v>
      </c>
      <c r="J40" s="80">
        <f t="shared" si="8"/>
        <v>1916</v>
      </c>
      <c r="K40" s="80">
        <f t="shared" si="8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03">
        <f>'Feladatonkénti részl. Önkorm'!D41+'Feladatonkénti részl. M.Óvoda'!D41+'Feladatonkénti részl. EAK'!D41+'Feladatonkénti részletezés PH'!D41</f>
        <v>0</v>
      </c>
      <c r="E41" s="203"/>
      <c r="F41" s="203">
        <f>'Feladatonkénti részl. Önkorm'!F41+'Feladatonkénti részl. M.Óvoda'!F41+'Feladatonkénti részl. EAK'!F41+'Feladatonkénti részletezés PH'!F41</f>
        <v>0</v>
      </c>
      <c r="G41" s="84" t="s">
        <v>651</v>
      </c>
      <c r="H41" s="103"/>
      <c r="I41" s="203">
        <f>'Feladatonkénti részl. Önkorm'!I41+'Feladatonkénti részl. M.Óvoda'!I41+'Feladatonkénti részl. EAK'!I41+'Feladatonkénti részletezés PH'!I41</f>
        <v>0</v>
      </c>
      <c r="J41" s="203">
        <f>'Feladatonkénti részl. Önkorm'!J41+'Feladatonkénti részl. M.Óvoda'!J41+'Feladatonkénti részl. EAK'!J41+'Feladatonkénti részletezés PH'!J41</f>
        <v>0</v>
      </c>
      <c r="K41" s="203">
        <f>'Feladatonkénti részl. Önkorm'!K41+'Feladatonkénti részl. M.Óvoda'!K41+'Feladatonkénti részl. EAK'!K41+'Feladatonkénti részletezés PH'!K41</f>
        <v>0</v>
      </c>
    </row>
    <row r="42" spans="1:11">
      <c r="A42" s="67" t="s">
        <v>584</v>
      </c>
      <c r="B42" s="104" t="s">
        <v>685</v>
      </c>
      <c r="C42" s="87"/>
      <c r="D42" s="203">
        <f>'Feladatonkénti részl. Önkorm'!D42+'Feladatonkénti részl. M.Óvoda'!D42+'Feladatonkénti részl. EAK'!D42+'Feladatonkénti részletezés PH'!D42</f>
        <v>0</v>
      </c>
      <c r="E42" s="203">
        <f>'Feladatonkénti részl. Önkorm'!E42+'Feladatonkénti részl. M.Óvoda'!E42+'Feladatonkénti részl. EAK'!E42+'Feladatonkénti részletezés PH'!E42</f>
        <v>0</v>
      </c>
      <c r="F42" s="203">
        <f>'Feladatonkénti részl. Önkorm'!F42+'Feladatonkénti részl. M.Óvoda'!F42+'Feladatonkénti részl. EAK'!F42+'Feladatonkénti részletezés PH'!F42</f>
        <v>0</v>
      </c>
      <c r="G42" s="84" t="s">
        <v>686</v>
      </c>
      <c r="H42" s="88"/>
      <c r="I42" s="203">
        <f>'Feladatonkénti részl. Önkorm'!I42+'Feladatonkénti részl. M.Óvoda'!I42+'Feladatonkénti részl. EAK'!I42+'Feladatonkénti részletezés PH'!I42</f>
        <v>0</v>
      </c>
      <c r="J42" s="203">
        <f>'Feladatonkénti részl. Önkorm'!J42+'Feladatonkénti részl. M.Óvoda'!J42+'Feladatonkénti részl. EAK'!J42+'Feladatonkénti részletezés PH'!J42</f>
        <v>0</v>
      </c>
      <c r="K42" s="203">
        <f>'Feladatonkénti részl. Önkorm'!K42+'Feladatonkénti részl. M.Óvoda'!K42+'Feladatonkénti részl. EAK'!K42+'Feladatonkénti részletezés PH'!K42</f>
        <v>0</v>
      </c>
    </row>
    <row r="43" spans="1:11">
      <c r="A43" s="100" t="s">
        <v>585</v>
      </c>
      <c r="B43" s="104" t="s">
        <v>687</v>
      </c>
      <c r="C43" s="87"/>
      <c r="D43" s="203">
        <f>'Feladatonkénti részl. Önkorm'!D43+'Feladatonkénti részl. M.Óvoda'!D43+'Feladatonkénti részl. EAK'!D43+'Feladatonkénti részletezés PH'!D43</f>
        <v>0</v>
      </c>
      <c r="E43" s="203">
        <f>'Feladatonkénti részl. Önkorm'!E43+'Feladatonkénti részl. M.Óvoda'!E43+'Feladatonkénti részl. EAK'!E43+'Feladatonkénti részletezés PH'!E43</f>
        <v>0</v>
      </c>
      <c r="F43" s="203">
        <f>'Feladatonkénti részl. Önkorm'!F43+'Feladatonkénti részl. M.Óvoda'!F43+'Feladatonkénti részl. EAK'!F43+'Feladatonkénti részletezés PH'!F43</f>
        <v>0</v>
      </c>
      <c r="G43" s="84" t="s">
        <v>655</v>
      </c>
      <c r="H43" s="88">
        <f>'K9'!AH8</f>
        <v>0</v>
      </c>
      <c r="I43" s="203">
        <f>'Feladatonkénti részl. Önkorm'!I43+'Feladatonkénti részl. M.Óvoda'!I43+'Feladatonkénti részl. EAK'!I43+'Feladatonkénti részletezés PH'!I43</f>
        <v>0</v>
      </c>
      <c r="J43" s="203">
        <f>'Feladatonkénti részl. Önkorm'!J43+'Feladatonkénti részl. M.Óvoda'!J43+'Feladatonkénti részl. EAK'!J43+'Feladatonkénti részletezés PH'!J43</f>
        <v>0</v>
      </c>
      <c r="K43" s="203">
        <f>'Feladatonkénti részl. Önkorm'!K43+'Feladatonkénti részl. M.Óvoda'!K43+'Feladatonkénti részl. EAK'!K43+'Feladatonkénti részletezés PH'!K43</f>
        <v>0</v>
      </c>
    </row>
    <row r="44" spans="1:11">
      <c r="A44" s="67" t="s">
        <v>586</v>
      </c>
      <c r="B44" s="104" t="s">
        <v>688</v>
      </c>
      <c r="C44" s="87"/>
      <c r="D44" s="203">
        <f>'Feladatonkénti részl. Önkorm'!D44+'Feladatonkénti részl. M.Óvoda'!D44+'Feladatonkénti részl. EAK'!D44+'Feladatonkénti részletezés PH'!D44</f>
        <v>0</v>
      </c>
      <c r="E44" s="203">
        <f>'Feladatonkénti részl. Önkorm'!E44+'Feladatonkénti részl. M.Óvoda'!E44+'Feladatonkénti részl. EAK'!E44+'Feladatonkénti részletezés PH'!E44</f>
        <v>0</v>
      </c>
      <c r="F44" s="203">
        <f>'Feladatonkénti részl. Önkorm'!F44+'Feladatonkénti részl. M.Óvoda'!F44+'Feladatonkénti részl. EAK'!F44+'Feladatonkénti részletezés PH'!F44</f>
        <v>0</v>
      </c>
      <c r="G44" s="84" t="s">
        <v>657</v>
      </c>
      <c r="H44" s="88"/>
      <c r="I44" s="203">
        <f>'Feladatonkénti részl. Önkorm'!I44+'Feladatonkénti részl. M.Óvoda'!I44+'Feladatonkénti részl. EAK'!I44+'Feladatonkénti részletezés PH'!I44</f>
        <v>0</v>
      </c>
      <c r="J44" s="203">
        <f>'Feladatonkénti részl. Önkorm'!J44+'Feladatonkénti részl. M.Óvoda'!J44+'Feladatonkénti részl. EAK'!J44+'Feladatonkénti részletezés PH'!J44</f>
        <v>0</v>
      </c>
      <c r="K44" s="203">
        <f>'Feladatonkénti részl. Önkorm'!K44+'Feladatonkénti részl. M.Óvoda'!K44+'Feladatonkénti részl. EAK'!K44+'Feladatonkénti részletezés PH'!K44</f>
        <v>0</v>
      </c>
    </row>
    <row r="45" spans="1:11">
      <c r="A45" s="100" t="s">
        <v>587</v>
      </c>
      <c r="B45" s="104" t="s">
        <v>689</v>
      </c>
      <c r="C45" s="87"/>
      <c r="D45" s="203">
        <f>'Feladatonkénti részl. Önkorm'!D45+'Feladatonkénti részl. M.Óvoda'!D45+'Feladatonkénti részl. EAK'!D45+'Feladatonkénti részletezés PH'!D45</f>
        <v>0</v>
      </c>
      <c r="E45" s="203">
        <f>'Feladatonkénti részl. Önkorm'!E45+'Feladatonkénti részl. M.Óvoda'!E45+'Feladatonkénti részl. EAK'!E45+'Feladatonkénti részletezés PH'!E45</f>
        <v>0</v>
      </c>
      <c r="F45" s="203">
        <f>'Feladatonkénti részl. Önkorm'!F45+'Feladatonkénti részl. M.Óvoda'!F45+'Feladatonkénti részl. EAK'!F45+'Feladatonkénti részletezés PH'!F45</f>
        <v>0</v>
      </c>
      <c r="G45" s="82" t="s">
        <v>659</v>
      </c>
      <c r="H45" s="88"/>
      <c r="I45" s="203">
        <f>'Feladatonkénti részl. Önkorm'!I45+'Feladatonkénti részl. M.Óvoda'!I45+'Feladatonkénti részl. EAK'!I45+'Feladatonkénti részletezés PH'!I45</f>
        <v>0</v>
      </c>
      <c r="J45" s="203">
        <f>'Feladatonkénti részl. Önkorm'!J45+'Feladatonkénti részl. M.Óvoda'!J45+'Feladatonkénti részl. EAK'!J45+'Feladatonkénti részletezés PH'!J45</f>
        <v>0</v>
      </c>
      <c r="K45" s="203">
        <f>'Feladatonkénti részl. Önkorm'!K45+'Feladatonkénti részl. M.Óvoda'!K45+'Feladatonkénti részl. EAK'!K45+'Feladatonkénti részletezés PH'!K45</f>
        <v>0</v>
      </c>
    </row>
    <row r="46" spans="1:11">
      <c r="A46" s="67" t="s">
        <v>588</v>
      </c>
      <c r="B46" s="105" t="s">
        <v>690</v>
      </c>
      <c r="C46" s="87"/>
      <c r="D46" s="203">
        <f>'Feladatonkénti részl. Önkorm'!D46+'Feladatonkénti részl. M.Óvoda'!D46+'Feladatonkénti részl. EAK'!D46+'Feladatonkénti részletezés PH'!D46</f>
        <v>0</v>
      </c>
      <c r="E46" s="203"/>
      <c r="F46" s="203">
        <f>'Feladatonkénti részl. Önkorm'!F46+'Feladatonkénti részl. M.Óvoda'!F46+'Feladatonkénti részl. EAK'!F46+'Feladatonkénti részletezés PH'!F46</f>
        <v>0</v>
      </c>
      <c r="G46" s="84" t="s">
        <v>691</v>
      </c>
      <c r="H46" s="88"/>
      <c r="I46" s="203">
        <f>'Feladatonkénti részl. Önkorm'!I46+'Feladatonkénti részl. M.Óvoda'!I46+'Feladatonkénti részl. EAK'!I46+'Feladatonkénti részletezés PH'!I46</f>
        <v>0</v>
      </c>
      <c r="J46" s="203">
        <f>'Feladatonkénti részl. Önkorm'!J46+'Feladatonkénti részl. M.Óvoda'!J46+'Feladatonkénti részl. EAK'!J46+'Feladatonkénti részletezés PH'!J46</f>
        <v>0</v>
      </c>
      <c r="K46" s="203">
        <f>'Feladatonkénti részl. Önkorm'!K46+'Feladatonkénti részl. M.Óvoda'!K46+'Feladatonkénti részl. EAK'!K46+'Feladatonkénti részletezés PH'!K46</f>
        <v>0</v>
      </c>
    </row>
    <row r="47" spans="1:11">
      <c r="A47" s="100" t="s">
        <v>589</v>
      </c>
      <c r="B47" s="106" t="s">
        <v>692</v>
      </c>
      <c r="C47" s="89">
        <f>+C48+C49+C50+C51+C52</f>
        <v>0</v>
      </c>
      <c r="D47" s="203">
        <f>'Feladatonkénti részl. Önkorm'!D47+'Feladatonkénti részl. M.Óvoda'!D47+'Feladatonkénti részl. EAK'!D47+'Feladatonkénti részletezés PH'!D47</f>
        <v>0</v>
      </c>
      <c r="E47" s="203">
        <f>'Feladatonkénti részl. Önkorm'!E47+'Feladatonkénti részl. M.Óvoda'!E47+'Feladatonkénti részl. EAK'!E47+'Feladatonkénti részletezés PH'!E47</f>
        <v>0</v>
      </c>
      <c r="F47" s="203">
        <f>'Feladatonkénti részl. Önkorm'!F47+'Feladatonkénti részl. M.Óvoda'!F47+'Feladatonkénti részl. EAK'!F47+'Feladatonkénti részletezés PH'!F47</f>
        <v>0</v>
      </c>
      <c r="G47" s="107" t="s">
        <v>663</v>
      </c>
      <c r="H47" s="88"/>
      <c r="I47" s="203">
        <f>'Feladatonkénti részl. Önkorm'!I47+'Feladatonkénti részl. M.Óvoda'!I47+'Feladatonkénti részl. EAK'!I47+'Feladatonkénti részletezés PH'!I47</f>
        <v>0</v>
      </c>
      <c r="J47" s="203">
        <f>'Feladatonkénti részl. Önkorm'!J47+'Feladatonkénti részl. M.Óvoda'!J47+'Feladatonkénti részl. EAK'!J47+'Feladatonkénti részletezés PH'!J47</f>
        <v>0</v>
      </c>
      <c r="K47" s="203">
        <f>'Feladatonkénti részl. Önkorm'!K47+'Feladatonkénti részl. M.Óvoda'!K47+'Feladatonkénti részl. EAK'!K47+'Feladatonkénti részletezés PH'!K47</f>
        <v>0</v>
      </c>
    </row>
    <row r="48" spans="1:11">
      <c r="A48" s="67" t="s">
        <v>590</v>
      </c>
      <c r="B48" s="105" t="s">
        <v>693</v>
      </c>
      <c r="C48" s="87"/>
      <c r="D48" s="203">
        <f>'Feladatonkénti részl. Önkorm'!D48+'Feladatonkénti részl. M.Óvoda'!D48+'Feladatonkénti részl. EAK'!D48+'Feladatonkénti részletezés PH'!D48</f>
        <v>0</v>
      </c>
      <c r="E48" s="203">
        <f>'Feladatonkénti részl. Önkorm'!E48+'Feladatonkénti részl. M.Óvoda'!E48+'Feladatonkénti részl. EAK'!E48+'Feladatonkénti részletezés PH'!E48</f>
        <v>0</v>
      </c>
      <c r="F48" s="203">
        <f>'Feladatonkénti részl. Önkorm'!F48+'Feladatonkénti részl. M.Óvoda'!F48+'Feladatonkénti részl. EAK'!F48+'Feladatonkénti részletezés PH'!F48</f>
        <v>0</v>
      </c>
      <c r="G48" s="107" t="s">
        <v>694</v>
      </c>
      <c r="H48" s="88"/>
      <c r="I48" s="203">
        <f>'Feladatonkénti részl. Önkorm'!I48+'Feladatonkénti részl. M.Óvoda'!I48+'Feladatonkénti részl. EAK'!I48+'Feladatonkénti részletezés PH'!I48</f>
        <v>0</v>
      </c>
      <c r="J48" s="203">
        <f>'Feladatonkénti részl. Önkorm'!J48+'Feladatonkénti részl. M.Óvoda'!J48+'Feladatonkénti részl. EAK'!J48+'Feladatonkénti részletezés PH'!J48</f>
        <v>0</v>
      </c>
      <c r="K48" s="203">
        <f>'Feladatonkénti részl. Önkorm'!K48+'Feladatonkénti részl. M.Óvoda'!K48+'Feladatonkénti részl. EAK'!K48+'Feladatonkénti részletezés PH'!K48</f>
        <v>0</v>
      </c>
    </row>
    <row r="49" spans="1:11">
      <c r="A49" s="100" t="s">
        <v>610</v>
      </c>
      <c r="B49" s="105" t="s">
        <v>695</v>
      </c>
      <c r="C49" s="87"/>
      <c r="D49" s="203">
        <f>'Feladatonkénti részl. Önkorm'!D49+'Feladatonkénti részl. M.Óvoda'!D49+'Feladatonkénti részl. EAK'!D49+'Feladatonkénti részletezés PH'!D49</f>
        <v>0</v>
      </c>
      <c r="E49" s="203">
        <f>'Feladatonkénti részl. Önkorm'!E49+'Feladatonkénti részl. M.Óvoda'!E49+'Feladatonkénti részl. EAK'!E49+'Feladatonkénti részletezés PH'!E49</f>
        <v>0</v>
      </c>
      <c r="F49" s="203">
        <f>'Feladatonkénti részl. Önkorm'!F49+'Feladatonkénti részl. M.Óvoda'!F49+'Feladatonkénti részl. EAK'!F49+'Feladatonkénti részletezés PH'!F49</f>
        <v>0</v>
      </c>
      <c r="G49" s="108"/>
      <c r="H49" s="88"/>
      <c r="I49" s="203">
        <f>'Feladatonkénti részl. Önkorm'!I49+'Feladatonkénti részl. M.Óvoda'!I49+'Feladatonkénti részl. EAK'!I49+'Feladatonkénti részletezés PH'!I49</f>
        <v>0</v>
      </c>
      <c r="J49" s="203">
        <f>'Feladatonkénti részl. Önkorm'!J49+'Feladatonkénti részl. M.Óvoda'!J49+'Feladatonkénti részl. EAK'!J49+'Feladatonkénti részletezés PH'!J49</f>
        <v>0</v>
      </c>
      <c r="K49" s="203">
        <f>'Feladatonkénti részl. Önkorm'!K49+'Feladatonkénti részl. M.Óvoda'!K49+'Feladatonkénti részl. EAK'!K49+'Feladatonkénti részletezés PH'!K49</f>
        <v>0</v>
      </c>
    </row>
    <row r="50" spans="1:11">
      <c r="A50" s="67" t="s">
        <v>611</v>
      </c>
      <c r="B50" s="104" t="s">
        <v>696</v>
      </c>
      <c r="C50" s="87"/>
      <c r="D50" s="203">
        <f>'Feladatonkénti részl. Önkorm'!D50+'Feladatonkénti részl. M.Óvoda'!D50+'Feladatonkénti részl. EAK'!D50+'Feladatonkénti részletezés PH'!D50</f>
        <v>0</v>
      </c>
      <c r="E50" s="203">
        <f>'Feladatonkénti részl. Önkorm'!E50+'Feladatonkénti részl. M.Óvoda'!E50+'Feladatonkénti részl. EAK'!E50+'Feladatonkénti részletezés PH'!E50</f>
        <v>0</v>
      </c>
      <c r="F50" s="203">
        <f>'Feladatonkénti részl. Önkorm'!F50+'Feladatonkénti részl. M.Óvoda'!F50+'Feladatonkénti részl. EAK'!F50+'Feladatonkénti részletezés PH'!F50</f>
        <v>0</v>
      </c>
      <c r="G50" s="109"/>
      <c r="H50" s="88"/>
      <c r="I50" s="203">
        <f>'Feladatonkénti részl. Önkorm'!I50+'Feladatonkénti részl. M.Óvoda'!I50+'Feladatonkénti részl. EAK'!I50+'Feladatonkénti részletezés PH'!I50</f>
        <v>0</v>
      </c>
      <c r="J50" s="203">
        <f>'Feladatonkénti részl. Önkorm'!J50+'Feladatonkénti részl. M.Óvoda'!J50+'Feladatonkénti részl. EAK'!J50+'Feladatonkénti részletezés PH'!J50</f>
        <v>0</v>
      </c>
      <c r="K50" s="203">
        <f>'Feladatonkénti részl. Önkorm'!K50+'Feladatonkénti részl. M.Óvoda'!K50+'Feladatonkénti részl. EAK'!K50+'Feladatonkénti részletezés PH'!K50</f>
        <v>0</v>
      </c>
    </row>
    <row r="51" spans="1:11">
      <c r="A51" s="100" t="s">
        <v>612</v>
      </c>
      <c r="B51" s="110" t="s">
        <v>697</v>
      </c>
      <c r="C51" s="87"/>
      <c r="D51" s="203">
        <f>'Feladatonkénti részl. Önkorm'!D51+'Feladatonkénti részl. M.Óvoda'!D51+'Feladatonkénti részl. EAK'!D51+'Feladatonkénti részletezés PH'!D51</f>
        <v>0</v>
      </c>
      <c r="E51" s="203">
        <f>'Feladatonkénti részl. Önkorm'!E51+'Feladatonkénti részl. M.Óvoda'!E51+'Feladatonkénti részl. EAK'!E51+'Feladatonkénti részletezés PH'!E51</f>
        <v>0</v>
      </c>
      <c r="F51" s="203">
        <f>'Feladatonkénti részl. Önkorm'!F51+'Feladatonkénti részl. M.Óvoda'!F51+'Feladatonkénti részl. EAK'!F51+'Feladatonkénti részletezés PH'!F51</f>
        <v>0</v>
      </c>
      <c r="G51" s="73"/>
      <c r="H51" s="88"/>
      <c r="I51" s="203">
        <f>'Feladatonkénti részl. Önkorm'!I51+'Feladatonkénti részl. M.Óvoda'!I51+'Feladatonkénti részl. EAK'!I51+'Feladatonkénti részletezés PH'!I51</f>
        <v>0</v>
      </c>
      <c r="J51" s="203">
        <f>'Feladatonkénti részl. Önkorm'!J51+'Feladatonkénti részl. M.Óvoda'!J51+'Feladatonkénti részl. EAK'!J51+'Feladatonkénti részletezés PH'!J51</f>
        <v>0</v>
      </c>
      <c r="K51" s="203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7" t="s">
        <v>613</v>
      </c>
      <c r="B52" s="111" t="s">
        <v>698</v>
      </c>
      <c r="C52" s="87"/>
      <c r="D52" s="203">
        <f>'Feladatonkénti részl. Önkorm'!D52+'Feladatonkénti részl. M.Óvoda'!D52+'Feladatonkénti részl. EAK'!D52+'Feladatonkénti részletezés PH'!D52</f>
        <v>0</v>
      </c>
      <c r="E52" s="203">
        <f>'Feladatonkénti részl. Önkorm'!E52+'Feladatonkénti részl. M.Óvoda'!E52+'Feladatonkénti részl. EAK'!E52+'Feladatonkénti részletezés PH'!E52</f>
        <v>0</v>
      </c>
      <c r="F52" s="203">
        <f>'Feladatonkénti részl. Önkorm'!F52+'Feladatonkénti részl. M.Óvoda'!F52+'Feladatonkénti részl. EAK'!F52+'Feladatonkénti részletezés PH'!F52</f>
        <v>0</v>
      </c>
      <c r="G52" s="109"/>
      <c r="H52" s="88"/>
      <c r="I52" s="203">
        <f>'Feladatonkénti részl. Önkorm'!I52+'Feladatonkénti részl. M.Óvoda'!I52+'Feladatonkénti részl. EAK'!I52+'Feladatonkénti részletezés PH'!I52</f>
        <v>0</v>
      </c>
      <c r="J52" s="203">
        <f>'Feladatonkénti részl. Önkorm'!J52+'Feladatonkénti részl. M.Óvoda'!J52+'Feladatonkénti részl. EAK'!J52+'Feladatonkénti részletezés PH'!J52</f>
        <v>0</v>
      </c>
      <c r="K52" s="203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9">+D41+D47</f>
        <v>0</v>
      </c>
      <c r="E53" s="79">
        <f t="shared" si="9"/>
        <v>0</v>
      </c>
      <c r="F53" s="79">
        <f t="shared" si="9"/>
        <v>0</v>
      </c>
      <c r="G53" s="78" t="s">
        <v>700</v>
      </c>
      <c r="H53" s="80">
        <f>SUM(H41:H52)</f>
        <v>0</v>
      </c>
      <c r="I53" s="80">
        <f t="shared" ref="I53:K53" si="10">SUM(I41:I52)</f>
        <v>0</v>
      </c>
      <c r="J53" s="80">
        <f t="shared" si="10"/>
        <v>0</v>
      </c>
      <c r="K53" s="80">
        <f t="shared" si="10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1242502</v>
      </c>
      <c r="D54" s="79">
        <f t="shared" ref="D54:F54" si="11">+D40+D53</f>
        <v>1241602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1624294</v>
      </c>
      <c r="I54" s="80">
        <f t="shared" ref="I54:K54" si="12">+I40+I53</f>
        <v>1622314</v>
      </c>
      <c r="J54" s="80">
        <f t="shared" si="12"/>
        <v>1916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1242502</v>
      </c>
      <c r="D56" s="95">
        <f t="shared" ref="D56:F56" si="13">+D54+D55</f>
        <v>1241602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1624294</v>
      </c>
      <c r="I56" s="95">
        <f t="shared" ref="I56:K56" si="14">+I54+I55</f>
        <v>1622314</v>
      </c>
      <c r="J56" s="95">
        <f t="shared" si="14"/>
        <v>1916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381792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381792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711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1947918</v>
      </c>
      <c r="D63" s="212"/>
      <c r="E63" s="212"/>
      <c r="F63" s="212"/>
      <c r="G63" s="94" t="s">
        <v>704</v>
      </c>
      <c r="H63" s="95">
        <f>H56+H25</f>
        <v>1946090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>
        <f>IF(C63-H63&gt;0,C63-H63,"-")</f>
        <v>1828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10/2015.(VI.19.)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2014. évi bánk és pénztár záró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2015-06-12T13:20:59Z</cp:lastPrinted>
  <dcterms:created xsi:type="dcterms:W3CDTF">2014-01-23T12:07:09Z</dcterms:created>
  <dcterms:modified xsi:type="dcterms:W3CDTF">2015-06-22T08:14:28Z</dcterms:modified>
</cp:coreProperties>
</file>