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Vagyonkimutatás" sheetId="1" r:id="rId1"/>
    <sheet name="Konszolidált mérleg" sheetId="2" r:id="rId2"/>
  </sheets>
  <definedNames/>
  <calcPr fullCalcOnLoad="1"/>
</workbook>
</file>

<file path=xl/sharedStrings.xml><?xml version="1.0" encoding="utf-8"?>
<sst xmlns="http://schemas.openxmlformats.org/spreadsheetml/2006/main" count="444" uniqueCount="442">
  <si>
    <t>VAGYONKIMUTATÁS a könyvviteli mérlegben értékkel szereplő eszközökről
2012. év</t>
  </si>
  <si>
    <t>Adatok: ezer forintban!</t>
  </si>
  <si>
    <t>ESZKÖZÖK</t>
  </si>
  <si>
    <t>Sorszám</t>
  </si>
  <si>
    <t>Bruttó</t>
  </si>
  <si>
    <t xml:space="preserve">Könyv szerinti </t>
  </si>
  <si>
    <t>Állagmutató
%-ban</t>
  </si>
  <si>
    <t>állományi érték</t>
  </si>
  <si>
    <t xml:space="preserve"> I. Immateriális javak   (02+09+12+13+14)</t>
  </si>
  <si>
    <t>1.</t>
  </si>
  <si>
    <t>1. Törzsvagyon     (03+06)</t>
  </si>
  <si>
    <t>2.</t>
  </si>
  <si>
    <t>1.1. Forgalomképtelen immateriális javak   (04+05)</t>
  </si>
  <si>
    <t>3.</t>
  </si>
  <si>
    <t xml:space="preserve">       1.1.1. Értékkel nyilvántartott forgalomképtelen immateriális javak</t>
  </si>
  <si>
    <t>4.</t>
  </si>
  <si>
    <t xml:space="preserve">       1.1.2. 0-ig leírt forgalomképtelen immateriális javak</t>
  </si>
  <si>
    <t>5.</t>
  </si>
  <si>
    <t>1.2. Korlátozottan forgalomkép. immat. javak  (07+08)</t>
  </si>
  <si>
    <t>6.</t>
  </si>
  <si>
    <t xml:space="preserve">       1.2.1. Értékkel nyilvántartott korlátozottan forgalomkép. immateriális javak</t>
  </si>
  <si>
    <t>7.</t>
  </si>
  <si>
    <t xml:space="preserve">       1.2.2. 0-ig leírt korlátozottan forgalomképes immateriális javak</t>
  </si>
  <si>
    <t>8.</t>
  </si>
  <si>
    <t>9.</t>
  </si>
  <si>
    <t>II. Tárgyi eszközök   (16+34+54+55)</t>
  </si>
  <si>
    <t>15.</t>
  </si>
  <si>
    <t>II/1. Ingatlanok és kapcsolódó vagyoni értékű jogok   (17+73+84+85)</t>
  </si>
  <si>
    <t>16.</t>
  </si>
  <si>
    <t xml:space="preserve">1. Törzsvagyon </t>
  </si>
  <si>
    <t>17.</t>
  </si>
  <si>
    <t>1.1. Forgalomképtelen ingatl. és kapcs.vagyoni értékű jogok (19+20+21)</t>
  </si>
  <si>
    <t>18.</t>
  </si>
  <si>
    <t>1.1.1. Értékkel nyilvántartott forgalomképtelen ingatlan és vagyoni értékű jog</t>
  </si>
  <si>
    <t>19.</t>
  </si>
  <si>
    <t>1.1.2. 0-ig leírt forgalomképtelen ingatlan és vagyoni értékű jog</t>
  </si>
  <si>
    <t>20.</t>
  </si>
  <si>
    <t>1.1.3. Folyamatban lévő forgalomképtelen  ingatlan beruházás</t>
  </si>
  <si>
    <t>21.</t>
  </si>
  <si>
    <t>1.2. Korl. forgalomk. ingatl. és kapcs. vagyoni érétkű jogok  (23+24+25)</t>
  </si>
  <si>
    <t>22.</t>
  </si>
  <si>
    <t>1.2.1. Értékkel nyilvántartott forgalomképes ingatlan és vagyoni értékű jog</t>
  </si>
  <si>
    <t>23.</t>
  </si>
  <si>
    <t>1.2.1. 0-ig lerírt forgalomképes ingatlna és vagyoni értékű jog</t>
  </si>
  <si>
    <t>24.</t>
  </si>
  <si>
    <t>1.1.3. Folyamatban lévő forgalomképes  ingatlan beruházás</t>
  </si>
  <si>
    <t>25.</t>
  </si>
  <si>
    <t>II/2. Gépek berendezések és felszerelések  (29+40+45+46+47)</t>
  </si>
  <si>
    <t>28.</t>
  </si>
  <si>
    <t>1. Törzsvagyon  (88+93)</t>
  </si>
  <si>
    <t>29.</t>
  </si>
  <si>
    <t>1.1. Forgalomképtelen gépek,berendezések és felszerelések  (31+34)</t>
  </si>
  <si>
    <t>30.</t>
  </si>
  <si>
    <t xml:space="preserve">1.1.1. Forgalomképtelen gépek, berendezések és felszerelések állománya  </t>
  </si>
  <si>
    <t>31.</t>
  </si>
  <si>
    <t>1.1.1.1.  Értékkel nyilvántartott forgalomképt. gép, berendezés és felszerelés</t>
  </si>
  <si>
    <t>32.</t>
  </si>
  <si>
    <t>1.1.1.2.  0-ig leírt forgalomképt. gép, berendezés és felszerelés</t>
  </si>
  <si>
    <t>33.</t>
  </si>
  <si>
    <t>1.1.2. Folyamatban lévő forgalomképtelen  gép, berendezés beruházás</t>
  </si>
  <si>
    <t>34.</t>
  </si>
  <si>
    <t>1.2. Korlátozottan forgalomképes gépek, berendezések és felszerelések  (94+97)</t>
  </si>
  <si>
    <t>35.</t>
  </si>
  <si>
    <t xml:space="preserve">1.2.1. Korlátozottan forgalomképes gépek, berend. és felszerelések állománya </t>
  </si>
  <si>
    <t>36.</t>
  </si>
  <si>
    <t>1.2.1.1.  Értékkel nyilvántartott korl. forgalomk.. gép, berendezés és felsz.</t>
  </si>
  <si>
    <t>37.</t>
  </si>
  <si>
    <t>1.2.1.2.  0-ig leírt korl. forgalomkép. gép, berendezés és felszerelés</t>
  </si>
  <si>
    <t>38.</t>
  </si>
  <si>
    <t>1.2.2. Folyamatban lévő korlátozottan forgalomk.  gép, berendezés beruházás</t>
  </si>
  <si>
    <t>39.</t>
  </si>
  <si>
    <t xml:space="preserve">2. Üzleti gépek, berendezések és felszerelések  </t>
  </si>
  <si>
    <t>40.</t>
  </si>
  <si>
    <t xml:space="preserve">II/3. Járművek  </t>
  </si>
  <si>
    <t>48.</t>
  </si>
  <si>
    <t xml:space="preserve">II/4. Tenyészállatok  </t>
  </si>
  <si>
    <t>49.</t>
  </si>
  <si>
    <t>III. Befektetett pénzügyi eszközök</t>
  </si>
  <si>
    <t>50.</t>
  </si>
  <si>
    <t xml:space="preserve">III/1. Egyéb tartós részesedés </t>
  </si>
  <si>
    <t>51.</t>
  </si>
  <si>
    <t xml:space="preserve">1. Törzsvagyon (egyéb tartós részesedés) </t>
  </si>
  <si>
    <t>52.</t>
  </si>
  <si>
    <t>1.1. Korlátozottan forgalomképes egyéb tartós részesedés</t>
  </si>
  <si>
    <t>53.</t>
  </si>
  <si>
    <t>2. Üzleti egyéb tartós részesedés</t>
  </si>
  <si>
    <t>54.</t>
  </si>
  <si>
    <t>3. Egyéb üzleti pénzügyi befektetések</t>
  </si>
  <si>
    <t>55.</t>
  </si>
  <si>
    <t>3.1. Tartós hitelviszonyt megtestesítő értékpapír</t>
  </si>
  <si>
    <t>56.</t>
  </si>
  <si>
    <t>3.2. Tartósan adott kölcsön</t>
  </si>
  <si>
    <t>57.</t>
  </si>
  <si>
    <t>3.3. Hosszú lejáratú bankbetétek</t>
  </si>
  <si>
    <t>58.</t>
  </si>
  <si>
    <t>3.4. Egyéb hosszú lejáratú követelések</t>
  </si>
  <si>
    <t>59.</t>
  </si>
  <si>
    <t>4. Befektetett pénzügyi eszközök értékhelyesbítése</t>
  </si>
  <si>
    <t>60.</t>
  </si>
  <si>
    <t>IV. Üzemelt., kezelésre átadott, koncesszióba adott, vagyonkezelésbe vett eszk.</t>
  </si>
  <si>
    <t>61.</t>
  </si>
  <si>
    <t>1. Törzsvagyon (üzemeltetésre kezelésre, koncesszióba adott, vagyonk. vett eszk.)</t>
  </si>
  <si>
    <t>62.</t>
  </si>
  <si>
    <t xml:space="preserve">1.1. Törzsvagyon (üzemeltetésre átadott épület, építmény)  </t>
  </si>
  <si>
    <t>63.</t>
  </si>
  <si>
    <t>1.1.1. Forgalomképtelen  üzemelt, konc. adott, vagyonk. vett épület építmény</t>
  </si>
  <si>
    <t>64.</t>
  </si>
  <si>
    <t>1.1.1.1.  Értékkel nyilvántartott forgalomképt. üzem.adott épület, építmény</t>
  </si>
  <si>
    <t>65.</t>
  </si>
  <si>
    <t>1.1.1.2.  0-ig leírt forgalomképt. üzem.adott épület, építmény</t>
  </si>
  <si>
    <t>66.</t>
  </si>
  <si>
    <t>1.1.2. Korl. Forgalomk.  üzemelt, konc. adott, vagyonk. vett épület építmény</t>
  </si>
  <si>
    <t>67.</t>
  </si>
  <si>
    <t>1.1.2.1.  Értékkel nyilvántartott kor. forgalomk. üzem.adott épület, építmény</t>
  </si>
  <si>
    <t>68.</t>
  </si>
  <si>
    <t>69.</t>
  </si>
  <si>
    <t xml:space="preserve">1.2. Törzsvagyon (üzemeltetésre átadott gépek, berendezések, felszerelések) </t>
  </si>
  <si>
    <t>70.</t>
  </si>
  <si>
    <t>1.3. Törzsvagyon (üzemeltetésre átadott járművek)  (161)</t>
  </si>
  <si>
    <t>71.</t>
  </si>
  <si>
    <t xml:space="preserve">2. Üzleti  üzemeltetésre átadott, konc. adott, vagyonkezelésbe vett eszközök        </t>
  </si>
  <si>
    <t>72.</t>
  </si>
  <si>
    <t>A) BEFEKTETETT ESZKÖZÖK ÖSSZESEN  (1+15+50+61)</t>
  </si>
  <si>
    <t>73.</t>
  </si>
  <si>
    <t xml:space="preserve">2. Üzleti immateriális javak  </t>
  </si>
  <si>
    <t>2. Üzleti ingatlan és kapcsolódó vagyoni értékű jog</t>
  </si>
  <si>
    <t>FORRÁSOK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</si>
  <si>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</si>
  <si>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</si>
  <si>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</si>
  <si>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</si>
  <si>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</si>
  <si>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</si>
  <si>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</si>
  <si>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</si>
  <si>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</si>
  <si>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</si>
  <si>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</si>
  <si>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</si>
  <si>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</si>
  <si>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</si>
  <si>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</si>
  <si>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</si>
  <si>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</si>
  <si>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</si>
  <si>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</si>
  <si>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</si>
  <si>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</si>
  <si>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</si>
  <si>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</si>
  <si>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</si>
  <si>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</si>
  <si>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</si>
  <si>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</si>
  <si>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</si>
  <si>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</si>
  <si>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</si>
  <si>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</si>
  <si>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</si>
  <si>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</si>
  <si>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</si>
  <si>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</si>
  <si>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</si>
  <si>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</si>
  <si>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</si>
  <si>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</si>
  <si>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</si>
  <si>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</si>
  <si>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</si>
  <si>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</si>
  <si>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</si>
  <si>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</si>
  <si>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</si>
  <si>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</si>
  <si>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</si>
  <si>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</si>
  <si>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</si>
  <si>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</si>
  <si>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</si>
  <si>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</si>
  <si>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</si>
  <si>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</si>
  <si>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</si>
  <si>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</si>
  <si>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</si>
  <si>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</si>
  <si>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</si>
  <si>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</si>
  <si>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</si>
  <si>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</si>
  <si>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</si>
  <si>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</si>
  <si>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</si>
  <si>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</si>
  <si>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</si>
  <si>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</si>
  <si>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</si>
  <si>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</si>
  <si>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</si>
  <si>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</si>
  <si>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</si>
  <si>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</si>
  <si>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</si>
  <si>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</si>
  <si>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</si>
  <si>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</si>
  <si>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</si>
  <si>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</si>
  <si>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</si>
  <si>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</si>
  <si>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</si>
  <si>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</si>
  <si>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</si>
  <si>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</si>
  <si>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</si>
  <si>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</si>
  <si>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</si>
  <si>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</si>
  <si>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</si>
  <si>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</si>
  <si>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</si>
  <si>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</si>
  <si>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</si>
  <si>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</si>
  <si>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</si>
  <si>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</si>
  <si>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</si>
  <si>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</si>
  <si>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</si>
  <si>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</si>
  <si>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</si>
  <si>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</si>
  <si>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</si>
  <si>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</si>
  <si>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</si>
  <si>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</si>
  <si>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</si>
  <si>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</si>
  <si>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</si>
  <si>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</si>
  <si>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</si>
  <si>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</si>
  <si>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</si>
  <si>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</si>
  <si>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</si>
  <si>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</si>
  <si>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</si>
  <si>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</si>
  <si>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</si>
  <si>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</si>
  <si>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</si>
  <si>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</si>
  <si>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</si>
  <si>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</si>
  <si>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</si>
  <si>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</si>
  <si>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</si>
  <si>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</si>
  <si>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</si>
  <si>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</si>
  <si>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</si>
  <si>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</si>
  <si>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</si>
  <si>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</si>
  <si>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</si>
  <si>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</si>
  <si>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</si>
  <si>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</si>
  <si>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</si>
  <si>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</si>
  <si>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</si>
  <si>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</si>
  <si>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</si>
  <si>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</si>
  <si>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</si>
  <si>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Változás %</t>
  </si>
  <si>
    <t>Előző időszak</t>
  </si>
  <si>
    <t>Tárgyi időszak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</si>
  <si>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</si>
  <si>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</si>
  <si>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</si>
  <si>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</si>
  <si>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</si>
  <si>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</si>
  <si>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</si>
  <si>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</si>
  <si>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</si>
  <si>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</si>
  <si>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</si>
  <si>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</si>
  <si>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</si>
  <si>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</si>
  <si>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</si>
  <si>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</si>
  <si>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</si>
  <si>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</si>
  <si>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</si>
  <si>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</si>
  <si>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</si>
  <si>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</si>
  <si>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</si>
  <si>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</si>
  <si>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</si>
  <si>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</si>
  <si>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</si>
  <si>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</si>
  <si>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</si>
  <si>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</si>
  <si>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</si>
  <si>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</si>
  <si>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</si>
  <si>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</si>
  <si>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</si>
  <si>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</si>
  <si>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</si>
  <si>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</si>
  <si>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</si>
  <si>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</si>
  <si>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</si>
  <si>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</si>
  <si>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</si>
  <si>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</si>
  <si>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</si>
  <si>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</si>
  <si>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</si>
  <si>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</si>
  <si>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</si>
  <si>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</si>
  <si>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</si>
  <si>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</si>
  <si>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</si>
  <si>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</si>
  <si>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</si>
  <si>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</si>
  <si>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</si>
  <si>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</si>
  <si>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</si>
  <si>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</si>
  <si>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</si>
  <si>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</si>
  <si>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</si>
  <si>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</si>
  <si>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</si>
  <si>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</si>
  <si>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</si>
  <si>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</si>
  <si>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</si>
  <si>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</si>
  <si>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</si>
  <si>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</si>
  <si>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</si>
  <si>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</si>
  <si>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</si>
  <si>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</si>
  <si>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</si>
  <si>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</si>
  <si>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</si>
  <si>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</si>
  <si>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</si>
  <si>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</si>
  <si>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</si>
  <si>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</si>
  <si>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</si>
  <si>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</si>
  <si>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</si>
  <si>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</si>
  <si>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</si>
  <si>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</si>
  <si>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</si>
  <si>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</si>
  <si>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</si>
  <si>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</si>
  <si>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</si>
  <si>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</si>
  <si>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</si>
  <si>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</si>
  <si>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</si>
  <si>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</si>
  <si>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</si>
  <si>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</si>
  <si>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</si>
  <si>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</si>
  <si>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</si>
  <si>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</si>
  <si>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</si>
  <si>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</si>
  <si>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</si>
  <si>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</si>
  <si>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</si>
  <si>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</si>
  <si>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</si>
  <si>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</si>
  <si>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</si>
  <si>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</si>
  <si>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</si>
  <si>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</si>
  <si>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</si>
  <si>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</si>
  <si>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</si>
  <si>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</si>
  <si>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</si>
  <si>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</si>
  <si>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</si>
  <si>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</si>
  <si>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</si>
  <si>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</si>
  <si>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</si>
  <si>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</si>
  <si>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</si>
  <si>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</si>
  <si>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</si>
  <si>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</si>
  <si>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</si>
  <si>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</si>
  <si>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</si>
  <si>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</si>
  <si>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</si>
  <si>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</si>
  <si>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</si>
  <si>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</si>
  <si>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</si>
  <si>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</si>
  <si>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</si>
  <si>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</si>
  <si>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</si>
  <si>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</si>
  <si>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</si>
  <si>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</si>
  <si>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</si>
  <si>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</si>
  <si>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</si>
  <si>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</si>
  <si>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</si>
  <si>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</si>
  <si>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</si>
  <si>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</si>
  <si>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</si>
  <si>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</si>
  <si>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</si>
  <si>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Sor-
szám</t>
  </si>
  <si>
    <t>2015. év</t>
  </si>
  <si>
    <t>Vagyonkimutatás 2015. év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</si>
</sst>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__;\-#,###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6" applyFill="1">
      <alignment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2" fillId="0" borderId="0" xfId="56" applyFill="1" applyAlignment="1">
      <alignment horizontal="center" vertical="center"/>
      <protection/>
    </xf>
    <xf numFmtId="0" fontId="9" fillId="0" borderId="12" xfId="56" applyFont="1" applyFill="1" applyBorder="1" applyAlignment="1">
      <alignment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164" fontId="9" fillId="0" borderId="13" xfId="56" applyNumberFormat="1" applyFont="1" applyFill="1" applyBorder="1" applyAlignment="1">
      <alignment horizontal="right" vertical="center" wrapText="1"/>
      <protection/>
    </xf>
    <xf numFmtId="0" fontId="2" fillId="0" borderId="0" xfId="56" applyFill="1" applyAlignment="1">
      <alignment vertical="center"/>
      <protection/>
    </xf>
    <xf numFmtId="0" fontId="8" fillId="0" borderId="14" xfId="56" applyFont="1" applyFill="1" applyBorder="1" applyAlignment="1">
      <alignment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164" fontId="10" fillId="0" borderId="15" xfId="56" applyNumberFormat="1" applyFont="1" applyFill="1" applyBorder="1" applyAlignment="1">
      <alignment horizontal="right" vertical="center" wrapText="1"/>
      <protection/>
    </xf>
    <xf numFmtId="0" fontId="11" fillId="0" borderId="14" xfId="56" applyFont="1" applyFill="1" applyBorder="1" applyAlignment="1">
      <alignment horizontal="left" vertical="center" wrapText="1" indent="1"/>
      <protection/>
    </xf>
    <xf numFmtId="164" fontId="10" fillId="0" borderId="15" xfId="56" applyNumberFormat="1" applyFont="1" applyFill="1" applyBorder="1" applyAlignment="1">
      <alignment horizontal="right" vertical="center" wrapText="1"/>
      <protection/>
    </xf>
    <xf numFmtId="0" fontId="10" fillId="0" borderId="14" xfId="56" applyFont="1" applyFill="1" applyBorder="1" applyAlignment="1">
      <alignment vertical="center" wrapText="1"/>
      <protection/>
    </xf>
    <xf numFmtId="164" fontId="10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0" fillId="0" borderId="16" xfId="56" applyNumberFormat="1" applyFont="1" applyFill="1" applyBorder="1" applyAlignment="1">
      <alignment horizontal="right" vertical="center" wrapText="1"/>
      <protection/>
    </xf>
    <xf numFmtId="0" fontId="9" fillId="0" borderId="14" xfId="56" applyFont="1" applyFill="1" applyBorder="1" applyAlignment="1">
      <alignment vertical="center" wrapText="1"/>
      <protection/>
    </xf>
    <xf numFmtId="164" fontId="9" fillId="0" borderId="15" xfId="56" applyNumberFormat="1" applyFont="1" applyFill="1" applyBorder="1" applyAlignment="1">
      <alignment horizontal="right" vertical="center" wrapText="1"/>
      <protection/>
    </xf>
    <xf numFmtId="164" fontId="8" fillId="0" borderId="15" xfId="56" applyNumberFormat="1" applyFont="1" applyFill="1" applyBorder="1" applyAlignment="1">
      <alignment horizontal="right" vertical="center" wrapText="1"/>
      <protection/>
    </xf>
    <xf numFmtId="0" fontId="10" fillId="0" borderId="14" xfId="56" applyFont="1" applyFill="1" applyBorder="1" applyAlignment="1">
      <alignment horizontal="left" vertical="center" wrapText="1" indent="2"/>
      <protection/>
    </xf>
    <xf numFmtId="164" fontId="8" fillId="0" borderId="16" xfId="56" applyNumberFormat="1" applyFont="1" applyFill="1" applyBorder="1" applyAlignment="1">
      <alignment horizontal="right" vertical="center" wrapText="1"/>
      <protection/>
    </xf>
    <xf numFmtId="164" fontId="8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56" applyFont="1" applyFill="1" applyBorder="1" applyAlignment="1">
      <alignment horizontal="left" vertical="center" wrapText="1" indent="3"/>
      <protection/>
    </xf>
    <xf numFmtId="0" fontId="10" fillId="0" borderId="12" xfId="56" applyFont="1" applyFill="1" applyBorder="1" applyAlignment="1">
      <alignment horizontal="left" vertical="center" wrapText="1" indent="3"/>
      <protection/>
    </xf>
    <xf numFmtId="164" fontId="9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56" applyFont="1" applyFill="1" applyBorder="1" applyAlignment="1">
      <alignment horizontal="left" vertical="center" wrapText="1" inden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/>
      <protection/>
    </xf>
    <xf numFmtId="0" fontId="9" fillId="0" borderId="14" xfId="56" applyFont="1" applyFill="1" applyBorder="1" applyAlignment="1">
      <alignment horizontal="left" vertical="center" wrapText="1"/>
      <protection/>
    </xf>
    <xf numFmtId="0" fontId="10" fillId="0" borderId="0" xfId="56" applyFont="1" applyFill="1">
      <alignment/>
      <protection/>
    </xf>
    <xf numFmtId="0" fontId="2" fillId="0" borderId="0" xfId="56" applyFont="1" applyFill="1">
      <alignment/>
      <protection/>
    </xf>
    <xf numFmtId="3" fontId="2" fillId="0" borderId="0" xfId="56" applyNumberFormat="1" applyFont="1" applyFill="1">
      <alignment/>
      <protection/>
    </xf>
    <xf numFmtId="0" fontId="10" fillId="0" borderId="0" xfId="56" applyFont="1" applyFill="1" applyProtection="1">
      <alignment/>
      <protection locked="0"/>
    </xf>
    <xf numFmtId="9" fontId="9" fillId="0" borderId="13" xfId="63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/>
    </xf>
    <xf numFmtId="0" fontId="15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top" wrapText="1"/>
    </xf>
    <xf numFmtId="3" fontId="15" fillId="0" borderId="15" xfId="0" applyNumberFormat="1" applyFont="1" applyBorder="1" applyAlignment="1">
      <alignment horizontal="right" vertical="top" wrapText="1"/>
    </xf>
    <xf numFmtId="10" fontId="48" fillId="0" borderId="15" xfId="63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top" wrapText="1"/>
    </xf>
    <xf numFmtId="10" fontId="49" fillId="0" borderId="15" xfId="63" applyNumberFormat="1" applyFont="1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 wrapText="1"/>
    </xf>
    <xf numFmtId="0" fontId="2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 applyProtection="1">
      <alignment horizontal="center" vertical="center" textRotation="90"/>
      <protection/>
    </xf>
    <xf numFmtId="0" fontId="7" fillId="0" borderId="20" xfId="55" applyFont="1" applyFill="1" applyBorder="1" applyAlignment="1" applyProtection="1">
      <alignment horizontal="center" vertical="center" textRotation="90"/>
      <protection/>
    </xf>
    <xf numFmtId="0" fontId="7" fillId="0" borderId="13" xfId="55" applyFont="1" applyFill="1" applyBorder="1" applyAlignment="1" applyProtection="1">
      <alignment horizontal="center" vertical="center" textRotation="90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wrapText="1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VAGYONK" xfId="55"/>
    <cellStyle name="Normál_VAGYONKI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0">
      <selection activeCell="D55" sqref="D55"/>
    </sheetView>
  </sheetViews>
  <sheetFormatPr defaultColWidth="21.7109375" defaultRowHeight="15"/>
  <cols>
    <col min="1" max="1" width="42.57421875" style="1" customWidth="1"/>
    <col min="2" max="2" width="4.7109375" style="1" customWidth="1"/>
    <col min="3" max="4" width="13.140625" style="1" customWidth="1"/>
    <col min="5" max="5" width="11.00390625" style="1" customWidth="1"/>
    <col min="6" max="16384" width="21.7109375" style="1" customWidth="1"/>
  </cols>
  <sheetData>
    <row r="1" spans="1:5" ht="15.75" customHeight="1">
      <c r="A1" s="52" t="s">
        <v>0</v>
      </c>
      <c r="B1" s="52"/>
      <c r="C1" s="52"/>
      <c r="D1" s="52"/>
      <c r="E1" s="52"/>
    </row>
    <row r="2" spans="1:5" ht="15.75" customHeight="1">
      <c r="A2" s="52" t="s">
        <v>440</v>
      </c>
      <c r="B2" s="52"/>
      <c r="C2" s="52"/>
      <c r="D2" s="52"/>
      <c r="E2" s="52"/>
    </row>
    <row r="3" spans="3:4" ht="16.5" thickBot="1">
      <c r="C3" s="53" t="s">
        <v>1</v>
      </c>
      <c r="D3" s="53"/>
    </row>
    <row r="4" spans="1:5" ht="15.75" customHeight="1">
      <c r="A4" s="54" t="s">
        <v>2</v>
      </c>
      <c r="B4" s="57" t="s">
        <v>3</v>
      </c>
      <c r="C4" s="60" t="s">
        <v>4</v>
      </c>
      <c r="D4" s="60" t="s">
        <v>5</v>
      </c>
      <c r="E4" s="60" t="s">
        <v>6</v>
      </c>
    </row>
    <row r="5" spans="1:5" ht="15.75">
      <c r="A5" s="55"/>
      <c r="B5" s="58"/>
      <c r="C5" s="61"/>
      <c r="D5" s="61"/>
      <c r="E5" s="61"/>
    </row>
    <row r="6" spans="1:5" ht="15.75">
      <c r="A6" s="56"/>
      <c r="B6" s="59"/>
      <c r="C6" s="62" t="s">
        <v>7</v>
      </c>
      <c r="D6" s="62"/>
      <c r="E6" s="63">
        <v>5</v>
      </c>
    </row>
    <row r="7" spans="1:5" s="4" customFormat="1" ht="16.5" thickBot="1">
      <c r="A7" s="2">
        <v>1</v>
      </c>
      <c r="B7" s="3">
        <v>2</v>
      </c>
      <c r="C7" s="3">
        <v>3</v>
      </c>
      <c r="D7" s="3">
        <v>4</v>
      </c>
      <c r="E7" s="64"/>
    </row>
    <row r="8" spans="1:5" s="8" customFormat="1" ht="23.25" customHeight="1">
      <c r="A8" s="5" t="s">
        <v>8</v>
      </c>
      <c r="B8" s="6" t="s">
        <v>9</v>
      </c>
      <c r="C8" s="7">
        <f>SUM(C9,C16)</f>
        <v>19260</v>
      </c>
      <c r="D8" s="7">
        <f>SUM(D9,D16)</f>
        <v>1960</v>
      </c>
      <c r="E8" s="33">
        <f>D8/C8</f>
        <v>0.10176531671858775</v>
      </c>
    </row>
    <row r="9" spans="1:5" s="8" customFormat="1" ht="23.25" customHeight="1">
      <c r="A9" s="9" t="s">
        <v>10</v>
      </c>
      <c r="B9" s="10" t="s">
        <v>11</v>
      </c>
      <c r="C9" s="11">
        <f>C10+C13</f>
        <v>17396</v>
      </c>
      <c r="D9" s="11">
        <f>D10+D13</f>
        <v>96</v>
      </c>
      <c r="E9" s="33">
        <f>D9/C9</f>
        <v>0.005518510002299379</v>
      </c>
    </row>
    <row r="10" spans="1:5" s="8" customFormat="1" ht="23.25" customHeight="1">
      <c r="A10" s="12" t="s">
        <v>12</v>
      </c>
      <c r="B10" s="6" t="s">
        <v>13</v>
      </c>
      <c r="C10" s="13">
        <f>SUM(C11:C12)</f>
        <v>0</v>
      </c>
      <c r="D10" s="13">
        <f>SUM(D11:D12)</f>
        <v>0</v>
      </c>
      <c r="E10" s="33"/>
    </row>
    <row r="11" spans="1:5" s="8" customFormat="1" ht="23.25" customHeight="1">
      <c r="A11" s="14" t="s">
        <v>14</v>
      </c>
      <c r="B11" s="10" t="s">
        <v>15</v>
      </c>
      <c r="C11" s="15"/>
      <c r="D11" s="15"/>
      <c r="E11" s="33"/>
    </row>
    <row r="12" spans="1:5" s="8" customFormat="1" ht="23.25" customHeight="1">
      <c r="A12" s="14" t="s">
        <v>16</v>
      </c>
      <c r="B12" s="6" t="s">
        <v>17</v>
      </c>
      <c r="C12" s="15"/>
      <c r="D12" s="15"/>
      <c r="E12" s="33"/>
    </row>
    <row r="13" spans="1:5" s="8" customFormat="1" ht="23.25" customHeight="1">
      <c r="A13" s="12" t="s">
        <v>18</v>
      </c>
      <c r="B13" s="10" t="s">
        <v>19</v>
      </c>
      <c r="C13" s="13">
        <f>SUM(C14:C15)</f>
        <v>17396</v>
      </c>
      <c r="D13" s="13">
        <f>SUM(D14:D15)</f>
        <v>96</v>
      </c>
      <c r="E13" s="33">
        <f>D13/C13</f>
        <v>0.005518510002299379</v>
      </c>
    </row>
    <row r="14" spans="1:5" s="8" customFormat="1" ht="23.25" customHeight="1">
      <c r="A14" s="14" t="s">
        <v>20</v>
      </c>
      <c r="B14" s="6" t="s">
        <v>21</v>
      </c>
      <c r="C14" s="15">
        <v>1437</v>
      </c>
      <c r="D14" s="15">
        <v>96</v>
      </c>
      <c r="E14" s="33">
        <f>D14/C14</f>
        <v>0.06680584551148225</v>
      </c>
    </row>
    <row r="15" spans="1:5" s="8" customFormat="1" ht="23.25" customHeight="1">
      <c r="A15" s="14" t="s">
        <v>22</v>
      </c>
      <c r="B15" s="10" t="s">
        <v>23</v>
      </c>
      <c r="C15" s="15">
        <v>15959</v>
      </c>
      <c r="D15" s="16"/>
      <c r="E15" s="33"/>
    </row>
    <row r="16" spans="1:5" s="8" customFormat="1" ht="23.25" customHeight="1">
      <c r="A16" s="9" t="s">
        <v>124</v>
      </c>
      <c r="B16" s="6" t="s">
        <v>24</v>
      </c>
      <c r="C16" s="13">
        <v>1864</v>
      </c>
      <c r="D16" s="13">
        <v>1864</v>
      </c>
      <c r="E16" s="33">
        <f>D16/C16</f>
        <v>1</v>
      </c>
    </row>
    <row r="17" spans="1:5" s="8" customFormat="1" ht="23.25" customHeight="1">
      <c r="A17" s="17" t="s">
        <v>25</v>
      </c>
      <c r="B17" s="6" t="s">
        <v>26</v>
      </c>
      <c r="C17" s="18">
        <f>SUM(C18,C29,C42,C43)</f>
        <v>1804312</v>
      </c>
      <c r="D17" s="18">
        <f>SUM(D18,D29,D42,D43)</f>
        <v>1386015</v>
      </c>
      <c r="E17" s="33">
        <f>D17/C17</f>
        <v>0.7681681438686879</v>
      </c>
    </row>
    <row r="18" spans="1:5" s="8" customFormat="1" ht="23.25" customHeight="1">
      <c r="A18" s="17" t="s">
        <v>27</v>
      </c>
      <c r="B18" s="10" t="s">
        <v>28</v>
      </c>
      <c r="C18" s="18">
        <f>SUM(C19,C28)</f>
        <v>1709186</v>
      </c>
      <c r="D18" s="18">
        <f>SUM(D19,D28)</f>
        <v>1365063</v>
      </c>
      <c r="E18" s="33">
        <f>D18/C18</f>
        <v>0.7986626382383193</v>
      </c>
    </row>
    <row r="19" spans="1:5" s="8" customFormat="1" ht="23.25" customHeight="1">
      <c r="A19" s="9" t="s">
        <v>29</v>
      </c>
      <c r="B19" s="6" t="s">
        <v>30</v>
      </c>
      <c r="C19" s="19">
        <f>SUM(C20,C24)</f>
        <v>1656460</v>
      </c>
      <c r="D19" s="19">
        <f>SUM(D20,D24)</f>
        <v>1323856</v>
      </c>
      <c r="E19" s="33">
        <f>D19/C19</f>
        <v>0.7992079494826316</v>
      </c>
    </row>
    <row r="20" spans="1:5" s="8" customFormat="1" ht="23.25" customHeight="1">
      <c r="A20" s="12" t="s">
        <v>31</v>
      </c>
      <c r="B20" s="10" t="s">
        <v>32</v>
      </c>
      <c r="C20" s="13">
        <f>SUM(C21:C23)</f>
        <v>743986</v>
      </c>
      <c r="D20" s="13">
        <f>SUM(D21:D23)</f>
        <v>587512</v>
      </c>
      <c r="E20" s="33">
        <f>D20/C20</f>
        <v>0.7896815262652792</v>
      </c>
    </row>
    <row r="21" spans="1:5" s="8" customFormat="1" ht="23.25" customHeight="1">
      <c r="A21" s="20" t="s">
        <v>33</v>
      </c>
      <c r="B21" s="6" t="s">
        <v>34</v>
      </c>
      <c r="C21" s="13">
        <v>739810</v>
      </c>
      <c r="D21" s="13">
        <v>583336</v>
      </c>
      <c r="E21" s="33">
        <f>D21/C21</f>
        <v>0.7884943431421582</v>
      </c>
    </row>
    <row r="22" spans="1:5" s="8" customFormat="1" ht="23.25" customHeight="1">
      <c r="A22" s="20" t="s">
        <v>35</v>
      </c>
      <c r="B22" s="10" t="s">
        <v>36</v>
      </c>
      <c r="C22" s="13"/>
      <c r="D22" s="13"/>
      <c r="E22" s="33"/>
    </row>
    <row r="23" spans="1:5" s="8" customFormat="1" ht="23.25" customHeight="1">
      <c r="A23" s="20" t="s">
        <v>37</v>
      </c>
      <c r="B23" s="6" t="s">
        <v>38</v>
      </c>
      <c r="C23" s="13">
        <v>4176</v>
      </c>
      <c r="D23" s="13">
        <v>4176</v>
      </c>
      <c r="E23" s="33">
        <f>D23/C23</f>
        <v>1</v>
      </c>
    </row>
    <row r="24" spans="1:5" s="8" customFormat="1" ht="23.25" customHeight="1">
      <c r="A24" s="12" t="s">
        <v>39</v>
      </c>
      <c r="B24" s="10" t="s">
        <v>40</v>
      </c>
      <c r="C24" s="13">
        <f>SUM(C25:C27)</f>
        <v>912474</v>
      </c>
      <c r="D24" s="13">
        <f>SUM(D25:D27)</f>
        <v>736344</v>
      </c>
      <c r="E24" s="33">
        <f>D24/C24</f>
        <v>0.8069753220365731</v>
      </c>
    </row>
    <row r="25" spans="1:5" s="8" customFormat="1" ht="23.25" customHeight="1">
      <c r="A25" s="20" t="s">
        <v>41</v>
      </c>
      <c r="B25" s="6" t="s">
        <v>42</v>
      </c>
      <c r="C25" s="13">
        <v>912354</v>
      </c>
      <c r="D25" s="13">
        <v>736344</v>
      </c>
      <c r="E25" s="33">
        <f>D25/C25</f>
        <v>0.8070814618010115</v>
      </c>
    </row>
    <row r="26" spans="1:5" s="8" customFormat="1" ht="23.25" customHeight="1">
      <c r="A26" s="20" t="s">
        <v>43</v>
      </c>
      <c r="B26" s="10" t="s">
        <v>44</v>
      </c>
      <c r="C26" s="13">
        <v>120</v>
      </c>
      <c r="D26" s="13"/>
      <c r="E26" s="33">
        <f>D26/C26</f>
        <v>0</v>
      </c>
    </row>
    <row r="27" spans="1:5" s="8" customFormat="1" ht="23.25" customHeight="1">
      <c r="A27" s="20" t="s">
        <v>45</v>
      </c>
      <c r="B27" s="6" t="s">
        <v>46</v>
      </c>
      <c r="C27" s="13"/>
      <c r="D27" s="13"/>
      <c r="E27" s="33"/>
    </row>
    <row r="28" spans="1:5" s="8" customFormat="1" ht="23.25" customHeight="1">
      <c r="A28" s="9" t="s">
        <v>125</v>
      </c>
      <c r="B28" s="6"/>
      <c r="C28" s="13">
        <v>52726</v>
      </c>
      <c r="D28" s="13">
        <v>41207</v>
      </c>
      <c r="E28" s="33">
        <f>D28/C28</f>
        <v>0.7815309335052915</v>
      </c>
    </row>
    <row r="29" spans="1:5" s="8" customFormat="1" ht="29.25" customHeight="1">
      <c r="A29" s="9" t="s">
        <v>47</v>
      </c>
      <c r="B29" s="10" t="s">
        <v>48</v>
      </c>
      <c r="C29" s="18">
        <f>SUM(C30,C41)</f>
        <v>95126</v>
      </c>
      <c r="D29" s="18">
        <f>SUM(D30,D41)</f>
        <v>20952</v>
      </c>
      <c r="E29" s="33">
        <f>D29/C29</f>
        <v>0.22025524041797195</v>
      </c>
    </row>
    <row r="30" spans="1:5" s="8" customFormat="1" ht="29.25" customHeight="1">
      <c r="A30" s="9" t="s">
        <v>49</v>
      </c>
      <c r="B30" s="6" t="s">
        <v>50</v>
      </c>
      <c r="C30" s="19">
        <f>C31+C36</f>
        <v>95126</v>
      </c>
      <c r="D30" s="19">
        <f>D31+D36</f>
        <v>20952</v>
      </c>
      <c r="E30" s="33">
        <f>D30/C30</f>
        <v>0.22025524041797195</v>
      </c>
    </row>
    <row r="31" spans="1:5" s="8" customFormat="1" ht="23.25" customHeight="1">
      <c r="A31" s="12" t="s">
        <v>51</v>
      </c>
      <c r="B31" s="10" t="s">
        <v>52</v>
      </c>
      <c r="C31" s="13">
        <f>SUM(C32:C34)</f>
        <v>0</v>
      </c>
      <c r="D31" s="13">
        <f>D32+D35</f>
        <v>0</v>
      </c>
      <c r="E31" s="33"/>
    </row>
    <row r="32" spans="1:5" s="8" customFormat="1" ht="23.25" customHeight="1">
      <c r="A32" s="20" t="s">
        <v>53</v>
      </c>
      <c r="B32" s="6" t="s">
        <v>54</v>
      </c>
      <c r="C32" s="13">
        <f>SUM(C33:C34)</f>
        <v>0</v>
      </c>
      <c r="D32" s="13">
        <f>SUM(D33:D34)</f>
        <v>0</v>
      </c>
      <c r="E32" s="33"/>
    </row>
    <row r="33" spans="1:5" s="8" customFormat="1" ht="23.25" customHeight="1">
      <c r="A33" s="23" t="s">
        <v>55</v>
      </c>
      <c r="B33" s="10" t="s">
        <v>56</v>
      </c>
      <c r="C33" s="15"/>
      <c r="D33" s="15"/>
      <c r="E33" s="33"/>
    </row>
    <row r="34" spans="1:5" s="8" customFormat="1" ht="23.25" customHeight="1">
      <c r="A34" s="24" t="s">
        <v>57</v>
      </c>
      <c r="B34" s="6" t="s">
        <v>58</v>
      </c>
      <c r="C34" s="15"/>
      <c r="D34" s="16"/>
      <c r="E34" s="33"/>
    </row>
    <row r="35" spans="1:5" s="8" customFormat="1" ht="23.25" customHeight="1">
      <c r="A35" s="20" t="s">
        <v>59</v>
      </c>
      <c r="B35" s="10" t="s">
        <v>60</v>
      </c>
      <c r="C35" s="16"/>
      <c r="D35" s="15"/>
      <c r="E35" s="33"/>
    </row>
    <row r="36" spans="1:5" s="8" customFormat="1" ht="23.25" customHeight="1">
      <c r="A36" s="12" t="s">
        <v>61</v>
      </c>
      <c r="B36" s="6" t="s">
        <v>62</v>
      </c>
      <c r="C36" s="13">
        <f>C37+C40</f>
        <v>95126</v>
      </c>
      <c r="D36" s="13">
        <f>D37+D40</f>
        <v>20952</v>
      </c>
      <c r="E36" s="33">
        <f>D36/C36</f>
        <v>0.22025524041797195</v>
      </c>
    </row>
    <row r="37" spans="1:5" s="8" customFormat="1" ht="23.25" customHeight="1">
      <c r="A37" s="20" t="s">
        <v>63</v>
      </c>
      <c r="B37" s="10" t="s">
        <v>64</v>
      </c>
      <c r="C37" s="13">
        <f>SUM(C38:C39)</f>
        <v>95126</v>
      </c>
      <c r="D37" s="13">
        <f>SUM(D38:D39)</f>
        <v>20952</v>
      </c>
      <c r="E37" s="33">
        <f>D37/C37</f>
        <v>0.22025524041797195</v>
      </c>
    </row>
    <row r="38" spans="1:5" s="8" customFormat="1" ht="23.25" customHeight="1">
      <c r="A38" s="23" t="s">
        <v>65</v>
      </c>
      <c r="B38" s="6" t="s">
        <v>66</v>
      </c>
      <c r="C38" s="15">
        <v>60412</v>
      </c>
      <c r="D38" s="15">
        <v>20952</v>
      </c>
      <c r="E38" s="33">
        <f>D38/C38</f>
        <v>0.3468185128782361</v>
      </c>
    </row>
    <row r="39" spans="1:5" s="8" customFormat="1" ht="23.25" customHeight="1">
      <c r="A39" s="24" t="s">
        <v>67</v>
      </c>
      <c r="B39" s="10" t="s">
        <v>68</v>
      </c>
      <c r="C39" s="15">
        <v>34714</v>
      </c>
      <c r="D39" s="16"/>
      <c r="E39" s="33"/>
    </row>
    <row r="40" spans="1:5" s="8" customFormat="1" ht="23.25" customHeight="1">
      <c r="A40" s="20" t="s">
        <v>69</v>
      </c>
      <c r="B40" s="6" t="s">
        <v>70</v>
      </c>
      <c r="C40" s="16"/>
      <c r="D40" s="15"/>
      <c r="E40" s="33"/>
    </row>
    <row r="41" spans="1:5" s="8" customFormat="1" ht="23.25" customHeight="1">
      <c r="A41" s="9" t="s">
        <v>71</v>
      </c>
      <c r="B41" s="10" t="s">
        <v>72</v>
      </c>
      <c r="C41" s="19"/>
      <c r="D41" s="19"/>
      <c r="E41" s="33"/>
    </row>
    <row r="42" spans="1:5" s="8" customFormat="1" ht="23.25" customHeight="1">
      <c r="A42" s="9" t="s">
        <v>73</v>
      </c>
      <c r="B42" s="10" t="s">
        <v>74</v>
      </c>
      <c r="C42" s="18"/>
      <c r="D42" s="18"/>
      <c r="E42" s="33"/>
    </row>
    <row r="43" spans="1:5" s="8" customFormat="1" ht="23.25" customHeight="1">
      <c r="A43" s="9" t="s">
        <v>75</v>
      </c>
      <c r="B43" s="6" t="s">
        <v>76</v>
      </c>
      <c r="C43" s="19"/>
      <c r="D43" s="19"/>
      <c r="E43" s="33"/>
    </row>
    <row r="44" spans="1:5" s="8" customFormat="1" ht="23.25" customHeight="1">
      <c r="A44" s="17" t="s">
        <v>77</v>
      </c>
      <c r="B44" s="10" t="s">
        <v>78</v>
      </c>
      <c r="C44" s="16"/>
      <c r="D44" s="25">
        <f>D45</f>
        <v>2363</v>
      </c>
      <c r="E44" s="33"/>
    </row>
    <row r="45" spans="1:5" s="8" customFormat="1" ht="23.25" customHeight="1">
      <c r="A45" s="9" t="s">
        <v>79</v>
      </c>
      <c r="B45" s="6" t="s">
        <v>80</v>
      </c>
      <c r="C45" s="21"/>
      <c r="D45" s="22">
        <f>D46+D48+D49+D54</f>
        <v>2363</v>
      </c>
      <c r="E45" s="33"/>
    </row>
    <row r="46" spans="1:5" s="8" customFormat="1" ht="23.25" customHeight="1">
      <c r="A46" s="9" t="s">
        <v>81</v>
      </c>
      <c r="B46" s="10" t="s">
        <v>82</v>
      </c>
      <c r="C46" s="21"/>
      <c r="D46" s="22">
        <f>SUM(D47)</f>
        <v>2363</v>
      </c>
      <c r="E46" s="33"/>
    </row>
    <row r="47" spans="1:5" s="8" customFormat="1" ht="23.25" customHeight="1">
      <c r="A47" s="20" t="s">
        <v>83</v>
      </c>
      <c r="B47" s="6" t="s">
        <v>84</v>
      </c>
      <c r="C47" s="16"/>
      <c r="D47" s="15">
        <v>2363</v>
      </c>
      <c r="E47" s="33"/>
    </row>
    <row r="48" spans="1:5" s="8" customFormat="1" ht="23.25" customHeight="1">
      <c r="A48" s="9" t="s">
        <v>85</v>
      </c>
      <c r="B48" s="10" t="s">
        <v>86</v>
      </c>
      <c r="C48" s="21"/>
      <c r="D48" s="22"/>
      <c r="E48" s="33"/>
    </row>
    <row r="49" spans="1:5" s="8" customFormat="1" ht="23.25" customHeight="1">
      <c r="A49" s="9" t="s">
        <v>87</v>
      </c>
      <c r="B49" s="6" t="s">
        <v>88</v>
      </c>
      <c r="C49" s="21"/>
      <c r="D49" s="22">
        <f>SUM(D50:D53)</f>
        <v>0</v>
      </c>
      <c r="E49" s="33"/>
    </row>
    <row r="50" spans="1:5" s="8" customFormat="1" ht="23.25" customHeight="1">
      <c r="A50" s="20" t="s">
        <v>89</v>
      </c>
      <c r="B50" s="10" t="s">
        <v>90</v>
      </c>
      <c r="C50" s="16"/>
      <c r="D50" s="15"/>
      <c r="E50" s="33"/>
    </row>
    <row r="51" spans="1:5" s="8" customFormat="1" ht="23.25" customHeight="1">
      <c r="A51" s="20" t="s">
        <v>91</v>
      </c>
      <c r="B51" s="6" t="s">
        <v>92</v>
      </c>
      <c r="C51" s="16"/>
      <c r="D51" s="15"/>
      <c r="E51" s="33"/>
    </row>
    <row r="52" spans="1:5" s="8" customFormat="1" ht="23.25" customHeight="1">
      <c r="A52" s="20" t="s">
        <v>93</v>
      </c>
      <c r="B52" s="10" t="s">
        <v>94</v>
      </c>
      <c r="C52" s="16"/>
      <c r="D52" s="15"/>
      <c r="E52" s="33"/>
    </row>
    <row r="53" spans="1:5" s="8" customFormat="1" ht="23.25" customHeight="1">
      <c r="A53" s="20" t="s">
        <v>95</v>
      </c>
      <c r="B53" s="6" t="s">
        <v>96</v>
      </c>
      <c r="C53" s="16"/>
      <c r="D53" s="15"/>
      <c r="E53" s="33"/>
    </row>
    <row r="54" spans="1:5" s="8" customFormat="1" ht="23.25" customHeight="1">
      <c r="A54" s="9" t="s">
        <v>97</v>
      </c>
      <c r="B54" s="10" t="s">
        <v>98</v>
      </c>
      <c r="C54" s="21"/>
      <c r="D54" s="22"/>
      <c r="E54" s="33"/>
    </row>
    <row r="55" spans="1:5" s="8" customFormat="1" ht="23.25" customHeight="1">
      <c r="A55" s="17" t="s">
        <v>99</v>
      </c>
      <c r="B55" s="6" t="s">
        <v>100</v>
      </c>
      <c r="C55" s="18">
        <f>C56+C66</f>
        <v>0</v>
      </c>
      <c r="D55" s="18">
        <f>D56+D66</f>
        <v>0</v>
      </c>
      <c r="E55" s="33"/>
    </row>
    <row r="56" spans="1:5" s="8" customFormat="1" ht="23.25" customHeight="1">
      <c r="A56" s="9" t="s">
        <v>101</v>
      </c>
      <c r="B56" s="10" t="s">
        <v>102</v>
      </c>
      <c r="C56" s="19">
        <f>C57+C64+C65</f>
        <v>0</v>
      </c>
      <c r="D56" s="19">
        <f>D57+D64+D65</f>
        <v>0</v>
      </c>
      <c r="E56" s="33"/>
    </row>
    <row r="57" spans="1:5" s="8" customFormat="1" ht="23.25" customHeight="1">
      <c r="A57" s="26" t="s">
        <v>103</v>
      </c>
      <c r="B57" s="6" t="s">
        <v>104</v>
      </c>
      <c r="C57" s="13">
        <f>SUM(C58,C61)</f>
        <v>0</v>
      </c>
      <c r="D57" s="13">
        <f>SUM(D58,D61)</f>
        <v>0</v>
      </c>
      <c r="E57" s="33"/>
    </row>
    <row r="58" spans="1:5" s="8" customFormat="1" ht="24.75" customHeight="1">
      <c r="A58" s="20" t="s">
        <v>105</v>
      </c>
      <c r="B58" s="10" t="s">
        <v>106</v>
      </c>
      <c r="C58" s="13">
        <f>SUM(C59:C60)</f>
        <v>0</v>
      </c>
      <c r="D58" s="13">
        <f>SUM(D59:D60)</f>
        <v>0</v>
      </c>
      <c r="E58" s="33"/>
    </row>
    <row r="59" spans="1:5" s="8" customFormat="1" ht="23.25" customHeight="1">
      <c r="A59" s="23" t="s">
        <v>107</v>
      </c>
      <c r="B59" s="6" t="s">
        <v>108</v>
      </c>
      <c r="C59" s="15"/>
      <c r="D59" s="15"/>
      <c r="E59" s="33"/>
    </row>
    <row r="60" spans="1:5" s="8" customFormat="1" ht="23.25" customHeight="1">
      <c r="A60" s="24" t="s">
        <v>109</v>
      </c>
      <c r="B60" s="10" t="s">
        <v>110</v>
      </c>
      <c r="C60" s="15"/>
      <c r="D60" s="16"/>
      <c r="E60" s="33"/>
    </row>
    <row r="61" spans="1:5" s="8" customFormat="1" ht="23.25" customHeight="1">
      <c r="A61" s="20" t="s">
        <v>111</v>
      </c>
      <c r="B61" s="6" t="s">
        <v>112</v>
      </c>
      <c r="C61" s="13">
        <f>SUM(C62:C63)</f>
        <v>0</v>
      </c>
      <c r="D61" s="13">
        <f>SUM(D62:D63)</f>
        <v>0</v>
      </c>
      <c r="E61" s="33"/>
    </row>
    <row r="62" spans="1:5" s="8" customFormat="1" ht="23.25" customHeight="1">
      <c r="A62" s="23" t="s">
        <v>113</v>
      </c>
      <c r="B62" s="10" t="s">
        <v>114</v>
      </c>
      <c r="C62" s="15"/>
      <c r="D62" s="15"/>
      <c r="E62" s="33"/>
    </row>
    <row r="63" spans="1:5" s="8" customFormat="1" ht="23.25" customHeight="1">
      <c r="A63" s="24" t="s">
        <v>109</v>
      </c>
      <c r="B63" s="6" t="s">
        <v>115</v>
      </c>
      <c r="C63" s="15"/>
      <c r="D63" s="27"/>
      <c r="E63" s="33"/>
    </row>
    <row r="64" spans="1:5" s="8" customFormat="1" ht="23.25" customHeight="1">
      <c r="A64" s="26" t="s">
        <v>116</v>
      </c>
      <c r="B64" s="10" t="s">
        <v>117</v>
      </c>
      <c r="C64" s="13"/>
      <c r="D64" s="13"/>
      <c r="E64" s="33"/>
    </row>
    <row r="65" spans="1:5" s="8" customFormat="1" ht="23.25" customHeight="1">
      <c r="A65" s="26" t="s">
        <v>118</v>
      </c>
      <c r="B65" s="6" t="s">
        <v>119</v>
      </c>
      <c r="C65" s="13"/>
      <c r="D65" s="13"/>
      <c r="E65" s="33"/>
    </row>
    <row r="66" spans="1:5" s="8" customFormat="1" ht="23.25" customHeight="1">
      <c r="A66" s="28" t="s">
        <v>120</v>
      </c>
      <c r="B66" s="10" t="s">
        <v>121</v>
      </c>
      <c r="C66" s="19"/>
      <c r="D66" s="19"/>
      <c r="E66" s="33"/>
    </row>
    <row r="67" spans="1:5" s="8" customFormat="1" ht="15.75" customHeight="1">
      <c r="A67" s="17" t="s">
        <v>122</v>
      </c>
      <c r="B67" s="6" t="s">
        <v>123</v>
      </c>
      <c r="C67" s="18">
        <f>C8+C17+C44+C55</f>
        <v>1823572</v>
      </c>
      <c r="D67" s="18">
        <f>D8+D17+D44+D55</f>
        <v>1390338</v>
      </c>
      <c r="E67" s="33">
        <f>D67/C67</f>
        <v>0.7624256130276184</v>
      </c>
    </row>
    <row r="68" spans="1:4" ht="15.75">
      <c r="A68" s="29"/>
      <c r="B68" s="30"/>
      <c r="C68" s="31"/>
      <c r="D68" s="31"/>
    </row>
    <row r="69" spans="1:4" ht="15.75">
      <c r="A69" s="32"/>
      <c r="B69" s="30"/>
      <c r="C69" s="31"/>
      <c r="D69" s="31"/>
    </row>
    <row r="70" spans="1:4" ht="15" customHeight="1">
      <c r="A70" s="30"/>
      <c r="B70" s="30"/>
      <c r="C70" s="31"/>
      <c r="D70" s="31"/>
    </row>
    <row r="71" spans="1:4" ht="15.75">
      <c r="A71" s="51"/>
      <c r="B71" s="51"/>
      <c r="C71" s="51"/>
      <c r="D71" s="51"/>
    </row>
    <row r="72" spans="1:4" ht="15.75">
      <c r="A72" s="51"/>
      <c r="B72" s="51"/>
      <c r="C72" s="51"/>
      <c r="D72" s="51"/>
    </row>
  </sheetData>
  <sheetProtection/>
  <mergeCells count="12">
    <mergeCell ref="A71:D71"/>
    <mergeCell ref="A72:D72"/>
    <mergeCell ref="A2:E2"/>
    <mergeCell ref="A1:E1"/>
    <mergeCell ref="C3:D3"/>
    <mergeCell ref="A4:A6"/>
    <mergeCell ref="B4:B6"/>
    <mergeCell ref="C4:C5"/>
    <mergeCell ref="D4:D5"/>
    <mergeCell ref="E4:E5"/>
    <mergeCell ref="C6:D6"/>
    <mergeCell ref="E6:E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7109375" style="34" customWidth="1"/>
    <col min="2" max="2" width="71.28125" style="34" customWidth="1"/>
    <col min="3" max="4" width="14.8515625" style="34" customWidth="1"/>
    <col min="5" max="5" width="12.57421875" style="34" customWidth="1"/>
    <col min="6" max="255" width="9.140625" style="34" customWidth="1"/>
    <col min="256" max="16384" width="8.140625" style="34" customWidth="1"/>
  </cols>
  <sheetData>
    <row r="1" spans="1:5" ht="15" customHeight="1">
      <c r="A1" s="66" t="s">
        <v>441</v>
      </c>
      <c r="B1" s="66"/>
      <c r="C1" s="66"/>
      <c r="D1" s="66"/>
      <c r="E1" s="66"/>
    </row>
    <row r="2" spans="1:4" ht="15" customHeight="1">
      <c r="A2" s="35"/>
      <c r="B2" s="35"/>
      <c r="C2" s="35"/>
      <c r="D2" s="35"/>
    </row>
    <row r="3" spans="1:5" s="36" customFormat="1" ht="28.5">
      <c r="A3" s="37" t="s">
        <v>439</v>
      </c>
      <c r="B3" s="37" t="s">
        <v>127</v>
      </c>
      <c r="C3" s="37" t="s">
        <v>276</v>
      </c>
      <c r="D3" s="37" t="s">
        <v>277</v>
      </c>
      <c r="E3" s="38" t="s">
        <v>275</v>
      </c>
    </row>
    <row r="4" spans="1:5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ht="15">
      <c r="A5" s="65" t="s">
        <v>2</v>
      </c>
      <c r="B5" s="65"/>
      <c r="C5" s="40"/>
      <c r="D5" s="40"/>
      <c r="E5" s="40"/>
    </row>
    <row r="6" spans="1:5" ht="15">
      <c r="A6" s="41" t="s">
        <v>128</v>
      </c>
      <c r="B6" s="42" t="s">
        <v>278</v>
      </c>
      <c r="C6" s="43">
        <v>142</v>
      </c>
      <c r="D6" s="43">
        <v>81</v>
      </c>
      <c r="E6" s="44">
        <f>D6/C6</f>
        <v>0.5704225352112676</v>
      </c>
    </row>
    <row r="7" spans="1:5" ht="15">
      <c r="A7" s="41" t="s">
        <v>129</v>
      </c>
      <c r="B7" s="42" t="s">
        <v>279</v>
      </c>
      <c r="C7" s="43">
        <v>3554</v>
      </c>
      <c r="D7" s="43">
        <v>1879</v>
      </c>
      <c r="E7" s="44">
        <f>D7/C7</f>
        <v>0.5287000562746201</v>
      </c>
    </row>
    <row r="8" spans="1:5" ht="15">
      <c r="A8" s="41" t="s">
        <v>130</v>
      </c>
      <c r="B8" s="42" t="s">
        <v>280</v>
      </c>
      <c r="C8" s="43"/>
      <c r="D8" s="43"/>
      <c r="E8" s="44"/>
    </row>
    <row r="9" spans="1:5" ht="15">
      <c r="A9" s="45" t="s">
        <v>131</v>
      </c>
      <c r="B9" s="46" t="s">
        <v>281</v>
      </c>
      <c r="C9" s="47">
        <v>3696</v>
      </c>
      <c r="D9" s="47">
        <f>SUM(D6:D8)</f>
        <v>1960</v>
      </c>
      <c r="E9" s="48">
        <f>D9/C9</f>
        <v>0.5303030303030303</v>
      </c>
    </row>
    <row r="10" spans="1:5" ht="15">
      <c r="A10" s="41" t="s">
        <v>132</v>
      </c>
      <c r="B10" s="42" t="s">
        <v>282</v>
      </c>
      <c r="C10" s="43">
        <v>1322046</v>
      </c>
      <c r="D10" s="43">
        <v>1360887</v>
      </c>
      <c r="E10" s="44">
        <f>D10/C10</f>
        <v>1.029379461834157</v>
      </c>
    </row>
    <row r="11" spans="1:5" ht="15">
      <c r="A11" s="41" t="s">
        <v>133</v>
      </c>
      <c r="B11" s="42" t="s">
        <v>283</v>
      </c>
      <c r="C11" s="43">
        <v>28277</v>
      </c>
      <c r="D11" s="43">
        <v>20952</v>
      </c>
      <c r="E11" s="44">
        <f>D11/C11</f>
        <v>0.740955546910917</v>
      </c>
    </row>
    <row r="12" spans="1:5" ht="15">
      <c r="A12" s="41" t="s">
        <v>134</v>
      </c>
      <c r="B12" s="42" t="s">
        <v>284</v>
      </c>
      <c r="C12" s="43"/>
      <c r="D12" s="43"/>
      <c r="E12" s="44"/>
    </row>
    <row r="13" spans="1:5" ht="15">
      <c r="A13" s="41" t="s">
        <v>135</v>
      </c>
      <c r="B13" s="42" t="s">
        <v>285</v>
      </c>
      <c r="C13" s="43">
        <v>21152</v>
      </c>
      <c r="D13" s="43">
        <v>4176</v>
      </c>
      <c r="E13" s="44">
        <f>D13/C13</f>
        <v>0.197428139183056</v>
      </c>
    </row>
    <row r="14" spans="1:5" ht="15">
      <c r="A14" s="41" t="s">
        <v>136</v>
      </c>
      <c r="B14" s="42" t="s">
        <v>286</v>
      </c>
      <c r="C14" s="43"/>
      <c r="D14" s="43"/>
      <c r="E14" s="44"/>
    </row>
    <row r="15" spans="1:5" ht="15">
      <c r="A15" s="45" t="s">
        <v>137</v>
      </c>
      <c r="B15" s="46" t="s">
        <v>287</v>
      </c>
      <c r="C15" s="47">
        <v>1371475</v>
      </c>
      <c r="D15" s="47">
        <f>SUM(D10:D14)</f>
        <v>1386015</v>
      </c>
      <c r="E15" s="48">
        <f>D15/C15</f>
        <v>1.0106017244207879</v>
      </c>
    </row>
    <row r="16" spans="1:5" ht="15">
      <c r="A16" s="41" t="s">
        <v>138</v>
      </c>
      <c r="B16" s="42" t="s">
        <v>288</v>
      </c>
      <c r="C16" s="43">
        <v>2353</v>
      </c>
      <c r="D16" s="43">
        <v>2363</v>
      </c>
      <c r="E16" s="44">
        <f>D16/C16</f>
        <v>1.0042498937526563</v>
      </c>
    </row>
    <row r="17" spans="1:5" ht="15">
      <c r="A17" s="41" t="s">
        <v>139</v>
      </c>
      <c r="B17" s="42" t="s">
        <v>289</v>
      </c>
      <c r="C17" s="43"/>
      <c r="D17" s="43"/>
      <c r="E17" s="44"/>
    </row>
    <row r="18" spans="1:5" ht="15">
      <c r="A18" s="41" t="s">
        <v>140</v>
      </c>
      <c r="B18" s="42" t="s">
        <v>290</v>
      </c>
      <c r="C18" s="43"/>
      <c r="D18" s="43"/>
      <c r="E18" s="44"/>
    </row>
    <row r="19" spans="1:5" ht="15">
      <c r="A19" s="41" t="s">
        <v>141</v>
      </c>
      <c r="B19" s="42" t="s">
        <v>291</v>
      </c>
      <c r="C19" s="43"/>
      <c r="D19" s="43"/>
      <c r="E19" s="44"/>
    </row>
    <row r="20" spans="1:5" ht="15">
      <c r="A20" s="41" t="s">
        <v>142</v>
      </c>
      <c r="B20" s="42" t="s">
        <v>292</v>
      </c>
      <c r="C20" s="43"/>
      <c r="D20" s="43"/>
      <c r="E20" s="44"/>
    </row>
    <row r="21" spans="1:5" ht="15">
      <c r="A21" s="41" t="s">
        <v>143</v>
      </c>
      <c r="B21" s="42" t="s">
        <v>293</v>
      </c>
      <c r="C21" s="43"/>
      <c r="D21" s="43"/>
      <c r="E21" s="44"/>
    </row>
    <row r="22" spans="1:5" ht="15">
      <c r="A22" s="41" t="s">
        <v>144</v>
      </c>
      <c r="B22" s="42" t="s">
        <v>294</v>
      </c>
      <c r="C22" s="43"/>
      <c r="D22" s="43"/>
      <c r="E22" s="44"/>
    </row>
    <row r="23" spans="1:5" ht="28.5">
      <c r="A23" s="45" t="s">
        <v>145</v>
      </c>
      <c r="B23" s="46" t="s">
        <v>295</v>
      </c>
      <c r="C23" s="49">
        <v>2353</v>
      </c>
      <c r="D23" s="49">
        <f>SUM(D16,D19,D22)</f>
        <v>2363</v>
      </c>
      <c r="E23" s="48">
        <f>D23/C23</f>
        <v>1.0042498937526563</v>
      </c>
    </row>
    <row r="24" spans="1:5" ht="15">
      <c r="A24" s="41" t="s">
        <v>146</v>
      </c>
      <c r="B24" s="42" t="s">
        <v>296</v>
      </c>
      <c r="C24" s="43"/>
      <c r="D24" s="43"/>
      <c r="E24" s="44"/>
    </row>
    <row r="25" spans="1:5" ht="15">
      <c r="A25" s="41" t="s">
        <v>147</v>
      </c>
      <c r="B25" s="42" t="s">
        <v>297</v>
      </c>
      <c r="C25" s="43"/>
      <c r="D25" s="43"/>
      <c r="E25" s="44"/>
    </row>
    <row r="26" spans="1:5" ht="28.5">
      <c r="A26" s="45" t="s">
        <v>148</v>
      </c>
      <c r="B26" s="46" t="s">
        <v>298</v>
      </c>
      <c r="C26" s="49">
        <v>0</v>
      </c>
      <c r="D26" s="49">
        <v>0</v>
      </c>
      <c r="E26" s="44"/>
    </row>
    <row r="27" spans="1:5" ht="28.5">
      <c r="A27" s="45" t="s">
        <v>149</v>
      </c>
      <c r="B27" s="46" t="s">
        <v>299</v>
      </c>
      <c r="C27" s="49">
        <v>1377524</v>
      </c>
      <c r="D27" s="49">
        <f>SUM(D9,D15,D23,D26)</f>
        <v>1390338</v>
      </c>
      <c r="E27" s="48">
        <f>D27/C27</f>
        <v>1.0093021972756917</v>
      </c>
    </row>
    <row r="28" spans="1:5" ht="15">
      <c r="A28" s="41" t="s">
        <v>150</v>
      </c>
      <c r="B28" s="42" t="s">
        <v>300</v>
      </c>
      <c r="C28" s="43">
        <v>324</v>
      </c>
      <c r="D28" s="43">
        <v>357</v>
      </c>
      <c r="E28" s="44">
        <f>D28/C28</f>
        <v>1.1018518518518519</v>
      </c>
    </row>
    <row r="29" spans="1:5" ht="15">
      <c r="A29" s="41" t="s">
        <v>151</v>
      </c>
      <c r="B29" s="42" t="s">
        <v>301</v>
      </c>
      <c r="C29" s="43"/>
      <c r="D29" s="43"/>
      <c r="E29" s="44"/>
    </row>
    <row r="30" spans="1:5" ht="15">
      <c r="A30" s="41" t="s">
        <v>152</v>
      </c>
      <c r="B30" s="42" t="s">
        <v>302</v>
      </c>
      <c r="C30" s="43"/>
      <c r="D30" s="43"/>
      <c r="E30" s="44"/>
    </row>
    <row r="31" spans="1:5" ht="15">
      <c r="A31" s="41" t="s">
        <v>153</v>
      </c>
      <c r="B31" s="42" t="s">
        <v>303</v>
      </c>
      <c r="C31" s="43"/>
      <c r="D31" s="43"/>
      <c r="E31" s="44"/>
    </row>
    <row r="32" spans="1:5" ht="15">
      <c r="A32" s="41" t="s">
        <v>154</v>
      </c>
      <c r="B32" s="42" t="s">
        <v>304</v>
      </c>
      <c r="C32" s="43"/>
      <c r="D32" s="43"/>
      <c r="E32" s="44"/>
    </row>
    <row r="33" spans="1:5" ht="15">
      <c r="A33" s="45" t="s">
        <v>155</v>
      </c>
      <c r="B33" s="46" t="s">
        <v>305</v>
      </c>
      <c r="C33" s="47">
        <v>324</v>
      </c>
      <c r="D33" s="47">
        <f>SUM(D28:D32)</f>
        <v>357</v>
      </c>
      <c r="E33" s="48">
        <f>D33/C33</f>
        <v>1.1018518518518519</v>
      </c>
    </row>
    <row r="34" spans="1:5" ht="15">
      <c r="A34" s="41" t="s">
        <v>156</v>
      </c>
      <c r="B34" s="42" t="s">
        <v>306</v>
      </c>
      <c r="C34" s="43"/>
      <c r="D34" s="43"/>
      <c r="E34" s="44"/>
    </row>
    <row r="35" spans="1:5" ht="30">
      <c r="A35" s="41" t="s">
        <v>157</v>
      </c>
      <c r="B35" s="42" t="s">
        <v>307</v>
      </c>
      <c r="C35" s="43"/>
      <c r="D35" s="43"/>
      <c r="E35" s="44"/>
    </row>
    <row r="36" spans="1:5" ht="15">
      <c r="A36" s="41" t="s">
        <v>158</v>
      </c>
      <c r="B36" s="42" t="s">
        <v>308</v>
      </c>
      <c r="C36" s="43"/>
      <c r="D36" s="43"/>
      <c r="E36" s="44"/>
    </row>
    <row r="37" spans="1:5" ht="15">
      <c r="A37" s="41" t="s">
        <v>159</v>
      </c>
      <c r="B37" s="42" t="s">
        <v>309</v>
      </c>
      <c r="C37" s="43"/>
      <c r="D37" s="43"/>
      <c r="E37" s="44"/>
    </row>
    <row r="38" spans="1:5" ht="15">
      <c r="A38" s="41" t="s">
        <v>160</v>
      </c>
      <c r="B38" s="42" t="s">
        <v>310</v>
      </c>
      <c r="C38" s="43"/>
      <c r="D38" s="43"/>
      <c r="E38" s="44"/>
    </row>
    <row r="39" spans="1:5" ht="15">
      <c r="A39" s="41" t="s">
        <v>161</v>
      </c>
      <c r="B39" s="42" t="s">
        <v>311</v>
      </c>
      <c r="C39" s="43"/>
      <c r="D39" s="43"/>
      <c r="E39" s="44"/>
    </row>
    <row r="40" spans="1:5" ht="15">
      <c r="A40" s="41" t="s">
        <v>162</v>
      </c>
      <c r="B40" s="42" t="s">
        <v>312</v>
      </c>
      <c r="C40" s="43"/>
      <c r="D40" s="43"/>
      <c r="E40" s="44"/>
    </row>
    <row r="41" spans="1:5" ht="15">
      <c r="A41" s="45" t="s">
        <v>163</v>
      </c>
      <c r="B41" s="46" t="s">
        <v>313</v>
      </c>
      <c r="C41" s="47">
        <v>0</v>
      </c>
      <c r="D41" s="47">
        <f>SUM(D34:D40)</f>
        <v>0</v>
      </c>
      <c r="E41" s="44"/>
    </row>
    <row r="42" spans="1:5" ht="28.5">
      <c r="A42" s="45" t="s">
        <v>164</v>
      </c>
      <c r="B42" s="46" t="s">
        <v>314</v>
      </c>
      <c r="C42" s="49">
        <v>324</v>
      </c>
      <c r="D42" s="49">
        <f>SUM(D33,D41)</f>
        <v>357</v>
      </c>
      <c r="E42" s="48">
        <f>D42/C42</f>
        <v>1.1018518518518519</v>
      </c>
    </row>
    <row r="43" spans="1:5" ht="15">
      <c r="A43" s="41" t="s">
        <v>165</v>
      </c>
      <c r="B43" s="42" t="s">
        <v>315</v>
      </c>
      <c r="C43" s="43"/>
      <c r="D43" s="43"/>
      <c r="E43" s="44"/>
    </row>
    <row r="44" spans="1:5" ht="15">
      <c r="A44" s="41" t="s">
        <v>166</v>
      </c>
      <c r="B44" s="42" t="s">
        <v>316</v>
      </c>
      <c r="C44" s="43">
        <v>280</v>
      </c>
      <c r="D44" s="43">
        <v>439</v>
      </c>
      <c r="E44" s="44">
        <f>D44/C44</f>
        <v>1.5678571428571428</v>
      </c>
    </row>
    <row r="45" spans="1:5" ht="15">
      <c r="A45" s="41" t="s">
        <v>167</v>
      </c>
      <c r="B45" s="42" t="s">
        <v>317</v>
      </c>
      <c r="C45" s="43">
        <v>39798</v>
      </c>
      <c r="D45" s="43">
        <v>40977</v>
      </c>
      <c r="E45" s="44">
        <f>D45/C45</f>
        <v>1.0296246042514698</v>
      </c>
    </row>
    <row r="46" spans="1:5" ht="15">
      <c r="A46" s="41" t="s">
        <v>168</v>
      </c>
      <c r="B46" s="42" t="s">
        <v>318</v>
      </c>
      <c r="C46" s="43">
        <v>0</v>
      </c>
      <c r="D46" s="43">
        <v>0</v>
      </c>
      <c r="E46" s="44"/>
    </row>
    <row r="47" spans="1:5" ht="15">
      <c r="A47" s="41" t="s">
        <v>169</v>
      </c>
      <c r="B47" s="42" t="s">
        <v>319</v>
      </c>
      <c r="C47" s="43">
        <v>0</v>
      </c>
      <c r="D47" s="43">
        <v>0</v>
      </c>
      <c r="E47" s="44"/>
    </row>
    <row r="48" spans="1:5" ht="15">
      <c r="A48" s="45" t="s">
        <v>170</v>
      </c>
      <c r="B48" s="46" t="s">
        <v>320</v>
      </c>
      <c r="C48" s="47">
        <f>SUM(C43:C47)</f>
        <v>40078</v>
      </c>
      <c r="D48" s="47">
        <f>SUM(D43:D47)</f>
        <v>41416</v>
      </c>
      <c r="E48" s="48">
        <f>D48/C48</f>
        <v>1.0333848994460801</v>
      </c>
    </row>
    <row r="49" spans="1:5" ht="30">
      <c r="A49" s="41" t="s">
        <v>171</v>
      </c>
      <c r="B49" s="42" t="s">
        <v>321</v>
      </c>
      <c r="C49" s="43"/>
      <c r="D49" s="43"/>
      <c r="E49" s="44"/>
    </row>
    <row r="50" spans="1:5" ht="30">
      <c r="A50" s="41" t="s">
        <v>172</v>
      </c>
      <c r="B50" s="42" t="s">
        <v>322</v>
      </c>
      <c r="C50" s="43"/>
      <c r="D50" s="43"/>
      <c r="E50" s="44"/>
    </row>
    <row r="51" spans="1:5" ht="30">
      <c r="A51" s="41" t="s">
        <v>173</v>
      </c>
      <c r="B51" s="42" t="s">
        <v>323</v>
      </c>
      <c r="C51" s="43"/>
      <c r="D51" s="43"/>
      <c r="E51" s="44"/>
    </row>
    <row r="52" spans="1:5" ht="30">
      <c r="A52" s="41" t="s">
        <v>174</v>
      </c>
      <c r="B52" s="42" t="s">
        <v>324</v>
      </c>
      <c r="C52" s="43"/>
      <c r="D52" s="43"/>
      <c r="E52" s="44"/>
    </row>
    <row r="53" spans="1:5" ht="15">
      <c r="A53" s="41" t="s">
        <v>175</v>
      </c>
      <c r="B53" s="42" t="s">
        <v>325</v>
      </c>
      <c r="C53" s="43">
        <v>3873</v>
      </c>
      <c r="D53" s="43">
        <v>4588</v>
      </c>
      <c r="E53" s="44">
        <f>D53/C53</f>
        <v>1.1846114123418539</v>
      </c>
    </row>
    <row r="54" spans="1:5" ht="15">
      <c r="A54" s="41" t="s">
        <v>176</v>
      </c>
      <c r="B54" s="42" t="s">
        <v>326</v>
      </c>
      <c r="C54" s="43">
        <v>4071</v>
      </c>
      <c r="D54" s="43">
        <v>2848</v>
      </c>
      <c r="E54" s="44">
        <f>D54/C54</f>
        <v>0.6995824121837386</v>
      </c>
    </row>
    <row r="55" spans="1:5" ht="15">
      <c r="A55" s="41" t="s">
        <v>177</v>
      </c>
      <c r="B55" s="42" t="s">
        <v>327</v>
      </c>
      <c r="C55" s="43"/>
      <c r="D55" s="43"/>
      <c r="E55" s="44"/>
    </row>
    <row r="56" spans="1:5" ht="30">
      <c r="A56" s="41" t="s">
        <v>178</v>
      </c>
      <c r="B56" s="42" t="s">
        <v>328</v>
      </c>
      <c r="C56" s="50">
        <v>5</v>
      </c>
      <c r="D56" s="50">
        <v>49</v>
      </c>
      <c r="E56" s="44">
        <f>D56/C56</f>
        <v>9.8</v>
      </c>
    </row>
    <row r="57" spans="1:5" ht="30">
      <c r="A57" s="41" t="s">
        <v>179</v>
      </c>
      <c r="B57" s="42" t="s">
        <v>329</v>
      </c>
      <c r="C57" s="50">
        <v>5</v>
      </c>
      <c r="D57" s="50">
        <v>30</v>
      </c>
      <c r="E57" s="44">
        <f>D57/C57</f>
        <v>6</v>
      </c>
    </row>
    <row r="58" spans="1:5" ht="30">
      <c r="A58" s="41" t="s">
        <v>180</v>
      </c>
      <c r="B58" s="42" t="s">
        <v>330</v>
      </c>
      <c r="C58" s="50">
        <v>716</v>
      </c>
      <c r="D58" s="50">
        <v>502</v>
      </c>
      <c r="E58" s="44">
        <f>D58/C58</f>
        <v>0.7011173184357542</v>
      </c>
    </row>
    <row r="59" spans="1:5" ht="30">
      <c r="A59" s="41" t="s">
        <v>181</v>
      </c>
      <c r="B59" s="42" t="s">
        <v>331</v>
      </c>
      <c r="C59" s="50">
        <v>324</v>
      </c>
      <c r="D59" s="50">
        <v>110</v>
      </c>
      <c r="E59" s="44">
        <f>D59/C59</f>
        <v>0.3395061728395062</v>
      </c>
    </row>
    <row r="60" spans="1:5" ht="30">
      <c r="A60" s="41" t="s">
        <v>182</v>
      </c>
      <c r="B60" s="42" t="s">
        <v>332</v>
      </c>
      <c r="C60" s="50"/>
      <c r="D60" s="50"/>
      <c r="E60" s="44"/>
    </row>
    <row r="61" spans="1:5" ht="30">
      <c r="A61" s="41" t="s">
        <v>183</v>
      </c>
      <c r="B61" s="42" t="s">
        <v>333</v>
      </c>
      <c r="C61" s="50"/>
      <c r="D61" s="50"/>
      <c r="E61" s="44"/>
    </row>
    <row r="62" spans="1:5" ht="28.5">
      <c r="A62" s="45" t="s">
        <v>184</v>
      </c>
      <c r="B62" s="46" t="s">
        <v>334</v>
      </c>
      <c r="C62" s="49">
        <f>SUM(C60,C58,C56,C55,C54,C53,C51,C49)</f>
        <v>8665</v>
      </c>
      <c r="D62" s="49">
        <f>SUM(D49,D51,D53:D56,D58,D60)</f>
        <v>7987</v>
      </c>
      <c r="E62" s="48">
        <f>D62/C62</f>
        <v>0.9217541834968264</v>
      </c>
    </row>
    <row r="63" spans="1:5" ht="30">
      <c r="A63" s="41" t="s">
        <v>185</v>
      </c>
      <c r="B63" s="42" t="s">
        <v>335</v>
      </c>
      <c r="C63" s="43"/>
      <c r="D63" s="43"/>
      <c r="E63" s="44"/>
    </row>
    <row r="64" spans="1:5" ht="45">
      <c r="A64" s="41" t="s">
        <v>186</v>
      </c>
      <c r="B64" s="42" t="s">
        <v>336</v>
      </c>
      <c r="C64" s="43"/>
      <c r="D64" s="43"/>
      <c r="E64" s="44"/>
    </row>
    <row r="65" spans="1:5" ht="30">
      <c r="A65" s="41" t="s">
        <v>187</v>
      </c>
      <c r="B65" s="42" t="s">
        <v>337</v>
      </c>
      <c r="C65" s="43"/>
      <c r="D65" s="43"/>
      <c r="E65" s="44"/>
    </row>
    <row r="66" spans="1:5" ht="45">
      <c r="A66" s="41" t="s">
        <v>188</v>
      </c>
      <c r="B66" s="42" t="s">
        <v>338</v>
      </c>
      <c r="C66" s="43"/>
      <c r="D66" s="43"/>
      <c r="E66" s="44"/>
    </row>
    <row r="67" spans="1:5" ht="30">
      <c r="A67" s="41" t="s">
        <v>189</v>
      </c>
      <c r="B67" s="42" t="s">
        <v>339</v>
      </c>
      <c r="C67" s="43"/>
      <c r="D67" s="43"/>
      <c r="E67" s="44"/>
    </row>
    <row r="68" spans="1:5" ht="30">
      <c r="A68" s="41" t="s">
        <v>190</v>
      </c>
      <c r="B68" s="42" t="s">
        <v>340</v>
      </c>
      <c r="C68" s="43"/>
      <c r="D68" s="43"/>
      <c r="E68" s="44"/>
    </row>
    <row r="69" spans="1:5" ht="30">
      <c r="A69" s="41" t="s">
        <v>191</v>
      </c>
      <c r="B69" s="42" t="s">
        <v>341</v>
      </c>
      <c r="C69" s="43"/>
      <c r="D69" s="43"/>
      <c r="E69" s="44"/>
    </row>
    <row r="70" spans="1:5" ht="30">
      <c r="A70" s="41" t="s">
        <v>192</v>
      </c>
      <c r="B70" s="42" t="s">
        <v>342</v>
      </c>
      <c r="C70" s="50">
        <v>74</v>
      </c>
      <c r="D70" s="50">
        <v>0</v>
      </c>
      <c r="E70" s="44"/>
    </row>
    <row r="71" spans="1:5" ht="45">
      <c r="A71" s="41" t="s">
        <v>193</v>
      </c>
      <c r="B71" s="42" t="s">
        <v>343</v>
      </c>
      <c r="C71" s="50">
        <v>74</v>
      </c>
      <c r="D71" s="50">
        <v>0</v>
      </c>
      <c r="E71" s="44"/>
    </row>
    <row r="72" spans="1:5" ht="30">
      <c r="A72" s="41" t="s">
        <v>194</v>
      </c>
      <c r="B72" s="42" t="s">
        <v>344</v>
      </c>
      <c r="C72" s="50">
        <v>50</v>
      </c>
      <c r="D72" s="50">
        <v>39</v>
      </c>
      <c r="E72" s="44">
        <f>D72/C72</f>
        <v>0.78</v>
      </c>
    </row>
    <row r="73" spans="1:5" ht="45">
      <c r="A73" s="41" t="s">
        <v>195</v>
      </c>
      <c r="B73" s="42" t="s">
        <v>345</v>
      </c>
      <c r="C73" s="50">
        <v>50</v>
      </c>
      <c r="D73" s="50">
        <v>39</v>
      </c>
      <c r="E73" s="44">
        <f>D73/C73</f>
        <v>0.78</v>
      </c>
    </row>
    <row r="74" spans="1:5" ht="30">
      <c r="A74" s="41" t="s">
        <v>196</v>
      </c>
      <c r="B74" s="42" t="s">
        <v>346</v>
      </c>
      <c r="C74" s="50"/>
      <c r="D74" s="50"/>
      <c r="E74" s="44"/>
    </row>
    <row r="75" spans="1:5" ht="30">
      <c r="A75" s="41" t="s">
        <v>197</v>
      </c>
      <c r="B75" s="42" t="s">
        <v>347</v>
      </c>
      <c r="C75" s="50"/>
      <c r="D75" s="50"/>
      <c r="E75" s="44"/>
    </row>
    <row r="76" spans="1:5" ht="28.5">
      <c r="A76" s="45" t="s">
        <v>198</v>
      </c>
      <c r="B76" s="46" t="s">
        <v>348</v>
      </c>
      <c r="C76" s="49">
        <v>124</v>
      </c>
      <c r="D76" s="49">
        <f>SUM(D74,D72,D70,D69,D68,D67,D65,D63)</f>
        <v>39</v>
      </c>
      <c r="E76" s="48">
        <f>D76/C76</f>
        <v>0.31451612903225806</v>
      </c>
    </row>
    <row r="77" spans="1:5" ht="15">
      <c r="A77" s="41" t="s">
        <v>199</v>
      </c>
      <c r="B77" s="42" t="s">
        <v>349</v>
      </c>
      <c r="C77" s="43">
        <f>SUM(C78:C82)</f>
        <v>1006</v>
      </c>
      <c r="D77" s="43">
        <v>20</v>
      </c>
      <c r="E77" s="44">
        <f>D77/C77</f>
        <v>0.019880715705765408</v>
      </c>
    </row>
    <row r="78" spans="1:5" ht="15">
      <c r="A78" s="41" t="s">
        <v>200</v>
      </c>
      <c r="B78" s="42" t="s">
        <v>350</v>
      </c>
      <c r="C78" s="43"/>
      <c r="D78" s="43"/>
      <c r="E78" s="44"/>
    </row>
    <row r="79" spans="1:5" ht="15">
      <c r="A79" s="41" t="s">
        <v>201</v>
      </c>
      <c r="B79" s="42" t="s">
        <v>351</v>
      </c>
      <c r="C79" s="43"/>
      <c r="D79" s="43"/>
      <c r="E79" s="44"/>
    </row>
    <row r="80" spans="1:5" ht="15">
      <c r="A80" s="41" t="s">
        <v>202</v>
      </c>
      <c r="B80" s="42" t="s">
        <v>352</v>
      </c>
      <c r="C80" s="43"/>
      <c r="D80" s="43"/>
      <c r="E80" s="44"/>
    </row>
    <row r="81" spans="1:5" ht="15">
      <c r="A81" s="41" t="s">
        <v>203</v>
      </c>
      <c r="B81" s="42" t="s">
        <v>353</v>
      </c>
      <c r="C81" s="43">
        <v>103</v>
      </c>
      <c r="D81" s="43">
        <v>20</v>
      </c>
      <c r="E81" s="44">
        <f>D81/C81</f>
        <v>0.1941747572815534</v>
      </c>
    </row>
    <row r="82" spans="1:5" ht="15">
      <c r="A82" s="41" t="s">
        <v>204</v>
      </c>
      <c r="B82" s="42" t="s">
        <v>354</v>
      </c>
      <c r="C82" s="43">
        <v>903</v>
      </c>
      <c r="D82" s="43"/>
      <c r="E82" s="44">
        <f>D82/C82</f>
        <v>0</v>
      </c>
    </row>
    <row r="83" spans="1:5" ht="15">
      <c r="A83" s="41" t="s">
        <v>205</v>
      </c>
      <c r="B83" s="42" t="s">
        <v>355</v>
      </c>
      <c r="C83" s="43"/>
      <c r="D83" s="43"/>
      <c r="E83" s="44"/>
    </row>
    <row r="84" spans="1:5" ht="15">
      <c r="A84" s="41" t="s">
        <v>206</v>
      </c>
      <c r="B84" s="42" t="s">
        <v>356</v>
      </c>
      <c r="C84" s="43"/>
      <c r="D84" s="43"/>
      <c r="E84" s="44"/>
    </row>
    <row r="85" spans="1:5" ht="15">
      <c r="A85" s="41" t="s">
        <v>207</v>
      </c>
      <c r="B85" s="42" t="s">
        <v>357</v>
      </c>
      <c r="C85" s="43"/>
      <c r="D85" s="43">
        <v>100</v>
      </c>
      <c r="E85" s="44"/>
    </row>
    <row r="86" spans="1:5" ht="30">
      <c r="A86" s="41" t="s">
        <v>208</v>
      </c>
      <c r="B86" s="42" t="s">
        <v>358</v>
      </c>
      <c r="C86" s="43"/>
      <c r="D86" s="43"/>
      <c r="E86" s="44"/>
    </row>
    <row r="87" spans="1:5" ht="30">
      <c r="A87" s="41" t="s">
        <v>209</v>
      </c>
      <c r="B87" s="42" t="s">
        <v>359</v>
      </c>
      <c r="C87" s="43"/>
      <c r="D87" s="43"/>
      <c r="E87" s="44"/>
    </row>
    <row r="88" spans="1:5" ht="30">
      <c r="A88" s="41" t="s">
        <v>210</v>
      </c>
      <c r="B88" s="42" t="s">
        <v>360</v>
      </c>
      <c r="C88" s="43"/>
      <c r="D88" s="43"/>
      <c r="E88" s="44"/>
    </row>
    <row r="89" spans="1:5" ht="28.5">
      <c r="A89" s="45" t="s">
        <v>211</v>
      </c>
      <c r="B89" s="46" t="s">
        <v>361</v>
      </c>
      <c r="C89" s="49">
        <f>SUM(C77,C83,C84,C85,C86,C87,C88)</f>
        <v>1006</v>
      </c>
      <c r="D89" s="49">
        <f>SUM(D77,D83:D88)</f>
        <v>120</v>
      </c>
      <c r="E89" s="48">
        <f>D89/C89</f>
        <v>0.11928429423459244</v>
      </c>
    </row>
    <row r="90" spans="1:5" ht="15">
      <c r="A90" s="45" t="s">
        <v>212</v>
      </c>
      <c r="B90" s="46" t="s">
        <v>362</v>
      </c>
      <c r="C90" s="47">
        <f>SUM(C89,C76,C62)</f>
        <v>9795</v>
      </c>
      <c r="D90" s="47">
        <f>SUM(D89,D76,D62)</f>
        <v>8146</v>
      </c>
      <c r="E90" s="48">
        <f>D90/C90</f>
        <v>0.8316488004083716</v>
      </c>
    </row>
    <row r="91" spans="1:5" ht="15">
      <c r="A91" s="45" t="s">
        <v>213</v>
      </c>
      <c r="B91" s="46" t="s">
        <v>363</v>
      </c>
      <c r="C91" s="47">
        <v>0</v>
      </c>
      <c r="D91" s="47">
        <v>0</v>
      </c>
      <c r="E91" s="44"/>
    </row>
    <row r="92" spans="1:5" ht="15">
      <c r="A92" s="41" t="s">
        <v>214</v>
      </c>
      <c r="B92" s="42" t="s">
        <v>364</v>
      </c>
      <c r="C92" s="43"/>
      <c r="D92" s="43"/>
      <c r="E92" s="44"/>
    </row>
    <row r="93" spans="1:5" ht="15">
      <c r="A93" s="41" t="s">
        <v>215</v>
      </c>
      <c r="B93" s="42" t="s">
        <v>365</v>
      </c>
      <c r="C93" s="43">
        <v>412</v>
      </c>
      <c r="D93" s="43">
        <v>398</v>
      </c>
      <c r="E93" s="44">
        <f>D93/C93</f>
        <v>0.9660194174757282</v>
      </c>
    </row>
    <row r="94" spans="1:5" ht="15">
      <c r="A94" s="41" t="s">
        <v>216</v>
      </c>
      <c r="B94" s="42" t="s">
        <v>366</v>
      </c>
      <c r="C94" s="43"/>
      <c r="D94" s="43"/>
      <c r="E94" s="44"/>
    </row>
    <row r="95" spans="1:5" ht="28.5">
      <c r="A95" s="45" t="s">
        <v>217</v>
      </c>
      <c r="B95" s="46" t="s">
        <v>367</v>
      </c>
      <c r="C95" s="49">
        <f>SUM(C92:C94)</f>
        <v>412</v>
      </c>
      <c r="D95" s="49">
        <f>SUM(D92:D94)</f>
        <v>398</v>
      </c>
      <c r="E95" s="48">
        <f>D95/C95</f>
        <v>0.9660194174757282</v>
      </c>
    </row>
    <row r="96" spans="1:5" ht="15">
      <c r="A96" s="45" t="s">
        <v>218</v>
      </c>
      <c r="B96" s="46" t="s">
        <v>368</v>
      </c>
      <c r="C96" s="47">
        <f>SUM(C95,C91,C90,C48,C42,C27)</f>
        <v>1428133</v>
      </c>
      <c r="D96" s="47">
        <f>SUM(D95,D91,D90,D48,D42,D27)</f>
        <v>1440655</v>
      </c>
      <c r="E96" s="48">
        <f>D96/C96</f>
        <v>1.0087680909271055</v>
      </c>
    </row>
    <row r="97" spans="1:5" ht="15">
      <c r="A97" s="65" t="s">
        <v>126</v>
      </c>
      <c r="B97" s="65"/>
      <c r="C97" s="40"/>
      <c r="D97" s="40"/>
      <c r="E97" s="44"/>
    </row>
    <row r="98" spans="1:5" ht="15">
      <c r="A98" s="41" t="s">
        <v>219</v>
      </c>
      <c r="B98" s="42" t="s">
        <v>369</v>
      </c>
      <c r="C98" s="43">
        <v>1754443</v>
      </c>
      <c r="D98" s="43">
        <v>1754443</v>
      </c>
      <c r="E98" s="44">
        <f>D98/C98</f>
        <v>1</v>
      </c>
    </row>
    <row r="99" spans="1:5" ht="15">
      <c r="A99" s="41" t="s">
        <v>220</v>
      </c>
      <c r="B99" s="42" t="s">
        <v>370</v>
      </c>
      <c r="C99" s="43">
        <v>5837</v>
      </c>
      <c r="D99" s="43">
        <v>5837</v>
      </c>
      <c r="E99" s="44">
        <f>D99/C99</f>
        <v>1</v>
      </c>
    </row>
    <row r="100" spans="1:5" ht="15">
      <c r="A100" s="41" t="s">
        <v>221</v>
      </c>
      <c r="B100" s="42" t="s">
        <v>371</v>
      </c>
      <c r="C100" s="43">
        <v>34347</v>
      </c>
      <c r="D100" s="43">
        <v>34347</v>
      </c>
      <c r="E100" s="44">
        <f>D100/C100</f>
        <v>1</v>
      </c>
    </row>
    <row r="101" spans="1:5" ht="15">
      <c r="A101" s="41" t="s">
        <v>222</v>
      </c>
      <c r="B101" s="42" t="s">
        <v>372</v>
      </c>
      <c r="C101" s="43">
        <v>-352286</v>
      </c>
      <c r="D101" s="43">
        <v>-390357</v>
      </c>
      <c r="E101" s="44">
        <f>D101/C101</f>
        <v>1.108068444388934</v>
      </c>
    </row>
    <row r="102" spans="1:5" ht="15">
      <c r="A102" s="41" t="s">
        <v>223</v>
      </c>
      <c r="B102" s="42" t="s">
        <v>373</v>
      </c>
      <c r="C102" s="43"/>
      <c r="D102" s="43"/>
      <c r="E102" s="44"/>
    </row>
    <row r="103" spans="1:5" ht="15">
      <c r="A103" s="41" t="s">
        <v>224</v>
      </c>
      <c r="B103" s="42" t="s">
        <v>374</v>
      </c>
      <c r="C103" s="43">
        <v>-38071</v>
      </c>
      <c r="D103" s="43">
        <v>12648</v>
      </c>
      <c r="E103" s="44"/>
    </row>
    <row r="104" spans="1:5" ht="15">
      <c r="A104" s="45" t="s">
        <v>225</v>
      </c>
      <c r="B104" s="46" t="s">
        <v>375</v>
      </c>
      <c r="C104" s="47">
        <f>SUM(C98:C103)</f>
        <v>1404270</v>
      </c>
      <c r="D104" s="47">
        <f>SUM(D98:D103)</f>
        <v>1416918</v>
      </c>
      <c r="E104" s="48">
        <f>D104/C104</f>
        <v>1.009006814928753</v>
      </c>
    </row>
    <row r="105" spans="1:5" ht="15">
      <c r="A105" s="41" t="s">
        <v>226</v>
      </c>
      <c r="B105" s="42" t="s">
        <v>376</v>
      </c>
      <c r="C105" s="43"/>
      <c r="D105" s="43"/>
      <c r="E105" s="44"/>
    </row>
    <row r="106" spans="1:5" ht="30">
      <c r="A106" s="41" t="s">
        <v>227</v>
      </c>
      <c r="B106" s="42" t="s">
        <v>377</v>
      </c>
      <c r="C106" s="43"/>
      <c r="D106" s="43"/>
      <c r="E106" s="44"/>
    </row>
    <row r="107" spans="1:5" ht="15">
      <c r="A107" s="41" t="s">
        <v>228</v>
      </c>
      <c r="B107" s="42" t="s">
        <v>378</v>
      </c>
      <c r="C107" s="43">
        <v>2564</v>
      </c>
      <c r="D107" s="43">
        <v>989</v>
      </c>
      <c r="E107" s="44">
        <f>D107/C107</f>
        <v>0.38572542901716067</v>
      </c>
    </row>
    <row r="108" spans="1:5" ht="30">
      <c r="A108" s="41" t="s">
        <v>229</v>
      </c>
      <c r="B108" s="42" t="s">
        <v>379</v>
      </c>
      <c r="C108" s="43"/>
      <c r="D108" s="43"/>
      <c r="E108" s="44"/>
    </row>
    <row r="109" spans="1:5" ht="30">
      <c r="A109" s="41" t="s">
        <v>230</v>
      </c>
      <c r="B109" s="42" t="s">
        <v>380</v>
      </c>
      <c r="C109" s="43"/>
      <c r="D109" s="43"/>
      <c r="E109" s="44"/>
    </row>
    <row r="110" spans="1:5" ht="30">
      <c r="A110" s="41" t="s">
        <v>231</v>
      </c>
      <c r="B110" s="42" t="s">
        <v>381</v>
      </c>
      <c r="C110" s="43"/>
      <c r="D110" s="43"/>
      <c r="E110" s="44"/>
    </row>
    <row r="111" spans="1:5" ht="15">
      <c r="A111" s="41" t="s">
        <v>232</v>
      </c>
      <c r="B111" s="42" t="s">
        <v>382</v>
      </c>
      <c r="C111" s="43"/>
      <c r="D111" s="43">
        <v>285</v>
      </c>
      <c r="E111" s="44"/>
    </row>
    <row r="112" spans="1:5" ht="15">
      <c r="A112" s="41" t="s">
        <v>233</v>
      </c>
      <c r="B112" s="42" t="s">
        <v>383</v>
      </c>
      <c r="C112" s="43">
        <v>3133</v>
      </c>
      <c r="D112" s="43">
        <v>2994</v>
      </c>
      <c r="E112" s="44">
        <f>D112/C112</f>
        <v>0.9556335780402171</v>
      </c>
    </row>
    <row r="113" spans="1:5" ht="30">
      <c r="A113" s="41" t="s">
        <v>234</v>
      </c>
      <c r="B113" s="42" t="s">
        <v>384</v>
      </c>
      <c r="C113" s="43"/>
      <c r="D113" s="43"/>
      <c r="E113" s="44"/>
    </row>
    <row r="114" spans="1:5" ht="45">
      <c r="A114" s="41" t="s">
        <v>235</v>
      </c>
      <c r="B114" s="42" t="s">
        <v>385</v>
      </c>
      <c r="C114" s="43"/>
      <c r="D114" s="43"/>
      <c r="E114" s="44"/>
    </row>
    <row r="115" spans="1:5" ht="30">
      <c r="A115" s="41" t="s">
        <v>236</v>
      </c>
      <c r="B115" s="42" t="s">
        <v>386</v>
      </c>
      <c r="C115" s="43"/>
      <c r="D115" s="43"/>
      <c r="E115" s="44"/>
    </row>
    <row r="116" spans="1:5" ht="30">
      <c r="A116" s="41" t="s">
        <v>237</v>
      </c>
      <c r="B116" s="42" t="s">
        <v>387</v>
      </c>
      <c r="C116" s="43"/>
      <c r="D116" s="43"/>
      <c r="E116" s="44"/>
    </row>
    <row r="117" spans="1:5" ht="30">
      <c r="A117" s="41" t="s">
        <v>238</v>
      </c>
      <c r="B117" s="42" t="s">
        <v>388</v>
      </c>
      <c r="C117" s="43"/>
      <c r="D117" s="43"/>
      <c r="E117" s="44"/>
    </row>
    <row r="118" spans="1:5" ht="30">
      <c r="A118" s="41" t="s">
        <v>239</v>
      </c>
      <c r="B118" s="42" t="s">
        <v>389</v>
      </c>
      <c r="C118" s="43"/>
      <c r="D118" s="43"/>
      <c r="E118" s="44"/>
    </row>
    <row r="119" spans="1:5" ht="30">
      <c r="A119" s="41" t="s">
        <v>240</v>
      </c>
      <c r="B119" s="42" t="s">
        <v>390</v>
      </c>
      <c r="C119" s="43"/>
      <c r="D119" s="43"/>
      <c r="E119" s="44"/>
    </row>
    <row r="120" spans="1:5" ht="30">
      <c r="A120" s="41" t="s">
        <v>241</v>
      </c>
      <c r="B120" s="42" t="s">
        <v>391</v>
      </c>
      <c r="C120" s="43"/>
      <c r="D120" s="43"/>
      <c r="E120" s="44"/>
    </row>
    <row r="121" spans="1:5" ht="30">
      <c r="A121" s="41" t="s">
        <v>242</v>
      </c>
      <c r="B121" s="42" t="s">
        <v>392</v>
      </c>
      <c r="C121" s="43"/>
      <c r="D121" s="43"/>
      <c r="E121" s="44"/>
    </row>
    <row r="122" spans="1:5" ht="30">
      <c r="A122" s="41" t="s">
        <v>243</v>
      </c>
      <c r="B122" s="42" t="s">
        <v>393</v>
      </c>
      <c r="C122" s="43"/>
      <c r="D122" s="43"/>
      <c r="E122" s="44"/>
    </row>
    <row r="123" spans="1:5" ht="30">
      <c r="A123" s="41" t="s">
        <v>244</v>
      </c>
      <c r="B123" s="42" t="s">
        <v>394</v>
      </c>
      <c r="C123" s="43"/>
      <c r="D123" s="43"/>
      <c r="E123" s="44"/>
    </row>
    <row r="124" spans="1:5" ht="28.5">
      <c r="A124" s="45" t="s">
        <v>245</v>
      </c>
      <c r="B124" s="46" t="s">
        <v>395</v>
      </c>
      <c r="C124" s="49">
        <f>SUM(C105,C106,C107,C108,C109,C111,C112,C113,C115)</f>
        <v>5697</v>
      </c>
      <c r="D124" s="49">
        <f>SUM(D105,D106,D107,D108,D109,D111,D112,D113,D115)</f>
        <v>4268</v>
      </c>
      <c r="E124" s="48">
        <f>D124/C124</f>
        <v>0.7491662278392136</v>
      </c>
    </row>
    <row r="125" spans="1:5" ht="30">
      <c r="A125" s="41" t="s">
        <v>246</v>
      </c>
      <c r="B125" s="42" t="s">
        <v>396</v>
      </c>
      <c r="C125" s="43"/>
      <c r="D125" s="43"/>
      <c r="E125" s="44"/>
    </row>
    <row r="126" spans="1:5" ht="30">
      <c r="A126" s="41" t="s">
        <v>247</v>
      </c>
      <c r="B126" s="42" t="s">
        <v>397</v>
      </c>
      <c r="C126" s="43"/>
      <c r="D126" s="43"/>
      <c r="E126" s="44"/>
    </row>
    <row r="127" spans="1:5" ht="30">
      <c r="A127" s="41" t="s">
        <v>248</v>
      </c>
      <c r="B127" s="42" t="s">
        <v>398</v>
      </c>
      <c r="C127" s="43"/>
      <c r="D127" s="43"/>
      <c r="E127" s="44"/>
    </row>
    <row r="128" spans="1:5" ht="30">
      <c r="A128" s="41" t="s">
        <v>249</v>
      </c>
      <c r="B128" s="42" t="s">
        <v>399</v>
      </c>
      <c r="C128" s="43"/>
      <c r="D128" s="43"/>
      <c r="E128" s="44"/>
    </row>
    <row r="129" spans="1:5" ht="30">
      <c r="A129" s="41" t="s">
        <v>250</v>
      </c>
      <c r="B129" s="42" t="s">
        <v>400</v>
      </c>
      <c r="C129" s="50">
        <v>13</v>
      </c>
      <c r="D129" s="50">
        <v>0</v>
      </c>
      <c r="E129" s="44"/>
    </row>
    <row r="130" spans="1:5" ht="45">
      <c r="A130" s="41" t="s">
        <v>251</v>
      </c>
      <c r="B130" s="42" t="s">
        <v>401</v>
      </c>
      <c r="C130" s="50"/>
      <c r="D130" s="50"/>
      <c r="E130" s="44"/>
    </row>
    <row r="131" spans="1:5" ht="15">
      <c r="A131" s="41" t="s">
        <v>252</v>
      </c>
      <c r="B131" s="42" t="s">
        <v>402</v>
      </c>
      <c r="C131" s="50"/>
      <c r="D131" s="50"/>
      <c r="E131" s="44"/>
    </row>
    <row r="132" spans="1:5" ht="15">
      <c r="A132" s="41" t="s">
        <v>253</v>
      </c>
      <c r="B132" s="42" t="s">
        <v>403</v>
      </c>
      <c r="C132" s="50"/>
      <c r="D132" s="50"/>
      <c r="E132" s="44"/>
    </row>
    <row r="133" spans="1:5" ht="30">
      <c r="A133" s="41" t="s">
        <v>254</v>
      </c>
      <c r="B133" s="42" t="s">
        <v>404</v>
      </c>
      <c r="C133" s="50"/>
      <c r="D133" s="50"/>
      <c r="E133" s="44"/>
    </row>
    <row r="134" spans="1:5" ht="45">
      <c r="A134" s="41" t="s">
        <v>255</v>
      </c>
      <c r="B134" s="42" t="s">
        <v>405</v>
      </c>
      <c r="C134" s="50"/>
      <c r="D134" s="50"/>
      <c r="E134" s="44"/>
    </row>
    <row r="135" spans="1:5" ht="30">
      <c r="A135" s="41" t="s">
        <v>256</v>
      </c>
      <c r="B135" s="42" t="s">
        <v>406</v>
      </c>
      <c r="C135" s="50">
        <v>5807</v>
      </c>
      <c r="D135" s="50">
        <v>9289</v>
      </c>
      <c r="E135" s="44">
        <f>D135/C135</f>
        <v>1.5996211468916826</v>
      </c>
    </row>
    <row r="136" spans="1:5" ht="30">
      <c r="A136" s="41" t="s">
        <v>257</v>
      </c>
      <c r="B136" s="42" t="s">
        <v>407</v>
      </c>
      <c r="C136" s="50">
        <v>5807</v>
      </c>
      <c r="D136" s="50">
        <v>9289</v>
      </c>
      <c r="E136" s="44">
        <f>D136/C136</f>
        <v>1.5996211468916826</v>
      </c>
    </row>
    <row r="137" spans="1:5" ht="30">
      <c r="A137" s="41" t="s">
        <v>258</v>
      </c>
      <c r="B137" s="42" t="s">
        <v>408</v>
      </c>
      <c r="C137" s="50"/>
      <c r="D137" s="50"/>
      <c r="E137" s="44"/>
    </row>
    <row r="138" spans="1:5" ht="30">
      <c r="A138" s="41" t="s">
        <v>259</v>
      </c>
      <c r="B138" s="42" t="s">
        <v>409</v>
      </c>
      <c r="C138" s="50"/>
      <c r="D138" s="50"/>
      <c r="E138" s="44"/>
    </row>
    <row r="139" spans="1:5" ht="30">
      <c r="A139" s="41" t="s">
        <v>260</v>
      </c>
      <c r="B139" s="42" t="s">
        <v>410</v>
      </c>
      <c r="C139" s="50"/>
      <c r="D139" s="50"/>
      <c r="E139" s="44"/>
    </row>
    <row r="140" spans="1:5" ht="30">
      <c r="A140" s="41" t="s">
        <v>261</v>
      </c>
      <c r="B140" s="42" t="s">
        <v>411</v>
      </c>
      <c r="C140" s="50"/>
      <c r="D140" s="50"/>
      <c r="E140" s="44"/>
    </row>
    <row r="141" spans="1:5" ht="30">
      <c r="A141" s="41" t="s">
        <v>262</v>
      </c>
      <c r="B141" s="42" t="s">
        <v>412</v>
      </c>
      <c r="C141" s="50"/>
      <c r="D141" s="50"/>
      <c r="E141" s="44"/>
    </row>
    <row r="142" spans="1:5" ht="30">
      <c r="A142" s="41" t="s">
        <v>263</v>
      </c>
      <c r="B142" s="42" t="s">
        <v>413</v>
      </c>
      <c r="C142" s="50"/>
      <c r="D142" s="50"/>
      <c r="E142" s="44"/>
    </row>
    <row r="143" spans="1:5" ht="30">
      <c r="A143" s="41" t="s">
        <v>264</v>
      </c>
      <c r="B143" s="42" t="s">
        <v>414</v>
      </c>
      <c r="C143" s="50"/>
      <c r="D143" s="50"/>
      <c r="E143" s="44"/>
    </row>
    <row r="144" spans="1:5" ht="28.5">
      <c r="A144" s="45" t="s">
        <v>265</v>
      </c>
      <c r="B144" s="46" t="s">
        <v>415</v>
      </c>
      <c r="C144" s="49">
        <v>5820</v>
      </c>
      <c r="D144" s="49">
        <f>SUM(D135,D133,D132,D131,D130,D129,D128,D127,D126,D125)</f>
        <v>9289</v>
      </c>
      <c r="E144" s="48">
        <f aca="true" t="shared" si="0" ref="E144:E160">D144/C144</f>
        <v>1.5960481099656358</v>
      </c>
    </row>
    <row r="145" spans="1:5" ht="15">
      <c r="A145" s="41" t="s">
        <v>266</v>
      </c>
      <c r="B145" s="42" t="s">
        <v>416</v>
      </c>
      <c r="C145" s="43">
        <v>3504</v>
      </c>
      <c r="D145" s="43">
        <v>1790</v>
      </c>
      <c r="E145" s="44">
        <f t="shared" si="0"/>
        <v>0.5108447488584474</v>
      </c>
    </row>
    <row r="146" spans="1:5" ht="15">
      <c r="A146" s="41" t="s">
        <v>267</v>
      </c>
      <c r="B146" s="42" t="s">
        <v>417</v>
      </c>
      <c r="C146" s="43"/>
      <c r="D146" s="43"/>
      <c r="E146" s="44"/>
    </row>
    <row r="147" spans="1:5" ht="15">
      <c r="A147" s="41" t="s">
        <v>268</v>
      </c>
      <c r="B147" s="42" t="s">
        <v>418</v>
      </c>
      <c r="C147" s="43">
        <v>85</v>
      </c>
      <c r="D147" s="43">
        <v>0</v>
      </c>
      <c r="E147" s="44"/>
    </row>
    <row r="148" spans="1:5" ht="15">
      <c r="A148" s="41" t="s">
        <v>269</v>
      </c>
      <c r="B148" s="42" t="s">
        <v>419</v>
      </c>
      <c r="C148" s="43"/>
      <c r="D148" s="43"/>
      <c r="E148" s="44"/>
    </row>
    <row r="149" spans="1:5" ht="30">
      <c r="A149" s="41" t="s">
        <v>270</v>
      </c>
      <c r="B149" s="42" t="s">
        <v>420</v>
      </c>
      <c r="C149" s="43"/>
      <c r="D149" s="43"/>
      <c r="E149" s="44"/>
    </row>
    <row r="150" spans="1:5" ht="30">
      <c r="A150" s="41" t="s">
        <v>271</v>
      </c>
      <c r="B150" s="42" t="s">
        <v>421</v>
      </c>
      <c r="C150" s="43"/>
      <c r="D150" s="43"/>
      <c r="E150" s="44"/>
    </row>
    <row r="151" spans="1:5" ht="30">
      <c r="A151" s="41" t="s">
        <v>272</v>
      </c>
      <c r="B151" s="42" t="s">
        <v>422</v>
      </c>
      <c r="C151" s="43"/>
      <c r="D151" s="43"/>
      <c r="E151" s="44"/>
    </row>
    <row r="152" spans="1:5" ht="30">
      <c r="A152" s="41" t="s">
        <v>273</v>
      </c>
      <c r="B152" s="42" t="s">
        <v>423</v>
      </c>
      <c r="C152" s="50">
        <v>3589</v>
      </c>
      <c r="D152" s="50">
        <f>SUM(D145:D151)</f>
        <v>1790</v>
      </c>
      <c r="E152" s="44">
        <f t="shared" si="0"/>
        <v>0.49874616884926165</v>
      </c>
    </row>
    <row r="153" spans="1:5" ht="15">
      <c r="A153" s="45" t="s">
        <v>274</v>
      </c>
      <c r="B153" s="46" t="s">
        <v>424</v>
      </c>
      <c r="C153" s="47">
        <f>SUM(C152,C144,C124)</f>
        <v>15106</v>
      </c>
      <c r="D153" s="47">
        <f>SUM(D152,D144,D124)</f>
        <v>15347</v>
      </c>
      <c r="E153" s="48">
        <f t="shared" si="0"/>
        <v>1.0159539255924799</v>
      </c>
    </row>
    <row r="154" spans="1:5" ht="15">
      <c r="A154" s="45" t="s">
        <v>425</v>
      </c>
      <c r="B154" s="46" t="s">
        <v>426</v>
      </c>
      <c r="C154" s="47">
        <v>0</v>
      </c>
      <c r="D154" s="47">
        <v>0</v>
      </c>
      <c r="E154" s="44"/>
    </row>
    <row r="155" spans="1:5" ht="28.5">
      <c r="A155" s="45" t="s">
        <v>427</v>
      </c>
      <c r="B155" s="46" t="s">
        <v>428</v>
      </c>
      <c r="C155" s="47">
        <v>0</v>
      </c>
      <c r="D155" s="47">
        <v>0</v>
      </c>
      <c r="E155" s="44"/>
    </row>
    <row r="156" spans="1:5" ht="15">
      <c r="A156" s="41" t="s">
        <v>429</v>
      </c>
      <c r="B156" s="42" t="s">
        <v>430</v>
      </c>
      <c r="C156" s="43">
        <v>1077</v>
      </c>
      <c r="D156" s="43">
        <v>0</v>
      </c>
      <c r="E156" s="44"/>
    </row>
    <row r="157" spans="1:5" ht="15">
      <c r="A157" s="41" t="s">
        <v>431</v>
      </c>
      <c r="B157" s="42" t="s">
        <v>432</v>
      </c>
      <c r="C157" s="43">
        <v>5930</v>
      </c>
      <c r="D157" s="43">
        <v>5224</v>
      </c>
      <c r="E157" s="44">
        <f t="shared" si="0"/>
        <v>0.8809443507588532</v>
      </c>
    </row>
    <row r="158" spans="1:5" ht="15">
      <c r="A158" s="41" t="s">
        <v>433</v>
      </c>
      <c r="B158" s="42" t="s">
        <v>434</v>
      </c>
      <c r="C158" s="43">
        <v>1750</v>
      </c>
      <c r="D158" s="43">
        <v>3166</v>
      </c>
      <c r="E158" s="44">
        <f t="shared" si="0"/>
        <v>1.8091428571428572</v>
      </c>
    </row>
    <row r="159" spans="1:5" ht="28.5">
      <c r="A159" s="45" t="s">
        <v>435</v>
      </c>
      <c r="B159" s="46" t="s">
        <v>436</v>
      </c>
      <c r="C159" s="49">
        <f>SUM(C156:C158)</f>
        <v>8757</v>
      </c>
      <c r="D159" s="49">
        <f>SUM(D156:D158)</f>
        <v>8390</v>
      </c>
      <c r="E159" s="48">
        <f t="shared" si="0"/>
        <v>0.9580906703208861</v>
      </c>
    </row>
    <row r="160" spans="1:5" ht="15">
      <c r="A160" s="45" t="s">
        <v>437</v>
      </c>
      <c r="B160" s="46" t="s">
        <v>438</v>
      </c>
      <c r="C160" s="47">
        <f>SUM(C159,C155,C154,C153,C104)</f>
        <v>1428133</v>
      </c>
      <c r="D160" s="47">
        <f>SUM(D159,D155,D154,D153,D104)</f>
        <v>1440655</v>
      </c>
      <c r="E160" s="48">
        <f t="shared" si="0"/>
        <v>1.0087680909271055</v>
      </c>
    </row>
  </sheetData>
  <sheetProtection/>
  <mergeCells count="3">
    <mergeCell ref="A5:B5"/>
    <mergeCell ref="A97:B97"/>
    <mergeCell ref="A1:E1"/>
  </mergeCells>
  <printOptions/>
  <pageMargins left="0.31496062992125984" right="0.31496062992125984" top="0.5511811023622047" bottom="0.5511811023622047" header="0.31496062992125984" footer="0.31496062992125984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Jegyző</cp:lastModifiedBy>
  <cp:lastPrinted>2016-06-02T09:54:33Z</cp:lastPrinted>
  <dcterms:created xsi:type="dcterms:W3CDTF">2014-05-12T07:39:17Z</dcterms:created>
  <dcterms:modified xsi:type="dcterms:W3CDTF">2016-06-02T10:18:45Z</dcterms:modified>
  <cp:category/>
  <cp:version/>
  <cp:contentType/>
  <cp:contentStatus/>
</cp:coreProperties>
</file>