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2017.december" sheetId="1" r:id="rId1"/>
    <sheet name="2016.december" sheetId="2" r:id="rId2"/>
  </sheets>
  <definedNames>
    <definedName name="_xlnm.Print_Area" localSheetId="0">'2017.december'!$A$1:$F$313</definedName>
  </definedNames>
  <calcPr fullCalcOnLoad="1"/>
</workbook>
</file>

<file path=xl/sharedStrings.xml><?xml version="1.0" encoding="utf-8"?>
<sst xmlns="http://schemas.openxmlformats.org/spreadsheetml/2006/main" count="495" uniqueCount="226">
  <si>
    <t xml:space="preserve">   </t>
  </si>
  <si>
    <t xml:space="preserve">      Megnevezés</t>
  </si>
  <si>
    <t xml:space="preserve">        - Helyi iparűzési adók</t>
  </si>
  <si>
    <t xml:space="preserve">        - Gépjármű adók </t>
  </si>
  <si>
    <t xml:space="preserve">  Sajátos működési bevételek összesen:</t>
  </si>
  <si>
    <t>3.     Költségvetési támogatások</t>
  </si>
  <si>
    <t xml:space="preserve">  Költségvetési támogatások összesen</t>
  </si>
  <si>
    <t>4.     Átvett pénzeszközök</t>
  </si>
  <si>
    <t xml:space="preserve">        - Egyéb</t>
  </si>
  <si>
    <t xml:space="preserve">  Átvett pénzeszközök összesen:</t>
  </si>
  <si>
    <t xml:space="preserve">    - lakbérek és egyéb bérl.díjak</t>
  </si>
  <si>
    <t xml:space="preserve">    - piaci-vásári bevételek</t>
  </si>
  <si>
    <t xml:space="preserve">    - szemétszállítási bevételek</t>
  </si>
  <si>
    <t xml:space="preserve">     Művelődési ház és könyvtár összesen:</t>
  </si>
  <si>
    <t>adatok ezer Ft-ban</t>
  </si>
  <si>
    <t xml:space="preserve">       Megnevezés</t>
  </si>
  <si>
    <t xml:space="preserve">           - járulékok     </t>
  </si>
  <si>
    <t xml:space="preserve">           - dologi kiadások</t>
  </si>
  <si>
    <t xml:space="preserve">          - személyi juttatások  </t>
  </si>
  <si>
    <t xml:space="preserve">          - járulékok                                    </t>
  </si>
  <si>
    <t xml:space="preserve">      Működési kiadások összesen                   </t>
  </si>
  <si>
    <t xml:space="preserve">              - személyi juttatások</t>
  </si>
  <si>
    <t xml:space="preserve">              - járulékok</t>
  </si>
  <si>
    <t xml:space="preserve">         - személyi juttatások</t>
  </si>
  <si>
    <t xml:space="preserve">         - járulékok</t>
  </si>
  <si>
    <t xml:space="preserve">         - dologi kiadások</t>
  </si>
  <si>
    <t xml:space="preserve">         - szemályi juttatások</t>
  </si>
  <si>
    <t xml:space="preserve"> </t>
  </si>
  <si>
    <t>II. Vízgazdálk.művek és Műszaki Ellátó Szolgálat</t>
  </si>
  <si>
    <t xml:space="preserve">          Beruházások összesen</t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</si>
  <si>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</si>
  <si>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r>
      <t xml:space="preserve">           </t>
    </r>
    <r>
      <rPr>
        <b/>
        <sz val="10"/>
        <rFont val="Arial"/>
        <family val="2"/>
      </rPr>
      <t>Felújítások összesen:</t>
    </r>
  </si>
  <si>
    <t>6.       Pénzmaradvány</t>
  </si>
  <si>
    <t xml:space="preserve">    - egyéb</t>
  </si>
  <si>
    <t>5.      Hitelfelvétel, kölcsöntörlesztés</t>
  </si>
  <si>
    <t xml:space="preserve">   Összesen:</t>
  </si>
  <si>
    <t xml:space="preserve">      - intézményfinanszírozás</t>
  </si>
  <si>
    <t xml:space="preserve">      Működési bevételek összesen</t>
  </si>
  <si>
    <t xml:space="preserve">     - intézményfinanszírozás</t>
  </si>
  <si>
    <t xml:space="preserve">     - átvett pénzeszközök</t>
  </si>
  <si>
    <t xml:space="preserve">      8.  Beruházások:  </t>
  </si>
  <si>
    <t xml:space="preserve">     7.   Tartalékok</t>
  </si>
  <si>
    <t xml:space="preserve">    10. Egyéb felhalmozási célú kiadások</t>
  </si>
  <si>
    <t xml:space="preserve">      - működési célú átvett pénzeszközök</t>
  </si>
  <si>
    <t xml:space="preserve">        - Megyei Egészségb.Pénztártól</t>
  </si>
  <si>
    <t xml:space="preserve"> költségvetési szervenként, feladatonként és kiemelt előirányzatonként</t>
  </si>
  <si>
    <t xml:space="preserve">     Vízgazd.Műv.és Műsz.Ell.Szolg össz:</t>
  </si>
  <si>
    <t xml:space="preserve">    1.  Besenyszög Székhely </t>
  </si>
  <si>
    <t xml:space="preserve">       Besenyszög összesen:</t>
  </si>
  <si>
    <t xml:space="preserve">    2.  Szászberek telephely </t>
  </si>
  <si>
    <t xml:space="preserve">       Szászberek összesen:</t>
  </si>
  <si>
    <t xml:space="preserve">          Működési kiadások összesen                   </t>
  </si>
  <si>
    <t xml:space="preserve">           - igazgatási személyi juttatások     </t>
  </si>
  <si>
    <t xml:space="preserve">     - működési bevételek</t>
  </si>
  <si>
    <t xml:space="preserve"> 1.   Működési bevételek</t>
  </si>
  <si>
    <t xml:space="preserve">        - Helyi önk.működési támogatása</t>
  </si>
  <si>
    <t xml:space="preserve">        - Köznevelési és gyermekétkeztetési felad.</t>
  </si>
  <si>
    <t xml:space="preserve">        - Pénzbeli szociális feladatok támogatása</t>
  </si>
  <si>
    <t xml:space="preserve">        - Közművelődési támogatás</t>
  </si>
  <si>
    <t xml:space="preserve"> 2.    Közhatalmi bevételek</t>
  </si>
  <si>
    <t xml:space="preserve">            Önkormányzati Hivatal összesen:</t>
  </si>
  <si>
    <t xml:space="preserve">        - egyéb közhatalmi bevételek </t>
  </si>
  <si>
    <t xml:space="preserve">     2.   Szociális célú kiadások</t>
  </si>
  <si>
    <t xml:space="preserve">     1.1 Pénzeszköz átadás ÁHT-n belülre</t>
  </si>
  <si>
    <t xml:space="preserve">     1.2 Pénzeszköz átadás ÁHT-n kívülre</t>
  </si>
  <si>
    <t xml:space="preserve">     3.   Közvilágítás</t>
  </si>
  <si>
    <t xml:space="preserve">     6. Védőnői szolgálat /3 fő/</t>
  </si>
  <si>
    <t xml:space="preserve">      9. Felújítások: </t>
  </si>
  <si>
    <t xml:space="preserve">          - Út- és árok karbantartások</t>
  </si>
  <si>
    <t>III. Wesniczky Antal Művelődési ház és Könyvtár</t>
  </si>
  <si>
    <t>IV. Besenyszögi Közös Önkormányzati Hivatal</t>
  </si>
  <si>
    <t xml:space="preserve">   IV. Közös Önkormányzati Hivatal összesen</t>
  </si>
  <si>
    <t>I-IV. Önkormányzat összesen:</t>
  </si>
  <si>
    <t xml:space="preserve">      - működési bevételek</t>
  </si>
  <si>
    <t>III. Wesniczky Antal Művelődési ház és Könyvtár /3fő/</t>
  </si>
  <si>
    <t>I-IV.  Önkormányzat összesen:</t>
  </si>
  <si>
    <t xml:space="preserve">      Besenyszög  kiadásai összesen:</t>
  </si>
  <si>
    <t xml:space="preserve">     Szászberek kiadásai összesen:</t>
  </si>
  <si>
    <t xml:space="preserve">           - átadott</t>
  </si>
  <si>
    <t>Intézmény finanszirozások</t>
  </si>
  <si>
    <t>I.  Besenyszög Város Önkormányzata</t>
  </si>
  <si>
    <t>I.    Besenyszög Város Önkormányzata</t>
  </si>
  <si>
    <t xml:space="preserve">    Besenyszög Város Önkormányzata összesen:</t>
  </si>
  <si>
    <t xml:space="preserve">         - felhalmozási kiadások</t>
  </si>
  <si>
    <t>Óvodai társulásnak</t>
  </si>
  <si>
    <t>Civil támogatások</t>
  </si>
  <si>
    <t>Szolnoki Kistérség (Gondozási Központ)</t>
  </si>
  <si>
    <t xml:space="preserve">          - Ingatlan vásárlás</t>
  </si>
  <si>
    <t xml:space="preserve">          - Hivatali tárgyi eszközök</t>
  </si>
  <si>
    <t xml:space="preserve">        - Gond.központtól /közüzemi szlákra/</t>
  </si>
  <si>
    <t xml:space="preserve">      2.  Szászberek telephely  /5 fő/</t>
  </si>
  <si>
    <t xml:space="preserve">              - dologi kiadások</t>
  </si>
  <si>
    <t xml:space="preserve">        - Egyéb állami támogatás</t>
  </si>
  <si>
    <t xml:space="preserve">        - Munkaügyi kp-tól,M.Államkincstártól</t>
  </si>
  <si>
    <t>Egyéb</t>
  </si>
  <si>
    <t xml:space="preserve">              - felhalmozási kiadások</t>
  </si>
  <si>
    <t xml:space="preserve">           1. </t>
  </si>
  <si>
    <t>hiteltörlesztés, egyéb fin.kiad.</t>
  </si>
  <si>
    <t>IV.    Besenyszögi Közös Önkormányzati Hivatal /21 fő/</t>
  </si>
  <si>
    <t xml:space="preserve">      1.  Besenyszög Székhely  /16 fő/</t>
  </si>
  <si>
    <t xml:space="preserve">    Vízgazd.művek és Műszaki ellátó szolg.:  </t>
  </si>
  <si>
    <t xml:space="preserve"> Önkormányzat öss. finansz.bevételek nélkül:</t>
  </si>
  <si>
    <t xml:space="preserve">   Önkormányzat össz. finansz. kiadások nélkül:</t>
  </si>
  <si>
    <t xml:space="preserve">     Művelődési ház és könyvtár kiadásai össz.:</t>
  </si>
  <si>
    <t>2016.</t>
  </si>
  <si>
    <t>8.       Felhalmozási és tőkejellegü bevételek</t>
  </si>
  <si>
    <t>7.       ÁHT-n beüli megelőlegezések</t>
  </si>
  <si>
    <t xml:space="preserve">      - előző évi maradvány</t>
  </si>
  <si>
    <t xml:space="preserve">     5. Orvosi rendelő, ügyelet</t>
  </si>
  <si>
    <t>Eredeti ei.</t>
  </si>
  <si>
    <t xml:space="preserve">  I.   Besenyszög Város Önkormányzata  : </t>
  </si>
  <si>
    <t xml:space="preserve">költségvetési szervenként, feladatonként és kiemelt előirányzatonként </t>
  </si>
  <si>
    <t xml:space="preserve">         - egyéb fejlesztési hitelfelvétel</t>
  </si>
  <si>
    <t>hitelfelvétel,egyéb finansz.bevételek</t>
  </si>
  <si>
    <t>II. Vízgazd.Művek és Műszaki Ellátó Szolg. /9 fő/</t>
  </si>
  <si>
    <t xml:space="preserve">          - Múzeum tetőfelújítás</t>
  </si>
  <si>
    <t xml:space="preserve">     2. Könyvtár /2 fő/</t>
  </si>
  <si>
    <t xml:space="preserve">     1. Művelődési ház /1 fő/</t>
  </si>
  <si>
    <t xml:space="preserve">                    Az önkormányzat  2016. évi tervezett bevételei  </t>
  </si>
  <si>
    <t xml:space="preserve">                   Az önkormányzat  2016. évi tervezett kiadásai</t>
  </si>
  <si>
    <t xml:space="preserve">     1.4 Múzeumi közüzemi díjak</t>
  </si>
  <si>
    <t xml:space="preserve">     1.3 Iskolai közüzemi díjak</t>
  </si>
  <si>
    <t xml:space="preserve">     1.5 Múzeumi telefon</t>
  </si>
  <si>
    <t xml:space="preserve">     1.6 B.szögi Gond.kp.közüzemi díjai</t>
  </si>
  <si>
    <t xml:space="preserve">     4.   Közmunkások alkalmazása /70 fő/</t>
  </si>
  <si>
    <t xml:space="preserve">          - Autóbeszerzés</t>
  </si>
  <si>
    <t>Mód.ei.</t>
  </si>
  <si>
    <t>Teljesítés</t>
  </si>
  <si>
    <t>Telj.</t>
  </si>
  <si>
    <t>%-a</t>
  </si>
  <si>
    <t xml:space="preserve">         - visszatérítendő támogatások</t>
  </si>
  <si>
    <t xml:space="preserve">    11. Intézmények finanszírozása</t>
  </si>
  <si>
    <t xml:space="preserve">    12. Visszatérítendő támogatások</t>
  </si>
  <si>
    <t xml:space="preserve">    13. Működési célú hiteltörlesztés</t>
  </si>
  <si>
    <t xml:space="preserve">    14. Működési célú kölcsönnyújtás</t>
  </si>
  <si>
    <t xml:space="preserve">    15. Fejlesztési hitel törlesztés</t>
  </si>
  <si>
    <t xml:space="preserve">    16.Állami megelőlegezés visszafizetése</t>
  </si>
  <si>
    <t xml:space="preserve">          - Szoc bérl.teszk.</t>
  </si>
  <si>
    <t xml:space="preserve">          - Iskolai kerékpár tároló</t>
  </si>
  <si>
    <t xml:space="preserve">          - Piac-húsfeldolgozó</t>
  </si>
  <si>
    <t xml:space="preserve">          - orvosi rendelő klíma</t>
  </si>
  <si>
    <t xml:space="preserve">          - vegyszerszivattyú felújítás/TRV/</t>
  </si>
  <si>
    <t xml:space="preserve">          - teherhordó kerékpár</t>
  </si>
  <si>
    <t xml:space="preserve">          - tervek</t>
  </si>
  <si>
    <t xml:space="preserve">          - fűnyíró, bozótvágó</t>
  </si>
  <si>
    <t xml:space="preserve">           Kiadások összesen                   </t>
  </si>
  <si>
    <t xml:space="preserve">     1.7 Iskolai étkeztetés</t>
  </si>
  <si>
    <t xml:space="preserve">     1.8 Iskolai tankönyv támogatás</t>
  </si>
  <si>
    <t>III. Wesniczky Antal Művelődési ház és Könyvtár /4fő/</t>
  </si>
  <si>
    <t xml:space="preserve">     1. Művelődési ház /2 fő/</t>
  </si>
  <si>
    <t xml:space="preserve">     1. Város gazdálkodás/1 fő/</t>
  </si>
  <si>
    <t>I.    Besenyszög Város Önkormányzata/74 fő/</t>
  </si>
  <si>
    <t>Műszaki csoport /9 fő/</t>
  </si>
  <si>
    <t>12.31-ig</t>
  </si>
  <si>
    <t xml:space="preserve">          - Piac-zúzott kő</t>
  </si>
  <si>
    <t xml:space="preserve">          - Piac-kamerarendszer</t>
  </si>
  <si>
    <t xml:space="preserve">          - Szociális konyha felújítási terv</t>
  </si>
  <si>
    <t xml:space="preserve">          - szennyvízszivattyúk felújítása</t>
  </si>
  <si>
    <t xml:space="preserve">          - szociális bérlakások felújítása</t>
  </si>
  <si>
    <t xml:space="preserve">  Közhatalmi bevételek összesen:</t>
  </si>
  <si>
    <t xml:space="preserve">           - felhalmozási kiadások</t>
  </si>
  <si>
    <t>10. sz.melléklet</t>
  </si>
  <si>
    <t>11. sz. melléklet</t>
  </si>
  <si>
    <t xml:space="preserve">                    Az önkormányzat  2017. évi tervezett bevételei  </t>
  </si>
  <si>
    <t>2017.</t>
  </si>
  <si>
    <t xml:space="preserve">                   Az önkormányzat  2017. évi tervezett kiadásai</t>
  </si>
  <si>
    <t xml:space="preserve">        - Köznevelési feladatok támogatása</t>
  </si>
  <si>
    <t xml:space="preserve">        - Pénzbeli szociális felad. és a gyermekétk. támogatása</t>
  </si>
  <si>
    <t xml:space="preserve">        - EU-s programok támogatása</t>
  </si>
  <si>
    <t xml:space="preserve">         - egyébműködési hitelfelvétel</t>
  </si>
  <si>
    <t xml:space="preserve">     1.5 B.szögi Gond.kp.közüzemi díjai</t>
  </si>
  <si>
    <t xml:space="preserve">     2.1  Szünidei étkeztetés kiadásai</t>
  </si>
  <si>
    <t xml:space="preserve">     2.2  Iskolai étkeztetés kiadásai</t>
  </si>
  <si>
    <t xml:space="preserve">     4.   Közmunkások alkalmazása /80 fő/</t>
  </si>
  <si>
    <t xml:space="preserve">          - Eu-s beruházások</t>
  </si>
  <si>
    <t xml:space="preserve">          - Út- és járda felújítások</t>
  </si>
  <si>
    <t xml:space="preserve">          - Eu-s felújítások</t>
  </si>
  <si>
    <t xml:space="preserve">          - Szociális bérlakás felújítás</t>
  </si>
  <si>
    <t xml:space="preserve">          - Gázüst</t>
  </si>
  <si>
    <t xml:space="preserve">          - Szocbérlakás kazáncsere</t>
  </si>
  <si>
    <t xml:space="preserve">          - TRV gépfelújítások</t>
  </si>
  <si>
    <t xml:space="preserve">          - I. világháborús emlékmű</t>
  </si>
  <si>
    <t xml:space="preserve">          - 56-os emlékmű</t>
  </si>
  <si>
    <t xml:space="preserve">       telephelyenként, szakfeladatonként és kiemelt előirányzatonként </t>
  </si>
  <si>
    <t xml:space="preserve"> I.   Eszterlánc Óvoda bevételei</t>
  </si>
  <si>
    <t xml:space="preserve">    1. Besenyszögi Eszterlánc Óvoda</t>
  </si>
  <si>
    <t xml:space="preserve">       - étkezési térítési díjakés egyéb bevételek</t>
  </si>
  <si>
    <t xml:space="preserve">       - intézményfinanszírozás</t>
  </si>
  <si>
    <t xml:space="preserve">       - előző évi maradvány</t>
  </si>
  <si>
    <t xml:space="preserve">      - egyéb átvett pénzeszközök</t>
  </si>
  <si>
    <t>Összesen</t>
  </si>
  <si>
    <t xml:space="preserve">    2. Szászbereki Óvoda</t>
  </si>
  <si>
    <t xml:space="preserve">      - Szászberktől átvett</t>
  </si>
  <si>
    <t xml:space="preserve">      Eszterlánc Óvoda összesen</t>
  </si>
  <si>
    <t xml:space="preserve"> II   Eszterlánc Óvoda kiadásai</t>
  </si>
  <si>
    <t xml:space="preserve">    1. Eszterlánc Óvoda /12 fő/</t>
  </si>
  <si>
    <t xml:space="preserve">        - személyi juttatások</t>
  </si>
  <si>
    <t xml:space="preserve">        - járulékok</t>
  </si>
  <si>
    <t xml:space="preserve">        - dologi kiadások</t>
  </si>
  <si>
    <t xml:space="preserve">        - gyermekétkeztetés</t>
  </si>
  <si>
    <t xml:space="preserve">        - felhalmozási kiadások</t>
  </si>
  <si>
    <t xml:space="preserve">    Eszterlánc Óvoda kiadásai összesen:</t>
  </si>
  <si>
    <t xml:space="preserve">   2. Szászbereki Óvoda /6 fő/</t>
  </si>
  <si>
    <t xml:space="preserve">    Szászbereki Óvoda kiadásai összesen:</t>
  </si>
  <si>
    <t xml:space="preserve"> Az Eszterlánc Óvoda 2017. évi tervezett bevételeinek és kiadásainak alakulása </t>
  </si>
  <si>
    <t xml:space="preserve">      - előző évi elszámolás</t>
  </si>
  <si>
    <t xml:space="preserve">          - műv.ház felúj.</t>
  </si>
  <si>
    <t xml:space="preserve">          - Kressz táblák</t>
  </si>
  <si>
    <t xml:space="preserve">          - Múzeum fűnyíró</t>
  </si>
  <si>
    <t xml:space="preserve">      - Jármű értékesítés</t>
  </si>
  <si>
    <t xml:space="preserve">          - jármű vásárlás</t>
  </si>
  <si>
    <t xml:space="preserve">          - Csőheggesztő</t>
  </si>
  <si>
    <t xml:space="preserve">          - Egyéb beruházások</t>
  </si>
  <si>
    <t xml:space="preserve">          - Egyéb felújítások</t>
  </si>
  <si>
    <t xml:space="preserve">          - ASP inf.eszközök</t>
  </si>
  <si>
    <t xml:space="preserve">          - Szocbérlakás bútor,felújítás</t>
  </si>
  <si>
    <t xml:space="preserve">          - Település arculati kézikönyv</t>
  </si>
  <si>
    <t xml:space="preserve"> Önkormányzat össz. finansz.bevételek nélkül:</t>
  </si>
  <si>
    <r>
      <t xml:space="preserve">           </t>
    </r>
    <r>
      <rPr>
        <b/>
        <sz val="10"/>
        <rFont val="Arial"/>
        <family val="2"/>
      </rPr>
      <t>Felújítások összesen:</t>
    </r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</si>
  <si>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</si>
  <si>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t>dec. 31-ig</t>
  </si>
  <si>
    <t xml:space="preserve">      - étkezési térítési díjak,ÁFA</t>
  </si>
  <si>
    <t xml:space="preserve">          - isk.melegítő konyha eszk.beszerzés</t>
  </si>
  <si>
    <t xml:space="preserve">          - Szögi-Szántó Kft törzstőke</t>
  </si>
  <si>
    <t>Szolnoki Kistérség</t>
  </si>
  <si>
    <t xml:space="preserve">                                      10. sz. tájékoztató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</si>
</sst>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E]yyyy\.\ mmmm\ d\.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/>
    </xf>
    <xf numFmtId="10" fontId="1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10" fontId="1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0" xfId="0" applyNumberFormat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10" fontId="0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1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10" fontId="0" fillId="0" borderId="10" xfId="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Font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0" fontId="1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10" fontId="0" fillId="0" borderId="1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PageLayoutView="0" workbookViewId="0" topLeftCell="A1">
      <selection activeCell="A1" sqref="A1:F313"/>
    </sheetView>
  </sheetViews>
  <sheetFormatPr defaultColWidth="9.140625" defaultRowHeight="12.75"/>
  <cols>
    <col min="1" max="1" width="8.00390625" style="44" customWidth="1"/>
    <col min="2" max="2" width="36.57421875" style="44" customWidth="1"/>
    <col min="3" max="3" width="12.8515625" style="55" customWidth="1"/>
    <col min="4" max="4" width="13.57421875" style="44" customWidth="1"/>
    <col min="5" max="5" width="12.8515625" style="44" customWidth="1"/>
    <col min="6" max="6" width="10.28125" style="79" customWidth="1"/>
    <col min="7" max="16384" width="9.140625" style="44" customWidth="1"/>
  </cols>
  <sheetData>
    <row r="1" spans="1:6" ht="12.75">
      <c r="A1" s="40" t="s">
        <v>0</v>
      </c>
      <c r="B1" s="41"/>
      <c r="C1" s="42"/>
      <c r="D1" s="41"/>
      <c r="E1" s="42"/>
      <c r="F1" s="95" t="s">
        <v>161</v>
      </c>
    </row>
    <row r="2" spans="1:6" ht="12.75">
      <c r="A2" s="41"/>
      <c r="B2" s="45" t="s">
        <v>163</v>
      </c>
      <c r="C2" s="46"/>
      <c r="D2" s="41"/>
      <c r="E2" s="41"/>
      <c r="F2" s="47"/>
    </row>
    <row r="3" spans="1:6" ht="12.75">
      <c r="A3" s="41"/>
      <c r="B3" s="45" t="s">
        <v>111</v>
      </c>
      <c r="C3" s="46"/>
      <c r="D3" s="41"/>
      <c r="E3" s="41"/>
      <c r="F3" s="47"/>
    </row>
    <row r="4" spans="1:6" ht="12.75">
      <c r="A4" s="41"/>
      <c r="B4" s="41"/>
      <c r="C4" s="42"/>
      <c r="D4" s="41"/>
      <c r="E4" s="41"/>
      <c r="F4" s="43" t="s">
        <v>14</v>
      </c>
    </row>
    <row r="5" spans="1:6" ht="12.75">
      <c r="A5" s="41"/>
      <c r="B5" s="41"/>
      <c r="C5" s="46"/>
      <c r="D5" s="41"/>
      <c r="E5" s="41"/>
      <c r="F5" s="47"/>
    </row>
    <row r="6" spans="1:6" ht="12.75">
      <c r="A6" s="41"/>
      <c r="B6" s="41"/>
      <c r="C6" s="48" t="s">
        <v>164</v>
      </c>
      <c r="D6" s="48" t="s">
        <v>164</v>
      </c>
      <c r="E6" s="48" t="s">
        <v>164</v>
      </c>
      <c r="F6" s="49" t="s">
        <v>128</v>
      </c>
    </row>
    <row r="7" spans="1:6" ht="12.75">
      <c r="A7" s="50" t="s">
        <v>1</v>
      </c>
      <c r="B7" s="51"/>
      <c r="C7" s="48" t="s">
        <v>109</v>
      </c>
      <c r="D7" s="48" t="s">
        <v>126</v>
      </c>
      <c r="E7" s="48" t="s">
        <v>127</v>
      </c>
      <c r="F7" s="49" t="s">
        <v>129</v>
      </c>
    </row>
    <row r="8" spans="1:6" ht="12.75">
      <c r="A8" s="41"/>
      <c r="B8" s="41"/>
      <c r="C8" s="46"/>
      <c r="D8" s="41"/>
      <c r="E8" s="38" t="s">
        <v>220</v>
      </c>
      <c r="F8" s="47"/>
    </row>
    <row r="9" spans="1:6" ht="12.75">
      <c r="A9" s="52" t="s">
        <v>80</v>
      </c>
      <c r="B9" s="41"/>
      <c r="C9" s="46"/>
      <c r="D9" s="41"/>
      <c r="E9" s="41"/>
      <c r="F9" s="47"/>
    </row>
    <row r="10" spans="1:6" ht="5.25" customHeight="1">
      <c r="A10" s="40"/>
      <c r="B10" s="41"/>
      <c r="C10" s="46"/>
      <c r="D10" s="41"/>
      <c r="E10" s="41"/>
      <c r="F10" s="47"/>
    </row>
    <row r="11" spans="1:7" ht="12.75">
      <c r="A11" s="52" t="s">
        <v>54</v>
      </c>
      <c r="B11" s="41"/>
      <c r="C11" s="53">
        <v>27489000</v>
      </c>
      <c r="D11" s="53">
        <v>30489000</v>
      </c>
      <c r="E11" s="53">
        <v>30851593</v>
      </c>
      <c r="F11" s="54">
        <f>E11/D11</f>
        <v>1.011892584210699</v>
      </c>
      <c r="G11" s="55"/>
    </row>
    <row r="12" spans="1:6" ht="12.75">
      <c r="A12" s="52" t="s">
        <v>59</v>
      </c>
      <c r="B12" s="41"/>
      <c r="C12" s="46"/>
      <c r="D12" s="41"/>
      <c r="E12" s="46"/>
      <c r="F12" s="47"/>
    </row>
    <row r="13" spans="1:6" ht="12.75">
      <c r="A13" s="40" t="s">
        <v>2</v>
      </c>
      <c r="B13" s="41"/>
      <c r="C13" s="46">
        <v>72200000</v>
      </c>
      <c r="D13" s="46">
        <v>72200000</v>
      </c>
      <c r="E13" s="46">
        <v>68109336</v>
      </c>
      <c r="F13" s="47">
        <f aca="true" t="shared" si="0" ref="F13:F59">E13/D13</f>
        <v>0.9433426038781163</v>
      </c>
    </row>
    <row r="14" spans="1:6" ht="12.75">
      <c r="A14" s="40" t="s">
        <v>3</v>
      </c>
      <c r="B14" s="41"/>
      <c r="C14" s="46">
        <v>7000000</v>
      </c>
      <c r="D14" s="46">
        <v>7000000</v>
      </c>
      <c r="E14" s="46">
        <v>7509106</v>
      </c>
      <c r="F14" s="47">
        <f t="shared" si="0"/>
        <v>1.0727294285714286</v>
      </c>
    </row>
    <row r="15" spans="1:6" ht="12.75">
      <c r="A15" s="40" t="s">
        <v>61</v>
      </c>
      <c r="B15" s="41"/>
      <c r="C15" s="46">
        <v>800000</v>
      </c>
      <c r="D15" s="46">
        <v>800000</v>
      </c>
      <c r="E15" s="46">
        <v>1058586</v>
      </c>
      <c r="F15" s="47">
        <f t="shared" si="0"/>
        <v>1.3232325</v>
      </c>
    </row>
    <row r="16" spans="1:6" ht="12.75">
      <c r="A16" s="52" t="s">
        <v>4</v>
      </c>
      <c r="B16" s="41"/>
      <c r="C16" s="56">
        <f>SUM(C13:C15)</f>
        <v>80000000</v>
      </c>
      <c r="D16" s="56">
        <f>SUM(D13:D15)</f>
        <v>80000000</v>
      </c>
      <c r="E16" s="56">
        <f>SUM(E13:E15)</f>
        <v>76677028</v>
      </c>
      <c r="F16" s="54">
        <f t="shared" si="0"/>
        <v>0.95846285</v>
      </c>
    </row>
    <row r="17" spans="1:6" ht="12.75">
      <c r="A17" s="52" t="s">
        <v>5</v>
      </c>
      <c r="B17" s="41"/>
      <c r="C17" s="46"/>
      <c r="D17" s="41"/>
      <c r="E17" s="46"/>
      <c r="F17" s="47"/>
    </row>
    <row r="18" spans="1:6" ht="12.75">
      <c r="A18" s="40" t="s">
        <v>55</v>
      </c>
      <c r="B18" s="41"/>
      <c r="C18" s="46">
        <v>113617045</v>
      </c>
      <c r="D18" s="46">
        <v>114617045</v>
      </c>
      <c r="E18" s="46">
        <v>114617045</v>
      </c>
      <c r="F18" s="47">
        <f t="shared" si="0"/>
        <v>1</v>
      </c>
    </row>
    <row r="19" spans="1:6" ht="12.75">
      <c r="A19" s="40" t="s">
        <v>166</v>
      </c>
      <c r="B19" s="41"/>
      <c r="C19" s="46">
        <v>67959850</v>
      </c>
      <c r="D19" s="46">
        <v>69676167</v>
      </c>
      <c r="E19" s="46">
        <v>69676167</v>
      </c>
      <c r="F19" s="47">
        <f t="shared" si="0"/>
        <v>1</v>
      </c>
    </row>
    <row r="20" spans="1:6" ht="12.75">
      <c r="A20" s="40" t="s">
        <v>167</v>
      </c>
      <c r="B20" s="41"/>
      <c r="C20" s="46">
        <v>47614761</v>
      </c>
      <c r="D20" s="46">
        <v>49772964</v>
      </c>
      <c r="E20" s="46">
        <v>49772964</v>
      </c>
      <c r="F20" s="47">
        <f t="shared" si="0"/>
        <v>1</v>
      </c>
    </row>
    <row r="21" spans="1:6" ht="12.75">
      <c r="A21" s="40" t="s">
        <v>58</v>
      </c>
      <c r="B21" s="41"/>
      <c r="C21" s="46">
        <v>3825840</v>
      </c>
      <c r="D21" s="46">
        <v>4934378</v>
      </c>
      <c r="E21" s="46">
        <v>4934378</v>
      </c>
      <c r="F21" s="47">
        <f t="shared" si="0"/>
        <v>1</v>
      </c>
    </row>
    <row r="22" spans="1:6" ht="12.75">
      <c r="A22" s="57" t="s">
        <v>92</v>
      </c>
      <c r="B22" s="41"/>
      <c r="C22" s="46"/>
      <c r="D22" s="46">
        <v>20687195</v>
      </c>
      <c r="E22" s="46">
        <v>20687195</v>
      </c>
      <c r="F22" s="47">
        <f t="shared" si="0"/>
        <v>1</v>
      </c>
    </row>
    <row r="23" spans="1:6" ht="12.75">
      <c r="A23" s="52" t="s">
        <v>6</v>
      </c>
      <c r="B23" s="41"/>
      <c r="C23" s="56">
        <f>SUM(C18:C22)</f>
        <v>233017496</v>
      </c>
      <c r="D23" s="56">
        <f>SUM(D18:D22)</f>
        <v>259687749</v>
      </c>
      <c r="E23" s="56">
        <f>SUM(E18:E22)</f>
        <v>259687749</v>
      </c>
      <c r="F23" s="54">
        <f t="shared" si="0"/>
        <v>1</v>
      </c>
    </row>
    <row r="24" spans="1:6" ht="12.75">
      <c r="A24" s="52" t="s">
        <v>7</v>
      </c>
      <c r="B24" s="41"/>
      <c r="C24" s="46"/>
      <c r="D24" s="41"/>
      <c r="E24" s="46"/>
      <c r="F24" s="47"/>
    </row>
    <row r="25" spans="1:6" ht="12.75">
      <c r="A25" s="40" t="s">
        <v>44</v>
      </c>
      <c r="B25" s="41"/>
      <c r="C25" s="46">
        <v>6768000</v>
      </c>
      <c r="D25" s="46">
        <v>6891000</v>
      </c>
      <c r="E25" s="46">
        <v>6891000</v>
      </c>
      <c r="F25" s="47">
        <f t="shared" si="0"/>
        <v>1</v>
      </c>
    </row>
    <row r="26" spans="1:6" ht="12.75">
      <c r="A26" s="40" t="s">
        <v>89</v>
      </c>
      <c r="B26" s="41"/>
      <c r="C26" s="46">
        <v>3175000</v>
      </c>
      <c r="D26" s="46">
        <v>3175000</v>
      </c>
      <c r="E26" s="46">
        <v>2514632</v>
      </c>
      <c r="F26" s="47">
        <f t="shared" si="0"/>
        <v>0.7920100787401575</v>
      </c>
    </row>
    <row r="27" spans="1:6" ht="12.75">
      <c r="A27" s="40" t="s">
        <v>93</v>
      </c>
      <c r="B27" s="41"/>
      <c r="C27" s="46">
        <v>86300000</v>
      </c>
      <c r="D27" s="46">
        <v>86300000</v>
      </c>
      <c r="E27" s="46">
        <v>53259821</v>
      </c>
      <c r="F27" s="47">
        <f t="shared" si="0"/>
        <v>0.6171474044032444</v>
      </c>
    </row>
    <row r="28" spans="1:6" ht="12.75">
      <c r="A28" s="40" t="s">
        <v>168</v>
      </c>
      <c r="B28" s="41"/>
      <c r="C28" s="46">
        <v>320859127</v>
      </c>
      <c r="D28" s="46">
        <v>840907966</v>
      </c>
      <c r="E28" s="46">
        <v>951304239</v>
      </c>
      <c r="F28" s="47">
        <f t="shared" si="0"/>
        <v>1.1312822299985204</v>
      </c>
    </row>
    <row r="29" spans="1:6" ht="12.75">
      <c r="A29" s="40" t="s">
        <v>8</v>
      </c>
      <c r="B29" s="41"/>
      <c r="C29" s="46">
        <v>5000000</v>
      </c>
      <c r="D29" s="46">
        <v>22700000</v>
      </c>
      <c r="E29" s="46">
        <v>28007828</v>
      </c>
      <c r="F29" s="47">
        <f t="shared" si="0"/>
        <v>1.2338250220264317</v>
      </c>
    </row>
    <row r="30" spans="1:6" ht="12.75">
      <c r="A30" s="52" t="s">
        <v>9</v>
      </c>
      <c r="B30" s="58"/>
      <c r="C30" s="56">
        <f>SUM(C25:C29)</f>
        <v>422102127</v>
      </c>
      <c r="D30" s="56">
        <f>SUM(D25:D29)</f>
        <v>959973966</v>
      </c>
      <c r="E30" s="56">
        <f>SUM(E25:E29)</f>
        <v>1041977520</v>
      </c>
      <c r="F30" s="54">
        <f t="shared" si="0"/>
        <v>1.0854226853064473</v>
      </c>
    </row>
    <row r="31" spans="1:6" ht="3.75" customHeight="1">
      <c r="A31" s="41"/>
      <c r="B31" s="41"/>
      <c r="C31" s="46"/>
      <c r="D31" s="41"/>
      <c r="E31" s="46"/>
      <c r="F31" s="54"/>
    </row>
    <row r="32" spans="1:6" ht="12.75">
      <c r="A32" s="52" t="s">
        <v>34</v>
      </c>
      <c r="B32" s="41"/>
      <c r="C32" s="46"/>
      <c r="D32" s="41"/>
      <c r="E32" s="46"/>
      <c r="F32" s="54"/>
    </row>
    <row r="33" spans="1:6" ht="12.75">
      <c r="A33" s="40" t="s">
        <v>169</v>
      </c>
      <c r="B33" s="41"/>
      <c r="C33" s="46">
        <v>18000000</v>
      </c>
      <c r="D33" s="46">
        <v>50000000</v>
      </c>
      <c r="E33" s="46">
        <v>45230518</v>
      </c>
      <c r="F33" s="59">
        <f t="shared" si="0"/>
        <v>0.90461036</v>
      </c>
    </row>
    <row r="34" spans="1:6" ht="12.75">
      <c r="A34" s="40" t="s">
        <v>112</v>
      </c>
      <c r="B34" s="41"/>
      <c r="C34" s="46">
        <v>10000000</v>
      </c>
      <c r="D34" s="46">
        <v>0</v>
      </c>
      <c r="E34" s="46"/>
      <c r="F34" s="59"/>
    </row>
    <row r="35" spans="1:6" ht="12.75">
      <c r="A35" s="40" t="s">
        <v>130</v>
      </c>
      <c r="B35" s="41"/>
      <c r="C35" s="46"/>
      <c r="D35" s="46">
        <v>3600000</v>
      </c>
      <c r="E35" s="46">
        <v>1125000</v>
      </c>
      <c r="F35" s="59">
        <f t="shared" si="0"/>
        <v>0.3125</v>
      </c>
    </row>
    <row r="36" spans="1:6" ht="6.75" customHeight="1">
      <c r="A36" s="40"/>
      <c r="B36" s="41"/>
      <c r="C36" s="46"/>
      <c r="D36" s="46"/>
      <c r="E36" s="46"/>
      <c r="F36" s="59"/>
    </row>
    <row r="37" spans="1:6" ht="12.75">
      <c r="A37" s="52" t="s">
        <v>35</v>
      </c>
      <c r="B37" s="58"/>
      <c r="C37" s="56">
        <f>SUM(C33:C36)</f>
        <v>28000000</v>
      </c>
      <c r="D37" s="56">
        <f>SUM(D33:D36)</f>
        <v>53600000</v>
      </c>
      <c r="E37" s="56">
        <f>SUM(E33:E36)</f>
        <v>46355518</v>
      </c>
      <c r="F37" s="54">
        <f t="shared" si="0"/>
        <v>0.8648417537313433</v>
      </c>
    </row>
    <row r="38" spans="1:6" ht="6" customHeight="1">
      <c r="A38" s="52"/>
      <c r="B38" s="58"/>
      <c r="C38" s="46"/>
      <c r="D38" s="46"/>
      <c r="E38" s="46"/>
      <c r="F38" s="54"/>
    </row>
    <row r="39" spans="1:6" ht="12.75">
      <c r="A39" s="52" t="s">
        <v>32</v>
      </c>
      <c r="B39" s="58"/>
      <c r="C39" s="46">
        <v>51664000</v>
      </c>
      <c r="D39" s="46">
        <v>110310444</v>
      </c>
      <c r="E39" s="46">
        <v>110310444</v>
      </c>
      <c r="F39" s="54">
        <f t="shared" si="0"/>
        <v>1</v>
      </c>
    </row>
    <row r="40" spans="1:6" ht="12.75">
      <c r="A40" s="52" t="s">
        <v>106</v>
      </c>
      <c r="B40" s="58"/>
      <c r="C40" s="46"/>
      <c r="D40" s="46"/>
      <c r="E40" s="46">
        <v>8601631</v>
      </c>
      <c r="F40" s="54"/>
    </row>
    <row r="41" spans="1:6" ht="12.75">
      <c r="A41" s="52" t="s">
        <v>105</v>
      </c>
      <c r="B41" s="58"/>
      <c r="C41" s="46"/>
      <c r="D41" s="46">
        <v>4061500</v>
      </c>
      <c r="E41" s="46">
        <v>4061500</v>
      </c>
      <c r="F41" s="54"/>
    </row>
    <row r="42" spans="1:6" ht="12.75">
      <c r="A42" s="50" t="s">
        <v>110</v>
      </c>
      <c r="B42" s="58"/>
      <c r="C42" s="56">
        <f>C37+C30+C23+C16+C11+C39+C40+C41</f>
        <v>842272623</v>
      </c>
      <c r="D42" s="56">
        <f>D37+D30+D23+D16+D11+D39+D40+D41</f>
        <v>1498122659</v>
      </c>
      <c r="E42" s="56">
        <f>E37+E30+E23+E16+E11+E39+E40+E41</f>
        <v>1578522983</v>
      </c>
      <c r="F42" s="54">
        <f t="shared" si="0"/>
        <v>1.0536673839868809</v>
      </c>
    </row>
    <row r="43" spans="1:6" ht="12.75">
      <c r="A43" s="52"/>
      <c r="B43" s="58"/>
      <c r="C43" s="46"/>
      <c r="D43" s="41"/>
      <c r="E43" s="46"/>
      <c r="F43" s="54"/>
    </row>
    <row r="44" spans="1:6" ht="12.75">
      <c r="A44" s="52" t="s">
        <v>28</v>
      </c>
      <c r="B44" s="41"/>
      <c r="C44" s="46"/>
      <c r="D44" s="41"/>
      <c r="E44" s="46"/>
      <c r="F44" s="54"/>
    </row>
    <row r="45" spans="1:6" ht="12.75">
      <c r="A45" s="40" t="s">
        <v>10</v>
      </c>
      <c r="B45" s="41"/>
      <c r="C45" s="46">
        <v>13700000</v>
      </c>
      <c r="D45" s="46">
        <v>1987702</v>
      </c>
      <c r="E45" s="46">
        <v>1987702</v>
      </c>
      <c r="F45" s="59">
        <f t="shared" si="0"/>
        <v>1</v>
      </c>
    </row>
    <row r="46" spans="1:6" ht="12.75">
      <c r="A46" s="40" t="s">
        <v>11</v>
      </c>
      <c r="B46" s="41"/>
      <c r="C46" s="46">
        <v>600000</v>
      </c>
      <c r="D46" s="46">
        <v>214115</v>
      </c>
      <c r="E46" s="46">
        <v>214115</v>
      </c>
      <c r="F46" s="59">
        <f t="shared" si="0"/>
        <v>1</v>
      </c>
    </row>
    <row r="47" spans="1:6" ht="12.75">
      <c r="A47" s="40" t="s">
        <v>33</v>
      </c>
      <c r="B47" s="41"/>
      <c r="C47" s="46"/>
      <c r="D47" s="46">
        <v>5357047</v>
      </c>
      <c r="E47" s="46">
        <v>5357047</v>
      </c>
      <c r="F47" s="59">
        <f t="shared" si="0"/>
        <v>1</v>
      </c>
    </row>
    <row r="48" spans="1:6" ht="12.75">
      <c r="A48" s="60" t="s">
        <v>37</v>
      </c>
      <c r="B48" s="41"/>
      <c r="C48" s="53">
        <f>SUM(C45:C47)</f>
        <v>14300000</v>
      </c>
      <c r="D48" s="53">
        <f>SUM(D45:D47)</f>
        <v>7558864</v>
      </c>
      <c r="E48" s="53">
        <f>SUM(E45:E47)</f>
        <v>7558864</v>
      </c>
      <c r="F48" s="54">
        <f t="shared" si="0"/>
        <v>1</v>
      </c>
    </row>
    <row r="49" spans="1:6" ht="12.75">
      <c r="A49" s="40" t="s">
        <v>36</v>
      </c>
      <c r="B49" s="41"/>
      <c r="C49" s="46">
        <v>35562000</v>
      </c>
      <c r="D49" s="46">
        <v>22210436</v>
      </c>
      <c r="E49" s="46">
        <v>22210436</v>
      </c>
      <c r="F49" s="59">
        <f t="shared" si="0"/>
        <v>1</v>
      </c>
    </row>
    <row r="50" spans="1:6" ht="12.75">
      <c r="A50" s="40" t="s">
        <v>107</v>
      </c>
      <c r="B50" s="41"/>
      <c r="C50" s="46"/>
      <c r="D50" s="46">
        <v>131960</v>
      </c>
      <c r="E50" s="46">
        <v>131960</v>
      </c>
      <c r="F50" s="59">
        <f t="shared" si="0"/>
        <v>1</v>
      </c>
    </row>
    <row r="51" spans="1:6" ht="12.75">
      <c r="A51" s="57"/>
      <c r="B51" s="41"/>
      <c r="C51" s="46"/>
      <c r="D51" s="46"/>
      <c r="E51" s="46"/>
      <c r="F51" s="54"/>
    </row>
    <row r="52" spans="1:6" ht="12.75">
      <c r="A52" s="50" t="s">
        <v>100</v>
      </c>
      <c r="B52" s="58"/>
      <c r="C52" s="56">
        <f>SUM(C48:C51)</f>
        <v>49862000</v>
      </c>
      <c r="D52" s="56">
        <f>SUM(D48:D51)</f>
        <v>29901260</v>
      </c>
      <c r="E52" s="56">
        <f>SUM(E48:E51)</f>
        <v>29901260</v>
      </c>
      <c r="F52" s="54">
        <f t="shared" si="0"/>
        <v>1</v>
      </c>
    </row>
    <row r="53" spans="1:6" ht="12.75">
      <c r="A53" s="41"/>
      <c r="B53" s="41"/>
      <c r="C53" s="46"/>
      <c r="D53" s="41"/>
      <c r="E53" s="46"/>
      <c r="F53" s="54"/>
    </row>
    <row r="54" spans="1:6" ht="12.75">
      <c r="A54" s="52" t="s">
        <v>69</v>
      </c>
      <c r="B54" s="41"/>
      <c r="C54" s="46"/>
      <c r="D54" s="41"/>
      <c r="E54" s="46"/>
      <c r="F54" s="54"/>
    </row>
    <row r="55" spans="1:6" ht="12.75">
      <c r="A55" s="40" t="s">
        <v>53</v>
      </c>
      <c r="B55" s="41"/>
      <c r="C55" s="46">
        <v>1000000</v>
      </c>
      <c r="D55" s="46">
        <v>3317191</v>
      </c>
      <c r="E55" s="46">
        <v>3724103</v>
      </c>
      <c r="F55" s="59">
        <f t="shared" si="0"/>
        <v>1.1226676425927842</v>
      </c>
    </row>
    <row r="56" spans="1:6" ht="12.75">
      <c r="A56" s="40" t="s">
        <v>38</v>
      </c>
      <c r="B56" s="41"/>
      <c r="C56" s="46">
        <v>17928000</v>
      </c>
      <c r="D56" s="46">
        <v>18357330</v>
      </c>
      <c r="E56" s="46">
        <v>16924382</v>
      </c>
      <c r="F56" s="59">
        <f t="shared" si="0"/>
        <v>0.9219413716482735</v>
      </c>
    </row>
    <row r="57" spans="1:6" ht="12.75">
      <c r="A57" s="40" t="s">
        <v>39</v>
      </c>
      <c r="B57" s="41"/>
      <c r="C57" s="46"/>
      <c r="D57" s="46"/>
      <c r="E57" s="46"/>
      <c r="F57" s="59"/>
    </row>
    <row r="58" spans="1:6" ht="12.75">
      <c r="A58" s="40" t="s">
        <v>107</v>
      </c>
      <c r="B58" s="41"/>
      <c r="C58" s="46"/>
      <c r="D58" s="46">
        <v>44666</v>
      </c>
      <c r="E58" s="46">
        <v>44666</v>
      </c>
      <c r="F58" s="59">
        <f t="shared" si="0"/>
        <v>1</v>
      </c>
    </row>
    <row r="59" spans="1:6" ht="12.75">
      <c r="A59" s="52" t="s">
        <v>13</v>
      </c>
      <c r="B59" s="41"/>
      <c r="C59" s="61">
        <f>SUM(C55:C58)</f>
        <v>18928000</v>
      </c>
      <c r="D59" s="61">
        <f>SUM(D55:D58)</f>
        <v>21719187</v>
      </c>
      <c r="E59" s="61">
        <f>SUM(E55:E58)</f>
        <v>20693151</v>
      </c>
      <c r="F59" s="54">
        <f t="shared" si="0"/>
        <v>0.9527590052058579</v>
      </c>
    </row>
    <row r="60" spans="1:6" ht="12.75">
      <c r="A60" s="52"/>
      <c r="B60" s="41"/>
      <c r="C60" s="61"/>
      <c r="D60" s="61"/>
      <c r="E60" s="61"/>
      <c r="F60" s="54"/>
    </row>
    <row r="61" spans="1:6" ht="12.75">
      <c r="A61" s="52"/>
      <c r="B61" s="41"/>
      <c r="C61" s="61"/>
      <c r="D61" s="61"/>
      <c r="E61" s="61"/>
      <c r="F61" s="54"/>
    </row>
    <row r="62" spans="1:6" ht="12.75">
      <c r="A62" s="52"/>
      <c r="B62" s="41"/>
      <c r="C62" s="61"/>
      <c r="D62" s="61"/>
      <c r="E62" s="61"/>
      <c r="F62" s="54"/>
    </row>
    <row r="63" spans="1:6" ht="12.75">
      <c r="A63" s="52"/>
      <c r="B63" s="41"/>
      <c r="C63" s="61"/>
      <c r="D63" s="61"/>
      <c r="E63" s="61"/>
      <c r="F63" s="54"/>
    </row>
    <row r="64" spans="1:6" ht="12.75">
      <c r="A64" s="52"/>
      <c r="B64" s="41"/>
      <c r="C64" s="61"/>
      <c r="D64" s="61"/>
      <c r="E64" s="61"/>
      <c r="F64" s="54"/>
    </row>
    <row r="65" spans="1:6" ht="12.75">
      <c r="A65" s="52"/>
      <c r="B65" s="41"/>
      <c r="C65" s="42"/>
      <c r="D65" s="41"/>
      <c r="E65" s="42" t="s">
        <v>14</v>
      </c>
      <c r="F65" s="43" t="s">
        <v>14</v>
      </c>
    </row>
    <row r="66" spans="1:6" ht="12.75">
      <c r="A66" s="52"/>
      <c r="B66" s="41"/>
      <c r="C66" s="61"/>
      <c r="D66" s="41"/>
      <c r="E66" s="41"/>
      <c r="F66" s="47"/>
    </row>
    <row r="67" spans="1:6" ht="12.75">
      <c r="A67" s="41"/>
      <c r="B67" s="41"/>
      <c r="C67" s="48" t="s">
        <v>164</v>
      </c>
      <c r="D67" s="48" t="s">
        <v>164</v>
      </c>
      <c r="E67" s="48" t="s">
        <v>164</v>
      </c>
      <c r="F67" s="49" t="s">
        <v>128</v>
      </c>
    </row>
    <row r="68" spans="1:6" ht="12.75">
      <c r="A68" s="50" t="s">
        <v>1</v>
      </c>
      <c r="B68" s="51"/>
      <c r="C68" s="48" t="s">
        <v>109</v>
      </c>
      <c r="D68" s="48" t="s">
        <v>126</v>
      </c>
      <c r="E68" s="48" t="s">
        <v>127</v>
      </c>
      <c r="F68" s="49" t="s">
        <v>129</v>
      </c>
    </row>
    <row r="69" spans="1:6" ht="12.75">
      <c r="A69" s="52"/>
      <c r="B69" s="41"/>
      <c r="C69" s="61"/>
      <c r="D69" s="41"/>
      <c r="E69" s="38" t="s">
        <v>220</v>
      </c>
      <c r="F69" s="47"/>
    </row>
    <row r="70" spans="1:6" ht="11.25" customHeight="1">
      <c r="A70" s="40"/>
      <c r="B70" s="41"/>
      <c r="C70" s="46"/>
      <c r="D70" s="41"/>
      <c r="E70" s="62"/>
      <c r="F70" s="47"/>
    </row>
    <row r="71" spans="1:6" ht="12.75">
      <c r="A71" s="50" t="s">
        <v>70</v>
      </c>
      <c r="B71" s="41"/>
      <c r="C71" s="46"/>
      <c r="D71" s="41"/>
      <c r="E71" s="63"/>
      <c r="F71" s="47"/>
    </row>
    <row r="72" spans="1:6" ht="12.75">
      <c r="A72" s="50"/>
      <c r="B72" s="41"/>
      <c r="C72" s="46"/>
      <c r="D72" s="41"/>
      <c r="E72" s="63"/>
      <c r="F72" s="47"/>
    </row>
    <row r="73" spans="1:6" ht="12.75">
      <c r="A73" s="40" t="s">
        <v>47</v>
      </c>
      <c r="B73" s="41"/>
      <c r="C73" s="46"/>
      <c r="D73" s="41"/>
      <c r="E73" s="63"/>
      <c r="F73" s="47"/>
    </row>
    <row r="74" spans="1:6" ht="12.75">
      <c r="A74" s="40" t="s">
        <v>73</v>
      </c>
      <c r="B74" s="41"/>
      <c r="C74" s="46"/>
      <c r="D74" s="41">
        <v>350000</v>
      </c>
      <c r="E74" s="63">
        <v>433870</v>
      </c>
      <c r="F74" s="47">
        <f>E74/D74</f>
        <v>1.2396285714285715</v>
      </c>
    </row>
    <row r="75" spans="1:6" ht="12.75">
      <c r="A75" s="40" t="s">
        <v>36</v>
      </c>
      <c r="B75" s="41"/>
      <c r="C75" s="46">
        <v>72410000</v>
      </c>
      <c r="D75" s="46">
        <v>72464115</v>
      </c>
      <c r="E75" s="63">
        <v>72563912</v>
      </c>
      <c r="F75" s="47">
        <f>E75/D75</f>
        <v>1.001377192007382</v>
      </c>
    </row>
    <row r="76" spans="1:6" ht="12.75">
      <c r="A76" s="40" t="s">
        <v>107</v>
      </c>
      <c r="B76" s="41"/>
      <c r="C76" s="46"/>
      <c r="D76" s="46">
        <v>1430594</v>
      </c>
      <c r="E76" s="63">
        <v>1430594</v>
      </c>
      <c r="F76" s="47">
        <f>E76/D76</f>
        <v>1</v>
      </c>
    </row>
    <row r="77" spans="1:6" ht="12.75">
      <c r="A77" s="40" t="s">
        <v>43</v>
      </c>
      <c r="B77" s="41"/>
      <c r="C77" s="46">
        <v>5067000</v>
      </c>
      <c r="D77" s="46">
        <v>5067000</v>
      </c>
      <c r="E77" s="63">
        <v>3328074</v>
      </c>
      <c r="F77" s="47">
        <f aca="true" t="shared" si="1" ref="F77:F87">E77/D77</f>
        <v>0.6568134991119006</v>
      </c>
    </row>
    <row r="78" spans="1:6" ht="12.75">
      <c r="A78" s="50" t="s">
        <v>48</v>
      </c>
      <c r="B78" s="41"/>
      <c r="C78" s="61">
        <f>SUM(C74:C77)</f>
        <v>77477000</v>
      </c>
      <c r="D78" s="61">
        <f>SUM(D74:D77)</f>
        <v>79311709</v>
      </c>
      <c r="E78" s="61">
        <f>SUM(E74:E77)</f>
        <v>77756450</v>
      </c>
      <c r="F78" s="47">
        <f t="shared" si="1"/>
        <v>0.9803905498997633</v>
      </c>
    </row>
    <row r="79" spans="1:6" ht="8.25" customHeight="1">
      <c r="A79" s="41"/>
      <c r="B79" s="41"/>
      <c r="C79" s="46"/>
      <c r="D79" s="46"/>
      <c r="E79" s="62"/>
      <c r="F79" s="47"/>
    </row>
    <row r="80" spans="1:6" ht="12.75">
      <c r="A80" s="40" t="s">
        <v>49</v>
      </c>
      <c r="B80" s="41"/>
      <c r="C80" s="46"/>
      <c r="D80" s="46"/>
      <c r="E80" s="62"/>
      <c r="F80" s="47"/>
    </row>
    <row r="81" spans="1:6" ht="12.75">
      <c r="A81" s="40" t="s">
        <v>36</v>
      </c>
      <c r="B81" s="41"/>
      <c r="C81" s="46">
        <v>12870000</v>
      </c>
      <c r="D81" s="46">
        <v>13179053</v>
      </c>
      <c r="E81" s="94">
        <v>13172997</v>
      </c>
      <c r="F81" s="47">
        <f t="shared" si="1"/>
        <v>0.999540482916337</v>
      </c>
    </row>
    <row r="82" spans="1:6" ht="12.75">
      <c r="A82" s="40" t="s">
        <v>107</v>
      </c>
      <c r="B82" s="41"/>
      <c r="C82" s="46"/>
      <c r="D82" s="46">
        <v>1917261</v>
      </c>
      <c r="E82" s="46">
        <v>1917261</v>
      </c>
      <c r="F82" s="47">
        <f t="shared" si="1"/>
        <v>1</v>
      </c>
    </row>
    <row r="83" spans="1:6" ht="12.75">
      <c r="A83" s="40" t="s">
        <v>43</v>
      </c>
      <c r="B83" s="41"/>
      <c r="C83" s="46">
        <v>5921000</v>
      </c>
      <c r="D83" s="46">
        <v>4003739</v>
      </c>
      <c r="E83" s="94">
        <v>5843616</v>
      </c>
      <c r="F83" s="47">
        <f t="shared" si="1"/>
        <v>1.4595396952698465</v>
      </c>
    </row>
    <row r="84" spans="1:6" ht="12.75">
      <c r="A84" s="40" t="s">
        <v>209</v>
      </c>
      <c r="B84" s="41"/>
      <c r="C84" s="46"/>
      <c r="D84" s="46"/>
      <c r="E84" s="94">
        <v>35000</v>
      </c>
      <c r="F84" s="47"/>
    </row>
    <row r="85" spans="1:6" ht="12.75">
      <c r="A85" s="50" t="s">
        <v>50</v>
      </c>
      <c r="B85" s="41"/>
      <c r="C85" s="61">
        <f>SUM(C81:C83)</f>
        <v>18791000</v>
      </c>
      <c r="D85" s="61">
        <f>SUM(D81:D84)</f>
        <v>19100053</v>
      </c>
      <c r="E85" s="61">
        <f>SUM(E81:E84)</f>
        <v>20968874</v>
      </c>
      <c r="F85" s="54">
        <f t="shared" si="1"/>
        <v>1.0978437599099855</v>
      </c>
    </row>
    <row r="86" spans="1:6" ht="8.25" customHeight="1">
      <c r="A86" s="41"/>
      <c r="B86" s="41"/>
      <c r="C86" s="46"/>
      <c r="D86" s="46"/>
      <c r="E86" s="62"/>
      <c r="F86" s="54"/>
    </row>
    <row r="87" spans="1:6" ht="12.75">
      <c r="A87" s="50" t="s">
        <v>71</v>
      </c>
      <c r="B87" s="41"/>
      <c r="C87" s="61">
        <f>SUM(C78+C85)</f>
        <v>96268000</v>
      </c>
      <c r="D87" s="61">
        <f>SUM(D78+D85)</f>
        <v>98411762</v>
      </c>
      <c r="E87" s="61">
        <f>SUM(E78+E85)</f>
        <v>98725324</v>
      </c>
      <c r="F87" s="54">
        <f t="shared" si="1"/>
        <v>1.0031862248335723</v>
      </c>
    </row>
    <row r="88" spans="1:6" ht="12.75">
      <c r="A88" s="41"/>
      <c r="B88" s="41"/>
      <c r="C88" s="46"/>
      <c r="D88" s="41"/>
      <c r="E88" s="62"/>
      <c r="F88" s="47"/>
    </row>
    <row r="89" spans="1:6" ht="12.75">
      <c r="A89" s="41"/>
      <c r="B89" s="41"/>
      <c r="C89" s="46"/>
      <c r="D89" s="41"/>
      <c r="E89" s="62"/>
      <c r="F89" s="47"/>
    </row>
    <row r="90" spans="1:6" ht="12.75">
      <c r="A90" s="52" t="s">
        <v>72</v>
      </c>
      <c r="B90" s="41"/>
      <c r="C90" s="61">
        <f>SUM(C59+C52+C42+C87)</f>
        <v>1007330623</v>
      </c>
      <c r="D90" s="61">
        <f>SUM(D59+D52+D42+D87)</f>
        <v>1648154868</v>
      </c>
      <c r="E90" s="61">
        <f>SUM(E59+E52+E42+E87)</f>
        <v>1727842718</v>
      </c>
      <c r="F90" s="54">
        <f>E90/D90</f>
        <v>1.0483497343284855</v>
      </c>
    </row>
    <row r="91" spans="1:6" ht="12.75">
      <c r="A91" s="41"/>
      <c r="B91" s="41" t="s">
        <v>79</v>
      </c>
      <c r="C91" s="46">
        <f>C81+C75+C56+C49</f>
        <v>138770000</v>
      </c>
      <c r="D91" s="46">
        <f>D81+D75+D56+D49</f>
        <v>126210934</v>
      </c>
      <c r="E91" s="46">
        <f>E81+E75+E56+E49</f>
        <v>124871727</v>
      </c>
      <c r="F91" s="59">
        <f>E91/D91</f>
        <v>0.9893891364435985</v>
      </c>
    </row>
    <row r="92" spans="1:6" ht="12.75">
      <c r="A92" s="41"/>
      <c r="B92" s="64" t="s">
        <v>113</v>
      </c>
      <c r="C92" s="46">
        <f>C37+C39+C40</f>
        <v>79664000</v>
      </c>
      <c r="D92" s="46">
        <f>D37+D39+D40</f>
        <v>163910444</v>
      </c>
      <c r="E92" s="46">
        <f>E33+E39+E40</f>
        <v>164142593</v>
      </c>
      <c r="F92" s="59">
        <f>E92/D92</f>
        <v>1.0014163160951477</v>
      </c>
    </row>
    <row r="93" spans="1:6" ht="12.75">
      <c r="A93" s="65" t="s">
        <v>217</v>
      </c>
      <c r="B93" s="41"/>
      <c r="C93" s="53">
        <f>C90-C91-C92</f>
        <v>788896623</v>
      </c>
      <c r="D93" s="53">
        <f>D90-D91-D92</f>
        <v>1358033490</v>
      </c>
      <c r="E93" s="53">
        <f>E90-E91-E92</f>
        <v>1438828398</v>
      </c>
      <c r="F93" s="54">
        <f>E93/D93</f>
        <v>1.0594940467926164</v>
      </c>
    </row>
    <row r="94" spans="1:6" ht="13.5" customHeight="1">
      <c r="A94" s="66"/>
      <c r="B94" s="67"/>
      <c r="C94" s="68"/>
      <c r="D94" s="67"/>
      <c r="E94" s="69"/>
      <c r="F94" s="70"/>
    </row>
    <row r="95" spans="1:6" ht="13.5" customHeight="1">
      <c r="A95" s="71"/>
      <c r="B95" s="72"/>
      <c r="C95" s="73"/>
      <c r="D95" s="72"/>
      <c r="E95" s="74"/>
      <c r="F95" s="75"/>
    </row>
    <row r="96" spans="1:6" ht="13.5" customHeight="1">
      <c r="A96" s="71"/>
      <c r="B96" s="72"/>
      <c r="C96" s="73"/>
      <c r="D96" s="72"/>
      <c r="E96" s="74"/>
      <c r="F96" s="75"/>
    </row>
    <row r="97" spans="1:6" ht="13.5" customHeight="1">
      <c r="A97" s="71"/>
      <c r="B97" s="72"/>
      <c r="C97" s="73"/>
      <c r="D97" s="72"/>
      <c r="E97" s="74"/>
      <c r="F97" s="75"/>
    </row>
    <row r="98" spans="1:6" ht="13.5" customHeight="1">
      <c r="A98" s="71"/>
      <c r="B98" s="72"/>
      <c r="C98" s="73"/>
      <c r="D98" s="72"/>
      <c r="E98" s="74"/>
      <c r="F98" s="75"/>
    </row>
    <row r="99" spans="1:6" ht="13.5" customHeight="1">
      <c r="A99" s="71"/>
      <c r="B99" s="72"/>
      <c r="C99" s="73"/>
      <c r="D99" s="72"/>
      <c r="E99" s="74"/>
      <c r="F99" s="75"/>
    </row>
    <row r="100" spans="1:6" ht="13.5" customHeight="1">
      <c r="A100" s="71"/>
      <c r="B100" s="72"/>
      <c r="C100" s="73"/>
      <c r="D100" s="72"/>
      <c r="E100" s="74"/>
      <c r="F100" s="75"/>
    </row>
    <row r="101" spans="1:6" ht="13.5" customHeight="1">
      <c r="A101" s="71"/>
      <c r="B101" s="72"/>
      <c r="C101" s="73"/>
      <c r="D101" s="72"/>
      <c r="E101" s="74"/>
      <c r="F101" s="75"/>
    </row>
    <row r="102" spans="1:6" ht="13.5" customHeight="1">
      <c r="A102" s="71"/>
      <c r="B102" s="72"/>
      <c r="C102" s="73"/>
      <c r="D102" s="72"/>
      <c r="E102" s="74"/>
      <c r="F102" s="75"/>
    </row>
    <row r="103" spans="1:6" ht="13.5" customHeight="1">
      <c r="A103" s="71"/>
      <c r="B103" s="72"/>
      <c r="C103" s="73"/>
      <c r="D103" s="72"/>
      <c r="E103" s="74"/>
      <c r="F103" s="75"/>
    </row>
    <row r="104" spans="1:6" ht="13.5" customHeight="1">
      <c r="A104" s="71"/>
      <c r="B104" s="72"/>
      <c r="C104" s="73"/>
      <c r="D104" s="72"/>
      <c r="E104" s="74"/>
      <c r="F104" s="75"/>
    </row>
    <row r="105" spans="1:6" ht="13.5" customHeight="1">
      <c r="A105" s="71"/>
      <c r="B105" s="72"/>
      <c r="C105" s="73"/>
      <c r="D105" s="72"/>
      <c r="E105" s="74"/>
      <c r="F105" s="75"/>
    </row>
    <row r="106" spans="1:6" ht="13.5" customHeight="1">
      <c r="A106" s="71"/>
      <c r="B106" s="72"/>
      <c r="C106" s="73"/>
      <c r="D106" s="72"/>
      <c r="E106" s="74"/>
      <c r="F106" s="75"/>
    </row>
    <row r="107" spans="1:6" ht="13.5" customHeight="1">
      <c r="A107" s="71"/>
      <c r="B107" s="72"/>
      <c r="C107" s="73"/>
      <c r="D107" s="72"/>
      <c r="E107" s="74"/>
      <c r="F107" s="75"/>
    </row>
    <row r="108" spans="1:6" ht="13.5" customHeight="1">
      <c r="A108" s="71"/>
      <c r="B108" s="72"/>
      <c r="C108" s="73"/>
      <c r="D108" s="72"/>
      <c r="E108" s="74"/>
      <c r="F108" s="75"/>
    </row>
    <row r="109" spans="1:6" ht="13.5" customHeight="1">
      <c r="A109" s="71"/>
      <c r="B109" s="72"/>
      <c r="C109" s="73"/>
      <c r="D109" s="72"/>
      <c r="E109" s="74"/>
      <c r="F109" s="75"/>
    </row>
    <row r="110" spans="1:6" ht="13.5" customHeight="1">
      <c r="A110" s="71"/>
      <c r="B110" s="72"/>
      <c r="C110" s="73"/>
      <c r="D110" s="72"/>
      <c r="E110" s="74"/>
      <c r="F110" s="75"/>
    </row>
    <row r="111" spans="1:6" ht="13.5" customHeight="1">
      <c r="A111" s="71"/>
      <c r="B111" s="72"/>
      <c r="C111" s="73"/>
      <c r="D111" s="72"/>
      <c r="E111" s="74"/>
      <c r="F111" s="75"/>
    </row>
    <row r="112" spans="1:6" ht="13.5" customHeight="1">
      <c r="A112" s="71"/>
      <c r="B112" s="72"/>
      <c r="C112" s="73"/>
      <c r="D112" s="72"/>
      <c r="E112" s="74"/>
      <c r="F112" s="75"/>
    </row>
    <row r="113" spans="1:6" ht="13.5" customHeight="1">
      <c r="A113" s="71"/>
      <c r="B113" s="72"/>
      <c r="C113" s="73"/>
      <c r="D113" s="72"/>
      <c r="E113" s="74"/>
      <c r="F113" s="75"/>
    </row>
    <row r="114" spans="1:6" ht="13.5" customHeight="1">
      <c r="A114" s="71"/>
      <c r="B114" s="72"/>
      <c r="C114" s="73"/>
      <c r="D114" s="72"/>
      <c r="E114" s="74"/>
      <c r="F114" s="75"/>
    </row>
    <row r="115" spans="1:6" ht="13.5" customHeight="1">
      <c r="A115" s="71"/>
      <c r="B115" s="72"/>
      <c r="C115" s="73"/>
      <c r="D115" s="72"/>
      <c r="E115" s="74"/>
      <c r="F115" s="75"/>
    </row>
    <row r="116" spans="1:6" ht="13.5" customHeight="1">
      <c r="A116" s="71"/>
      <c r="B116" s="72"/>
      <c r="C116" s="73"/>
      <c r="D116" s="72"/>
      <c r="E116" s="74"/>
      <c r="F116" s="75"/>
    </row>
    <row r="117" spans="1:6" ht="13.5" customHeight="1">
      <c r="A117" s="71"/>
      <c r="B117" s="72"/>
      <c r="C117" s="73"/>
      <c r="D117" s="72"/>
      <c r="E117" s="74"/>
      <c r="F117" s="75"/>
    </row>
    <row r="118" spans="1:6" ht="13.5" customHeight="1">
      <c r="A118" s="71"/>
      <c r="B118" s="72"/>
      <c r="C118" s="73"/>
      <c r="D118" s="72"/>
      <c r="E118" s="74"/>
      <c r="F118" s="75"/>
    </row>
    <row r="119" spans="1:6" ht="13.5" customHeight="1">
      <c r="A119" s="71"/>
      <c r="B119" s="72"/>
      <c r="C119" s="73"/>
      <c r="D119" s="72"/>
      <c r="E119" s="74"/>
      <c r="F119" s="75"/>
    </row>
    <row r="120" spans="1:6" ht="13.5" customHeight="1">
      <c r="A120" s="71"/>
      <c r="B120" s="72"/>
      <c r="C120" s="73"/>
      <c r="D120" s="72"/>
      <c r="E120" s="74"/>
      <c r="F120" s="75"/>
    </row>
    <row r="121" spans="1:6" ht="13.5" customHeight="1">
      <c r="A121" s="71"/>
      <c r="B121" s="72"/>
      <c r="C121" s="73"/>
      <c r="D121" s="72"/>
      <c r="E121" s="74"/>
      <c r="F121" s="75"/>
    </row>
    <row r="122" spans="1:6" ht="13.5" customHeight="1">
      <c r="A122" s="71"/>
      <c r="B122" s="72"/>
      <c r="C122" s="73"/>
      <c r="D122" s="72"/>
      <c r="E122" s="74"/>
      <c r="F122" s="75"/>
    </row>
    <row r="123" spans="1:6" ht="13.5" customHeight="1">
      <c r="A123" s="71"/>
      <c r="B123" s="72"/>
      <c r="C123" s="73"/>
      <c r="D123" s="72"/>
      <c r="E123" s="74"/>
      <c r="F123" s="75"/>
    </row>
    <row r="124" spans="1:6" ht="13.5" customHeight="1">
      <c r="A124" s="71"/>
      <c r="B124" s="72"/>
      <c r="C124" s="73"/>
      <c r="D124" s="72"/>
      <c r="E124" s="74"/>
      <c r="F124" s="75"/>
    </row>
    <row r="125" spans="1:6" ht="13.5" customHeight="1">
      <c r="A125" s="71"/>
      <c r="B125" s="72"/>
      <c r="C125" s="73"/>
      <c r="D125" s="72"/>
      <c r="E125" s="74"/>
      <c r="F125" s="75"/>
    </row>
    <row r="126" spans="1:6" ht="12.75">
      <c r="A126" s="41"/>
      <c r="B126" s="41"/>
      <c r="C126" s="42"/>
      <c r="D126" s="42"/>
      <c r="E126" s="64"/>
      <c r="F126" s="95" t="s">
        <v>162</v>
      </c>
    </row>
    <row r="127" spans="1:6" ht="12.75">
      <c r="A127" s="41"/>
      <c r="B127" s="52" t="s">
        <v>165</v>
      </c>
      <c r="C127" s="46"/>
      <c r="D127" s="41"/>
      <c r="E127" s="41"/>
      <c r="F127" s="47"/>
    </row>
    <row r="128" spans="1:6" ht="12.75">
      <c r="A128" s="41"/>
      <c r="B128" s="45" t="s">
        <v>45</v>
      </c>
      <c r="C128" s="46"/>
      <c r="D128" s="41"/>
      <c r="E128" s="41"/>
      <c r="F128" s="43" t="s">
        <v>14</v>
      </c>
    </row>
    <row r="129" spans="1:6" ht="12.75">
      <c r="A129" s="41"/>
      <c r="B129" s="41"/>
      <c r="C129" s="48" t="s">
        <v>164</v>
      </c>
      <c r="D129" s="48" t="s">
        <v>164</v>
      </c>
      <c r="E129" s="48" t="s">
        <v>164</v>
      </c>
      <c r="F129" s="49" t="s">
        <v>128</v>
      </c>
    </row>
    <row r="130" spans="1:6" ht="12.75">
      <c r="A130" s="52" t="s">
        <v>15</v>
      </c>
      <c r="B130" s="41"/>
      <c r="C130" s="48" t="s">
        <v>109</v>
      </c>
      <c r="D130" s="48" t="s">
        <v>126</v>
      </c>
      <c r="E130" s="48" t="s">
        <v>127</v>
      </c>
      <c r="F130" s="49" t="s">
        <v>129</v>
      </c>
    </row>
    <row r="131" spans="1:6" ht="12.75">
      <c r="A131" s="52" t="s">
        <v>81</v>
      </c>
      <c r="B131" s="41"/>
      <c r="C131" s="46"/>
      <c r="D131" s="46"/>
      <c r="E131" s="38" t="s">
        <v>220</v>
      </c>
      <c r="F131" s="47"/>
    </row>
    <row r="132" spans="1:6" ht="12.75">
      <c r="A132" s="60" t="s">
        <v>150</v>
      </c>
      <c r="B132" s="41"/>
      <c r="C132" s="46"/>
      <c r="D132" s="46"/>
      <c r="E132" s="46"/>
      <c r="F132" s="47"/>
    </row>
    <row r="133" spans="1:6" ht="12.75">
      <c r="A133" s="60" t="s">
        <v>26</v>
      </c>
      <c r="B133" s="41"/>
      <c r="C133" s="46">
        <v>14597000</v>
      </c>
      <c r="D133" s="46">
        <v>29032759</v>
      </c>
      <c r="E133" s="46">
        <v>24349212</v>
      </c>
      <c r="F133" s="47">
        <f>E133/D133</f>
        <v>0.8386806090320248</v>
      </c>
    </row>
    <row r="134" spans="1:6" ht="12.75">
      <c r="A134" s="60" t="s">
        <v>24</v>
      </c>
      <c r="B134" s="41"/>
      <c r="C134" s="46">
        <v>3589000</v>
      </c>
      <c r="D134" s="46">
        <v>6665400</v>
      </c>
      <c r="E134" s="46">
        <v>5273373</v>
      </c>
      <c r="F134" s="47">
        <f aca="true" t="shared" si="2" ref="F134:F198">E134/D134</f>
        <v>0.7911562696912413</v>
      </c>
    </row>
    <row r="135" spans="1:6" ht="12.75">
      <c r="A135" s="60" t="s">
        <v>25</v>
      </c>
      <c r="B135" s="41"/>
      <c r="C135" s="46">
        <v>56125000</v>
      </c>
      <c r="D135" s="46">
        <v>85048380</v>
      </c>
      <c r="E135" s="46">
        <v>50830621</v>
      </c>
      <c r="F135" s="47">
        <f t="shared" si="2"/>
        <v>0.5976671278159561</v>
      </c>
    </row>
    <row r="136" spans="1:6" ht="12.75">
      <c r="A136" s="60" t="s">
        <v>63</v>
      </c>
      <c r="B136" s="41"/>
      <c r="C136" s="46"/>
      <c r="D136" s="46"/>
      <c r="E136" s="46"/>
      <c r="F136" s="47"/>
    </row>
    <row r="137" spans="1:6" ht="12.75">
      <c r="A137" s="60"/>
      <c r="B137" s="41" t="s">
        <v>84</v>
      </c>
      <c r="C137" s="46">
        <v>77669000</v>
      </c>
      <c r="D137" s="46">
        <v>85285187</v>
      </c>
      <c r="E137" s="46">
        <v>85257834</v>
      </c>
      <c r="F137" s="47">
        <f t="shared" si="2"/>
        <v>0.9996792760740503</v>
      </c>
    </row>
    <row r="138" spans="1:6" ht="12.75">
      <c r="A138" s="60"/>
      <c r="B138" s="21" t="s">
        <v>224</v>
      </c>
      <c r="C138" s="46">
        <v>16100000</v>
      </c>
      <c r="D138" s="46">
        <v>16216969</v>
      </c>
      <c r="E138" s="46">
        <v>16216969</v>
      </c>
      <c r="F138" s="47">
        <f t="shared" si="2"/>
        <v>1</v>
      </c>
    </row>
    <row r="139" spans="1:6" ht="12.75">
      <c r="A139" s="60"/>
      <c r="B139" s="41" t="s">
        <v>94</v>
      </c>
      <c r="C139" s="46"/>
      <c r="D139" s="46">
        <v>800000</v>
      </c>
      <c r="E139" s="46"/>
      <c r="F139" s="47"/>
    </row>
    <row r="140" spans="1:6" ht="12.75">
      <c r="A140" s="60" t="s">
        <v>64</v>
      </c>
      <c r="B140" s="41"/>
      <c r="C140" s="46"/>
      <c r="D140" s="46"/>
      <c r="E140" s="46"/>
      <c r="F140" s="47"/>
    </row>
    <row r="141" spans="1:6" ht="12.75">
      <c r="A141" s="60"/>
      <c r="B141" s="41" t="s">
        <v>85</v>
      </c>
      <c r="C141" s="46">
        <v>4000000</v>
      </c>
      <c r="D141" s="46">
        <v>5800000</v>
      </c>
      <c r="E141" s="46">
        <v>4730000</v>
      </c>
      <c r="F141" s="47">
        <f t="shared" si="2"/>
        <v>0.8155172413793104</v>
      </c>
    </row>
    <row r="142" spans="1:6" ht="12.75">
      <c r="A142" s="60"/>
      <c r="B142" s="41" t="s">
        <v>94</v>
      </c>
      <c r="C142" s="46">
        <v>3500000</v>
      </c>
      <c r="D142" s="46">
        <v>2700000</v>
      </c>
      <c r="E142" s="46">
        <v>1469915</v>
      </c>
      <c r="F142" s="47">
        <f t="shared" si="2"/>
        <v>0.5444129629629629</v>
      </c>
    </row>
    <row r="143" spans="1:6" ht="12.75">
      <c r="A143" s="60" t="s">
        <v>121</v>
      </c>
      <c r="B143" s="41"/>
      <c r="C143" s="46">
        <v>3613000</v>
      </c>
      <c r="D143" s="46">
        <v>3013000</v>
      </c>
      <c r="E143" s="46">
        <v>1538623</v>
      </c>
      <c r="F143" s="47">
        <f t="shared" si="2"/>
        <v>0.5106614669764354</v>
      </c>
    </row>
    <row r="144" spans="1:6" ht="12.75">
      <c r="A144" s="60" t="s">
        <v>120</v>
      </c>
      <c r="B144" s="41"/>
      <c r="C144" s="46">
        <v>1143000</v>
      </c>
      <c r="D144" s="46">
        <v>1743000</v>
      </c>
      <c r="E144" s="46">
        <v>1464135</v>
      </c>
      <c r="F144" s="47">
        <f t="shared" si="2"/>
        <v>0.8400086058519793</v>
      </c>
    </row>
    <row r="145" spans="1:6" ht="12.75">
      <c r="A145" s="60" t="s">
        <v>170</v>
      </c>
      <c r="B145" s="41"/>
      <c r="C145" s="46">
        <v>3175000</v>
      </c>
      <c r="D145" s="46">
        <v>3175000</v>
      </c>
      <c r="E145" s="46">
        <v>2514578</v>
      </c>
      <c r="F145" s="47">
        <f t="shared" si="2"/>
        <v>0.7919930708661417</v>
      </c>
    </row>
    <row r="146" spans="1:6" ht="12.75">
      <c r="A146" s="40" t="s">
        <v>62</v>
      </c>
      <c r="B146" s="41"/>
      <c r="C146" s="46">
        <v>19974000</v>
      </c>
      <c r="D146" s="46">
        <v>19974000</v>
      </c>
      <c r="E146" s="46">
        <v>17812267</v>
      </c>
      <c r="F146" s="47">
        <f t="shared" si="2"/>
        <v>0.891772654450786</v>
      </c>
    </row>
    <row r="147" spans="1:6" ht="12.75">
      <c r="A147" s="40" t="s">
        <v>171</v>
      </c>
      <c r="B147" s="41"/>
      <c r="C147" s="46">
        <v>1758000</v>
      </c>
      <c r="D147" s="46">
        <v>1780230</v>
      </c>
      <c r="E147" s="46">
        <v>1809672</v>
      </c>
      <c r="F147" s="47">
        <f t="shared" si="2"/>
        <v>1.0165383124652432</v>
      </c>
    </row>
    <row r="148" spans="1:6" ht="12.75">
      <c r="A148" s="40" t="s">
        <v>172</v>
      </c>
      <c r="B148" s="41"/>
      <c r="C148" s="46">
        <v>17980000</v>
      </c>
      <c r="D148" s="46">
        <v>19981472</v>
      </c>
      <c r="E148" s="46">
        <v>19035331</v>
      </c>
      <c r="F148" s="47">
        <f t="shared" si="2"/>
        <v>0.9526490841115209</v>
      </c>
    </row>
    <row r="149" spans="1:6" ht="12.75">
      <c r="A149" s="40" t="s">
        <v>65</v>
      </c>
      <c r="B149" s="41"/>
      <c r="C149" s="46">
        <v>9271000</v>
      </c>
      <c r="D149" s="46">
        <v>9271000</v>
      </c>
      <c r="E149" s="46">
        <v>6111503</v>
      </c>
      <c r="F149" s="47">
        <f t="shared" si="2"/>
        <v>0.6592064502211196</v>
      </c>
    </row>
    <row r="150" spans="1:6" ht="12.75">
      <c r="A150" s="40" t="s">
        <v>173</v>
      </c>
      <c r="B150" s="41"/>
      <c r="C150" s="46"/>
      <c r="D150" s="46"/>
      <c r="E150" s="46"/>
      <c r="F150" s="47"/>
    </row>
    <row r="151" spans="1:6" ht="12.75">
      <c r="A151" s="40" t="s">
        <v>18</v>
      </c>
      <c r="B151" s="41"/>
      <c r="C151" s="46">
        <v>78000000</v>
      </c>
      <c r="D151" s="46">
        <v>78000000</v>
      </c>
      <c r="E151" s="46">
        <v>49278250</v>
      </c>
      <c r="F151" s="47">
        <f t="shared" si="2"/>
        <v>0.6317724358974359</v>
      </c>
    </row>
    <row r="152" spans="1:6" ht="12.75">
      <c r="A152" s="40" t="s">
        <v>19</v>
      </c>
      <c r="B152" s="41"/>
      <c r="C152" s="46">
        <v>8300000</v>
      </c>
      <c r="D152" s="46">
        <v>8300000</v>
      </c>
      <c r="E152" s="46">
        <v>5695652</v>
      </c>
      <c r="F152" s="47">
        <f t="shared" si="2"/>
        <v>0.6862231325301205</v>
      </c>
    </row>
    <row r="153" spans="1:6" ht="12.75">
      <c r="A153" s="60" t="s">
        <v>25</v>
      </c>
      <c r="B153" s="41"/>
      <c r="C153" s="46">
        <v>50000</v>
      </c>
      <c r="D153" s="46">
        <v>50000</v>
      </c>
      <c r="E153" s="46">
        <v>58801</v>
      </c>
      <c r="F153" s="47">
        <f t="shared" si="2"/>
        <v>1.17602</v>
      </c>
    </row>
    <row r="154" spans="1:6" ht="12.75">
      <c r="A154" s="60" t="s">
        <v>108</v>
      </c>
      <c r="B154" s="41"/>
      <c r="C154" s="46"/>
      <c r="D154" s="46"/>
      <c r="E154" s="46"/>
      <c r="F154" s="47"/>
    </row>
    <row r="155" spans="1:6" ht="12.75">
      <c r="A155" s="60" t="s">
        <v>25</v>
      </c>
      <c r="B155" s="41"/>
      <c r="C155" s="46">
        <v>2532000</v>
      </c>
      <c r="D155" s="46">
        <v>2532000</v>
      </c>
      <c r="E155" s="46">
        <v>2428435</v>
      </c>
      <c r="F155" s="47">
        <f t="shared" si="2"/>
        <v>0.959097551342812</v>
      </c>
    </row>
    <row r="156" spans="1:6" ht="12.75">
      <c r="A156" s="60" t="s">
        <v>66</v>
      </c>
      <c r="B156" s="41"/>
      <c r="C156" s="46"/>
      <c r="D156" s="46"/>
      <c r="E156" s="46"/>
      <c r="F156" s="47"/>
    </row>
    <row r="157" spans="1:6" ht="12.75">
      <c r="A157" s="60" t="s">
        <v>26</v>
      </c>
      <c r="B157" s="41"/>
      <c r="C157" s="46">
        <v>7194000</v>
      </c>
      <c r="D157" s="46">
        <v>7693800</v>
      </c>
      <c r="E157" s="46">
        <v>7649188</v>
      </c>
      <c r="F157" s="47">
        <f t="shared" si="2"/>
        <v>0.9942015648964101</v>
      </c>
    </row>
    <row r="158" spans="1:6" ht="12.75">
      <c r="A158" s="60" t="s">
        <v>24</v>
      </c>
      <c r="B158" s="41"/>
      <c r="C158" s="46">
        <v>1627000</v>
      </c>
      <c r="D158" s="46">
        <v>1711741</v>
      </c>
      <c r="E158" s="46">
        <v>1702676</v>
      </c>
      <c r="F158" s="47">
        <f t="shared" si="2"/>
        <v>0.9947042221924929</v>
      </c>
    </row>
    <row r="159" spans="1:6" ht="12.75">
      <c r="A159" s="60" t="s">
        <v>25</v>
      </c>
      <c r="B159" s="41"/>
      <c r="C159" s="46">
        <v>750000</v>
      </c>
      <c r="D159" s="46">
        <v>750000</v>
      </c>
      <c r="E159" s="46">
        <v>642844</v>
      </c>
      <c r="F159" s="47">
        <f t="shared" si="2"/>
        <v>0.8571253333333333</v>
      </c>
    </row>
    <row r="160" spans="1:6" ht="12.75">
      <c r="A160" s="40" t="s">
        <v>41</v>
      </c>
      <c r="B160" s="76"/>
      <c r="C160" s="46">
        <v>861534</v>
      </c>
      <c r="D160" s="46">
        <v>4264516</v>
      </c>
      <c r="E160" s="46"/>
      <c r="F160" s="47">
        <f t="shared" si="2"/>
        <v>0</v>
      </c>
    </row>
    <row r="161" spans="1:6" ht="12.75">
      <c r="A161" s="52" t="s">
        <v>20</v>
      </c>
      <c r="B161" s="51"/>
      <c r="C161" s="56">
        <f>SUM(C133:C160)</f>
        <v>331808534</v>
      </c>
      <c r="D161" s="56">
        <f>SUM(D133:D160)</f>
        <v>393788454</v>
      </c>
      <c r="E161" s="56">
        <f>SUM(E133:E160)</f>
        <v>305869879</v>
      </c>
      <c r="F161" s="54">
        <f t="shared" si="2"/>
        <v>0.7767365342814241</v>
      </c>
    </row>
    <row r="162" spans="1:6" ht="12.75">
      <c r="A162" s="40" t="s">
        <v>40</v>
      </c>
      <c r="B162" s="41"/>
      <c r="C162" s="46"/>
      <c r="D162" s="46"/>
      <c r="E162" s="46"/>
      <c r="F162" s="47"/>
    </row>
    <row r="163" spans="1:6" ht="12.75">
      <c r="A163" s="40" t="s">
        <v>87</v>
      </c>
      <c r="B163" s="41"/>
      <c r="C163" s="46">
        <v>15000000</v>
      </c>
      <c r="D163" s="46">
        <v>15000000</v>
      </c>
      <c r="E163" s="46">
        <v>13184005</v>
      </c>
      <c r="F163" s="47">
        <f t="shared" si="2"/>
        <v>0.8789336666666666</v>
      </c>
    </row>
    <row r="164" spans="1:6" ht="12.75">
      <c r="A164" s="40" t="s">
        <v>178</v>
      </c>
      <c r="B164" s="41"/>
      <c r="C164" s="46"/>
      <c r="D164" s="46">
        <v>160000</v>
      </c>
      <c r="E164" s="46">
        <v>160000</v>
      </c>
      <c r="F164" s="47">
        <f t="shared" si="2"/>
        <v>1</v>
      </c>
    </row>
    <row r="165" spans="1:6" ht="12.75">
      <c r="A165" s="40" t="s">
        <v>179</v>
      </c>
      <c r="B165" s="41"/>
      <c r="C165" s="46"/>
      <c r="D165" s="46">
        <v>411430</v>
      </c>
      <c r="E165" s="46">
        <v>411430</v>
      </c>
      <c r="F165" s="47">
        <f t="shared" si="2"/>
        <v>1</v>
      </c>
    </row>
    <row r="166" spans="1:6" ht="12.75">
      <c r="A166" s="40" t="s">
        <v>215</v>
      </c>
      <c r="B166" s="41"/>
      <c r="C166" s="46"/>
      <c r="D166" s="46">
        <v>80000</v>
      </c>
      <c r="E166" s="46">
        <v>80000</v>
      </c>
      <c r="F166" s="47">
        <f t="shared" si="2"/>
        <v>1</v>
      </c>
    </row>
    <row r="167" spans="1:6" ht="12.75">
      <c r="A167" s="40" t="s">
        <v>207</v>
      </c>
      <c r="B167" s="41"/>
      <c r="C167" s="46"/>
      <c r="D167" s="46">
        <v>232280</v>
      </c>
      <c r="E167" s="46">
        <v>232280</v>
      </c>
      <c r="F167" s="47">
        <f t="shared" si="2"/>
        <v>1</v>
      </c>
    </row>
    <row r="168" spans="1:6" ht="12.75">
      <c r="A168" s="40" t="s">
        <v>208</v>
      </c>
      <c r="B168" s="41"/>
      <c r="C168" s="46"/>
      <c r="D168" s="46">
        <v>23840</v>
      </c>
      <c r="E168" s="46">
        <v>23940</v>
      </c>
      <c r="F168" s="47">
        <f t="shared" si="2"/>
        <v>1.0041946308724832</v>
      </c>
    </row>
    <row r="169" spans="1:6" ht="12.75">
      <c r="A169" s="40" t="s">
        <v>211</v>
      </c>
      <c r="B169" s="41"/>
      <c r="C169" s="46"/>
      <c r="D169" s="46">
        <v>15980</v>
      </c>
      <c r="E169" s="46">
        <v>15980</v>
      </c>
      <c r="F169" s="47">
        <f t="shared" si="2"/>
        <v>1</v>
      </c>
    </row>
    <row r="170" spans="1:6" ht="12.75">
      <c r="A170" s="40" t="s">
        <v>182</v>
      </c>
      <c r="B170" s="41"/>
      <c r="C170" s="46"/>
      <c r="D170" s="46">
        <v>5000000</v>
      </c>
      <c r="E170" s="46">
        <v>5000000</v>
      </c>
      <c r="F170" s="47">
        <f t="shared" si="2"/>
        <v>1</v>
      </c>
    </row>
    <row r="171" spans="1:6" ht="12.75">
      <c r="A171" s="40" t="s">
        <v>143</v>
      </c>
      <c r="B171" s="41"/>
      <c r="C171" s="46">
        <v>9154481</v>
      </c>
      <c r="D171" s="46">
        <v>9154481</v>
      </c>
      <c r="E171" s="39">
        <v>7946622</v>
      </c>
      <c r="F171" s="47">
        <f t="shared" si="2"/>
        <v>0.8680581673608804</v>
      </c>
    </row>
    <row r="172" spans="1:6" ht="12.75">
      <c r="A172" s="40" t="s">
        <v>210</v>
      </c>
      <c r="B172" s="41"/>
      <c r="C172" s="46"/>
      <c r="D172" s="46">
        <v>4487749</v>
      </c>
      <c r="E172" s="46">
        <v>4240000</v>
      </c>
      <c r="F172" s="47">
        <f t="shared" si="2"/>
        <v>0.9447943724125392</v>
      </c>
    </row>
    <row r="173" spans="1:6" ht="12.75">
      <c r="A173" s="40" t="s">
        <v>174</v>
      </c>
      <c r="B173" s="41"/>
      <c r="C173" s="46">
        <v>138013519</v>
      </c>
      <c r="D173" s="46">
        <v>626218895</v>
      </c>
      <c r="E173" s="46">
        <v>4065678</v>
      </c>
      <c r="F173" s="47">
        <f t="shared" si="2"/>
        <v>0.006492423068773739</v>
      </c>
    </row>
    <row r="174" spans="1:6" ht="12.75">
      <c r="A174" s="40" t="s">
        <v>214</v>
      </c>
      <c r="B174" s="41"/>
      <c r="C174" s="46"/>
      <c r="D174" s="46">
        <v>3150362</v>
      </c>
      <c r="E174" s="46">
        <v>3150362</v>
      </c>
      <c r="F174" s="47">
        <f t="shared" si="2"/>
        <v>1</v>
      </c>
    </row>
    <row r="175" spans="1:6" ht="12.75">
      <c r="A175" s="40" t="s">
        <v>216</v>
      </c>
      <c r="B175" s="41"/>
      <c r="C175" s="46"/>
      <c r="D175" s="46">
        <v>1143000</v>
      </c>
      <c r="E175" s="46">
        <v>1143000</v>
      </c>
      <c r="F175" s="47">
        <f t="shared" si="2"/>
        <v>1</v>
      </c>
    </row>
    <row r="176" spans="1:6" ht="12.75">
      <c r="A176" s="2" t="s">
        <v>222</v>
      </c>
      <c r="B176" s="41"/>
      <c r="C176" s="46"/>
      <c r="D176" s="46">
        <v>5625335</v>
      </c>
      <c r="E176" s="46">
        <v>5625335</v>
      </c>
      <c r="F176" s="47">
        <f t="shared" si="2"/>
        <v>1</v>
      </c>
    </row>
    <row r="177" spans="1:6" ht="12.75">
      <c r="A177" s="2" t="s">
        <v>223</v>
      </c>
      <c r="B177" s="41"/>
      <c r="C177" s="46"/>
      <c r="D177" s="46">
        <v>500000</v>
      </c>
      <c r="E177" s="46">
        <v>500000</v>
      </c>
      <c r="F177" s="47">
        <f t="shared" si="2"/>
        <v>1</v>
      </c>
    </row>
    <row r="178" spans="1:6" ht="12.75">
      <c r="A178" s="40" t="s">
        <v>212</v>
      </c>
      <c r="B178" s="41"/>
      <c r="C178" s="46"/>
      <c r="D178" s="46">
        <v>20821390</v>
      </c>
      <c r="E178" s="46">
        <v>1253731</v>
      </c>
      <c r="F178" s="47">
        <f t="shared" si="2"/>
        <v>0.06021360725676816</v>
      </c>
    </row>
    <row r="179" spans="1:6" ht="12.75">
      <c r="A179" s="52" t="s">
        <v>29</v>
      </c>
      <c r="B179" s="41"/>
      <c r="C179" s="56">
        <f>SUM(C163:C173)</f>
        <v>162168000</v>
      </c>
      <c r="D179" s="56">
        <f>SUM(D163:D178)</f>
        <v>692024742</v>
      </c>
      <c r="E179" s="56">
        <f>SUM(E163:E178)</f>
        <v>47032363</v>
      </c>
      <c r="F179" s="54">
        <f t="shared" si="2"/>
        <v>0.06796341249891323</v>
      </c>
    </row>
    <row r="180" spans="1:6" ht="12.75">
      <c r="A180" s="40" t="s">
        <v>67</v>
      </c>
      <c r="B180" s="41"/>
      <c r="C180" s="46"/>
      <c r="D180" s="46"/>
      <c r="E180" s="46"/>
      <c r="F180" s="47"/>
    </row>
    <row r="181" spans="1:6" ht="12.75">
      <c r="A181" s="40" t="s">
        <v>175</v>
      </c>
      <c r="B181" s="41"/>
      <c r="C181" s="46">
        <v>4999442</v>
      </c>
      <c r="D181" s="46">
        <v>4999442</v>
      </c>
      <c r="E181" s="46"/>
      <c r="F181" s="47"/>
    </row>
    <row r="182" spans="1:6" ht="12.75">
      <c r="A182" s="40" t="s">
        <v>176</v>
      </c>
      <c r="B182" s="41"/>
      <c r="C182" s="46">
        <v>191551558</v>
      </c>
      <c r="D182" s="46">
        <v>191551558</v>
      </c>
      <c r="E182" s="46">
        <v>31840951</v>
      </c>
      <c r="F182" s="47">
        <f t="shared" si="2"/>
        <v>0.16622653103139992</v>
      </c>
    </row>
    <row r="183" spans="1:6" ht="12.75">
      <c r="A183" s="40" t="s">
        <v>180</v>
      </c>
      <c r="B183" s="41"/>
      <c r="C183" s="46"/>
      <c r="D183" s="46">
        <v>8000000</v>
      </c>
      <c r="E183" s="46">
        <v>5943490</v>
      </c>
      <c r="F183" s="47">
        <f t="shared" si="2"/>
        <v>0.74293625</v>
      </c>
    </row>
    <row r="184" spans="1:6" ht="12.75">
      <c r="A184" s="40" t="s">
        <v>181</v>
      </c>
      <c r="B184" s="41"/>
      <c r="C184" s="46"/>
      <c r="D184" s="46">
        <v>1270000</v>
      </c>
      <c r="E184" s="46">
        <v>1270000</v>
      </c>
      <c r="F184" s="47">
        <f t="shared" si="2"/>
        <v>1</v>
      </c>
    </row>
    <row r="185" spans="1:6" ht="12.75">
      <c r="A185" s="40" t="s">
        <v>206</v>
      </c>
      <c r="B185" s="41"/>
      <c r="C185" s="46"/>
      <c r="D185" s="46">
        <v>127000</v>
      </c>
      <c r="E185" s="46">
        <v>127000</v>
      </c>
      <c r="F185" s="47">
        <f t="shared" si="2"/>
        <v>1</v>
      </c>
    </row>
    <row r="186" spans="1:6" ht="12.75">
      <c r="A186" s="57" t="s">
        <v>177</v>
      </c>
      <c r="B186" s="41"/>
      <c r="C186" s="46">
        <v>2100000</v>
      </c>
      <c r="D186" s="46">
        <v>2100000</v>
      </c>
      <c r="E186" s="46">
        <v>302265</v>
      </c>
      <c r="F186" s="47">
        <f t="shared" si="2"/>
        <v>0.14393571428571428</v>
      </c>
    </row>
    <row r="187" spans="1:6" ht="12.75">
      <c r="A187" s="57" t="s">
        <v>213</v>
      </c>
      <c r="B187" s="41"/>
      <c r="C187" s="46"/>
      <c r="D187" s="46">
        <v>13075440</v>
      </c>
      <c r="E187" s="46">
        <v>269875</v>
      </c>
      <c r="F187" s="47">
        <f t="shared" si="2"/>
        <v>0.020639840800768465</v>
      </c>
    </row>
    <row r="188" spans="1:6" ht="12.75">
      <c r="A188" s="40" t="s">
        <v>218</v>
      </c>
      <c r="B188" s="41"/>
      <c r="C188" s="61">
        <f>SUM(C181:C187)</f>
        <v>198651000</v>
      </c>
      <c r="D188" s="61">
        <f>SUM(D181:D187)</f>
        <v>221123440</v>
      </c>
      <c r="E188" s="61">
        <f>SUM(E181:E187)</f>
        <v>39753581</v>
      </c>
      <c r="F188" s="54">
        <f t="shared" si="2"/>
        <v>0.17978004050588214</v>
      </c>
    </row>
    <row r="189" spans="1:6" ht="12.75">
      <c r="A189" s="40"/>
      <c r="B189" s="41"/>
      <c r="C189" s="61"/>
      <c r="D189" s="61"/>
      <c r="E189" s="61"/>
      <c r="F189" s="54"/>
    </row>
    <row r="190" spans="1:6" ht="12.75">
      <c r="A190" s="40" t="s">
        <v>42</v>
      </c>
      <c r="B190" s="41"/>
      <c r="C190" s="46">
        <v>2500000</v>
      </c>
      <c r="D190" s="46">
        <v>3000000</v>
      </c>
      <c r="E190" s="46">
        <v>1168400</v>
      </c>
      <c r="F190" s="47">
        <f t="shared" si="2"/>
        <v>0.3894666666666667</v>
      </c>
    </row>
    <row r="191" spans="1:6" ht="12.75">
      <c r="A191" s="40" t="s">
        <v>219</v>
      </c>
      <c r="B191" s="41"/>
      <c r="C191" s="56">
        <f>SUM(C190)</f>
        <v>2500000</v>
      </c>
      <c r="D191" s="56">
        <f>SUM(D190)</f>
        <v>3000000</v>
      </c>
      <c r="E191" s="56">
        <f>SUM(E190)</f>
        <v>1168400</v>
      </c>
      <c r="F191" s="54">
        <f t="shared" si="2"/>
        <v>0.3894666666666667</v>
      </c>
    </row>
    <row r="192" spans="1:6" ht="12.75">
      <c r="A192" s="40" t="s">
        <v>131</v>
      </c>
      <c r="B192" s="41"/>
      <c r="C192" s="46">
        <v>138770000</v>
      </c>
      <c r="D192" s="46">
        <v>126210934</v>
      </c>
      <c r="E192" s="46">
        <v>124871727</v>
      </c>
      <c r="F192" s="47">
        <f t="shared" si="2"/>
        <v>0.9893891364435985</v>
      </c>
    </row>
    <row r="193" spans="1:6" ht="12.75">
      <c r="A193" s="40" t="s">
        <v>132</v>
      </c>
      <c r="B193" s="41"/>
      <c r="C193" s="46"/>
      <c r="D193" s="46">
        <v>3600000</v>
      </c>
      <c r="E193" s="46">
        <v>3600000</v>
      </c>
      <c r="F193" s="47">
        <f t="shared" si="2"/>
        <v>1</v>
      </c>
    </row>
    <row r="194" spans="1:6" ht="12.75">
      <c r="A194" s="40" t="s">
        <v>133</v>
      </c>
      <c r="B194" s="41"/>
      <c r="C194" s="46"/>
      <c r="D194" s="46"/>
      <c r="E194" s="46"/>
      <c r="F194" s="47"/>
    </row>
    <row r="195" spans="1:6" ht="12.75">
      <c r="A195" s="40" t="s">
        <v>134</v>
      </c>
      <c r="B195" s="41"/>
      <c r="C195" s="46"/>
      <c r="D195" s="46"/>
      <c r="E195" s="46"/>
      <c r="F195" s="47"/>
    </row>
    <row r="196" spans="1:6" ht="12.75">
      <c r="A196" s="57" t="s">
        <v>135</v>
      </c>
      <c r="B196" s="41"/>
      <c r="C196" s="46"/>
      <c r="D196" s="46">
        <v>50000000</v>
      </c>
      <c r="E196" s="46">
        <v>45230518</v>
      </c>
      <c r="F196" s="47">
        <f t="shared" si="2"/>
        <v>0.90461036</v>
      </c>
    </row>
    <row r="197" spans="1:6" ht="12.75">
      <c r="A197" s="40" t="s">
        <v>136</v>
      </c>
      <c r="B197" s="41"/>
      <c r="C197" s="46">
        <v>8375089</v>
      </c>
      <c r="D197" s="46">
        <v>8375089</v>
      </c>
      <c r="E197" s="46">
        <v>8375089</v>
      </c>
      <c r="F197" s="47">
        <f t="shared" si="2"/>
        <v>1</v>
      </c>
    </row>
    <row r="198" spans="1:6" ht="12.75">
      <c r="A198" s="52" t="s">
        <v>82</v>
      </c>
      <c r="B198" s="51"/>
      <c r="C198" s="56">
        <f>C161+C179+C188+C191+C192+C193+C194+C196+C197</f>
        <v>842272623</v>
      </c>
      <c r="D198" s="56">
        <f>D161+D179+D188+D191+D192+D193+D194+D196+D197</f>
        <v>1498122659</v>
      </c>
      <c r="E198" s="56">
        <f>E161+E179+E188+E191+E192+E193+E194+E196+E197</f>
        <v>575901557</v>
      </c>
      <c r="F198" s="54">
        <f t="shared" si="2"/>
        <v>0.38441549064107705</v>
      </c>
    </row>
    <row r="199" spans="1:6" ht="12.75">
      <c r="A199" s="52"/>
      <c r="B199" s="51"/>
      <c r="C199" s="56"/>
      <c r="D199" s="56"/>
      <c r="E199" s="56"/>
      <c r="F199" s="47"/>
    </row>
    <row r="200" spans="1:6" ht="12.75">
      <c r="A200" s="52"/>
      <c r="B200" s="51"/>
      <c r="C200" s="77"/>
      <c r="D200" s="41"/>
      <c r="E200" s="41"/>
      <c r="F200" s="78" t="s">
        <v>14</v>
      </c>
    </row>
    <row r="201" spans="1:6" ht="12.75">
      <c r="A201" s="52" t="s">
        <v>15</v>
      </c>
      <c r="B201" s="65"/>
      <c r="C201" s="48" t="s">
        <v>164</v>
      </c>
      <c r="D201" s="48" t="s">
        <v>164</v>
      </c>
      <c r="E201" s="48" t="s">
        <v>164</v>
      </c>
      <c r="F201" s="49" t="s">
        <v>128</v>
      </c>
    </row>
    <row r="202" spans="1:6" ht="12.75">
      <c r="A202" s="40"/>
      <c r="B202" s="41"/>
      <c r="C202" s="48" t="s">
        <v>109</v>
      </c>
      <c r="D202" s="48" t="s">
        <v>126</v>
      </c>
      <c r="E202" s="48" t="s">
        <v>127</v>
      </c>
      <c r="F202" s="49" t="s">
        <v>129</v>
      </c>
    </row>
    <row r="203" spans="1:6" ht="12.75">
      <c r="A203" s="52" t="s">
        <v>114</v>
      </c>
      <c r="B203" s="41"/>
      <c r="C203" s="46"/>
      <c r="D203" s="46"/>
      <c r="E203" s="38" t="s">
        <v>220</v>
      </c>
      <c r="F203" s="47"/>
    </row>
    <row r="204" spans="1:6" ht="12.75">
      <c r="A204" s="40" t="s">
        <v>0</v>
      </c>
      <c r="B204" s="41"/>
      <c r="C204" s="46"/>
      <c r="D204" s="46"/>
      <c r="E204" s="46"/>
      <c r="F204" s="47"/>
    </row>
    <row r="205" spans="1:6" ht="12.75">
      <c r="A205" s="57" t="s">
        <v>96</v>
      </c>
      <c r="B205" s="41" t="s">
        <v>152</v>
      </c>
      <c r="C205" s="46"/>
      <c r="D205" s="46"/>
      <c r="E205" s="46"/>
      <c r="F205" s="47"/>
    </row>
    <row r="206" spans="1:6" ht="12.75">
      <c r="A206" s="60" t="s">
        <v>21</v>
      </c>
      <c r="B206" s="41"/>
      <c r="C206" s="46">
        <v>22895000</v>
      </c>
      <c r="D206" s="46">
        <v>12552579</v>
      </c>
      <c r="E206" s="46">
        <v>12552579</v>
      </c>
      <c r="F206" s="47">
        <f>E206/D206</f>
        <v>1</v>
      </c>
    </row>
    <row r="207" spans="1:6" ht="12.75">
      <c r="A207" s="60" t="s">
        <v>22</v>
      </c>
      <c r="B207" s="41"/>
      <c r="C207" s="46">
        <v>5200000</v>
      </c>
      <c r="D207" s="46">
        <v>3025774</v>
      </c>
      <c r="E207" s="46">
        <v>3025774</v>
      </c>
      <c r="F207" s="47">
        <f aca="true" t="shared" si="3" ref="F207:F227">E207/D207</f>
        <v>1</v>
      </c>
    </row>
    <row r="208" spans="1:6" ht="12.75">
      <c r="A208" s="40" t="s">
        <v>91</v>
      </c>
      <c r="B208" s="41"/>
      <c r="C208" s="46">
        <v>21767000</v>
      </c>
      <c r="D208" s="46">
        <v>13707034</v>
      </c>
      <c r="E208" s="46">
        <v>13707035</v>
      </c>
      <c r="F208" s="47">
        <f t="shared" si="3"/>
        <v>1.0000000729552432</v>
      </c>
    </row>
    <row r="209" spans="1:6" ht="12.75">
      <c r="A209" s="57" t="s">
        <v>95</v>
      </c>
      <c r="B209" s="41"/>
      <c r="C209" s="46"/>
      <c r="D209" s="46">
        <v>615872</v>
      </c>
      <c r="E209" s="46">
        <v>615872</v>
      </c>
      <c r="F209" s="47">
        <f t="shared" si="3"/>
        <v>1</v>
      </c>
    </row>
    <row r="210" spans="1:6" ht="12.75">
      <c r="A210" s="60"/>
      <c r="B210" s="41"/>
      <c r="C210" s="46"/>
      <c r="D210" s="46"/>
      <c r="E210" s="46"/>
      <c r="F210" s="47"/>
    </row>
    <row r="211" spans="1:6" ht="12.75">
      <c r="A211" s="52" t="s">
        <v>46</v>
      </c>
      <c r="B211" s="51"/>
      <c r="C211" s="56">
        <f>SUM(C205:C209)</f>
        <v>49862000</v>
      </c>
      <c r="D211" s="56">
        <f>SUM(D205:D209)</f>
        <v>29901259</v>
      </c>
      <c r="E211" s="56">
        <f>SUM(E205:E209)</f>
        <v>29901260</v>
      </c>
      <c r="F211" s="54">
        <f t="shared" si="3"/>
        <v>1.0000000334434078</v>
      </c>
    </row>
    <row r="212" spans="1:6" ht="12.75">
      <c r="A212" s="52"/>
      <c r="B212" s="51"/>
      <c r="C212" s="46"/>
      <c r="D212" s="46"/>
      <c r="E212" s="46"/>
      <c r="F212" s="47"/>
    </row>
    <row r="213" spans="1:6" ht="12.75">
      <c r="A213" s="52" t="s">
        <v>74</v>
      </c>
      <c r="B213" s="41"/>
      <c r="C213" s="46"/>
      <c r="D213" s="46"/>
      <c r="E213" s="46"/>
      <c r="F213" s="47"/>
    </row>
    <row r="214" spans="1:6" ht="7.5" customHeight="1">
      <c r="A214" s="41"/>
      <c r="B214" s="41"/>
      <c r="C214" s="46"/>
      <c r="D214" s="46"/>
      <c r="E214" s="46"/>
      <c r="F214" s="47"/>
    </row>
    <row r="215" spans="1:6" ht="12.75">
      <c r="A215" s="40" t="s">
        <v>117</v>
      </c>
      <c r="B215" s="41"/>
      <c r="C215" s="46"/>
      <c r="D215" s="46"/>
      <c r="E215" s="46"/>
      <c r="F215" s="47"/>
    </row>
    <row r="216" spans="1:6" ht="12.75">
      <c r="A216" s="40" t="s">
        <v>23</v>
      </c>
      <c r="B216" s="41"/>
      <c r="C216" s="46">
        <v>4262000</v>
      </c>
      <c r="D216" s="46">
        <v>4699300</v>
      </c>
      <c r="E216" s="46">
        <v>4673175</v>
      </c>
      <c r="F216" s="47">
        <f t="shared" si="3"/>
        <v>0.9944406613750985</v>
      </c>
    </row>
    <row r="217" spans="1:6" ht="12.75">
      <c r="A217" s="40" t="s">
        <v>24</v>
      </c>
      <c r="B217" s="41"/>
      <c r="C217" s="46">
        <v>1063000</v>
      </c>
      <c r="D217" s="46">
        <v>1102951</v>
      </c>
      <c r="E217" s="46">
        <v>1031546</v>
      </c>
      <c r="F217" s="47">
        <f t="shared" si="3"/>
        <v>0.9352600432838811</v>
      </c>
    </row>
    <row r="218" spans="1:6" ht="12.75">
      <c r="A218" s="40" t="s">
        <v>25</v>
      </c>
      <c r="B218" s="41"/>
      <c r="C218" s="46">
        <v>5760000</v>
      </c>
      <c r="D218" s="46">
        <v>7590666</v>
      </c>
      <c r="E218" s="46">
        <v>6550672</v>
      </c>
      <c r="F218" s="47">
        <f t="shared" si="3"/>
        <v>0.8629904148068167</v>
      </c>
    </row>
    <row r="219" spans="1:6" ht="12.75">
      <c r="A219" s="40" t="s">
        <v>83</v>
      </c>
      <c r="B219" s="41"/>
      <c r="C219" s="46"/>
      <c r="D219" s="46">
        <v>22490</v>
      </c>
      <c r="E219" s="46">
        <v>22490</v>
      </c>
      <c r="F219" s="47"/>
    </row>
    <row r="220" spans="1:6" ht="6.75" customHeight="1">
      <c r="A220" s="40" t="s">
        <v>27</v>
      </c>
      <c r="B220" s="41"/>
      <c r="C220" s="46"/>
      <c r="D220" s="46"/>
      <c r="E220" s="46"/>
      <c r="F220" s="47"/>
    </row>
    <row r="221" spans="1:6" ht="12.75">
      <c r="A221" s="40" t="s">
        <v>116</v>
      </c>
      <c r="B221" s="41"/>
      <c r="C221" s="46"/>
      <c r="D221" s="46"/>
      <c r="E221" s="46"/>
      <c r="F221" s="47"/>
    </row>
    <row r="222" spans="1:6" ht="12.75">
      <c r="A222" s="40" t="s">
        <v>23</v>
      </c>
      <c r="B222" s="41"/>
      <c r="C222" s="46">
        <v>5367000</v>
      </c>
      <c r="D222" s="46">
        <v>5757000</v>
      </c>
      <c r="E222" s="46">
        <v>5750046</v>
      </c>
      <c r="F222" s="47">
        <f t="shared" si="3"/>
        <v>0.9987920792079208</v>
      </c>
    </row>
    <row r="223" spans="1:6" ht="12.75">
      <c r="A223" s="40" t="s">
        <v>24</v>
      </c>
      <c r="B223" s="41"/>
      <c r="C223" s="46">
        <v>1261000</v>
      </c>
      <c r="D223" s="46">
        <v>1261000</v>
      </c>
      <c r="E223" s="46">
        <v>1260042</v>
      </c>
      <c r="F223" s="47">
        <f t="shared" si="3"/>
        <v>0.9992402854877082</v>
      </c>
    </row>
    <row r="224" spans="1:6" ht="12.75">
      <c r="A224" s="40" t="s">
        <v>25</v>
      </c>
      <c r="B224" s="41"/>
      <c r="C224" s="46">
        <v>825000</v>
      </c>
      <c r="D224" s="46">
        <v>665000</v>
      </c>
      <c r="E224" s="46">
        <v>453362</v>
      </c>
      <c r="F224" s="47">
        <f>E224/D224</f>
        <v>0.6817473684210527</v>
      </c>
    </row>
    <row r="225" spans="1:6" ht="12.75">
      <c r="A225" s="40" t="s">
        <v>83</v>
      </c>
      <c r="B225" s="41"/>
      <c r="C225" s="46">
        <v>390000</v>
      </c>
      <c r="D225" s="46">
        <v>620780</v>
      </c>
      <c r="E225" s="46">
        <v>620780</v>
      </c>
      <c r="F225" s="47">
        <f t="shared" si="3"/>
        <v>1</v>
      </c>
    </row>
    <row r="226" spans="1:6" ht="6" customHeight="1">
      <c r="A226" s="40"/>
      <c r="B226" s="41"/>
      <c r="C226" s="46"/>
      <c r="D226" s="46"/>
      <c r="E226" s="46"/>
      <c r="F226" s="47"/>
    </row>
    <row r="227" spans="1:6" ht="12.75">
      <c r="A227" s="50" t="s">
        <v>103</v>
      </c>
      <c r="B227" s="51"/>
      <c r="C227" s="56">
        <f>SUM(C216:C225)</f>
        <v>18928000</v>
      </c>
      <c r="D227" s="56">
        <f>SUM(D216:D225)</f>
        <v>21719187</v>
      </c>
      <c r="E227" s="56">
        <f>SUM(E216:E225)</f>
        <v>20362113</v>
      </c>
      <c r="F227" s="54">
        <f t="shared" si="3"/>
        <v>0.9375172744725666</v>
      </c>
    </row>
    <row r="228" spans="1:6" ht="12.75">
      <c r="A228" s="40"/>
      <c r="B228" s="41"/>
      <c r="C228" s="46"/>
      <c r="D228" s="46"/>
      <c r="E228" s="46"/>
      <c r="F228" s="47"/>
    </row>
    <row r="229" spans="1:6" ht="12.75">
      <c r="A229" s="50" t="s">
        <v>98</v>
      </c>
      <c r="B229" s="41"/>
      <c r="C229" s="46"/>
      <c r="D229" s="46"/>
      <c r="E229" s="46"/>
      <c r="F229" s="47"/>
    </row>
    <row r="230" spans="1:6" ht="7.5" customHeight="1">
      <c r="A230" s="41"/>
      <c r="B230" s="41"/>
      <c r="C230" s="46"/>
      <c r="D230" s="46"/>
      <c r="E230" s="46"/>
      <c r="F230" s="47"/>
    </row>
    <row r="231" spans="1:6" ht="12.75">
      <c r="A231" s="57" t="s">
        <v>99</v>
      </c>
      <c r="B231" s="41"/>
      <c r="C231" s="46"/>
      <c r="D231" s="46"/>
      <c r="E231" s="46"/>
      <c r="F231" s="47"/>
    </row>
    <row r="232" spans="1:6" ht="12.75">
      <c r="A232" s="40" t="s">
        <v>52</v>
      </c>
      <c r="B232" s="41"/>
      <c r="C232" s="46">
        <v>54832000</v>
      </c>
      <c r="D232" s="46">
        <v>56306094</v>
      </c>
      <c r="E232" s="46">
        <v>55591456</v>
      </c>
      <c r="F232" s="47">
        <f>E232/D232</f>
        <v>0.9873079812639818</v>
      </c>
    </row>
    <row r="233" spans="1:6" ht="12.75">
      <c r="A233" s="40" t="s">
        <v>16</v>
      </c>
      <c r="B233" s="41"/>
      <c r="C233" s="46">
        <v>12965000</v>
      </c>
      <c r="D233" s="46">
        <v>12975615</v>
      </c>
      <c r="E233" s="46">
        <v>11905402</v>
      </c>
      <c r="F233" s="47">
        <f>E233/D233</f>
        <v>0.9175212119040215</v>
      </c>
    </row>
    <row r="234" spans="1:6" ht="12.75">
      <c r="A234" s="40" t="s">
        <v>17</v>
      </c>
      <c r="B234" s="41"/>
      <c r="C234" s="46">
        <v>9680000</v>
      </c>
      <c r="D234" s="46">
        <v>9981405</v>
      </c>
      <c r="E234" s="46">
        <v>8653399</v>
      </c>
      <c r="F234" s="47">
        <f>E234/D234</f>
        <v>0.8669519972388656</v>
      </c>
    </row>
    <row r="235" spans="1:6" ht="12.75" customHeight="1">
      <c r="A235" s="2" t="s">
        <v>160</v>
      </c>
      <c r="B235" s="41"/>
      <c r="C235" s="46"/>
      <c r="D235" s="46">
        <v>48195</v>
      </c>
      <c r="E235" s="46">
        <v>48195</v>
      </c>
      <c r="F235" s="47">
        <f>E235/D235</f>
        <v>1</v>
      </c>
    </row>
    <row r="236" spans="1:6" ht="12.75">
      <c r="A236" s="50" t="s">
        <v>76</v>
      </c>
      <c r="B236" s="51"/>
      <c r="C236" s="56">
        <f>SUM(C232:C235)</f>
        <v>77477000</v>
      </c>
      <c r="D236" s="56">
        <f>SUM(D232:D235)</f>
        <v>79311309</v>
      </c>
      <c r="E236" s="56">
        <f>SUM(E232:E235)</f>
        <v>76198452</v>
      </c>
      <c r="F236" s="54">
        <f>E236/D236</f>
        <v>0.9607514106216555</v>
      </c>
    </row>
    <row r="237" spans="1:6" ht="6" customHeight="1">
      <c r="A237" s="50"/>
      <c r="B237" s="51"/>
      <c r="C237" s="46"/>
      <c r="D237" s="46"/>
      <c r="E237" s="46"/>
      <c r="F237" s="47"/>
    </row>
    <row r="238" spans="1:6" ht="12.75">
      <c r="A238" s="40" t="s">
        <v>90</v>
      </c>
      <c r="B238" s="41"/>
      <c r="C238" s="46"/>
      <c r="D238" s="46"/>
      <c r="E238" s="46"/>
      <c r="F238" s="47"/>
    </row>
    <row r="239" spans="1:6" ht="12.75">
      <c r="A239" s="40" t="s">
        <v>52</v>
      </c>
      <c r="B239" s="41"/>
      <c r="C239" s="46">
        <v>13229000</v>
      </c>
      <c r="D239" s="46">
        <v>13481400</v>
      </c>
      <c r="E239" s="46">
        <v>13622415</v>
      </c>
      <c r="F239" s="59">
        <f>E239/D239</f>
        <v>1.010459967065735</v>
      </c>
    </row>
    <row r="240" spans="1:6" ht="12.75">
      <c r="A240" s="40" t="s">
        <v>16</v>
      </c>
      <c r="B240" s="41"/>
      <c r="C240" s="46">
        <v>2935000</v>
      </c>
      <c r="D240" s="46">
        <v>2991653</v>
      </c>
      <c r="E240" s="46">
        <v>3067035</v>
      </c>
      <c r="F240" s="59">
        <f aca="true" t="shared" si="4" ref="F240:F252">E240/D240</f>
        <v>1.0251974410133795</v>
      </c>
    </row>
    <row r="241" spans="1:6" ht="12.75">
      <c r="A241" s="40" t="s">
        <v>17</v>
      </c>
      <c r="B241" s="41"/>
      <c r="C241" s="46">
        <v>2627000</v>
      </c>
      <c r="D241" s="46">
        <v>2627000</v>
      </c>
      <c r="E241" s="46">
        <v>1686602</v>
      </c>
      <c r="F241" s="59">
        <f t="shared" si="4"/>
        <v>0.6420258850399696</v>
      </c>
    </row>
    <row r="242" spans="1:6" ht="15" customHeight="1">
      <c r="A242" s="2" t="s">
        <v>160</v>
      </c>
      <c r="B242" s="41"/>
      <c r="C242" s="46"/>
      <c r="D242" s="46"/>
      <c r="E242" s="46">
        <v>27370</v>
      </c>
      <c r="F242" s="59"/>
    </row>
    <row r="243" spans="1:6" ht="7.5" customHeight="1">
      <c r="A243" s="50"/>
      <c r="B243" s="51"/>
      <c r="C243" s="46"/>
      <c r="D243" s="46"/>
      <c r="E243" s="46"/>
      <c r="F243" s="54"/>
    </row>
    <row r="244" spans="1:6" ht="12.75">
      <c r="A244" s="50" t="s">
        <v>77</v>
      </c>
      <c r="B244" s="51"/>
      <c r="C244" s="56">
        <f>SUM(C239:C243)</f>
        <v>18791000</v>
      </c>
      <c r="D244" s="56">
        <f>SUM(D239:D243)</f>
        <v>19100053</v>
      </c>
      <c r="E244" s="56">
        <f>SUM(E239:E243)</f>
        <v>18403422</v>
      </c>
      <c r="F244" s="54">
        <f t="shared" si="4"/>
        <v>0.9635272739819098</v>
      </c>
    </row>
    <row r="245" spans="1:6" ht="9" customHeight="1">
      <c r="A245" s="50"/>
      <c r="B245" s="51"/>
      <c r="C245" s="46"/>
      <c r="D245" s="46"/>
      <c r="E245" s="46"/>
      <c r="F245" s="54"/>
    </row>
    <row r="246" spans="1:6" ht="6.75" customHeight="1">
      <c r="A246" s="50"/>
      <c r="B246" s="51"/>
      <c r="C246" s="46"/>
      <c r="D246" s="46"/>
      <c r="E246" s="46"/>
      <c r="F246" s="54"/>
    </row>
    <row r="247" spans="1:6" ht="12.75">
      <c r="A247" s="50" t="s">
        <v>60</v>
      </c>
      <c r="B247" s="41"/>
      <c r="C247" s="56">
        <f>SUM(C236+C244)</f>
        <v>96268000</v>
      </c>
      <c r="D247" s="56">
        <f>SUM(D236+D244)</f>
        <v>98411362</v>
      </c>
      <c r="E247" s="56">
        <f>SUM(E236+E244)</f>
        <v>94601874</v>
      </c>
      <c r="F247" s="54">
        <f t="shared" si="4"/>
        <v>0.9612901607844834</v>
      </c>
    </row>
    <row r="248" spans="1:6" ht="12.75">
      <c r="A248" s="52"/>
      <c r="B248" s="51"/>
      <c r="C248" s="46"/>
      <c r="D248" s="46"/>
      <c r="E248" s="46"/>
      <c r="F248" s="54"/>
    </row>
    <row r="249" spans="1:6" ht="12.75">
      <c r="A249" s="52" t="s">
        <v>75</v>
      </c>
      <c r="B249" s="41"/>
      <c r="C249" s="56">
        <f>SUM(C227+C211+C198+C247)</f>
        <v>1007330623</v>
      </c>
      <c r="D249" s="56">
        <f>SUM(D227+D211+D198+D247)</f>
        <v>1648154467</v>
      </c>
      <c r="E249" s="56">
        <f>SUM(E227+E211+E198+E247)</f>
        <v>720766804</v>
      </c>
      <c r="F249" s="54">
        <f t="shared" si="4"/>
        <v>0.43731750781342266</v>
      </c>
    </row>
    <row r="250" spans="1:6" ht="12.75">
      <c r="A250" s="41"/>
      <c r="B250" s="41" t="s">
        <v>79</v>
      </c>
      <c r="C250" s="46">
        <f>C192</f>
        <v>138770000</v>
      </c>
      <c r="D250" s="46">
        <f>D192</f>
        <v>126210934</v>
      </c>
      <c r="E250" s="46">
        <f>E192</f>
        <v>124871727</v>
      </c>
      <c r="F250" s="59">
        <f t="shared" si="4"/>
        <v>0.9893891364435985</v>
      </c>
    </row>
    <row r="251" spans="1:6" ht="12.75">
      <c r="A251" s="41"/>
      <c r="B251" s="41" t="s">
        <v>97</v>
      </c>
      <c r="C251" s="46">
        <f>C194+C196+C197</f>
        <v>8375089</v>
      </c>
      <c r="D251" s="46">
        <f>D194+D196+D197</f>
        <v>58375089</v>
      </c>
      <c r="E251" s="46">
        <f>E194+E196+E197</f>
        <v>53605607</v>
      </c>
      <c r="F251" s="59">
        <f t="shared" si="4"/>
        <v>0.9182959361312494</v>
      </c>
    </row>
    <row r="252" spans="1:6" ht="12.75">
      <c r="A252" s="65" t="s">
        <v>102</v>
      </c>
      <c r="B252" s="41"/>
      <c r="C252" s="53">
        <f>C249-C250-C251</f>
        <v>860185534</v>
      </c>
      <c r="D252" s="53">
        <f>D249-D250-D251</f>
        <v>1463568444</v>
      </c>
      <c r="E252" s="53">
        <f>E249-E250-E251</f>
        <v>542289470</v>
      </c>
      <c r="F252" s="54">
        <f t="shared" si="4"/>
        <v>0.37052552767392133</v>
      </c>
    </row>
    <row r="253" ht="12.75">
      <c r="C253" s="44"/>
    </row>
    <row r="254" ht="12.75">
      <c r="C254" s="44"/>
    </row>
    <row r="255" ht="12.75">
      <c r="C255" s="44"/>
    </row>
    <row r="256" ht="12.75">
      <c r="C256" s="44"/>
    </row>
    <row r="257" ht="12.75">
      <c r="C257" s="44"/>
    </row>
    <row r="258" ht="12.75">
      <c r="C258" s="44"/>
    </row>
    <row r="259" ht="12.75">
      <c r="C259" s="44"/>
    </row>
    <row r="260" ht="12.75">
      <c r="C260" s="44"/>
    </row>
    <row r="261" spans="3:5" ht="12.75">
      <c r="C261" s="96" t="s">
        <v>225</v>
      </c>
      <c r="D261" s="55"/>
      <c r="E261" s="55"/>
    </row>
    <row r="262" spans="1:6" ht="12.75">
      <c r="A262" s="80" t="s">
        <v>0</v>
      </c>
      <c r="B262" s="81"/>
      <c r="C262" s="82"/>
      <c r="D262" s="83"/>
      <c r="E262" s="83"/>
      <c r="F262" s="84"/>
    </row>
    <row r="263" spans="1:6" ht="12.75">
      <c r="A263" s="40"/>
      <c r="B263" s="41"/>
      <c r="C263" s="56"/>
      <c r="D263" s="53"/>
      <c r="E263" s="53"/>
      <c r="F263" s="85"/>
    </row>
    <row r="264" spans="1:6" ht="12.75">
      <c r="A264" s="40"/>
      <c r="B264" s="41"/>
      <c r="C264" s="56"/>
      <c r="D264" s="53"/>
      <c r="E264" s="53"/>
      <c r="F264" s="85"/>
    </row>
    <row r="265" spans="1:6" ht="12.75">
      <c r="A265" s="40"/>
      <c r="B265" s="41"/>
      <c r="C265" s="56"/>
      <c r="D265" s="53"/>
      <c r="E265" s="53"/>
      <c r="F265" s="85"/>
    </row>
    <row r="266" spans="1:6" ht="12.75">
      <c r="A266" s="41"/>
      <c r="B266" s="45" t="s">
        <v>204</v>
      </c>
      <c r="C266" s="86"/>
      <c r="D266" s="46"/>
      <c r="E266" s="46"/>
      <c r="F266" s="85"/>
    </row>
    <row r="267" spans="1:6" ht="12.75">
      <c r="A267" s="41"/>
      <c r="B267" s="45" t="s">
        <v>183</v>
      </c>
      <c r="C267" s="86"/>
      <c r="D267" s="46"/>
      <c r="E267" s="46"/>
      <c r="F267" s="85"/>
    </row>
    <row r="268" spans="1:6" ht="12.75">
      <c r="A268" s="41"/>
      <c r="B268" s="41"/>
      <c r="C268" s="86"/>
      <c r="D268" s="46"/>
      <c r="E268" s="46"/>
      <c r="F268" s="85"/>
    </row>
    <row r="269" spans="1:6" ht="12.75">
      <c r="A269" s="41"/>
      <c r="B269" s="41"/>
      <c r="C269" s="86"/>
      <c r="D269" s="86"/>
      <c r="E269" s="86" t="s">
        <v>14</v>
      </c>
      <c r="F269" s="85"/>
    </row>
    <row r="270" spans="1:6" ht="12.75">
      <c r="A270" s="50" t="s">
        <v>1</v>
      </c>
      <c r="B270" s="51"/>
      <c r="C270" s="48" t="s">
        <v>164</v>
      </c>
      <c r="D270" s="48" t="s">
        <v>164</v>
      </c>
      <c r="E270" s="48" t="s">
        <v>164</v>
      </c>
      <c r="F270" s="49" t="s">
        <v>128</v>
      </c>
    </row>
    <row r="271" spans="1:6" ht="12.75">
      <c r="A271" s="87"/>
      <c r="B271" s="41"/>
      <c r="C271" s="48" t="s">
        <v>109</v>
      </c>
      <c r="D271" s="48" t="s">
        <v>126</v>
      </c>
      <c r="E271" s="48" t="s">
        <v>127</v>
      </c>
      <c r="F271" s="49" t="s">
        <v>129</v>
      </c>
    </row>
    <row r="272" spans="1:6" ht="12.75">
      <c r="A272" s="52" t="s">
        <v>184</v>
      </c>
      <c r="B272" s="41"/>
      <c r="C272" s="46"/>
      <c r="D272" s="46"/>
      <c r="E272" s="38" t="s">
        <v>220</v>
      </c>
      <c r="F272" s="47"/>
    </row>
    <row r="273" spans="1:6" ht="12.75">
      <c r="A273" s="52"/>
      <c r="B273" s="41"/>
      <c r="C273" s="86"/>
      <c r="D273" s="53"/>
      <c r="E273" s="46"/>
      <c r="F273" s="88"/>
    </row>
    <row r="274" spans="1:6" ht="12.75">
      <c r="A274" s="52" t="s">
        <v>185</v>
      </c>
      <c r="B274" s="41"/>
      <c r="C274" s="86"/>
      <c r="D274" s="53"/>
      <c r="E274" s="46"/>
      <c r="F274" s="88"/>
    </row>
    <row r="275" spans="1:6" ht="12.75">
      <c r="A275" s="40" t="s">
        <v>186</v>
      </c>
      <c r="B275" s="41"/>
      <c r="C275" s="86">
        <v>924000</v>
      </c>
      <c r="D275" s="86">
        <v>924000</v>
      </c>
      <c r="E275" s="46">
        <v>1096063</v>
      </c>
      <c r="F275" s="89">
        <f>E275/D275</f>
        <v>1.186215367965368</v>
      </c>
    </row>
    <row r="276" spans="1:6" ht="12.75">
      <c r="A276" s="40" t="s">
        <v>187</v>
      </c>
      <c r="B276" s="41"/>
      <c r="C276" s="86">
        <v>58448000</v>
      </c>
      <c r="D276" s="86">
        <v>62625531</v>
      </c>
      <c r="E276" s="46">
        <v>62187312</v>
      </c>
      <c r="F276" s="89">
        <f>E276/D276</f>
        <v>0.9930025503496329</v>
      </c>
    </row>
    <row r="277" spans="1:6" ht="12.75">
      <c r="A277" s="57" t="s">
        <v>188</v>
      </c>
      <c r="B277" s="41"/>
      <c r="C277" s="86"/>
      <c r="D277" s="86">
        <v>30245</v>
      </c>
      <c r="E277" s="86">
        <v>30245</v>
      </c>
      <c r="F277" s="89">
        <f>E277/D277</f>
        <v>1</v>
      </c>
    </row>
    <row r="278" spans="1:6" ht="12.75">
      <c r="A278" s="40" t="s">
        <v>189</v>
      </c>
      <c r="B278" s="41"/>
      <c r="C278" s="86">
        <v>1800000</v>
      </c>
      <c r="D278" s="86">
        <v>1800000</v>
      </c>
      <c r="E278" s="46">
        <v>2111100</v>
      </c>
      <c r="F278" s="89">
        <f>E278/D278</f>
        <v>1.1728333333333334</v>
      </c>
    </row>
    <row r="279" spans="1:6" ht="12.75">
      <c r="A279" s="52"/>
      <c r="B279" s="90" t="s">
        <v>190</v>
      </c>
      <c r="C279" s="61">
        <f>SUM(C275:C278)</f>
        <v>61172000</v>
      </c>
      <c r="D279" s="61">
        <f>SUM(D275:D278)</f>
        <v>65379776</v>
      </c>
      <c r="E279" s="61">
        <f>SUM(E275:E278)</f>
        <v>65424720</v>
      </c>
      <c r="F279" s="88">
        <f>E279/D279</f>
        <v>1.0006874297030324</v>
      </c>
    </row>
    <row r="280" spans="1:6" ht="12.75">
      <c r="A280" s="52" t="s">
        <v>191</v>
      </c>
      <c r="B280" s="41"/>
      <c r="C280" s="86"/>
      <c r="D280" s="53"/>
      <c r="E280" s="91"/>
      <c r="F280" s="88"/>
    </row>
    <row r="281" spans="1:6" ht="12.75">
      <c r="A281" s="2" t="s">
        <v>221</v>
      </c>
      <c r="B281" s="64"/>
      <c r="C281" s="86">
        <v>539000</v>
      </c>
      <c r="D281" s="86">
        <v>539000</v>
      </c>
      <c r="E281" s="92">
        <v>601634</v>
      </c>
      <c r="F281" s="89">
        <f>E281/D281</f>
        <v>1.116204081632653</v>
      </c>
    </row>
    <row r="282" spans="1:6" ht="12.75">
      <c r="A282" s="40" t="s">
        <v>205</v>
      </c>
      <c r="B282" s="64"/>
      <c r="C282" s="86"/>
      <c r="D282" s="86">
        <v>2873000</v>
      </c>
      <c r="E282" s="86">
        <v>2873000</v>
      </c>
      <c r="F282" s="89">
        <f>E282/D282</f>
        <v>1</v>
      </c>
    </row>
    <row r="283" spans="1:6" ht="12.75">
      <c r="A283" s="40" t="s">
        <v>192</v>
      </c>
      <c r="B283" s="64"/>
      <c r="C283" s="86">
        <v>6125000</v>
      </c>
      <c r="D283" s="86">
        <v>3252000</v>
      </c>
      <c r="E283" s="92">
        <v>2238760</v>
      </c>
      <c r="F283" s="89">
        <f>E283/D283</f>
        <v>0.6884255842558425</v>
      </c>
    </row>
    <row r="284" spans="1:6" ht="12.75">
      <c r="A284" s="40" t="s">
        <v>36</v>
      </c>
      <c r="B284" s="64"/>
      <c r="C284" s="86">
        <v>19221000</v>
      </c>
      <c r="D284" s="86">
        <v>19786656</v>
      </c>
      <c r="E284" s="92">
        <v>20197522</v>
      </c>
      <c r="F284" s="89">
        <f>E284/D284</f>
        <v>1.0207648022990847</v>
      </c>
    </row>
    <row r="285" spans="1:6" ht="12.75">
      <c r="A285" s="50"/>
      <c r="B285" s="51" t="s">
        <v>190</v>
      </c>
      <c r="C285" s="93">
        <f>SUM(C281:C284)</f>
        <v>25885000</v>
      </c>
      <c r="D285" s="93">
        <f>SUM(D281:D284)</f>
        <v>26450656</v>
      </c>
      <c r="E285" s="93">
        <f>SUM(E281:E284)</f>
        <v>25910916</v>
      </c>
      <c r="F285" s="88">
        <f>E285/D285</f>
        <v>0.9795944569389886</v>
      </c>
    </row>
    <row r="286" spans="1:6" ht="12.75">
      <c r="A286" s="50"/>
      <c r="B286" s="51"/>
      <c r="C286" s="93"/>
      <c r="D286" s="53"/>
      <c r="E286" s="91"/>
      <c r="F286" s="88"/>
    </row>
    <row r="287" spans="1:6" ht="12.75">
      <c r="A287" s="50" t="s">
        <v>193</v>
      </c>
      <c r="B287" s="51"/>
      <c r="C287" s="93">
        <f>SUM(+C279+C285)</f>
        <v>87057000</v>
      </c>
      <c r="D287" s="93">
        <f>SUM(+D279+D285)</f>
        <v>91830432</v>
      </c>
      <c r="E287" s="93">
        <f>SUM(+E279+E285)</f>
        <v>91335636</v>
      </c>
      <c r="F287" s="88">
        <f>E287/D287</f>
        <v>0.9946118515482972</v>
      </c>
    </row>
    <row r="288" spans="1:6" ht="12.75">
      <c r="A288" s="50"/>
      <c r="B288" s="51"/>
      <c r="C288" s="93"/>
      <c r="D288" s="93"/>
      <c r="E288" s="93"/>
      <c r="F288" s="88"/>
    </row>
    <row r="289" spans="1:6" ht="12.75">
      <c r="A289" s="41"/>
      <c r="B289" s="41"/>
      <c r="C289" s="86"/>
      <c r="D289" s="53"/>
      <c r="E289" s="46"/>
      <c r="F289" s="88"/>
    </row>
    <row r="290" spans="1:6" ht="12.75">
      <c r="A290" s="50"/>
      <c r="B290" s="51"/>
      <c r="C290" s="93"/>
      <c r="D290" s="53"/>
      <c r="E290" s="91"/>
      <c r="F290" s="85"/>
    </row>
    <row r="291" spans="1:6" ht="12.75">
      <c r="A291" s="52" t="s">
        <v>194</v>
      </c>
      <c r="B291" s="41"/>
      <c r="C291" s="86"/>
      <c r="D291" s="53"/>
      <c r="E291" s="46"/>
      <c r="F291" s="85"/>
    </row>
    <row r="292" spans="1:6" ht="12.75">
      <c r="A292" s="40"/>
      <c r="B292" s="41"/>
      <c r="C292" s="86"/>
      <c r="D292" s="53"/>
      <c r="E292" s="46"/>
      <c r="F292" s="85"/>
    </row>
    <row r="293" spans="1:6" ht="12.75">
      <c r="A293" s="50" t="s">
        <v>195</v>
      </c>
      <c r="B293" s="41"/>
      <c r="C293" s="86"/>
      <c r="D293" s="53"/>
      <c r="E293" s="46"/>
      <c r="F293" s="85"/>
    </row>
    <row r="294" spans="1:6" ht="12.75">
      <c r="A294" s="40" t="s">
        <v>196</v>
      </c>
      <c r="B294" s="41"/>
      <c r="C294" s="86">
        <v>38057000</v>
      </c>
      <c r="D294" s="86">
        <v>38322100</v>
      </c>
      <c r="E294" s="46">
        <v>37352374</v>
      </c>
      <c r="F294" s="85">
        <f>E294/D294</f>
        <v>0.974695384647501</v>
      </c>
    </row>
    <row r="295" spans="1:6" ht="12.75">
      <c r="A295" s="40" t="s">
        <v>197</v>
      </c>
      <c r="B295" s="41"/>
      <c r="C295" s="86">
        <v>9002000</v>
      </c>
      <c r="D295" s="86">
        <v>9060322</v>
      </c>
      <c r="E295" s="46">
        <v>8830766</v>
      </c>
      <c r="F295" s="85">
        <f>E295/D295</f>
        <v>0.9746635936338687</v>
      </c>
    </row>
    <row r="296" spans="1:6" ht="12.75">
      <c r="A296" s="40" t="s">
        <v>198</v>
      </c>
      <c r="B296" s="41"/>
      <c r="C296" s="86">
        <v>5261000</v>
      </c>
      <c r="D296" s="86">
        <v>6374795</v>
      </c>
      <c r="E296" s="46">
        <v>5377845</v>
      </c>
      <c r="F296" s="85">
        <f>E296/D296</f>
        <v>0.8436106572838813</v>
      </c>
    </row>
    <row r="297" spans="1:6" ht="12.75">
      <c r="A297" s="40" t="s">
        <v>199</v>
      </c>
      <c r="B297" s="41"/>
      <c r="C297" s="86">
        <v>8852000</v>
      </c>
      <c r="D297" s="86">
        <v>9124000</v>
      </c>
      <c r="E297" s="46">
        <v>8777170</v>
      </c>
      <c r="F297" s="85">
        <f>E297/D297</f>
        <v>0.9619870670758439</v>
      </c>
    </row>
    <row r="298" spans="1:6" ht="12.75">
      <c r="A298" s="40" t="s">
        <v>200</v>
      </c>
      <c r="B298" s="41"/>
      <c r="C298" s="86"/>
      <c r="D298" s="86">
        <v>2498559</v>
      </c>
      <c r="E298" s="46">
        <v>2498559</v>
      </c>
      <c r="F298" s="85">
        <f>E298/D298</f>
        <v>1</v>
      </c>
    </row>
    <row r="299" spans="1:6" ht="12.75">
      <c r="A299" s="40"/>
      <c r="B299" s="41"/>
      <c r="C299" s="86"/>
      <c r="D299" s="92"/>
      <c r="E299" s="46"/>
      <c r="F299" s="85"/>
    </row>
    <row r="300" spans="1:6" ht="12.75">
      <c r="A300" s="52" t="s">
        <v>201</v>
      </c>
      <c r="B300" s="51"/>
      <c r="C300" s="56">
        <f>SUM(C294:C299)</f>
        <v>61172000</v>
      </c>
      <c r="D300" s="56">
        <f>SUM(D294:D299)</f>
        <v>65379776</v>
      </c>
      <c r="E300" s="56">
        <f>SUM(E294:E299)</f>
        <v>62836714</v>
      </c>
      <c r="F300" s="88">
        <f>E300/D300</f>
        <v>0.9611032316782486</v>
      </c>
    </row>
    <row r="301" spans="1:6" ht="12.75">
      <c r="A301" s="52"/>
      <c r="B301" s="51"/>
      <c r="C301" s="56"/>
      <c r="D301" s="53"/>
      <c r="E301" s="91"/>
      <c r="F301" s="85"/>
    </row>
    <row r="302" spans="1:6" ht="12.75">
      <c r="A302" s="52"/>
      <c r="B302" s="51"/>
      <c r="C302" s="56"/>
      <c r="D302" s="53"/>
      <c r="E302" s="56"/>
      <c r="F302" s="85"/>
    </row>
    <row r="303" spans="1:6" ht="12.75">
      <c r="A303" s="52" t="s">
        <v>202</v>
      </c>
      <c r="B303" s="41"/>
      <c r="C303" s="86"/>
      <c r="D303" s="53"/>
      <c r="E303" s="56"/>
      <c r="F303" s="85"/>
    </row>
    <row r="304" spans="1:6" ht="12.75">
      <c r="A304" s="40" t="s">
        <v>196</v>
      </c>
      <c r="B304" s="41"/>
      <c r="C304" s="86">
        <v>17120000</v>
      </c>
      <c r="D304" s="86">
        <v>17334300</v>
      </c>
      <c r="E304" s="86">
        <v>17470350</v>
      </c>
      <c r="F304" s="85">
        <f>E304/D304</f>
        <v>1.007848600751112</v>
      </c>
    </row>
    <row r="305" spans="1:6" ht="12.75">
      <c r="A305" s="40" t="s">
        <v>197</v>
      </c>
      <c r="B305" s="41"/>
      <c r="C305" s="86">
        <v>3876000</v>
      </c>
      <c r="D305" s="86">
        <v>3923356</v>
      </c>
      <c r="E305" s="86">
        <v>3942467</v>
      </c>
      <c r="F305" s="85">
        <f>E305/D305</f>
        <v>1.004871084856944</v>
      </c>
    </row>
    <row r="306" spans="1:6" ht="12.75">
      <c r="A306" s="40" t="s">
        <v>198</v>
      </c>
      <c r="B306" s="41"/>
      <c r="C306" s="86">
        <v>2369000</v>
      </c>
      <c r="D306" s="86">
        <v>2249703</v>
      </c>
      <c r="E306" s="86">
        <v>2054619</v>
      </c>
      <c r="F306" s="85">
        <f>E306/D306</f>
        <v>0.9132845535610701</v>
      </c>
    </row>
    <row r="307" spans="1:6" ht="12.75">
      <c r="A307" s="40" t="s">
        <v>199</v>
      </c>
      <c r="B307" s="41"/>
      <c r="C307" s="86">
        <v>2520000</v>
      </c>
      <c r="D307" s="86">
        <v>2824000</v>
      </c>
      <c r="E307" s="86">
        <v>2744001</v>
      </c>
      <c r="F307" s="85">
        <f>E307/D307</f>
        <v>0.9716717422096317</v>
      </c>
    </row>
    <row r="308" spans="1:6" ht="12.75">
      <c r="A308" s="40" t="s">
        <v>200</v>
      </c>
      <c r="B308" s="41"/>
      <c r="C308" s="86"/>
      <c r="D308" s="86">
        <v>119297</v>
      </c>
      <c r="E308" s="86">
        <v>119297</v>
      </c>
      <c r="F308" s="85">
        <f>E308/D308</f>
        <v>1</v>
      </c>
    </row>
    <row r="309" spans="1:6" ht="12.75">
      <c r="A309" s="40"/>
      <c r="B309" s="41"/>
      <c r="C309" s="86"/>
      <c r="D309" s="53"/>
      <c r="E309" s="56"/>
      <c r="F309" s="85"/>
    </row>
    <row r="310" spans="1:6" ht="12.75">
      <c r="A310" s="52" t="s">
        <v>203</v>
      </c>
      <c r="B310" s="51"/>
      <c r="C310" s="56">
        <f>SUM(C304:C309)</f>
        <v>25885000</v>
      </c>
      <c r="D310" s="56">
        <f>SUM(D304:D309)</f>
        <v>26450656</v>
      </c>
      <c r="E310" s="56">
        <f>SUM(E304:E309)</f>
        <v>26330734</v>
      </c>
      <c r="F310" s="88">
        <f>E310/D310</f>
        <v>0.995466199401633</v>
      </c>
    </row>
    <row r="311" spans="1:6" ht="12.75">
      <c r="A311" s="52"/>
      <c r="B311" s="51"/>
      <c r="C311" s="56"/>
      <c r="D311" s="53"/>
      <c r="E311" s="91"/>
      <c r="F311" s="88"/>
    </row>
    <row r="312" spans="1:6" ht="12.75">
      <c r="A312" s="50" t="s">
        <v>193</v>
      </c>
      <c r="C312" s="56">
        <f>SUM(C300+C310)</f>
        <v>87057000</v>
      </c>
      <c r="D312" s="56">
        <f>SUM(D300+D310)</f>
        <v>91830432</v>
      </c>
      <c r="E312" s="56">
        <f>SUM(E300+E310)</f>
        <v>89167448</v>
      </c>
      <c r="F312" s="88">
        <f>E312/D312</f>
        <v>0.9710010729340792</v>
      </c>
    </row>
    <row r="313" spans="1:6" ht="12.75">
      <c r="A313" s="41"/>
      <c r="B313" s="41"/>
      <c r="C313" s="86"/>
      <c r="D313" s="53"/>
      <c r="E313" s="46"/>
      <c r="F313" s="85"/>
    </row>
    <row r="314" spans="3:6" ht="12.75">
      <c r="C314" s="44"/>
      <c r="F314" s="44"/>
    </row>
    <row r="315" spans="3:6" ht="12.75">
      <c r="C315" s="44"/>
      <c r="F315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9"/>
  <sheetViews>
    <sheetView zoomScalePageLayoutView="0" workbookViewId="0" topLeftCell="A199">
      <selection activeCell="F31" sqref="F31"/>
    </sheetView>
  </sheetViews>
  <sheetFormatPr defaultColWidth="9.140625" defaultRowHeight="12.75"/>
  <cols>
    <col min="1" max="1" width="7.8515625" style="0" customWidth="1"/>
    <col min="2" max="2" width="36.57421875" style="0" customWidth="1"/>
    <col min="3" max="3" width="10.7109375" style="1" customWidth="1"/>
    <col min="4" max="4" width="10.421875" style="0" customWidth="1"/>
    <col min="5" max="5" width="9.421875" style="0" customWidth="1"/>
    <col min="6" max="6" width="9.140625" style="29" customWidth="1"/>
  </cols>
  <sheetData>
    <row r="1" spans="1:6" ht="12.75">
      <c r="A1" s="2" t="s">
        <v>0</v>
      </c>
      <c r="B1" s="3"/>
      <c r="C1" s="22"/>
      <c r="D1" s="3"/>
      <c r="E1" s="22"/>
      <c r="F1" s="25" t="s">
        <v>161</v>
      </c>
    </row>
    <row r="2" spans="1:6" ht="12.75">
      <c r="A2" s="3"/>
      <c r="B2" s="4" t="s">
        <v>118</v>
      </c>
      <c r="C2" s="6"/>
      <c r="D2" s="3"/>
      <c r="E2" s="3"/>
      <c r="F2" s="26"/>
    </row>
    <row r="3" spans="1:6" ht="12.75">
      <c r="A3" s="3"/>
      <c r="B3" s="4" t="s">
        <v>111</v>
      </c>
      <c r="C3" s="6"/>
      <c r="D3" s="3"/>
      <c r="E3" s="3"/>
      <c r="F3" s="26"/>
    </row>
    <row r="4" spans="1:6" ht="12.75">
      <c r="A4" s="3"/>
      <c r="B4" s="3"/>
      <c r="C4" s="22"/>
      <c r="D4" s="3"/>
      <c r="E4" s="3"/>
      <c r="F4" s="25" t="s">
        <v>14</v>
      </c>
    </row>
    <row r="5" spans="1:6" ht="12.75">
      <c r="A5" s="3"/>
      <c r="B5" s="3"/>
      <c r="C5" s="6"/>
      <c r="D5" s="3"/>
      <c r="E5" s="3"/>
      <c r="F5" s="26"/>
    </row>
    <row r="6" spans="1:6" ht="12.75">
      <c r="A6" s="3"/>
      <c r="B6" s="3"/>
      <c r="C6" s="11" t="s">
        <v>104</v>
      </c>
      <c r="D6" s="24" t="s">
        <v>104</v>
      </c>
      <c r="E6" s="24" t="s">
        <v>104</v>
      </c>
      <c r="F6" s="27" t="s">
        <v>128</v>
      </c>
    </row>
    <row r="7" spans="1:6" ht="12.75">
      <c r="A7" s="8" t="s">
        <v>1</v>
      </c>
      <c r="B7" s="9"/>
      <c r="C7" s="24" t="s">
        <v>109</v>
      </c>
      <c r="D7" s="24" t="s">
        <v>126</v>
      </c>
      <c r="E7" s="24" t="s">
        <v>127</v>
      </c>
      <c r="F7" s="27" t="s">
        <v>129</v>
      </c>
    </row>
    <row r="8" spans="1:6" ht="12.75">
      <c r="A8" s="3"/>
      <c r="B8" s="3"/>
      <c r="C8" s="6"/>
      <c r="D8" s="3"/>
      <c r="E8" s="38" t="s">
        <v>153</v>
      </c>
      <c r="F8" s="26"/>
    </row>
    <row r="9" spans="1:6" ht="12.75">
      <c r="A9" s="12" t="s">
        <v>80</v>
      </c>
      <c r="B9" s="3"/>
      <c r="C9" s="6"/>
      <c r="D9" s="3"/>
      <c r="E9" s="3"/>
      <c r="F9" s="26"/>
    </row>
    <row r="10" spans="1:6" ht="5.25" customHeight="1">
      <c r="A10" s="2"/>
      <c r="B10" s="3"/>
      <c r="C10" s="6"/>
      <c r="D10" s="3"/>
      <c r="E10" s="3"/>
      <c r="F10" s="26"/>
    </row>
    <row r="11" spans="1:6" ht="12.75">
      <c r="A11" s="12" t="s">
        <v>54</v>
      </c>
      <c r="B11" s="3"/>
      <c r="C11" s="6">
        <v>20200</v>
      </c>
      <c r="D11" s="3">
        <v>22620</v>
      </c>
      <c r="E11" s="6">
        <v>33506</v>
      </c>
      <c r="F11" s="26">
        <f>E11/D11</f>
        <v>1.4812555260831124</v>
      </c>
    </row>
    <row r="12" spans="1:6" ht="12.75">
      <c r="A12" s="12" t="s">
        <v>59</v>
      </c>
      <c r="B12" s="3"/>
      <c r="C12" s="6"/>
      <c r="D12" s="3"/>
      <c r="E12" s="6"/>
      <c r="F12" s="26"/>
    </row>
    <row r="13" spans="1:6" ht="12.75">
      <c r="A13" s="2" t="s">
        <v>2</v>
      </c>
      <c r="B13" s="3"/>
      <c r="C13" s="6">
        <v>80000</v>
      </c>
      <c r="D13" s="6">
        <v>80000</v>
      </c>
      <c r="E13" s="6">
        <v>67442</v>
      </c>
      <c r="F13" s="26">
        <f aca="true" t="shared" si="0" ref="F13:F58">E13/D13</f>
        <v>0.843025</v>
      </c>
    </row>
    <row r="14" spans="1:6" ht="12.75">
      <c r="A14" s="2" t="s">
        <v>3</v>
      </c>
      <c r="B14" s="3"/>
      <c r="C14" s="6">
        <v>7000</v>
      </c>
      <c r="D14" s="6">
        <v>7000</v>
      </c>
      <c r="E14" s="6">
        <v>7003</v>
      </c>
      <c r="F14" s="26">
        <f t="shared" si="0"/>
        <v>1.0004285714285714</v>
      </c>
    </row>
    <row r="15" spans="1:6" ht="12.75">
      <c r="A15" s="2" t="s">
        <v>61</v>
      </c>
      <c r="B15" s="3"/>
      <c r="C15" s="6">
        <v>1000</v>
      </c>
      <c r="D15" s="6">
        <v>1000</v>
      </c>
      <c r="E15" s="6">
        <v>855</v>
      </c>
      <c r="F15" s="26">
        <f t="shared" si="0"/>
        <v>0.855</v>
      </c>
    </row>
    <row r="16" spans="1:6" ht="12.75">
      <c r="A16" s="12" t="s">
        <v>159</v>
      </c>
      <c r="B16" s="3"/>
      <c r="C16" s="13">
        <f>SUM(C13:C15)</f>
        <v>88000</v>
      </c>
      <c r="D16" s="13">
        <f>SUM(D13:D15)</f>
        <v>88000</v>
      </c>
      <c r="E16" s="13">
        <f>SUM(E13:E15)</f>
        <v>75300</v>
      </c>
      <c r="F16" s="31">
        <f t="shared" si="0"/>
        <v>0.8556818181818182</v>
      </c>
    </row>
    <row r="17" spans="1:6" ht="12.75">
      <c r="A17" s="12" t="s">
        <v>5</v>
      </c>
      <c r="B17" s="3"/>
      <c r="C17" s="6"/>
      <c r="D17" s="3"/>
      <c r="E17" s="6"/>
      <c r="F17" s="26"/>
    </row>
    <row r="18" spans="1:6" ht="12.75">
      <c r="A18" s="2" t="s">
        <v>55</v>
      </c>
      <c r="B18" s="3"/>
      <c r="C18" s="6">
        <v>104525</v>
      </c>
      <c r="D18" s="6">
        <v>104525</v>
      </c>
      <c r="E18" s="6">
        <v>104525</v>
      </c>
      <c r="F18" s="26">
        <f t="shared" si="0"/>
        <v>1</v>
      </c>
    </row>
    <row r="19" spans="1:6" ht="12.75">
      <c r="A19" s="2" t="s">
        <v>56</v>
      </c>
      <c r="B19" s="3"/>
      <c r="C19" s="6">
        <v>75353</v>
      </c>
      <c r="D19" s="6">
        <v>77595</v>
      </c>
      <c r="E19" s="6">
        <v>77595</v>
      </c>
      <c r="F19" s="26">
        <f t="shared" si="0"/>
        <v>1</v>
      </c>
    </row>
    <row r="20" spans="1:6" ht="12.75">
      <c r="A20" s="2" t="s">
        <v>57</v>
      </c>
      <c r="B20" s="3"/>
      <c r="C20" s="6">
        <v>30396</v>
      </c>
      <c r="D20" s="6">
        <v>29779</v>
      </c>
      <c r="E20" s="6">
        <v>29779</v>
      </c>
      <c r="F20" s="26">
        <f t="shared" si="0"/>
        <v>1</v>
      </c>
    </row>
    <row r="21" spans="1:6" ht="12.75">
      <c r="A21" s="2" t="s">
        <v>58</v>
      </c>
      <c r="B21" s="3"/>
      <c r="C21" s="6">
        <v>3835</v>
      </c>
      <c r="D21" s="6">
        <v>3980</v>
      </c>
      <c r="E21" s="6">
        <v>3980</v>
      </c>
      <c r="F21" s="26">
        <f t="shared" si="0"/>
        <v>1</v>
      </c>
    </row>
    <row r="22" spans="1:6" ht="12.75">
      <c r="A22" s="14" t="s">
        <v>92</v>
      </c>
      <c r="B22" s="3"/>
      <c r="C22" s="6"/>
      <c r="D22" s="6">
        <v>34604</v>
      </c>
      <c r="E22" s="6">
        <v>34604</v>
      </c>
      <c r="F22" s="26">
        <f t="shared" si="0"/>
        <v>1</v>
      </c>
    </row>
    <row r="23" spans="1:6" ht="12.75">
      <c r="A23" s="12" t="s">
        <v>6</v>
      </c>
      <c r="B23" s="3"/>
      <c r="C23" s="13">
        <f>SUM(C18:C22)</f>
        <v>214109</v>
      </c>
      <c r="D23" s="13">
        <f>SUM(D18:D22)</f>
        <v>250483</v>
      </c>
      <c r="E23" s="13">
        <f>SUM(E18:E22)</f>
        <v>250483</v>
      </c>
      <c r="F23" s="31">
        <f t="shared" si="0"/>
        <v>1</v>
      </c>
    </row>
    <row r="24" spans="1:6" ht="12.75">
      <c r="A24" s="12" t="s">
        <v>7</v>
      </c>
      <c r="B24" s="3"/>
      <c r="C24" s="6"/>
      <c r="D24" s="3"/>
      <c r="E24" s="6"/>
      <c r="F24" s="26"/>
    </row>
    <row r="25" spans="1:6" ht="12.75">
      <c r="A25" s="2" t="s">
        <v>44</v>
      </c>
      <c r="B25" s="3"/>
      <c r="C25" s="6">
        <v>6126</v>
      </c>
      <c r="D25" s="6">
        <v>6621</v>
      </c>
      <c r="E25" s="6">
        <v>6621</v>
      </c>
      <c r="F25" s="26">
        <f t="shared" si="0"/>
        <v>1</v>
      </c>
    </row>
    <row r="26" spans="1:6" ht="12.75">
      <c r="A26" s="2" t="s">
        <v>89</v>
      </c>
      <c r="B26" s="3"/>
      <c r="C26" s="6">
        <v>4300</v>
      </c>
      <c r="D26" s="6">
        <v>4300</v>
      </c>
      <c r="E26" s="6">
        <v>2865</v>
      </c>
      <c r="F26" s="26">
        <f t="shared" si="0"/>
        <v>0.6662790697674419</v>
      </c>
    </row>
    <row r="27" spans="1:6" ht="12.75">
      <c r="A27" s="16" t="s">
        <v>93</v>
      </c>
      <c r="B27" s="3"/>
      <c r="C27" s="6">
        <v>86300</v>
      </c>
      <c r="D27" s="6">
        <v>86300</v>
      </c>
      <c r="E27" s="6">
        <v>68699</v>
      </c>
      <c r="F27" s="26">
        <f t="shared" si="0"/>
        <v>0.7960486674391657</v>
      </c>
    </row>
    <row r="28" spans="1:9" ht="12.75">
      <c r="A28" s="2" t="s">
        <v>8</v>
      </c>
      <c r="B28" s="3"/>
      <c r="C28" s="6">
        <v>4749</v>
      </c>
      <c r="D28" s="6">
        <v>19160</v>
      </c>
      <c r="E28" s="6">
        <v>21812</v>
      </c>
      <c r="F28" s="26">
        <f t="shared" si="0"/>
        <v>1.1384133611691023</v>
      </c>
      <c r="H28" s="34"/>
      <c r="I28" s="34"/>
    </row>
    <row r="29" spans="1:6" ht="12.75">
      <c r="A29" s="12" t="s">
        <v>9</v>
      </c>
      <c r="B29" s="10"/>
      <c r="C29" s="15">
        <f>SUM(C25:C28)</f>
        <v>101475</v>
      </c>
      <c r="D29" s="15">
        <f>SUM(D25:D28)</f>
        <v>116381</v>
      </c>
      <c r="E29" s="15">
        <f>SUM(E25:E28)</f>
        <v>99997</v>
      </c>
      <c r="F29" s="31">
        <f t="shared" si="0"/>
        <v>0.8592210068653818</v>
      </c>
    </row>
    <row r="30" spans="1:6" ht="3.75" customHeight="1">
      <c r="A30" s="3"/>
      <c r="B30" s="3"/>
      <c r="C30" s="6"/>
      <c r="D30" s="3"/>
      <c r="E30" s="6"/>
      <c r="F30" s="31"/>
    </row>
    <row r="31" spans="1:6" ht="12.75">
      <c r="A31" s="12" t="s">
        <v>34</v>
      </c>
      <c r="B31" s="3"/>
      <c r="C31" s="6"/>
      <c r="D31" s="3"/>
      <c r="E31" s="6"/>
      <c r="F31" s="31"/>
    </row>
    <row r="32" spans="1:6" ht="12.75">
      <c r="A32" s="2" t="s">
        <v>112</v>
      </c>
      <c r="B32" s="3"/>
      <c r="C32" s="6">
        <v>10000</v>
      </c>
      <c r="D32" s="6"/>
      <c r="E32" s="6"/>
      <c r="F32" s="32"/>
    </row>
    <row r="33" spans="1:6" ht="12.75">
      <c r="A33" s="2" t="s">
        <v>130</v>
      </c>
      <c r="B33" s="3"/>
      <c r="C33" s="6"/>
      <c r="D33" s="6"/>
      <c r="E33" s="6">
        <v>2535</v>
      </c>
      <c r="F33" s="32"/>
    </row>
    <row r="34" spans="1:6" ht="6.75" customHeight="1">
      <c r="A34" s="2"/>
      <c r="B34" s="3"/>
      <c r="C34" s="6"/>
      <c r="D34" s="6"/>
      <c r="E34" s="6"/>
      <c r="F34" s="31"/>
    </row>
    <row r="35" spans="1:6" ht="12.75">
      <c r="A35" s="12" t="s">
        <v>35</v>
      </c>
      <c r="B35" s="10"/>
      <c r="C35" s="15">
        <f>SUM(C32:C34)</f>
        <v>10000</v>
      </c>
      <c r="D35" s="15">
        <f>SUM(D32:D34)</f>
        <v>0</v>
      </c>
      <c r="E35" s="15">
        <f>SUM(E32:E34)</f>
        <v>2535</v>
      </c>
      <c r="F35" s="31"/>
    </row>
    <row r="36" spans="1:6" ht="6" customHeight="1">
      <c r="A36" s="12"/>
      <c r="B36" s="10"/>
      <c r="C36" s="6"/>
      <c r="D36" s="6"/>
      <c r="E36" s="6"/>
      <c r="F36" s="31"/>
    </row>
    <row r="37" spans="1:6" ht="12.75">
      <c r="A37" s="12" t="s">
        <v>32</v>
      </c>
      <c r="B37" s="10"/>
      <c r="C37" s="6">
        <v>21724</v>
      </c>
      <c r="D37" s="6">
        <v>88476</v>
      </c>
      <c r="E37" s="6">
        <v>88476</v>
      </c>
      <c r="F37" s="31">
        <f t="shared" si="0"/>
        <v>1</v>
      </c>
    </row>
    <row r="38" spans="1:6" ht="12.75">
      <c r="A38" s="17" t="s">
        <v>106</v>
      </c>
      <c r="B38" s="10"/>
      <c r="C38" s="6"/>
      <c r="D38" s="6"/>
      <c r="E38" s="6">
        <v>8375</v>
      </c>
      <c r="F38" s="31"/>
    </row>
    <row r="39" spans="1:6" ht="12.75">
      <c r="A39" s="17" t="s">
        <v>105</v>
      </c>
      <c r="B39" s="10"/>
      <c r="C39" s="6"/>
      <c r="D39" s="6">
        <v>4209</v>
      </c>
      <c r="E39" s="6">
        <v>4332</v>
      </c>
      <c r="F39" s="31">
        <f t="shared" si="0"/>
        <v>1.029223093371347</v>
      </c>
    </row>
    <row r="40" spans="1:6" ht="12.75">
      <c r="A40" s="8" t="s">
        <v>110</v>
      </c>
      <c r="B40" s="10"/>
      <c r="C40" s="15">
        <f>C35+C29+C23+C16+C11+C37+C38+C39</f>
        <v>455508</v>
      </c>
      <c r="D40" s="15">
        <f>D35+D29+D23+D16+D11+D37+D38+D39</f>
        <v>570169</v>
      </c>
      <c r="E40" s="15">
        <f>E35+E29+E23+E16+E11+E37+E38+E39</f>
        <v>563004</v>
      </c>
      <c r="F40" s="31">
        <f t="shared" si="0"/>
        <v>0.9874335504034769</v>
      </c>
    </row>
    <row r="41" spans="1:6" ht="12.75">
      <c r="A41" s="12"/>
      <c r="B41" s="10"/>
      <c r="C41" s="6"/>
      <c r="D41" s="3"/>
      <c r="E41" s="6"/>
      <c r="F41" s="31"/>
    </row>
    <row r="42" spans="1:6" ht="12.75">
      <c r="A42" s="12" t="s">
        <v>28</v>
      </c>
      <c r="B42" s="3"/>
      <c r="C42" s="6"/>
      <c r="D42" s="3"/>
      <c r="E42" s="6"/>
      <c r="F42" s="31"/>
    </row>
    <row r="43" spans="1:6" ht="12.75">
      <c r="A43" s="2" t="s">
        <v>10</v>
      </c>
      <c r="B43" s="3"/>
      <c r="C43" s="6"/>
      <c r="D43" s="3"/>
      <c r="E43" s="6">
        <v>3021</v>
      </c>
      <c r="F43" s="31"/>
    </row>
    <row r="44" spans="1:6" ht="12.75">
      <c r="A44" s="2" t="s">
        <v>11</v>
      </c>
      <c r="B44" s="3"/>
      <c r="C44" s="6">
        <v>400</v>
      </c>
      <c r="D44" s="6">
        <v>400</v>
      </c>
      <c r="E44" s="6">
        <v>561</v>
      </c>
      <c r="F44" s="32">
        <f t="shared" si="0"/>
        <v>1.4025</v>
      </c>
    </row>
    <row r="45" spans="1:6" ht="12.75">
      <c r="A45" s="2" t="s">
        <v>12</v>
      </c>
      <c r="B45" s="3"/>
      <c r="C45" s="6"/>
      <c r="D45" s="6"/>
      <c r="E45" s="6">
        <v>2588</v>
      </c>
      <c r="F45" s="32"/>
    </row>
    <row r="46" spans="1:6" ht="12.75">
      <c r="A46" s="2" t="s">
        <v>33</v>
      </c>
      <c r="B46" s="3"/>
      <c r="C46" s="6">
        <v>10000</v>
      </c>
      <c r="D46" s="6">
        <v>10000</v>
      </c>
      <c r="E46" s="6">
        <v>3064</v>
      </c>
      <c r="F46" s="32">
        <f t="shared" si="0"/>
        <v>0.3064</v>
      </c>
    </row>
    <row r="47" spans="1:6" ht="12.75">
      <c r="A47" s="7" t="s">
        <v>37</v>
      </c>
      <c r="B47" s="3"/>
      <c r="C47" s="5">
        <f>SUM(C43:C46)</f>
        <v>10400</v>
      </c>
      <c r="D47" s="5">
        <f>SUM(D43:D46)</f>
        <v>10400</v>
      </c>
      <c r="E47" s="5">
        <f>SUM(E43:E46)</f>
        <v>9234</v>
      </c>
      <c r="F47" s="31">
        <f t="shared" si="0"/>
        <v>0.8878846153846154</v>
      </c>
    </row>
    <row r="48" spans="1:6" ht="12.75">
      <c r="A48" s="2" t="s">
        <v>36</v>
      </c>
      <c r="B48" s="3"/>
      <c r="C48" s="6">
        <v>37093</v>
      </c>
      <c r="D48" s="6">
        <v>39545</v>
      </c>
      <c r="E48" s="6">
        <v>30282</v>
      </c>
      <c r="F48" s="32">
        <f t="shared" si="0"/>
        <v>0.7657605259830573</v>
      </c>
    </row>
    <row r="49" spans="1:6" ht="12.75">
      <c r="A49" s="16" t="s">
        <v>107</v>
      </c>
      <c r="B49" s="3"/>
      <c r="C49" s="6"/>
      <c r="D49" s="6">
        <v>1217</v>
      </c>
      <c r="E49" s="6">
        <v>1217</v>
      </c>
      <c r="F49" s="31">
        <f t="shared" si="0"/>
        <v>1</v>
      </c>
    </row>
    <row r="50" spans="1:6" ht="12.75">
      <c r="A50" s="14"/>
      <c r="B50" s="3"/>
      <c r="C50" s="6"/>
      <c r="D50" s="6"/>
      <c r="E50" s="6"/>
      <c r="F50" s="31"/>
    </row>
    <row r="51" spans="1:6" ht="12.75">
      <c r="A51" s="8" t="s">
        <v>100</v>
      </c>
      <c r="B51" s="10"/>
      <c r="C51" s="15">
        <f>SUM(C47:C50)</f>
        <v>47493</v>
      </c>
      <c r="D51" s="15">
        <f>SUM(D47:D50)</f>
        <v>51162</v>
      </c>
      <c r="E51" s="15">
        <f>SUM(E47:E50)</f>
        <v>40733</v>
      </c>
      <c r="F51" s="31">
        <f t="shared" si="0"/>
        <v>0.7961573042492475</v>
      </c>
    </row>
    <row r="52" spans="1:6" ht="12.75">
      <c r="A52" s="3"/>
      <c r="B52" s="3"/>
      <c r="C52" s="6"/>
      <c r="D52" s="3"/>
      <c r="E52" s="6"/>
      <c r="F52" s="31"/>
    </row>
    <row r="53" spans="1:6" ht="12.75">
      <c r="A53" s="12" t="s">
        <v>69</v>
      </c>
      <c r="B53" s="3"/>
      <c r="C53" s="6"/>
      <c r="D53" s="3"/>
      <c r="E53" s="6"/>
      <c r="F53" s="31"/>
    </row>
    <row r="54" spans="1:6" ht="12.75">
      <c r="A54" s="2" t="s">
        <v>53</v>
      </c>
      <c r="B54" s="3"/>
      <c r="C54" s="6">
        <v>1000</v>
      </c>
      <c r="D54" s="6">
        <v>2960</v>
      </c>
      <c r="E54" s="6">
        <v>4111</v>
      </c>
      <c r="F54" s="32">
        <f t="shared" si="0"/>
        <v>1.3888513513513514</v>
      </c>
    </row>
    <row r="55" spans="1:6" ht="12.75">
      <c r="A55" s="2" t="s">
        <v>38</v>
      </c>
      <c r="B55" s="3"/>
      <c r="C55" s="6">
        <v>10335</v>
      </c>
      <c r="D55" s="6">
        <v>12234</v>
      </c>
      <c r="E55" s="6">
        <v>10485</v>
      </c>
      <c r="F55" s="32">
        <f t="shared" si="0"/>
        <v>0.8570377636096126</v>
      </c>
    </row>
    <row r="56" spans="1:6" ht="12.75">
      <c r="A56" s="2" t="s">
        <v>39</v>
      </c>
      <c r="B56" s="3"/>
      <c r="C56" s="6"/>
      <c r="D56" s="6">
        <v>5342</v>
      </c>
      <c r="E56" s="6">
        <v>5356</v>
      </c>
      <c r="F56" s="32">
        <f t="shared" si="0"/>
        <v>1.002620741295395</v>
      </c>
    </row>
    <row r="57" spans="1:6" ht="12.75">
      <c r="A57" s="16" t="s">
        <v>107</v>
      </c>
      <c r="B57" s="3"/>
      <c r="C57" s="6"/>
      <c r="D57" s="6">
        <v>318</v>
      </c>
      <c r="E57" s="6">
        <v>318</v>
      </c>
      <c r="F57" s="32">
        <f t="shared" si="0"/>
        <v>1</v>
      </c>
    </row>
    <row r="58" spans="1:6" ht="12.75">
      <c r="A58" s="17" t="s">
        <v>13</v>
      </c>
      <c r="B58" s="3"/>
      <c r="C58" s="18">
        <f>SUM(C54:C57)</f>
        <v>11335</v>
      </c>
      <c r="D58" s="18">
        <f>SUM(D54:D57)</f>
        <v>20854</v>
      </c>
      <c r="E58" s="18">
        <f>SUM(E54:E57)</f>
        <v>20270</v>
      </c>
      <c r="F58" s="31">
        <f t="shared" si="0"/>
        <v>0.9719957801860555</v>
      </c>
    </row>
    <row r="59" spans="1:6" ht="12.75">
      <c r="A59" s="17"/>
      <c r="B59" s="3"/>
      <c r="C59" s="22"/>
      <c r="D59" s="3"/>
      <c r="E59" s="22"/>
      <c r="F59" s="25" t="s">
        <v>14</v>
      </c>
    </row>
    <row r="60" spans="1:6" ht="12.75">
      <c r="A60" s="17"/>
      <c r="B60" s="3"/>
      <c r="C60" s="18"/>
      <c r="D60" s="3"/>
      <c r="E60" s="3"/>
      <c r="F60" s="26"/>
    </row>
    <row r="61" spans="1:6" ht="12.75">
      <c r="A61" s="3"/>
      <c r="B61" s="3"/>
      <c r="C61" s="11" t="s">
        <v>104</v>
      </c>
      <c r="D61" s="24" t="s">
        <v>104</v>
      </c>
      <c r="E61" s="24" t="s">
        <v>104</v>
      </c>
      <c r="F61" s="27" t="s">
        <v>128</v>
      </c>
    </row>
    <row r="62" spans="1:6" ht="12.75">
      <c r="A62" s="8" t="s">
        <v>1</v>
      </c>
      <c r="B62" s="9"/>
      <c r="C62" s="24" t="s">
        <v>109</v>
      </c>
      <c r="D62" s="24" t="s">
        <v>126</v>
      </c>
      <c r="E62" s="24" t="s">
        <v>127</v>
      </c>
      <c r="F62" s="27" t="s">
        <v>129</v>
      </c>
    </row>
    <row r="63" spans="1:6" ht="12.75">
      <c r="A63" s="17"/>
      <c r="B63" s="3"/>
      <c r="C63" s="18"/>
      <c r="D63" s="3"/>
      <c r="E63" s="38" t="s">
        <v>153</v>
      </c>
      <c r="F63" s="26"/>
    </row>
    <row r="64" spans="1:6" ht="11.25" customHeight="1">
      <c r="A64" s="2"/>
      <c r="B64" s="3"/>
      <c r="C64" s="6"/>
      <c r="D64" s="3"/>
      <c r="E64" s="30"/>
      <c r="F64" s="26"/>
    </row>
    <row r="65" spans="1:6" ht="12.75">
      <c r="A65" s="8" t="s">
        <v>70</v>
      </c>
      <c r="B65" s="3"/>
      <c r="C65" s="6"/>
      <c r="D65" s="3"/>
      <c r="E65" s="33"/>
      <c r="F65" s="26"/>
    </row>
    <row r="66" spans="1:6" ht="12.75">
      <c r="A66" s="8"/>
      <c r="B66" s="3"/>
      <c r="C66" s="6"/>
      <c r="D66" s="3"/>
      <c r="E66" s="33"/>
      <c r="F66" s="26"/>
    </row>
    <row r="67" spans="1:6" ht="12.75">
      <c r="A67" s="2" t="s">
        <v>47</v>
      </c>
      <c r="B67" s="3"/>
      <c r="C67" s="6"/>
      <c r="D67" s="3"/>
      <c r="E67" s="33"/>
      <c r="F67" s="26"/>
    </row>
    <row r="68" spans="1:6" ht="12.75">
      <c r="A68" s="2" t="s">
        <v>73</v>
      </c>
      <c r="B68" s="3"/>
      <c r="C68" s="6"/>
      <c r="D68" s="3"/>
      <c r="E68" s="33">
        <v>303</v>
      </c>
      <c r="F68" s="26"/>
    </row>
    <row r="69" spans="1:6" ht="12.75">
      <c r="A69" s="2" t="s">
        <v>36</v>
      </c>
      <c r="B69" s="3"/>
      <c r="C69" s="6">
        <v>69575</v>
      </c>
      <c r="D69" s="6">
        <v>69868</v>
      </c>
      <c r="E69" s="33">
        <v>69104</v>
      </c>
      <c r="F69" s="26">
        <f>E69/D69</f>
        <v>0.989065094177592</v>
      </c>
    </row>
    <row r="70" spans="1:6" ht="12.75">
      <c r="A70" s="16" t="s">
        <v>107</v>
      </c>
      <c r="B70" s="3"/>
      <c r="C70" s="6"/>
      <c r="D70" s="6">
        <v>5452</v>
      </c>
      <c r="E70" s="33">
        <v>5452</v>
      </c>
      <c r="F70" s="26">
        <f>E70/D70</f>
        <v>1</v>
      </c>
    </row>
    <row r="71" spans="1:6" ht="12.75">
      <c r="A71" s="2" t="s">
        <v>43</v>
      </c>
      <c r="B71" s="3"/>
      <c r="C71" s="6">
        <v>5898</v>
      </c>
      <c r="D71" s="6">
        <v>6536</v>
      </c>
      <c r="E71" s="33">
        <v>5995</v>
      </c>
      <c r="F71" s="26">
        <f aca="true" t="shared" si="1" ref="F71:F80">E71/D71</f>
        <v>0.9172276621787026</v>
      </c>
    </row>
    <row r="72" spans="1:6" ht="12.75">
      <c r="A72" s="8" t="s">
        <v>48</v>
      </c>
      <c r="B72" s="3"/>
      <c r="C72" s="18">
        <f>SUM(C68:C71)</f>
        <v>75473</v>
      </c>
      <c r="D72" s="18">
        <f>SUM(D68:D71)</f>
        <v>81856</v>
      </c>
      <c r="E72" s="18">
        <f>SUM(E68:E71)</f>
        <v>80854</v>
      </c>
      <c r="F72" s="26">
        <f t="shared" si="1"/>
        <v>0.9877589913995309</v>
      </c>
    </row>
    <row r="73" spans="1:6" ht="8.25" customHeight="1">
      <c r="A73" s="3"/>
      <c r="B73" s="3"/>
      <c r="C73" s="6"/>
      <c r="D73" s="6"/>
      <c r="E73" s="30"/>
      <c r="F73" s="26"/>
    </row>
    <row r="74" spans="1:6" ht="12.75">
      <c r="A74" s="2" t="s">
        <v>49</v>
      </c>
      <c r="B74" s="3"/>
      <c r="C74" s="6"/>
      <c r="D74" s="6"/>
      <c r="E74" s="30"/>
      <c r="F74" s="26"/>
    </row>
    <row r="75" spans="1:6" ht="12.75">
      <c r="A75" s="2" t="s">
        <v>36</v>
      </c>
      <c r="B75" s="3"/>
      <c r="C75" s="6">
        <v>12870</v>
      </c>
      <c r="D75" s="6">
        <v>13184</v>
      </c>
      <c r="E75" s="30">
        <v>13184</v>
      </c>
      <c r="F75" s="26">
        <f t="shared" si="1"/>
        <v>1</v>
      </c>
    </row>
    <row r="76" spans="1:6" ht="12.75">
      <c r="A76" s="16" t="s">
        <v>107</v>
      </c>
      <c r="B76" s="3"/>
      <c r="C76" s="6"/>
      <c r="D76" s="6">
        <v>239</v>
      </c>
      <c r="E76" s="30">
        <v>239</v>
      </c>
      <c r="F76" s="26">
        <f t="shared" si="1"/>
        <v>1</v>
      </c>
    </row>
    <row r="77" spans="1:6" ht="12.75">
      <c r="A77" s="2" t="s">
        <v>43</v>
      </c>
      <c r="B77" s="3"/>
      <c r="C77" s="6">
        <v>6165</v>
      </c>
      <c r="D77" s="6">
        <v>6111</v>
      </c>
      <c r="E77" s="30">
        <v>6111</v>
      </c>
      <c r="F77" s="26">
        <f t="shared" si="1"/>
        <v>1</v>
      </c>
    </row>
    <row r="78" spans="1:6" ht="12.75">
      <c r="A78" s="8" t="s">
        <v>50</v>
      </c>
      <c r="B78" s="3"/>
      <c r="C78" s="18">
        <f>SUM(C75:C77)</f>
        <v>19035</v>
      </c>
      <c r="D78" s="18">
        <f>SUM(D75:D77)</f>
        <v>19534</v>
      </c>
      <c r="E78" s="18">
        <f>SUM(E75:E77)</f>
        <v>19534</v>
      </c>
      <c r="F78" s="31">
        <f t="shared" si="1"/>
        <v>1</v>
      </c>
    </row>
    <row r="79" spans="1:6" ht="8.25" customHeight="1">
      <c r="A79" s="3"/>
      <c r="B79" s="3"/>
      <c r="C79" s="6"/>
      <c r="D79" s="6"/>
      <c r="E79" s="30"/>
      <c r="F79" s="31"/>
    </row>
    <row r="80" spans="1:6" ht="12.75">
      <c r="A80" s="8" t="s">
        <v>71</v>
      </c>
      <c r="B80" s="3"/>
      <c r="C80" s="18">
        <f>SUM(C72+C78)</f>
        <v>94508</v>
      </c>
      <c r="D80" s="18">
        <f>SUM(D72+D78)</f>
        <v>101390</v>
      </c>
      <c r="E80" s="18">
        <f>SUM(E72+E78)</f>
        <v>100388</v>
      </c>
      <c r="F80" s="31">
        <f t="shared" si="1"/>
        <v>0.9901173685767827</v>
      </c>
    </row>
    <row r="81" spans="1:6" ht="12.75">
      <c r="A81" s="3"/>
      <c r="B81" s="3"/>
      <c r="C81" s="6"/>
      <c r="D81" s="3"/>
      <c r="E81" s="30"/>
      <c r="F81" s="26"/>
    </row>
    <row r="82" spans="1:6" ht="12.75">
      <c r="A82" s="3"/>
      <c r="B82" s="3"/>
      <c r="C82" s="6"/>
      <c r="D82" s="3"/>
      <c r="E82" s="30"/>
      <c r="F82" s="26"/>
    </row>
    <row r="83" spans="1:6" ht="12.75">
      <c r="A83" s="12" t="s">
        <v>72</v>
      </c>
      <c r="B83" s="3"/>
      <c r="C83" s="18">
        <f>SUM(C58+C51+C40+C80)</f>
        <v>608844</v>
      </c>
      <c r="D83" s="18">
        <f>SUM(D58+D51+D40+D80)</f>
        <v>743575</v>
      </c>
      <c r="E83" s="18">
        <f>SUM(E58+E51+E40+E80)</f>
        <v>724395</v>
      </c>
      <c r="F83" s="31">
        <f>E83/D83</f>
        <v>0.9742056954577548</v>
      </c>
    </row>
    <row r="84" spans="1:6" ht="12.75">
      <c r="A84" s="3"/>
      <c r="B84" s="3" t="s">
        <v>79</v>
      </c>
      <c r="C84" s="6">
        <f>C75+C69+C55+C48</f>
        <v>129873</v>
      </c>
      <c r="D84" s="6">
        <f>D75+D69+D55+D48</f>
        <v>134831</v>
      </c>
      <c r="E84" s="6">
        <f>E75+E69+E55+E48</f>
        <v>123055</v>
      </c>
      <c r="F84" s="32">
        <f>E84/D84</f>
        <v>0.9126610349252027</v>
      </c>
    </row>
    <row r="85" spans="1:6" ht="12.75">
      <c r="A85" s="3"/>
      <c r="B85" s="21" t="s">
        <v>113</v>
      </c>
      <c r="C85" s="6">
        <f>C35+C37+C38</f>
        <v>31724</v>
      </c>
      <c r="D85" s="6">
        <f>D35+D37+D38</f>
        <v>88476</v>
      </c>
      <c r="E85" s="6">
        <f>E32+E37+E38</f>
        <v>96851</v>
      </c>
      <c r="F85" s="32">
        <f>E85/D85</f>
        <v>1.0946584384465843</v>
      </c>
    </row>
    <row r="86" spans="1:6" ht="12.75">
      <c r="A86" s="19" t="s">
        <v>101</v>
      </c>
      <c r="B86" s="3"/>
      <c r="C86" s="5">
        <f>C83-C84-C85</f>
        <v>447247</v>
      </c>
      <c r="D86" s="5">
        <f>D83-D84-D85</f>
        <v>520268</v>
      </c>
      <c r="E86" s="5">
        <f>E83-E84-E85</f>
        <v>504489</v>
      </c>
      <c r="F86" s="31">
        <f>E86/D86</f>
        <v>0.9696714001245512</v>
      </c>
    </row>
    <row r="87" spans="1:6" ht="13.5" customHeight="1">
      <c r="A87" s="19"/>
      <c r="B87" s="3"/>
      <c r="C87" s="6"/>
      <c r="D87" s="3"/>
      <c r="E87" s="30"/>
      <c r="F87" s="26"/>
    </row>
    <row r="88" spans="1:6" ht="13.5" customHeight="1">
      <c r="A88" s="19"/>
      <c r="B88" s="3"/>
      <c r="C88" s="6"/>
      <c r="D88" s="3"/>
      <c r="E88" s="30"/>
      <c r="F88" s="26"/>
    </row>
    <row r="89" spans="1:6" ht="13.5" customHeight="1">
      <c r="A89" s="19"/>
      <c r="B89" s="3"/>
      <c r="C89" s="6"/>
      <c r="D89" s="3"/>
      <c r="E89" s="30"/>
      <c r="F89" s="26"/>
    </row>
    <row r="90" spans="1:6" ht="13.5" customHeight="1">
      <c r="A90" s="19"/>
      <c r="B90" s="3"/>
      <c r="C90" s="6"/>
      <c r="D90" s="3"/>
      <c r="E90" s="30"/>
      <c r="F90" s="26"/>
    </row>
    <row r="91" spans="1:6" ht="13.5" customHeight="1">
      <c r="A91" s="19"/>
      <c r="B91" s="3"/>
      <c r="C91" s="6"/>
      <c r="D91" s="3"/>
      <c r="E91" s="30"/>
      <c r="F91" s="26"/>
    </row>
    <row r="92" spans="1:6" ht="13.5" customHeight="1">
      <c r="A92" s="19"/>
      <c r="B92" s="3"/>
      <c r="C92" s="6"/>
      <c r="D92" s="3"/>
      <c r="E92" s="30"/>
      <c r="F92" s="26"/>
    </row>
    <row r="93" spans="1:6" ht="13.5" customHeight="1">
      <c r="A93" s="19"/>
      <c r="B93" s="3"/>
      <c r="C93" s="6"/>
      <c r="D93" s="3"/>
      <c r="E93" s="30"/>
      <c r="F93" s="26"/>
    </row>
    <row r="94" spans="1:6" ht="13.5" customHeight="1">
      <c r="A94" s="19"/>
      <c r="B94" s="3"/>
      <c r="C94" s="6"/>
      <c r="D94" s="3"/>
      <c r="E94" s="30"/>
      <c r="F94" s="26"/>
    </row>
    <row r="95" spans="1:6" ht="13.5" customHeight="1">
      <c r="A95" s="19"/>
      <c r="B95" s="3"/>
      <c r="C95" s="6"/>
      <c r="D95" s="3"/>
      <c r="E95" s="30"/>
      <c r="F95" s="26"/>
    </row>
    <row r="96" spans="1:6" ht="13.5" customHeight="1">
      <c r="A96" s="19"/>
      <c r="B96" s="3"/>
      <c r="C96" s="6"/>
      <c r="D96" s="3"/>
      <c r="E96" s="30"/>
      <c r="F96" s="26"/>
    </row>
    <row r="97" spans="1:6" ht="13.5" customHeight="1">
      <c r="A97" s="19"/>
      <c r="B97" s="3"/>
      <c r="C97" s="6"/>
      <c r="D97" s="3"/>
      <c r="E97" s="30"/>
      <c r="F97" s="26"/>
    </row>
    <row r="98" spans="1:6" ht="13.5" customHeight="1">
      <c r="A98" s="19"/>
      <c r="B98" s="3"/>
      <c r="C98" s="6"/>
      <c r="D98" s="3"/>
      <c r="E98" s="30"/>
      <c r="F98" s="26"/>
    </row>
    <row r="99" spans="1:6" ht="13.5" customHeight="1">
      <c r="A99" s="19"/>
      <c r="B99" s="3"/>
      <c r="C99" s="6"/>
      <c r="D99" s="3"/>
      <c r="E99" s="30"/>
      <c r="F99" s="26"/>
    </row>
    <row r="100" spans="1:6" ht="13.5" customHeight="1">
      <c r="A100" s="19"/>
      <c r="B100" s="3"/>
      <c r="C100" s="6"/>
      <c r="D100" s="3"/>
      <c r="E100" s="30"/>
      <c r="F100" s="26"/>
    </row>
    <row r="101" spans="1:6" ht="13.5" customHeight="1">
      <c r="A101" s="19"/>
      <c r="B101" s="3"/>
      <c r="C101" s="6"/>
      <c r="D101" s="3"/>
      <c r="E101" s="30"/>
      <c r="F101" s="26"/>
    </row>
    <row r="102" spans="1:6" ht="13.5" customHeight="1">
      <c r="A102" s="19"/>
      <c r="B102" s="3"/>
      <c r="C102" s="6"/>
      <c r="D102" s="3"/>
      <c r="E102" s="30"/>
      <c r="F102" s="26"/>
    </row>
    <row r="103" spans="1:6" ht="13.5" customHeight="1">
      <c r="A103" s="19"/>
      <c r="B103" s="3"/>
      <c r="C103" s="6"/>
      <c r="D103" s="3"/>
      <c r="E103" s="30"/>
      <c r="F103" s="26"/>
    </row>
    <row r="104" spans="1:6" ht="13.5" customHeight="1">
      <c r="A104" s="19"/>
      <c r="B104" s="3"/>
      <c r="C104" s="6"/>
      <c r="D104" s="3"/>
      <c r="E104" s="30"/>
      <c r="F104" s="26"/>
    </row>
    <row r="105" spans="1:6" ht="13.5" customHeight="1">
      <c r="A105" s="19"/>
      <c r="B105" s="3"/>
      <c r="C105" s="6"/>
      <c r="D105" s="3"/>
      <c r="E105" s="30"/>
      <c r="F105" s="26"/>
    </row>
    <row r="106" spans="1:6" ht="13.5" customHeight="1">
      <c r="A106" s="19"/>
      <c r="B106" s="3"/>
      <c r="C106" s="6"/>
      <c r="D106" s="3"/>
      <c r="E106" s="30"/>
      <c r="F106" s="26"/>
    </row>
    <row r="107" spans="1:6" ht="13.5" customHeight="1">
      <c r="A107" s="19"/>
      <c r="B107" s="3"/>
      <c r="C107" s="6"/>
      <c r="D107" s="3"/>
      <c r="E107" s="30"/>
      <c r="F107" s="26"/>
    </row>
    <row r="108" spans="1:6" ht="13.5" customHeight="1">
      <c r="A108" s="19"/>
      <c r="B108" s="3"/>
      <c r="C108" s="6"/>
      <c r="D108" s="3"/>
      <c r="E108" s="30"/>
      <c r="F108" s="26"/>
    </row>
    <row r="109" spans="1:6" ht="13.5" customHeight="1">
      <c r="A109" s="19"/>
      <c r="B109" s="3"/>
      <c r="C109" s="6"/>
      <c r="D109" s="3"/>
      <c r="E109" s="30"/>
      <c r="F109" s="26"/>
    </row>
    <row r="110" spans="1:6" ht="13.5" customHeight="1">
      <c r="A110" s="19"/>
      <c r="B110" s="3"/>
      <c r="C110" s="6"/>
      <c r="D110" s="3"/>
      <c r="E110" s="30"/>
      <c r="F110" s="26"/>
    </row>
    <row r="111" spans="1:6" ht="13.5" customHeight="1">
      <c r="A111" s="19"/>
      <c r="B111" s="3"/>
      <c r="C111" s="6"/>
      <c r="D111" s="3"/>
      <c r="E111" s="30"/>
      <c r="F111" s="26"/>
    </row>
    <row r="112" spans="1:6" ht="13.5" customHeight="1">
      <c r="A112" s="19"/>
      <c r="B112" s="3"/>
      <c r="C112" s="6"/>
      <c r="D112" s="3"/>
      <c r="E112" s="30"/>
      <c r="F112" s="26"/>
    </row>
    <row r="113" spans="1:6" ht="13.5" customHeight="1">
      <c r="A113" s="19"/>
      <c r="B113" s="3"/>
      <c r="C113" s="6"/>
      <c r="D113" s="3"/>
      <c r="E113" s="30"/>
      <c r="F113" s="26"/>
    </row>
    <row r="114" spans="1:6" ht="12.75">
      <c r="A114" s="3"/>
      <c r="B114" s="3"/>
      <c r="C114" s="22"/>
      <c r="D114" s="22"/>
      <c r="E114" s="21"/>
      <c r="F114" s="25" t="s">
        <v>162</v>
      </c>
    </row>
    <row r="115" spans="1:6" ht="12.75">
      <c r="A115" s="3"/>
      <c r="B115" s="12" t="s">
        <v>119</v>
      </c>
      <c r="C115" s="6"/>
      <c r="D115" s="3"/>
      <c r="E115" s="3"/>
      <c r="F115" s="26"/>
    </row>
    <row r="116" spans="1:6" ht="12.75">
      <c r="A116" s="3"/>
      <c r="B116" s="4" t="s">
        <v>45</v>
      </c>
      <c r="C116" s="6"/>
      <c r="D116" s="3"/>
      <c r="E116" s="3"/>
      <c r="F116" s="26"/>
    </row>
    <row r="117" spans="1:6" ht="12.75">
      <c r="A117" s="3"/>
      <c r="B117" s="2" t="s">
        <v>0</v>
      </c>
      <c r="C117" s="22"/>
      <c r="D117" s="22"/>
      <c r="E117" s="3"/>
      <c r="F117" s="25" t="s">
        <v>14</v>
      </c>
    </row>
    <row r="118" spans="1:6" ht="12.75">
      <c r="A118" s="3"/>
      <c r="B118" s="3"/>
      <c r="C118" s="11" t="s">
        <v>104</v>
      </c>
      <c r="D118" s="24" t="s">
        <v>104</v>
      </c>
      <c r="E118" s="24" t="s">
        <v>104</v>
      </c>
      <c r="F118" s="27" t="s">
        <v>128</v>
      </c>
    </row>
    <row r="119" spans="1:6" ht="12.75">
      <c r="A119" s="17" t="s">
        <v>15</v>
      </c>
      <c r="B119" s="3"/>
      <c r="C119" s="24" t="s">
        <v>109</v>
      </c>
      <c r="D119" s="24" t="s">
        <v>126</v>
      </c>
      <c r="E119" s="24" t="s">
        <v>127</v>
      </c>
      <c r="F119" s="27" t="s">
        <v>129</v>
      </c>
    </row>
    <row r="120" spans="1:6" ht="12.75">
      <c r="A120" s="12" t="s">
        <v>151</v>
      </c>
      <c r="B120" s="3"/>
      <c r="C120" s="6"/>
      <c r="D120" s="6"/>
      <c r="E120" s="38" t="s">
        <v>153</v>
      </c>
      <c r="F120" s="26"/>
    </row>
    <row r="121" spans="1:6" ht="12.75">
      <c r="A121" s="7" t="s">
        <v>150</v>
      </c>
      <c r="B121" s="3"/>
      <c r="C121" s="6"/>
      <c r="D121" s="6"/>
      <c r="E121" s="6"/>
      <c r="F121" s="26"/>
    </row>
    <row r="122" spans="1:12" ht="12.75">
      <c r="A122" s="7" t="s">
        <v>23</v>
      </c>
      <c r="B122" s="3"/>
      <c r="C122" s="6">
        <v>13340</v>
      </c>
      <c r="D122" s="6">
        <v>14340</v>
      </c>
      <c r="E122" s="6">
        <v>14435</v>
      </c>
      <c r="F122" s="26">
        <f>E122/D122</f>
        <v>1.0066248256624826</v>
      </c>
      <c r="H122" s="34">
        <f>E122</f>
        <v>14435</v>
      </c>
      <c r="I122" s="36"/>
      <c r="J122" s="36"/>
      <c r="K122" s="36"/>
      <c r="L122" s="36"/>
    </row>
    <row r="123" spans="1:12" ht="12.75">
      <c r="A123" s="7" t="s">
        <v>24</v>
      </c>
      <c r="B123" s="3"/>
      <c r="C123" s="6">
        <v>3615</v>
      </c>
      <c r="D123" s="6">
        <v>4115</v>
      </c>
      <c r="E123" s="6">
        <v>4126</v>
      </c>
      <c r="F123" s="26">
        <f aca="true" t="shared" si="2" ref="F123:F190">E123/D123</f>
        <v>1.0026731470230863</v>
      </c>
      <c r="H123" s="34"/>
      <c r="I123" s="37">
        <f>E123</f>
        <v>4126</v>
      </c>
      <c r="J123" s="36"/>
      <c r="K123" s="36"/>
      <c r="L123" s="36"/>
    </row>
    <row r="124" spans="1:15" ht="12.75">
      <c r="A124" s="7" t="s">
        <v>25</v>
      </c>
      <c r="B124" s="3"/>
      <c r="C124" s="6">
        <v>46244</v>
      </c>
      <c r="D124" s="6">
        <v>59244</v>
      </c>
      <c r="E124" s="6">
        <v>46064</v>
      </c>
      <c r="F124" s="26">
        <f t="shared" si="2"/>
        <v>0.7775302140301128</v>
      </c>
      <c r="H124" s="34"/>
      <c r="I124" s="34"/>
      <c r="J124" s="34">
        <f>E124</f>
        <v>46064</v>
      </c>
      <c r="K124" s="36"/>
      <c r="L124" s="37"/>
      <c r="O124">
        <v>46444</v>
      </c>
    </row>
    <row r="125" spans="1:6" ht="12.75">
      <c r="A125" s="7" t="s">
        <v>63</v>
      </c>
      <c r="B125" s="3"/>
      <c r="C125" s="6"/>
      <c r="D125" s="6"/>
      <c r="E125" s="6"/>
      <c r="F125" s="26"/>
    </row>
    <row r="126" spans="1:11" ht="12.75">
      <c r="A126" s="7"/>
      <c r="B126" s="3" t="s">
        <v>84</v>
      </c>
      <c r="C126" s="6">
        <v>79229</v>
      </c>
      <c r="D126" s="6">
        <v>79512</v>
      </c>
      <c r="E126" s="6">
        <v>72045</v>
      </c>
      <c r="F126" s="26">
        <f t="shared" si="2"/>
        <v>0.9060896468457591</v>
      </c>
      <c r="K126" s="1">
        <f>E126</f>
        <v>72045</v>
      </c>
    </row>
    <row r="127" spans="1:11" ht="12.75">
      <c r="A127" s="7"/>
      <c r="B127" s="3" t="s">
        <v>86</v>
      </c>
      <c r="C127" s="6">
        <v>4749</v>
      </c>
      <c r="D127" s="6">
        <v>4749</v>
      </c>
      <c r="E127" s="6">
        <v>4749</v>
      </c>
      <c r="F127" s="26">
        <f t="shared" si="2"/>
        <v>1</v>
      </c>
      <c r="K127" s="1">
        <f>E127</f>
        <v>4749</v>
      </c>
    </row>
    <row r="128" spans="1:11" ht="12.75">
      <c r="A128" s="7"/>
      <c r="B128" s="3" t="s">
        <v>94</v>
      </c>
      <c r="C128" s="6"/>
      <c r="D128" s="6">
        <v>2624</v>
      </c>
      <c r="E128" s="6">
        <v>2515</v>
      </c>
      <c r="F128" s="26">
        <f t="shared" si="2"/>
        <v>0.9584603658536586</v>
      </c>
      <c r="K128" s="1">
        <f>E128</f>
        <v>2515</v>
      </c>
    </row>
    <row r="129" spans="1:6" ht="12.75">
      <c r="A129" s="7" t="s">
        <v>64</v>
      </c>
      <c r="B129" s="3"/>
      <c r="C129" s="6"/>
      <c r="D129" s="6"/>
      <c r="E129" s="6"/>
      <c r="F129" s="26"/>
    </row>
    <row r="130" spans="1:11" ht="12.75">
      <c r="A130" s="7"/>
      <c r="B130" s="3" t="s">
        <v>85</v>
      </c>
      <c r="C130" s="6">
        <v>3000</v>
      </c>
      <c r="D130" s="6">
        <v>4429</v>
      </c>
      <c r="E130" s="6">
        <v>4549</v>
      </c>
      <c r="F130" s="26">
        <f t="shared" si="2"/>
        <v>1.0270941521788215</v>
      </c>
      <c r="K130" s="1">
        <f>E130</f>
        <v>4549</v>
      </c>
    </row>
    <row r="131" spans="1:11" ht="12.75">
      <c r="A131" s="7"/>
      <c r="B131" s="3" t="s">
        <v>94</v>
      </c>
      <c r="C131" s="6">
        <v>3150</v>
      </c>
      <c r="D131" s="6">
        <v>4950</v>
      </c>
      <c r="E131" s="6">
        <v>7798</v>
      </c>
      <c r="F131" s="26">
        <f t="shared" si="2"/>
        <v>1.5753535353535353</v>
      </c>
      <c r="H131" s="34"/>
      <c r="I131" s="34"/>
      <c r="J131" s="34"/>
      <c r="K131" s="35">
        <f>E131</f>
        <v>7798</v>
      </c>
    </row>
    <row r="132" spans="1:10" ht="12.75">
      <c r="A132" s="7" t="s">
        <v>121</v>
      </c>
      <c r="B132" s="3"/>
      <c r="C132" s="6">
        <v>5700</v>
      </c>
      <c r="D132" s="6">
        <v>5700</v>
      </c>
      <c r="E132" s="6">
        <v>2823</v>
      </c>
      <c r="F132" s="26">
        <f t="shared" si="2"/>
        <v>0.49526315789473685</v>
      </c>
      <c r="J132" s="1">
        <f>E132</f>
        <v>2823</v>
      </c>
    </row>
    <row r="133" spans="1:10" ht="12.75">
      <c r="A133" s="7" t="s">
        <v>120</v>
      </c>
      <c r="B133" s="3"/>
      <c r="C133" s="6">
        <v>1070</v>
      </c>
      <c r="D133" s="6">
        <v>1070</v>
      </c>
      <c r="E133" s="6">
        <v>855</v>
      </c>
      <c r="F133" s="26">
        <f t="shared" si="2"/>
        <v>0.7990654205607477</v>
      </c>
      <c r="J133" s="1">
        <f>E133</f>
        <v>855</v>
      </c>
    </row>
    <row r="134" spans="1:10" ht="12.75">
      <c r="A134" s="7" t="s">
        <v>122</v>
      </c>
      <c r="B134" s="3"/>
      <c r="C134" s="6">
        <v>175</v>
      </c>
      <c r="D134" s="6">
        <v>175</v>
      </c>
      <c r="E134" s="6">
        <v>254</v>
      </c>
      <c r="F134" s="26">
        <f t="shared" si="2"/>
        <v>1.4514285714285715</v>
      </c>
      <c r="J134" s="1">
        <f>E134</f>
        <v>254</v>
      </c>
    </row>
    <row r="135" spans="1:10" ht="12.75">
      <c r="A135" s="7" t="s">
        <v>123</v>
      </c>
      <c r="B135" s="3"/>
      <c r="C135" s="6">
        <v>4300</v>
      </c>
      <c r="D135" s="6">
        <v>4300</v>
      </c>
      <c r="E135" s="6">
        <v>2415</v>
      </c>
      <c r="F135" s="26">
        <f t="shared" si="2"/>
        <v>0.5616279069767441</v>
      </c>
      <c r="J135" s="1">
        <f>E135</f>
        <v>2415</v>
      </c>
    </row>
    <row r="136" spans="1:10" ht="12.75">
      <c r="A136" s="7" t="s">
        <v>146</v>
      </c>
      <c r="B136" s="3"/>
      <c r="C136" s="6"/>
      <c r="D136" s="6">
        <v>4609</v>
      </c>
      <c r="E136" s="6">
        <v>7851</v>
      </c>
      <c r="F136" s="26">
        <f t="shared" si="2"/>
        <v>1.70340637882404</v>
      </c>
      <c r="J136" s="1">
        <f>E136</f>
        <v>7851</v>
      </c>
    </row>
    <row r="137" spans="1:11" ht="12.75">
      <c r="A137" s="7" t="s">
        <v>147</v>
      </c>
      <c r="B137" s="3"/>
      <c r="C137" s="6"/>
      <c r="D137" s="6">
        <v>650</v>
      </c>
      <c r="E137" s="6">
        <v>644</v>
      </c>
      <c r="F137" s="26">
        <f t="shared" si="2"/>
        <v>0.9907692307692307</v>
      </c>
      <c r="J137" s="1"/>
      <c r="K137" s="1">
        <f>SUM(E137)</f>
        <v>644</v>
      </c>
    </row>
    <row r="138" spans="1:12" ht="12.75">
      <c r="A138" s="2" t="s">
        <v>62</v>
      </c>
      <c r="B138" s="3"/>
      <c r="C138" s="6">
        <v>24197</v>
      </c>
      <c r="D138" s="6">
        <v>24961</v>
      </c>
      <c r="E138" s="6">
        <f>SUM(J138:L138)</f>
        <v>22451</v>
      </c>
      <c r="F138" s="26">
        <f t="shared" si="2"/>
        <v>0.8994431312848042</v>
      </c>
      <c r="J138">
        <v>1986</v>
      </c>
      <c r="L138" s="1">
        <v>20465</v>
      </c>
    </row>
    <row r="139" spans="1:10" ht="12.75">
      <c r="A139" s="2" t="s">
        <v>65</v>
      </c>
      <c r="B139" s="3"/>
      <c r="C139" s="6">
        <v>9000</v>
      </c>
      <c r="D139" s="6">
        <v>9000</v>
      </c>
      <c r="E139" s="6">
        <v>9073</v>
      </c>
      <c r="F139" s="26">
        <f t="shared" si="2"/>
        <v>1.0081111111111112</v>
      </c>
      <c r="J139" s="1">
        <f>E139</f>
        <v>9073</v>
      </c>
    </row>
    <row r="140" spans="1:6" ht="12.75">
      <c r="A140" s="2" t="s">
        <v>124</v>
      </c>
      <c r="B140" s="3"/>
      <c r="C140" s="6"/>
      <c r="D140" s="6"/>
      <c r="E140" s="6"/>
      <c r="F140" s="26"/>
    </row>
    <row r="141" spans="1:8" ht="12.75">
      <c r="A141" s="2" t="s">
        <v>18</v>
      </c>
      <c r="B141" s="3"/>
      <c r="C141" s="6">
        <v>76000</v>
      </c>
      <c r="D141" s="6">
        <v>76000</v>
      </c>
      <c r="E141" s="6">
        <v>60006</v>
      </c>
      <c r="F141" s="26">
        <f t="shared" si="2"/>
        <v>0.7895526315789474</v>
      </c>
      <c r="H141" s="1">
        <f>E141</f>
        <v>60006</v>
      </c>
    </row>
    <row r="142" spans="1:9" ht="12.75">
      <c r="A142" s="2" t="s">
        <v>19</v>
      </c>
      <c r="B142" s="3"/>
      <c r="C142" s="6">
        <v>10300</v>
      </c>
      <c r="D142" s="6">
        <v>10300</v>
      </c>
      <c r="E142" s="6">
        <v>8113</v>
      </c>
      <c r="F142" s="26">
        <f t="shared" si="2"/>
        <v>0.7876699029126214</v>
      </c>
      <c r="I142" s="1">
        <f>E142</f>
        <v>8113</v>
      </c>
    </row>
    <row r="143" spans="1:10" ht="12.75">
      <c r="A143" s="7" t="s">
        <v>25</v>
      </c>
      <c r="B143" s="3"/>
      <c r="C143" s="6">
        <v>50</v>
      </c>
      <c r="D143" s="6">
        <v>215</v>
      </c>
      <c r="E143" s="6">
        <v>150</v>
      </c>
      <c r="F143" s="26">
        <f t="shared" si="2"/>
        <v>0.6976744186046512</v>
      </c>
      <c r="J143" s="1">
        <f>E143</f>
        <v>150</v>
      </c>
    </row>
    <row r="144" spans="1:6" ht="12.75">
      <c r="A144" s="7" t="s">
        <v>108</v>
      </c>
      <c r="B144" s="3"/>
      <c r="C144" s="6"/>
      <c r="D144" s="6"/>
      <c r="E144" s="6"/>
      <c r="F144" s="26"/>
    </row>
    <row r="145" spans="1:10" ht="12.75">
      <c r="A145" s="7" t="s">
        <v>25</v>
      </c>
      <c r="B145" s="3"/>
      <c r="C145" s="6">
        <v>2532</v>
      </c>
      <c r="D145" s="6">
        <v>2532</v>
      </c>
      <c r="E145" s="6">
        <v>2224</v>
      </c>
      <c r="F145" s="26">
        <f t="shared" si="2"/>
        <v>0.8783570300157978</v>
      </c>
      <c r="J145" s="1">
        <f>E145</f>
        <v>2224</v>
      </c>
    </row>
    <row r="146" spans="1:6" ht="12.75">
      <c r="A146" s="7" t="s">
        <v>66</v>
      </c>
      <c r="B146" s="3"/>
      <c r="C146" s="6"/>
      <c r="D146" s="6"/>
      <c r="E146" s="6"/>
      <c r="F146" s="26"/>
    </row>
    <row r="147" spans="1:8" ht="12.75">
      <c r="A147" s="7" t="s">
        <v>26</v>
      </c>
      <c r="B147" s="3"/>
      <c r="C147" s="6">
        <v>6636</v>
      </c>
      <c r="D147" s="6">
        <v>7377</v>
      </c>
      <c r="E147" s="6">
        <v>7234</v>
      </c>
      <c r="F147" s="26">
        <f t="shared" si="2"/>
        <v>0.9806154263250644</v>
      </c>
      <c r="H147" s="1">
        <f>E147</f>
        <v>7234</v>
      </c>
    </row>
    <row r="148" spans="1:9" ht="12.75">
      <c r="A148" s="7" t="s">
        <v>24</v>
      </c>
      <c r="B148" s="3"/>
      <c r="C148" s="6">
        <v>1792</v>
      </c>
      <c r="D148" s="6">
        <v>1993</v>
      </c>
      <c r="E148" s="6">
        <v>1963</v>
      </c>
      <c r="F148" s="26">
        <f t="shared" si="2"/>
        <v>0.9849473156046161</v>
      </c>
      <c r="I148" s="1">
        <f>E148</f>
        <v>1963</v>
      </c>
    </row>
    <row r="149" spans="1:10" ht="12.75">
      <c r="A149" s="7" t="s">
        <v>25</v>
      </c>
      <c r="B149" s="3"/>
      <c r="C149" s="6">
        <v>820</v>
      </c>
      <c r="D149" s="6">
        <v>820</v>
      </c>
      <c r="E149" s="6">
        <v>595</v>
      </c>
      <c r="F149" s="26">
        <f t="shared" si="2"/>
        <v>0.725609756097561</v>
      </c>
      <c r="J149" s="1">
        <f>E149</f>
        <v>595</v>
      </c>
    </row>
    <row r="150" spans="1:6" ht="12.75">
      <c r="A150" s="2" t="s">
        <v>41</v>
      </c>
      <c r="B150" s="20"/>
      <c r="C150" s="6">
        <v>184</v>
      </c>
      <c r="D150" s="6">
        <v>62904</v>
      </c>
      <c r="E150" s="6"/>
      <c r="F150" s="26">
        <f t="shared" si="2"/>
        <v>0</v>
      </c>
    </row>
    <row r="151" spans="1:12" ht="12.75">
      <c r="A151" s="12" t="s">
        <v>20</v>
      </c>
      <c r="B151" s="9"/>
      <c r="C151" s="15">
        <f>SUM(C122:C150)</f>
        <v>296083</v>
      </c>
      <c r="D151" s="15">
        <f>SUM(D122:D150)</f>
        <v>386569</v>
      </c>
      <c r="E151" s="15">
        <f>SUM(E122:E150)</f>
        <v>282932</v>
      </c>
      <c r="F151" s="31">
        <f t="shared" si="2"/>
        <v>0.7319055589041025</v>
      </c>
      <c r="H151" s="1">
        <f>SUM(H122:H150)</f>
        <v>81675</v>
      </c>
      <c r="I151" s="1">
        <f>SUM(I122:I150)</f>
        <v>14202</v>
      </c>
      <c r="J151" s="1">
        <f>SUM(J122:J150)</f>
        <v>74290</v>
      </c>
      <c r="K151" s="1">
        <f>SUM(K122:K150)</f>
        <v>92300</v>
      </c>
      <c r="L151" s="1">
        <f>SUM(L122:L150)</f>
        <v>20465</v>
      </c>
    </row>
    <row r="152" spans="1:6" ht="12.75">
      <c r="A152" s="2" t="s">
        <v>40</v>
      </c>
      <c r="B152" s="3"/>
      <c r="C152" s="6"/>
      <c r="D152" s="6"/>
      <c r="E152" s="6"/>
      <c r="F152" s="26"/>
    </row>
    <row r="153" spans="1:6" ht="12.75">
      <c r="A153" s="2" t="s">
        <v>87</v>
      </c>
      <c r="B153" s="3"/>
      <c r="C153" s="6">
        <v>8500</v>
      </c>
      <c r="D153" s="6">
        <v>8500</v>
      </c>
      <c r="E153" s="6">
        <v>5144</v>
      </c>
      <c r="F153" s="26">
        <f t="shared" si="2"/>
        <v>0.6051764705882353</v>
      </c>
    </row>
    <row r="154" spans="1:6" ht="12.75">
      <c r="A154" s="2" t="s">
        <v>138</v>
      </c>
      <c r="B154" s="3"/>
      <c r="C154" s="6"/>
      <c r="D154" s="6">
        <v>3592</v>
      </c>
      <c r="E154" s="6">
        <v>2830</v>
      </c>
      <c r="F154" s="26">
        <f t="shared" si="2"/>
        <v>0.7878619153674833</v>
      </c>
    </row>
    <row r="155" spans="1:6" ht="12.75">
      <c r="A155" s="2" t="s">
        <v>139</v>
      </c>
      <c r="B155" s="3"/>
      <c r="C155" s="6"/>
      <c r="D155" s="6">
        <v>1155</v>
      </c>
      <c r="E155" s="6">
        <v>1155</v>
      </c>
      <c r="F155" s="26">
        <f t="shared" si="2"/>
        <v>1</v>
      </c>
    </row>
    <row r="156" spans="1:6" ht="12.75">
      <c r="A156" s="2" t="s">
        <v>154</v>
      </c>
      <c r="B156" s="3"/>
      <c r="C156" s="6"/>
      <c r="D156" s="6"/>
      <c r="E156" s="6">
        <v>2099</v>
      </c>
      <c r="F156" s="26"/>
    </row>
    <row r="157" spans="1:6" ht="12.75">
      <c r="A157" s="2" t="s">
        <v>155</v>
      </c>
      <c r="B157" s="3"/>
      <c r="C157" s="6"/>
      <c r="D157" s="6"/>
      <c r="E157" s="6">
        <v>574</v>
      </c>
      <c r="F157" s="26"/>
    </row>
    <row r="158" spans="1:6" ht="12.75">
      <c r="A158" s="2" t="s">
        <v>88</v>
      </c>
      <c r="B158" s="3"/>
      <c r="C158" s="6">
        <v>2000</v>
      </c>
      <c r="D158" s="6">
        <v>2000</v>
      </c>
      <c r="E158" s="6">
        <v>167</v>
      </c>
      <c r="F158" s="26">
        <f t="shared" si="2"/>
        <v>0.0835</v>
      </c>
    </row>
    <row r="159" spans="1:6" ht="12.75">
      <c r="A159" s="2" t="s">
        <v>137</v>
      </c>
      <c r="B159" s="3"/>
      <c r="C159" s="6"/>
      <c r="D159" s="6">
        <v>568</v>
      </c>
      <c r="E159" s="6">
        <v>568</v>
      </c>
      <c r="F159" s="26">
        <f t="shared" si="2"/>
        <v>1</v>
      </c>
    </row>
    <row r="160" spans="1:6" ht="12.75">
      <c r="A160" s="2" t="s">
        <v>140</v>
      </c>
      <c r="B160" s="3"/>
      <c r="C160" s="6"/>
      <c r="D160" s="6">
        <v>201</v>
      </c>
      <c r="E160" s="6">
        <v>201</v>
      </c>
      <c r="F160" s="26">
        <f t="shared" si="2"/>
        <v>1</v>
      </c>
    </row>
    <row r="161" spans="1:6" ht="12.75">
      <c r="A161" s="2" t="s">
        <v>142</v>
      </c>
      <c r="B161" s="3"/>
      <c r="C161" s="6"/>
      <c r="D161" s="6">
        <v>157</v>
      </c>
      <c r="E161" s="6">
        <v>157</v>
      </c>
      <c r="F161" s="26">
        <f t="shared" si="2"/>
        <v>1</v>
      </c>
    </row>
    <row r="162" spans="1:6" ht="12.75">
      <c r="A162" s="2" t="s">
        <v>144</v>
      </c>
      <c r="B162" s="3"/>
      <c r="C162" s="6"/>
      <c r="D162" s="6">
        <v>86</v>
      </c>
      <c r="E162" s="6">
        <v>86</v>
      </c>
      <c r="F162" s="26">
        <f t="shared" si="2"/>
        <v>1</v>
      </c>
    </row>
    <row r="163" spans="1:6" ht="12.75">
      <c r="A163" s="2" t="s">
        <v>143</v>
      </c>
      <c r="B163" s="3"/>
      <c r="C163" s="6"/>
      <c r="D163" s="6">
        <v>5612</v>
      </c>
      <c r="E163" s="6">
        <v>7543</v>
      </c>
      <c r="F163" s="26">
        <f t="shared" si="2"/>
        <v>1.3440841054882395</v>
      </c>
    </row>
    <row r="164" spans="1:6" ht="12.75">
      <c r="A164" s="2" t="s">
        <v>125</v>
      </c>
      <c r="B164" s="3"/>
      <c r="C164" s="6">
        <v>5500</v>
      </c>
      <c r="D164" s="6">
        <v>5598</v>
      </c>
      <c r="E164" s="6">
        <v>5598</v>
      </c>
      <c r="F164" s="26">
        <f t="shared" si="2"/>
        <v>1</v>
      </c>
    </row>
    <row r="165" spans="1:6" ht="12.75">
      <c r="A165" s="17" t="s">
        <v>29</v>
      </c>
      <c r="B165" s="3"/>
      <c r="C165" s="13">
        <f>SUM(C153:C164)</f>
        <v>16000</v>
      </c>
      <c r="D165" s="13">
        <f>SUM(D153:D164)</f>
        <v>27469</v>
      </c>
      <c r="E165" s="13">
        <f>SUM(E153:E164)</f>
        <v>26122</v>
      </c>
      <c r="F165" s="31">
        <f t="shared" si="2"/>
        <v>0.950962903636827</v>
      </c>
    </row>
    <row r="166" spans="1:6" ht="12.75">
      <c r="A166" s="17"/>
      <c r="B166" s="3"/>
      <c r="C166" s="13"/>
      <c r="D166" s="13"/>
      <c r="E166" s="13"/>
      <c r="F166" s="31"/>
    </row>
    <row r="167" spans="1:6" ht="12.75">
      <c r="A167" s="17"/>
      <c r="B167" s="3"/>
      <c r="C167" s="13"/>
      <c r="D167" s="13"/>
      <c r="E167" s="13"/>
      <c r="F167" s="31"/>
    </row>
    <row r="168" spans="1:6" ht="12.75">
      <c r="A168" s="17"/>
      <c r="B168" s="3"/>
      <c r="C168" s="13"/>
      <c r="D168" s="13"/>
      <c r="E168" s="13"/>
      <c r="F168" s="31"/>
    </row>
    <row r="169" spans="1:6" ht="12.75">
      <c r="A169" s="17"/>
      <c r="B169" s="3"/>
      <c r="C169" s="13"/>
      <c r="D169" s="13"/>
      <c r="E169" s="13"/>
      <c r="F169" s="31"/>
    </row>
    <row r="170" spans="1:6" ht="12.75">
      <c r="A170" s="12"/>
      <c r="B170" s="9"/>
      <c r="C170" s="23"/>
      <c r="D170" s="3"/>
      <c r="E170" s="3"/>
      <c r="F170" s="28" t="s">
        <v>14</v>
      </c>
    </row>
    <row r="171" spans="1:6" ht="12.75">
      <c r="A171" s="17" t="s">
        <v>15</v>
      </c>
      <c r="B171" s="19"/>
      <c r="C171" s="11" t="s">
        <v>104</v>
      </c>
      <c r="D171" s="24" t="s">
        <v>104</v>
      </c>
      <c r="E171" s="24" t="s">
        <v>104</v>
      </c>
      <c r="F171" s="27" t="s">
        <v>128</v>
      </c>
    </row>
    <row r="172" spans="1:6" ht="12.75">
      <c r="A172" s="2"/>
      <c r="B172" s="3"/>
      <c r="C172" s="24" t="s">
        <v>109</v>
      </c>
      <c r="D172" s="24" t="s">
        <v>126</v>
      </c>
      <c r="E172" s="24" t="s">
        <v>127</v>
      </c>
      <c r="F172" s="27" t="s">
        <v>129</v>
      </c>
    </row>
    <row r="173" spans="1:6" ht="12.75">
      <c r="A173" s="2"/>
      <c r="B173" s="3"/>
      <c r="C173" s="24"/>
      <c r="D173" s="24"/>
      <c r="E173" s="38" t="s">
        <v>153</v>
      </c>
      <c r="F173" s="27"/>
    </row>
    <row r="174" spans="1:6" ht="12.75">
      <c r="A174" s="16" t="s">
        <v>67</v>
      </c>
      <c r="B174" s="3"/>
      <c r="C174" s="6"/>
      <c r="D174" s="6"/>
      <c r="E174" s="6"/>
      <c r="F174" s="26"/>
    </row>
    <row r="175" spans="1:6" ht="12.75">
      <c r="A175" s="2" t="s">
        <v>68</v>
      </c>
      <c r="B175" s="3"/>
      <c r="C175" s="6">
        <v>5000</v>
      </c>
      <c r="D175" s="6">
        <v>5000</v>
      </c>
      <c r="E175" s="6"/>
      <c r="F175" s="26">
        <f t="shared" si="2"/>
        <v>0</v>
      </c>
    </row>
    <row r="176" spans="1:6" ht="12.75">
      <c r="A176" s="2" t="s">
        <v>141</v>
      </c>
      <c r="B176" s="3"/>
      <c r="C176" s="6"/>
      <c r="D176" s="6">
        <v>277</v>
      </c>
      <c r="E176" s="6">
        <v>277</v>
      </c>
      <c r="F176" s="26">
        <f t="shared" si="2"/>
        <v>1</v>
      </c>
    </row>
    <row r="177" spans="1:6" ht="12.75">
      <c r="A177" s="2" t="s">
        <v>156</v>
      </c>
      <c r="B177" s="3"/>
      <c r="C177" s="6"/>
      <c r="D177" s="6"/>
      <c r="E177" s="6">
        <v>433</v>
      </c>
      <c r="F177" s="26"/>
    </row>
    <row r="178" spans="1:6" ht="12.75">
      <c r="A178" s="2" t="s">
        <v>157</v>
      </c>
      <c r="B178" s="3"/>
      <c r="C178" s="6"/>
      <c r="D178" s="6"/>
      <c r="E178" s="6">
        <v>6663</v>
      </c>
      <c r="F178" s="26"/>
    </row>
    <row r="179" spans="1:6" ht="12.75">
      <c r="A179" s="2" t="s">
        <v>158</v>
      </c>
      <c r="B179" s="3"/>
      <c r="C179" s="6"/>
      <c r="D179" s="6">
        <v>4000</v>
      </c>
      <c r="E179" s="6">
        <v>1912</v>
      </c>
      <c r="F179" s="26">
        <f t="shared" si="2"/>
        <v>0.478</v>
      </c>
    </row>
    <row r="180" spans="1:6" ht="12.75">
      <c r="A180" s="14" t="s">
        <v>115</v>
      </c>
      <c r="B180" s="3"/>
      <c r="C180" s="6">
        <v>1000</v>
      </c>
      <c r="D180" s="6">
        <v>723</v>
      </c>
      <c r="E180" s="6"/>
      <c r="F180" s="26">
        <f t="shared" si="2"/>
        <v>0</v>
      </c>
    </row>
    <row r="181" spans="1:6" ht="12.75">
      <c r="A181" s="2" t="s">
        <v>31</v>
      </c>
      <c r="B181" s="3"/>
      <c r="C181" s="18">
        <f>SUM(C175:C180)</f>
        <v>6000</v>
      </c>
      <c r="D181" s="18">
        <f>SUM(D175:D180)</f>
        <v>10000</v>
      </c>
      <c r="E181" s="18">
        <f>SUM(E175:E180)</f>
        <v>9285</v>
      </c>
      <c r="F181" s="31">
        <f t="shared" si="2"/>
        <v>0.9285</v>
      </c>
    </row>
    <row r="182" spans="1:6" ht="12.75">
      <c r="A182" s="2" t="s">
        <v>42</v>
      </c>
      <c r="B182" s="3"/>
      <c r="C182" s="6"/>
      <c r="D182" s="6">
        <v>1378</v>
      </c>
      <c r="E182" s="6">
        <v>1378</v>
      </c>
      <c r="F182" s="26">
        <f t="shared" si="2"/>
        <v>1</v>
      </c>
    </row>
    <row r="183" spans="1:6" ht="12.75">
      <c r="A183" s="2" t="s">
        <v>30</v>
      </c>
      <c r="B183" s="3"/>
      <c r="C183" s="13">
        <f>SUM(C182)</f>
        <v>0</v>
      </c>
      <c r="D183" s="13">
        <f>SUM(D182)</f>
        <v>1378</v>
      </c>
      <c r="E183" s="13">
        <f>SUM(E182)</f>
        <v>1378</v>
      </c>
      <c r="F183" s="31">
        <f t="shared" si="2"/>
        <v>1</v>
      </c>
    </row>
    <row r="184" spans="1:6" ht="12.75">
      <c r="A184" s="2" t="s">
        <v>131</v>
      </c>
      <c r="B184" s="3"/>
      <c r="C184" s="6">
        <v>129873</v>
      </c>
      <c r="D184" s="6">
        <v>134831</v>
      </c>
      <c r="E184" s="6">
        <v>123055</v>
      </c>
      <c r="F184" s="26">
        <f t="shared" si="2"/>
        <v>0.9126610349252027</v>
      </c>
    </row>
    <row r="185" spans="1:6" ht="12.75">
      <c r="A185" s="2" t="s">
        <v>132</v>
      </c>
      <c r="B185" s="3"/>
      <c r="C185" s="6"/>
      <c r="D185" s="6">
        <v>2370</v>
      </c>
      <c r="E185" s="6">
        <v>2370</v>
      </c>
      <c r="F185" s="26">
        <f t="shared" si="2"/>
        <v>1</v>
      </c>
    </row>
    <row r="186" spans="1:6" ht="12.75">
      <c r="A186" s="2" t="s">
        <v>133</v>
      </c>
      <c r="B186" s="3"/>
      <c r="C186" s="6"/>
      <c r="D186" s="6"/>
      <c r="E186" s="6"/>
      <c r="F186" s="26"/>
    </row>
    <row r="187" spans="1:6" ht="12.75">
      <c r="A187" s="2" t="s">
        <v>134</v>
      </c>
      <c r="B187" s="3"/>
      <c r="C187" s="6"/>
      <c r="D187" s="6"/>
      <c r="E187" s="6"/>
      <c r="F187" s="26"/>
    </row>
    <row r="188" spans="1:6" ht="12.75">
      <c r="A188" s="14" t="s">
        <v>135</v>
      </c>
      <c r="B188" s="3"/>
      <c r="C188" s="6"/>
      <c r="D188" s="6"/>
      <c r="E188" s="6"/>
      <c r="F188" s="26"/>
    </row>
    <row r="189" spans="1:6" ht="12.75">
      <c r="A189" s="2" t="s">
        <v>136</v>
      </c>
      <c r="B189" s="3"/>
      <c r="C189" s="6">
        <v>7552</v>
      </c>
      <c r="D189" s="6">
        <v>7552</v>
      </c>
      <c r="E189" s="6">
        <v>7552</v>
      </c>
      <c r="F189" s="26">
        <f t="shared" si="2"/>
        <v>1</v>
      </c>
    </row>
    <row r="190" spans="1:6" ht="12.75">
      <c r="A190" s="12" t="s">
        <v>82</v>
      </c>
      <c r="B190" s="9"/>
      <c r="C190" s="15">
        <f>C151+C165+C181+C183+C184+C185+C186+C188+C189</f>
        <v>455508</v>
      </c>
      <c r="D190" s="15">
        <f>D151+D165+D181+D183+D184+D185+D186+D188+D189</f>
        <v>570169</v>
      </c>
      <c r="E190" s="15">
        <f>E151+E165+E181+E183+E184+E185+E186+E188+E189</f>
        <v>452694</v>
      </c>
      <c r="F190" s="31">
        <f t="shared" si="2"/>
        <v>0.7939645964617508</v>
      </c>
    </row>
    <row r="191" spans="1:6" ht="12.75">
      <c r="A191" s="12" t="s">
        <v>114</v>
      </c>
      <c r="B191" s="3"/>
      <c r="C191" s="6"/>
      <c r="D191" s="6"/>
      <c r="E191" s="38"/>
      <c r="F191" s="26"/>
    </row>
    <row r="192" spans="1:6" ht="12.75">
      <c r="A192" s="2" t="s">
        <v>0</v>
      </c>
      <c r="B192" s="3"/>
      <c r="C192" s="6"/>
      <c r="D192" s="6"/>
      <c r="E192" s="6"/>
      <c r="F192" s="26"/>
    </row>
    <row r="193" spans="1:6" ht="12.75">
      <c r="A193" s="14" t="s">
        <v>96</v>
      </c>
      <c r="B193" s="3" t="s">
        <v>152</v>
      </c>
      <c r="C193" s="6"/>
      <c r="D193" s="6"/>
      <c r="E193" s="6"/>
      <c r="F193" s="26"/>
    </row>
    <row r="194" spans="1:6" ht="12.75">
      <c r="A194" s="7" t="s">
        <v>21</v>
      </c>
      <c r="B194" s="3"/>
      <c r="C194" s="6">
        <v>20939</v>
      </c>
      <c r="D194" s="6">
        <v>21215</v>
      </c>
      <c r="E194" s="6">
        <v>19729</v>
      </c>
      <c r="F194" s="26">
        <f>E194/D194</f>
        <v>0.9299552203629508</v>
      </c>
    </row>
    <row r="195" spans="1:6" ht="12.75">
      <c r="A195" s="7" t="s">
        <v>22</v>
      </c>
      <c r="B195" s="3"/>
      <c r="C195" s="6">
        <v>5654</v>
      </c>
      <c r="D195" s="6">
        <v>5728</v>
      </c>
      <c r="E195" s="6">
        <v>5286</v>
      </c>
      <c r="F195" s="26">
        <f aca="true" t="shared" si="3" ref="F195:F213">E195/D195</f>
        <v>0.9228351955307262</v>
      </c>
    </row>
    <row r="196" spans="1:6" ht="12.75">
      <c r="A196" s="2" t="s">
        <v>91</v>
      </c>
      <c r="B196" s="3"/>
      <c r="C196" s="6">
        <v>20900</v>
      </c>
      <c r="D196" s="6">
        <v>22117</v>
      </c>
      <c r="E196" s="6">
        <v>13227</v>
      </c>
      <c r="F196" s="26">
        <f t="shared" si="3"/>
        <v>0.5980467513677262</v>
      </c>
    </row>
    <row r="197" spans="1:6" ht="12.75">
      <c r="A197" s="14" t="s">
        <v>95</v>
      </c>
      <c r="B197" s="3"/>
      <c r="C197" s="6"/>
      <c r="D197" s="6">
        <v>2102</v>
      </c>
      <c r="E197" s="6">
        <v>2359</v>
      </c>
      <c r="F197" s="26">
        <f t="shared" si="3"/>
        <v>1.1222645099904853</v>
      </c>
    </row>
    <row r="198" spans="1:6" ht="12.75">
      <c r="A198" s="12" t="s">
        <v>46</v>
      </c>
      <c r="B198" s="9"/>
      <c r="C198" s="15">
        <f>SUM(C193:C197)</f>
        <v>47493</v>
      </c>
      <c r="D198" s="15">
        <f>SUM(D193:D197)</f>
        <v>51162</v>
      </c>
      <c r="E198" s="15">
        <f>SUM(E193:E197)</f>
        <v>40601</v>
      </c>
      <c r="F198" s="31">
        <f t="shared" si="3"/>
        <v>0.793577264375904</v>
      </c>
    </row>
    <row r="199" spans="1:6" ht="5.25" customHeight="1">
      <c r="A199" s="12"/>
      <c r="B199" s="9"/>
      <c r="C199" s="6"/>
      <c r="D199" s="6"/>
      <c r="E199" s="6"/>
      <c r="F199" s="26"/>
    </row>
    <row r="200" spans="1:6" ht="12.75">
      <c r="A200" s="12" t="s">
        <v>148</v>
      </c>
      <c r="B200" s="3"/>
      <c r="C200" s="6"/>
      <c r="D200" s="6"/>
      <c r="E200" s="6"/>
      <c r="F200" s="26"/>
    </row>
    <row r="201" spans="1:6" ht="7.5" customHeight="1">
      <c r="A201" s="3"/>
      <c r="B201" s="3"/>
      <c r="C201" s="6"/>
      <c r="D201" s="6"/>
      <c r="E201" s="6"/>
      <c r="F201" s="26"/>
    </row>
    <row r="202" spans="1:6" ht="12.75">
      <c r="A202" s="2" t="s">
        <v>149</v>
      </c>
      <c r="B202" s="3"/>
      <c r="C202" s="6"/>
      <c r="D202" s="6"/>
      <c r="E202" s="6"/>
      <c r="F202" s="26"/>
    </row>
    <row r="203" spans="1:6" ht="12.75">
      <c r="A203" s="2" t="s">
        <v>23</v>
      </c>
      <c r="B203" s="3"/>
      <c r="C203" s="6">
        <v>1382</v>
      </c>
      <c r="D203" s="6">
        <v>2950</v>
      </c>
      <c r="E203" s="6">
        <v>3006</v>
      </c>
      <c r="F203" s="26">
        <f t="shared" si="3"/>
        <v>1.0189830508474575</v>
      </c>
    </row>
    <row r="204" spans="1:6" ht="12.75">
      <c r="A204" s="2" t="s">
        <v>24</v>
      </c>
      <c r="B204" s="3"/>
      <c r="C204" s="6">
        <v>373</v>
      </c>
      <c r="D204" s="6">
        <v>774</v>
      </c>
      <c r="E204" s="6">
        <v>758</v>
      </c>
      <c r="F204" s="26">
        <f t="shared" si="3"/>
        <v>0.979328165374677</v>
      </c>
    </row>
    <row r="205" spans="1:8" ht="12.75">
      <c r="A205" s="2" t="s">
        <v>25</v>
      </c>
      <c r="B205" s="3"/>
      <c r="C205" s="6">
        <v>2170</v>
      </c>
      <c r="D205" s="6">
        <v>9665</v>
      </c>
      <c r="E205" s="6">
        <v>9362</v>
      </c>
      <c r="F205" s="26">
        <f t="shared" si="3"/>
        <v>0.9686497672012416</v>
      </c>
      <c r="H205" s="1"/>
    </row>
    <row r="206" spans="1:8" ht="12.75">
      <c r="A206" s="2" t="s">
        <v>83</v>
      </c>
      <c r="B206" s="3"/>
      <c r="C206" s="6">
        <v>100</v>
      </c>
      <c r="D206" s="6">
        <v>100</v>
      </c>
      <c r="E206" s="6"/>
      <c r="F206" s="26">
        <f t="shared" si="3"/>
        <v>0</v>
      </c>
      <c r="H206" s="1"/>
    </row>
    <row r="207" spans="1:6" ht="6.75" customHeight="1">
      <c r="A207" s="2" t="s">
        <v>27</v>
      </c>
      <c r="B207" s="3"/>
      <c r="C207" s="6"/>
      <c r="D207" s="6"/>
      <c r="E207" s="6"/>
      <c r="F207" s="26"/>
    </row>
    <row r="208" spans="1:6" ht="12.75">
      <c r="A208" s="2" t="s">
        <v>116</v>
      </c>
      <c r="B208" s="3"/>
      <c r="C208" s="6"/>
      <c r="D208" s="6"/>
      <c r="E208" s="6"/>
      <c r="F208" s="26"/>
    </row>
    <row r="209" spans="1:6" ht="12.75">
      <c r="A209" s="2" t="s">
        <v>23</v>
      </c>
      <c r="B209" s="3"/>
      <c r="C209" s="6">
        <v>4640</v>
      </c>
      <c r="D209" s="6">
        <v>4683</v>
      </c>
      <c r="E209" s="6">
        <v>4553</v>
      </c>
      <c r="F209" s="26">
        <f t="shared" si="3"/>
        <v>0.9722400170830664</v>
      </c>
    </row>
    <row r="210" spans="1:6" ht="12.75">
      <c r="A210" s="2" t="s">
        <v>24</v>
      </c>
      <c r="B210" s="3"/>
      <c r="C210" s="6">
        <v>1250</v>
      </c>
      <c r="D210" s="6">
        <v>1262</v>
      </c>
      <c r="E210" s="6">
        <v>1260</v>
      </c>
      <c r="F210" s="26">
        <f t="shared" si="3"/>
        <v>0.9984152139461173</v>
      </c>
    </row>
    <row r="211" spans="1:8" ht="12.75">
      <c r="A211" s="2" t="s">
        <v>25</v>
      </c>
      <c r="B211" s="3"/>
      <c r="C211" s="6">
        <v>1420</v>
      </c>
      <c r="D211" s="6">
        <v>890</v>
      </c>
      <c r="E211" s="6">
        <v>753</v>
      </c>
      <c r="F211" s="26">
        <f t="shared" si="3"/>
        <v>0.8460674157303371</v>
      </c>
      <c r="H211" s="1"/>
    </row>
    <row r="212" spans="1:8" ht="13.5" customHeight="1">
      <c r="A212" s="2" t="s">
        <v>83</v>
      </c>
      <c r="B212" s="3"/>
      <c r="C212" s="6"/>
      <c r="D212" s="6">
        <v>530</v>
      </c>
      <c r="E212" s="6">
        <v>534</v>
      </c>
      <c r="F212" s="26">
        <f t="shared" si="3"/>
        <v>1.0075471698113208</v>
      </c>
      <c r="H212" s="1"/>
    </row>
    <row r="213" spans="1:6" ht="12.75">
      <c r="A213" s="8" t="s">
        <v>103</v>
      </c>
      <c r="B213" s="9"/>
      <c r="C213" s="15">
        <f>SUM(C203:C211)</f>
        <v>11335</v>
      </c>
      <c r="D213" s="15">
        <f>SUM(D203:D212)</f>
        <v>20854</v>
      </c>
      <c r="E213" s="15">
        <f>SUM(E203:E212)</f>
        <v>20226</v>
      </c>
      <c r="F213" s="31">
        <f t="shared" si="3"/>
        <v>0.969885873213772</v>
      </c>
    </row>
    <row r="214" spans="1:6" ht="12.75" customHeight="1">
      <c r="A214" s="2"/>
      <c r="B214" s="3"/>
      <c r="C214" s="6"/>
      <c r="D214" s="6"/>
      <c r="E214" s="6"/>
      <c r="F214" s="26"/>
    </row>
    <row r="215" spans="1:6" ht="12.75">
      <c r="A215" s="8" t="s">
        <v>98</v>
      </c>
      <c r="B215" s="3"/>
      <c r="C215" s="6"/>
      <c r="D215" s="6"/>
      <c r="E215" s="6"/>
      <c r="F215" s="26"/>
    </row>
    <row r="216" spans="1:6" ht="7.5" customHeight="1">
      <c r="A216" s="3"/>
      <c r="B216" s="3"/>
      <c r="C216" s="6"/>
      <c r="D216" s="6"/>
      <c r="E216" s="6"/>
      <c r="F216" s="26"/>
    </row>
    <row r="217" spans="1:6" ht="12.75">
      <c r="A217" s="14" t="s">
        <v>99</v>
      </c>
      <c r="B217" s="3"/>
      <c r="C217" s="6"/>
      <c r="D217" s="6"/>
      <c r="E217" s="6"/>
      <c r="F217" s="26"/>
    </row>
    <row r="218" spans="1:6" ht="12.75">
      <c r="A218" s="2" t="s">
        <v>52</v>
      </c>
      <c r="B218" s="3"/>
      <c r="C218" s="6">
        <v>50064</v>
      </c>
      <c r="D218" s="6">
        <v>54931</v>
      </c>
      <c r="E218" s="6">
        <v>54860</v>
      </c>
      <c r="F218" s="26">
        <f aca="true" t="shared" si="4" ref="F218:F224">E218/D218</f>
        <v>0.998707469370665</v>
      </c>
    </row>
    <row r="219" spans="1:6" ht="12.75">
      <c r="A219" s="2" t="s">
        <v>16</v>
      </c>
      <c r="B219" s="3"/>
      <c r="C219" s="6">
        <v>13697</v>
      </c>
      <c r="D219" s="6">
        <v>15138</v>
      </c>
      <c r="E219" s="6">
        <v>15449</v>
      </c>
      <c r="F219" s="26">
        <f t="shared" si="4"/>
        <v>1.0205443255383801</v>
      </c>
    </row>
    <row r="220" spans="1:6" ht="12.75">
      <c r="A220" s="2" t="s">
        <v>17</v>
      </c>
      <c r="B220" s="3"/>
      <c r="C220" s="6">
        <v>11596</v>
      </c>
      <c r="D220" s="6">
        <v>11637</v>
      </c>
      <c r="E220" s="6">
        <v>8966</v>
      </c>
      <c r="F220" s="26">
        <f t="shared" si="4"/>
        <v>0.7704734897310304</v>
      </c>
    </row>
    <row r="221" spans="1:6" ht="12.75">
      <c r="A221" s="2" t="s">
        <v>160</v>
      </c>
      <c r="B221" s="3"/>
      <c r="C221" s="6"/>
      <c r="D221" s="6">
        <v>80</v>
      </c>
      <c r="E221" s="6">
        <v>80</v>
      </c>
      <c r="F221" s="26">
        <f t="shared" si="4"/>
        <v>1</v>
      </c>
    </row>
    <row r="222" spans="1:6" ht="12.75">
      <c r="A222" s="16" t="s">
        <v>78</v>
      </c>
      <c r="B222" s="3"/>
      <c r="C222" s="6">
        <v>116</v>
      </c>
      <c r="D222" s="6">
        <v>70</v>
      </c>
      <c r="E222" s="6">
        <v>70</v>
      </c>
      <c r="F222" s="26">
        <f t="shared" si="4"/>
        <v>1</v>
      </c>
    </row>
    <row r="223" spans="1:6" ht="12.75">
      <c r="A223" s="16" t="s">
        <v>51</v>
      </c>
      <c r="B223" s="9"/>
      <c r="C223" s="15">
        <f>SUM(C218:C222)</f>
        <v>75473</v>
      </c>
      <c r="D223" s="15">
        <f>SUM(D218:D222)</f>
        <v>81856</v>
      </c>
      <c r="E223" s="15">
        <f>SUM(E218:E222)</f>
        <v>79425</v>
      </c>
      <c r="F223" s="31">
        <f t="shared" si="4"/>
        <v>0.9703015050820953</v>
      </c>
    </row>
    <row r="224" spans="1:6" ht="12.75">
      <c r="A224" s="8" t="s">
        <v>76</v>
      </c>
      <c r="B224" s="9"/>
      <c r="C224" s="15">
        <f>SUM(C223)</f>
        <v>75473</v>
      </c>
      <c r="D224" s="15">
        <f>SUM(D223)</f>
        <v>81856</v>
      </c>
      <c r="E224" s="15">
        <f>SUM(E223)</f>
        <v>79425</v>
      </c>
      <c r="F224" s="31">
        <f t="shared" si="4"/>
        <v>0.9703015050820953</v>
      </c>
    </row>
    <row r="225" spans="1:6" ht="12.75">
      <c r="A225" s="8"/>
      <c r="B225" s="9"/>
      <c r="C225" s="15"/>
      <c r="D225" s="15"/>
      <c r="E225" s="15"/>
      <c r="F225" s="31"/>
    </row>
    <row r="226" spans="1:6" ht="12.75">
      <c r="A226" s="8"/>
      <c r="B226" s="9"/>
      <c r="C226" s="15"/>
      <c r="D226" s="15"/>
      <c r="E226" s="15"/>
      <c r="F226" s="31"/>
    </row>
    <row r="227" spans="1:6" ht="12.75">
      <c r="A227" s="8"/>
      <c r="B227" s="9"/>
      <c r="C227" s="15"/>
      <c r="D227" s="15"/>
      <c r="E227" s="15"/>
      <c r="F227" s="31"/>
    </row>
    <row r="228" spans="1:6" ht="12.75">
      <c r="A228" s="8"/>
      <c r="B228" s="9"/>
      <c r="C228" s="15"/>
      <c r="D228" s="15"/>
      <c r="E228" s="15"/>
      <c r="F228" s="31"/>
    </row>
    <row r="229" spans="1:6" ht="12.75">
      <c r="A229" s="12"/>
      <c r="B229" s="9"/>
      <c r="C229" s="23"/>
      <c r="D229" s="3"/>
      <c r="E229" s="3"/>
      <c r="F229" s="28" t="s">
        <v>14</v>
      </c>
    </row>
    <row r="230" spans="1:6" ht="12.75">
      <c r="A230" s="17" t="s">
        <v>15</v>
      </c>
      <c r="B230" s="19"/>
      <c r="C230" s="11" t="s">
        <v>104</v>
      </c>
      <c r="D230" s="24" t="s">
        <v>104</v>
      </c>
      <c r="E230" s="24" t="s">
        <v>104</v>
      </c>
      <c r="F230" s="27" t="s">
        <v>128</v>
      </c>
    </row>
    <row r="231" spans="1:6" ht="12.75">
      <c r="A231" s="2"/>
      <c r="B231" s="3"/>
      <c r="C231" s="24" t="s">
        <v>109</v>
      </c>
      <c r="D231" s="24" t="s">
        <v>126</v>
      </c>
      <c r="E231" s="24" t="s">
        <v>127</v>
      </c>
      <c r="F231" s="27" t="s">
        <v>129</v>
      </c>
    </row>
    <row r="232" spans="1:6" ht="12.75">
      <c r="A232" s="2"/>
      <c r="B232" s="3"/>
      <c r="C232" s="24"/>
      <c r="D232" s="24"/>
      <c r="E232" s="38" t="s">
        <v>153</v>
      </c>
      <c r="F232" s="27"/>
    </row>
    <row r="233" spans="1:6" ht="12.75">
      <c r="A233" s="2" t="s">
        <v>90</v>
      </c>
      <c r="B233" s="3"/>
      <c r="C233" s="6"/>
      <c r="D233" s="6"/>
      <c r="E233" s="6"/>
      <c r="F233" s="26"/>
    </row>
    <row r="234" spans="1:6" ht="12.75">
      <c r="A234" s="2" t="s">
        <v>52</v>
      </c>
      <c r="B234" s="3"/>
      <c r="C234" s="6">
        <v>12898</v>
      </c>
      <c r="D234" s="6">
        <v>13281</v>
      </c>
      <c r="E234" s="6">
        <v>11622</v>
      </c>
      <c r="F234" s="32">
        <f>E234/D234</f>
        <v>0.8750847074768466</v>
      </c>
    </row>
    <row r="235" spans="1:6" ht="12.75">
      <c r="A235" s="2" t="s">
        <v>16</v>
      </c>
      <c r="B235" s="3"/>
      <c r="C235" s="6">
        <v>3510</v>
      </c>
      <c r="D235" s="6">
        <v>3612</v>
      </c>
      <c r="E235" s="6">
        <v>3072</v>
      </c>
      <c r="F235" s="32">
        <f aca="true" t="shared" si="5" ref="F235:F244">E235/D235</f>
        <v>0.8504983388704319</v>
      </c>
    </row>
    <row r="236" spans="1:6" ht="12.75">
      <c r="A236" s="2" t="s">
        <v>17</v>
      </c>
      <c r="B236" s="3"/>
      <c r="C236" s="6">
        <v>2627</v>
      </c>
      <c r="D236" s="6">
        <v>2302</v>
      </c>
      <c r="E236" s="6">
        <v>2511</v>
      </c>
      <c r="F236" s="32">
        <f t="shared" si="5"/>
        <v>1.0907906168549089</v>
      </c>
    </row>
    <row r="237" spans="1:6" ht="12.75">
      <c r="A237" s="2" t="s">
        <v>83</v>
      </c>
      <c r="B237" s="3"/>
      <c r="C237" s="6"/>
      <c r="D237" s="6">
        <v>339</v>
      </c>
      <c r="E237" s="6">
        <v>410</v>
      </c>
      <c r="F237" s="32">
        <f t="shared" si="5"/>
        <v>1.2094395280235988</v>
      </c>
    </row>
    <row r="238" spans="1:6" ht="12.75">
      <c r="A238" s="2" t="s">
        <v>145</v>
      </c>
      <c r="B238" s="9"/>
      <c r="C238" s="15">
        <f>SUM(C234:C237)</f>
        <v>19035</v>
      </c>
      <c r="D238" s="15">
        <f>SUM(D234:D237)</f>
        <v>19534</v>
      </c>
      <c r="E238" s="15">
        <f>SUM(E234:E237)</f>
        <v>17615</v>
      </c>
      <c r="F238" s="31">
        <f t="shared" si="5"/>
        <v>0.9017610320466878</v>
      </c>
    </row>
    <row r="239" spans="1:6" ht="12.75">
      <c r="A239" s="8" t="s">
        <v>77</v>
      </c>
      <c r="B239" s="9"/>
      <c r="C239" s="15">
        <f>SUM(C238)</f>
        <v>19035</v>
      </c>
      <c r="D239" s="15">
        <f>SUM(D238)</f>
        <v>19534</v>
      </c>
      <c r="E239" s="15">
        <f>SUM(E238)</f>
        <v>17615</v>
      </c>
      <c r="F239" s="31">
        <f t="shared" si="5"/>
        <v>0.9017610320466878</v>
      </c>
    </row>
    <row r="240" spans="1:6" ht="12.75">
      <c r="A240" s="8" t="s">
        <v>60</v>
      </c>
      <c r="B240" s="3"/>
      <c r="C240" s="15">
        <f>SUM(C224+C239)</f>
        <v>94508</v>
      </c>
      <c r="D240" s="15">
        <f>SUM(D224+D239)</f>
        <v>101390</v>
      </c>
      <c r="E240" s="15">
        <f>SUM(E224+E239)</f>
        <v>97040</v>
      </c>
      <c r="F240" s="31">
        <f t="shared" si="5"/>
        <v>0.9570963605878292</v>
      </c>
    </row>
    <row r="241" spans="1:6" ht="12.75">
      <c r="A241" s="12" t="s">
        <v>75</v>
      </c>
      <c r="B241" s="3"/>
      <c r="C241" s="15">
        <f>SUM(C213+C198+C190+C240)</f>
        <v>608844</v>
      </c>
      <c r="D241" s="15">
        <f>SUM(D213+D198+D190+D240)</f>
        <v>743575</v>
      </c>
      <c r="E241" s="15">
        <f>SUM(E213+E198+E190+E240)</f>
        <v>610561</v>
      </c>
      <c r="F241" s="31">
        <f t="shared" si="5"/>
        <v>0.8211155566015533</v>
      </c>
    </row>
    <row r="242" spans="1:6" ht="12.75">
      <c r="A242" s="3"/>
      <c r="B242" s="3" t="s">
        <v>79</v>
      </c>
      <c r="C242" s="6">
        <f>C184</f>
        <v>129873</v>
      </c>
      <c r="D242" s="6">
        <f>D184</f>
        <v>134831</v>
      </c>
      <c r="E242" s="6">
        <f>E184</f>
        <v>123055</v>
      </c>
      <c r="F242" s="32">
        <f t="shared" si="5"/>
        <v>0.9126610349252027</v>
      </c>
    </row>
    <row r="243" spans="1:6" ht="12.75">
      <c r="A243" s="3"/>
      <c r="B243" s="3" t="s">
        <v>97</v>
      </c>
      <c r="C243" s="6">
        <f>C186+C188+C189</f>
        <v>7552</v>
      </c>
      <c r="D243" s="6">
        <f>D186+D188+D189</f>
        <v>7552</v>
      </c>
      <c r="E243" s="6">
        <f>E186+E188+E189</f>
        <v>7552</v>
      </c>
      <c r="F243" s="32">
        <f t="shared" si="5"/>
        <v>1</v>
      </c>
    </row>
    <row r="244" spans="1:6" ht="12.75">
      <c r="A244" s="19" t="s">
        <v>102</v>
      </c>
      <c r="B244" s="3"/>
      <c r="C244" s="5">
        <f>C241-C242-C243</f>
        <v>471419</v>
      </c>
      <c r="D244" s="5">
        <f>D241-D242-D243</f>
        <v>601192</v>
      </c>
      <c r="E244" s="5">
        <f>E241-E242-E243</f>
        <v>479954</v>
      </c>
      <c r="F244" s="31">
        <f t="shared" si="5"/>
        <v>0.7983373032242611</v>
      </c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PENZUGY03</dc:creator>
  <cp:keywords/>
  <dc:description/>
  <cp:lastModifiedBy>PENZUGY03</cp:lastModifiedBy>
  <cp:lastPrinted>2018-05-24T09:36:04Z</cp:lastPrinted>
  <dcterms:created xsi:type="dcterms:W3CDTF">2006-03-02T07:20:25Z</dcterms:created>
  <dcterms:modified xsi:type="dcterms:W3CDTF">2018-05-24T09:36:22Z</dcterms:modified>
  <cp:category/>
  <cp:version/>
  <cp:contentType/>
  <cp:contentStatus/>
</cp:coreProperties>
</file>