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0" activeTab="16"/>
  </bookViews>
  <sheets>
    <sheet name="létszám" sheetId="1" r:id="rId1"/>
    <sheet name="címrend" sheetId="2" r:id="rId2"/>
    <sheet name="eredménykimutatás" sheetId="3" r:id="rId3"/>
    <sheet name="pénzkészlet" sheetId="4" r:id="rId4"/>
    <sheet name="hiv kormfunk" sheetId="5" r:id="rId5"/>
    <sheet name="maradványkim" sheetId="6" r:id="rId6"/>
    <sheet name="hivatal" sheetId="7" r:id="rId7"/>
    <sheet name="óvoda" sheetId="8" r:id="rId8"/>
    <sheet name="ovi kormfunk" sheetId="9" r:id="rId9"/>
    <sheet name="önk kormfunkc" sheetId="10" r:id="rId10"/>
    <sheet name="vagyonkimutatás" sheetId="11" r:id="rId11"/>
    <sheet name="összesített" sheetId="12" r:id="rId12"/>
    <sheet name="közvetett tám" sheetId="13" r:id="rId13"/>
    <sheet name="beruházás" sheetId="14" r:id="rId14"/>
    <sheet name="önkorm" sheetId="15" r:id="rId15"/>
    <sheet name="értékpapírok" sheetId="16" r:id="rId16"/>
    <sheet name="mérleg" sheetId="17" r:id="rId17"/>
  </sheets>
  <definedNames/>
  <calcPr fullCalcOnLoad="1"/>
</workbook>
</file>

<file path=xl/sharedStrings.xml><?xml version="1.0" encoding="utf-8"?>
<sst xmlns="http://schemas.openxmlformats.org/spreadsheetml/2006/main" count="647" uniqueCount="411">
  <si>
    <t>Zsámbok Község Önmormányzat</t>
  </si>
  <si>
    <t>jóváhagyott létszáma</t>
  </si>
  <si>
    <t>Intézmény</t>
  </si>
  <si>
    <t>Nyitó létszám</t>
  </si>
  <si>
    <t>Záró létszám</t>
  </si>
  <si>
    <t>Polgármesteri Hivatal</t>
  </si>
  <si>
    <t>9 fő</t>
  </si>
  <si>
    <t>8 fő</t>
  </si>
  <si>
    <t>1 fő jegyző</t>
  </si>
  <si>
    <t>6 fő előadó</t>
  </si>
  <si>
    <t>1 fő kisegítő</t>
  </si>
  <si>
    <t>Önkormányzat</t>
  </si>
  <si>
    <t>1 fő polgármester</t>
  </si>
  <si>
    <t>1 fő műv. Ház ügyintéző</t>
  </si>
  <si>
    <t>1 fő karbantartó</t>
  </si>
  <si>
    <t>1 fő karbantartó (4 órás)</t>
  </si>
  <si>
    <t>1 fő védőnő</t>
  </si>
  <si>
    <t>Kacó Napközi Otthonos Óvoda</t>
  </si>
  <si>
    <t>5 fő óvodapedagógus</t>
  </si>
  <si>
    <t>3 fő dajka</t>
  </si>
  <si>
    <t>1 fő élelmezésvezető</t>
  </si>
  <si>
    <t>3 fő konyhai dolgozó</t>
  </si>
  <si>
    <t>Összesen</t>
  </si>
  <si>
    <t>Közfoglalkoztatás</t>
  </si>
  <si>
    <t>Cím</t>
  </si>
  <si>
    <t>Alcím</t>
  </si>
  <si>
    <t>Megnevezés</t>
  </si>
  <si>
    <t>I.</t>
  </si>
  <si>
    <t>Községi Önkormányzat</t>
  </si>
  <si>
    <t>adatok ezer forintban</t>
  </si>
  <si>
    <t>Részvények</t>
  </si>
  <si>
    <t>Invitel részvény</t>
  </si>
  <si>
    <t>Részesedések</t>
  </si>
  <si>
    <t>DAKÖV Kft</t>
  </si>
  <si>
    <t>Szelektív Kft</t>
  </si>
  <si>
    <t>Tartós részesedések</t>
  </si>
  <si>
    <t>Sorsz.</t>
  </si>
  <si>
    <t>Eredeti ei</t>
  </si>
  <si>
    <t>Módosított ei</t>
  </si>
  <si>
    <t>Teljesítés</t>
  </si>
  <si>
    <t>Bevételek</t>
  </si>
  <si>
    <t>Önkorm. működési tám.</t>
  </si>
  <si>
    <t>Egyéb működési c. tám. Államházt. Belülről (B1)</t>
  </si>
  <si>
    <t>Műk.célú tám.állmházt.belülről</t>
  </si>
  <si>
    <t>Termékek és szolgáltatások adói</t>
  </si>
  <si>
    <t>Egyéb közhatalmi bev. B36 (Bírság, pótlék)</t>
  </si>
  <si>
    <t>Közhatalmi bevételek</t>
  </si>
  <si>
    <t>Készletértékesítés B401</t>
  </si>
  <si>
    <t>Szolgáltatások ellenértéke B402 (bérleti díj)</t>
  </si>
  <si>
    <t>Közvetített szolgáltatások ellenértéke   (Továbbszámlázott belföldi szolgáltatás) B403</t>
  </si>
  <si>
    <t>Ellátási díjak B405  (Intézmények alaptevékenységének bev.)</t>
  </si>
  <si>
    <t>Kiszámlázott áfa B406 (Áfa bevételek és visszatérüllések)</t>
  </si>
  <si>
    <t>Áfa visszatérítés (B407)</t>
  </si>
  <si>
    <t>Egyéb működési bevételek B410 (Intézmények egyéb bevételei)</t>
  </si>
  <si>
    <t>Egyéb működési bevételek B411</t>
  </si>
  <si>
    <t>Működési bevételek</t>
  </si>
  <si>
    <t>Működési c. visszatér.tám.államh.kívülről B62  (Korábban nyújtott hitelek visszatér. Lakosságtól)</t>
  </si>
  <si>
    <t>Működési c. átvett pek</t>
  </si>
  <si>
    <t xml:space="preserve">Felhalm. Célra átvett pénzeszk.összesen: 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</si>
  <si>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</si>
  <si>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</si>
  <si>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</si>
  <si>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</si>
  <si>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</si>
  <si>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</si>
  <si>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</si>
  <si>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</si>
  <si>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</si>
  <si>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</si>
  <si>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</si>
  <si>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</si>
  <si>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</si>
  <si>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</si>
  <si>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</si>
  <si>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</si>
  <si>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</si>
  <si>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</si>
  <si>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</si>
  <si>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Felhalmozádi célú tám. K8</t>
  </si>
  <si>
    <t>4.</t>
  </si>
  <si>
    <t>ebből: Általános tartalék</t>
  </si>
  <si>
    <t xml:space="preserve">          Céltartalék</t>
  </si>
  <si>
    <t>5.</t>
  </si>
  <si>
    <t xml:space="preserve">Finanszírozási kiadások </t>
  </si>
  <si>
    <t>intézményfinansz. K915</t>
  </si>
  <si>
    <t>6.</t>
  </si>
  <si>
    <t>Kiadások mindösszesen:</t>
  </si>
  <si>
    <t>Eredménykimutatás</t>
  </si>
  <si>
    <t>Hivatal</t>
  </si>
  <si>
    <t>Óvoda</t>
  </si>
  <si>
    <t>Közhatalmi eredményszemléletű bevételek</t>
  </si>
  <si>
    <t>Eszközök és szolgált.értékesítése nettó eredményszemléletű bev.</t>
  </si>
  <si>
    <t>Tevékenység egyéb nettó eredményszemléletű bev.</t>
  </si>
  <si>
    <t>Központi működési célú támogatások eredményszemléletű bevételei</t>
  </si>
  <si>
    <t>Egyéb működési célú támogatások eredményszemléletű bev.</t>
  </si>
  <si>
    <t>Különféle egyéb eredményszemléletű bev.</t>
  </si>
  <si>
    <t>III. Egyéb eredményszemléletű bevételek</t>
  </si>
  <si>
    <t>Anyagköltség</t>
  </si>
  <si>
    <t>Igénybevett szolgltatások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</si>
  <si>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</si>
  <si>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</si>
  <si>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</si>
  <si>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</si>
  <si>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</si>
  <si>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</si>
  <si>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</si>
  <si>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</si>
  <si>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kamatok és kamatjellegű eredményszemléletű bevételek</t>
  </si>
  <si>
    <t>Pénzügyi műveletek egyéb eredményszemléletű bev.</t>
  </si>
  <si>
    <t>VIII. Pénzügyi műveletek eredményszemléltű bev.</t>
  </si>
  <si>
    <t>B) Pénzügyi műveletek eredménye</t>
  </si>
  <si>
    <t>C) Mérleg szerinti eredmény</t>
  </si>
  <si>
    <t>Maradványkimutatás</t>
  </si>
  <si>
    <t>Önkorm.</t>
  </si>
  <si>
    <t>Alaptevékenység költségvetési bevétele</t>
  </si>
  <si>
    <t>Alaptevékenység költségvetési kiadása</t>
  </si>
  <si>
    <t>Alaptevékenység költségvetési egyenlege</t>
  </si>
  <si>
    <t>Alaptevékenség finanszírozási bevétele</t>
  </si>
  <si>
    <t>Alaptevékenység finanszírozási kiadása</t>
  </si>
  <si>
    <t>Alaptevékenység finanszírozási egyenlege</t>
  </si>
  <si>
    <t>Alaptevékenység maradványa</t>
  </si>
  <si>
    <t>Kötelezettségvállalással terhelt maradvány</t>
  </si>
  <si>
    <t>Szabad maradvány</t>
  </si>
  <si>
    <t>Alaptevékenység maradányát terhelő tételek:</t>
  </si>
  <si>
    <t>Tüzifa pályázat</t>
  </si>
  <si>
    <t>Költségvetési előleg visszafizetés</t>
  </si>
  <si>
    <t>Áfa befizetés</t>
  </si>
  <si>
    <t>Szállítói tartozás</t>
  </si>
  <si>
    <t>Bérköltség dec.</t>
  </si>
  <si>
    <t>Összesen:</t>
  </si>
  <si>
    <t>Szabad maradvány felosztása</t>
  </si>
  <si>
    <t>Ingatlanvásárlás</t>
  </si>
  <si>
    <t>Egyéb szolgáltatás</t>
  </si>
  <si>
    <t>Tartalék</t>
  </si>
  <si>
    <t>Polgármesteri Hivatal kiadásai kormányzati funkciók szerint</t>
  </si>
  <si>
    <t>Tény</t>
  </si>
  <si>
    <t>ebből</t>
  </si>
  <si>
    <t>Kormányzati funkció</t>
  </si>
  <si>
    <t>személyi kiadás</t>
  </si>
  <si>
    <t>járulékok</t>
  </si>
  <si>
    <t>dologi</t>
  </si>
  <si>
    <t>beruházás</t>
  </si>
  <si>
    <t>értékpapír, betétlekötés</t>
  </si>
  <si>
    <t>intézményfinanszírozás</t>
  </si>
  <si>
    <t>Pénzeszköz átadás</t>
  </si>
  <si>
    <t>Fejlesztési c.pénzeszk</t>
  </si>
  <si>
    <t>ellátottak juttatásai</t>
  </si>
  <si>
    <t>létszám</t>
  </si>
  <si>
    <t>Igazgatási tevékenység</t>
  </si>
  <si>
    <t>Pénzeszköz változása</t>
  </si>
  <si>
    <t>Pénzkészlet</t>
  </si>
  <si>
    <t>Pénzmaradvány</t>
  </si>
  <si>
    <t>36-os számla változ</t>
  </si>
  <si>
    <t>előző évi</t>
  </si>
  <si>
    <t>Önkormányz</t>
  </si>
  <si>
    <t>Kacó Óvoda kiadásai kormányzati funkciók szerint</t>
  </si>
  <si>
    <t>Gyermekétkeztetés</t>
  </si>
  <si>
    <t>Munkahelyi étkeztetés</t>
  </si>
  <si>
    <t>Szünidei étkeztetés</t>
  </si>
  <si>
    <t>Óvodai nevelés</t>
  </si>
  <si>
    <t>Egyéb működési c. tám. Államházt. Belülről  B16</t>
  </si>
  <si>
    <t xml:space="preserve">Tulajdonosi bevételek B404 </t>
  </si>
  <si>
    <t>Áfa visszatérítése (B407)</t>
  </si>
  <si>
    <t>Egyéb működési c. átvett pek (B65)</t>
  </si>
  <si>
    <t xml:space="preserve">Egyéb felhalm.célú átvett pek B73 </t>
  </si>
  <si>
    <t>Felhalmozási célú tám. K8</t>
  </si>
  <si>
    <t>Egyéb felhalm.célú tám.</t>
  </si>
  <si>
    <t>Finanszírozási kiadások</t>
  </si>
  <si>
    <t>Intézményfinanszírozás K915</t>
  </si>
  <si>
    <t>Kiszámlázott áfa B406 (Áfa bevételek és visszatérülések)</t>
  </si>
  <si>
    <t>Egyéb működési bevételek B411 (Intézmények egyéb bevételei)</t>
  </si>
  <si>
    <t>Felhalmozási c támogatások eredményszemléletű bev</t>
  </si>
  <si>
    <t xml:space="preserve">Zsámbok Község Önkormányzat  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</si>
  <si>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</si>
  <si>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</si>
  <si>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</si>
  <si>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</si>
  <si>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</si>
  <si>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</si>
  <si>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Egyéb működési c. tám. Államházt. Belülről (TB) B16</t>
  </si>
  <si>
    <t>Vagyoni típusú adók B34 (Kommunális adó)</t>
  </si>
  <si>
    <t>Értékesítési és forgalmi adó B351 (Iparűzési adó)</t>
  </si>
  <si>
    <t>Gépjárműadó B354</t>
  </si>
  <si>
    <t>Egyéb adók (talajterhelési díj) B355</t>
  </si>
  <si>
    <t>Tulajdonosi bevételek B404 ( Egyéb önkorm.vagyon bérbead. 1500)</t>
  </si>
  <si>
    <t>Felhalmozási célú bevétel</t>
  </si>
  <si>
    <t>Egyéb műk.c.átvett pek ( B65)</t>
  </si>
  <si>
    <t>Egyéb felhalm.célú átvett pek B75 (érdekeltségi hozzájár.)</t>
  </si>
  <si>
    <t>Áht-n belüli megelőleg.visszafiz. K914</t>
  </si>
  <si>
    <t>Működési c. visszatér.tám.államh.kívülről B64 (Korábban nyújtott hitelek visszatér. Lakosságtól)</t>
  </si>
  <si>
    <t>Felhalm.célú támogatás (B21)</t>
  </si>
  <si>
    <t>Egyéb felhalm. Célú támogaás (B25)</t>
  </si>
  <si>
    <t xml:space="preserve">Felhalm. célú támogatás </t>
  </si>
  <si>
    <t>Áht-n belüli megelőlegezések B814</t>
  </si>
  <si>
    <t>Zsámbok Község Önkormányzat  összevont bevételei és kiadásai</t>
  </si>
  <si>
    <t>Módosított előirányzat</t>
  </si>
  <si>
    <t>Önkorm. működési tám. B11</t>
  </si>
  <si>
    <t>Egyéb működési c. tám. Államházt. B. B16</t>
  </si>
  <si>
    <t>Közhatalmi bevételek B3</t>
  </si>
  <si>
    <t>Működési bevételek B4</t>
  </si>
  <si>
    <t>Felhalm. Célú bevétel B5</t>
  </si>
  <si>
    <t>Átvett pénzeszköz B6, B7</t>
  </si>
  <si>
    <t>9.</t>
  </si>
  <si>
    <t>Finanszírozási bevételek B8</t>
  </si>
  <si>
    <t>Tartalékok K513</t>
  </si>
  <si>
    <t>Értékpapírok K912</t>
  </si>
  <si>
    <t>Megelőlegezés visszafiz. Áht-n belül K914</t>
  </si>
  <si>
    <t>Betételhelyezés K916</t>
  </si>
  <si>
    <t>Vagyonkimutatás</t>
  </si>
  <si>
    <t>Törzsvagyon</t>
  </si>
  <si>
    <t>Forgalomképes (üzleti) vagyon</t>
  </si>
  <si>
    <t xml:space="preserve">Idegen ingatlanhoz kacsolódó </t>
  </si>
  <si>
    <t>Mindösszesen</t>
  </si>
  <si>
    <t>Forgalomképtelen</t>
  </si>
  <si>
    <t>Korlátozottan forgalomképes</t>
  </si>
  <si>
    <t>Bruttó</t>
  </si>
  <si>
    <t>Écs</t>
  </si>
  <si>
    <t>Nettó</t>
  </si>
  <si>
    <t>A) Befektetett eszközök</t>
  </si>
  <si>
    <t>I. Immateriális javak</t>
  </si>
  <si>
    <t>II. Tárgyi eszközök</t>
  </si>
  <si>
    <t>1. Ingatlanok és kapcs. vagyoni ért. jogok</t>
  </si>
  <si>
    <t>2. Gépek, berendezések, felsz.,járművek</t>
  </si>
  <si>
    <t>3. Tenyészállatok</t>
  </si>
  <si>
    <t>4. Beruházások, felújítások</t>
  </si>
  <si>
    <t>5. Tárgyi eszközök értékhelyesbítése</t>
  </si>
  <si>
    <t>III. Befektetett pénzügyi eszközök</t>
  </si>
  <si>
    <t>1.Tartós részesedések</t>
  </si>
  <si>
    <t>2.Tartós hitelviszonyt megtestesítő ép</t>
  </si>
  <si>
    <t>3. Befektetett pénzügyi ek értékhelyesb.</t>
  </si>
  <si>
    <t>Zsámbok község Önkormányzat kiadásai kormányzati funkciók szerint</t>
  </si>
  <si>
    <t>Áht-n belüli megelől.</t>
  </si>
  <si>
    <t>Rendezvények</t>
  </si>
  <si>
    <t>Állategészségügy</t>
  </si>
  <si>
    <t>Közutak</t>
  </si>
  <si>
    <t>Köztemető</t>
  </si>
  <si>
    <t>Hulladékkezelés</t>
  </si>
  <si>
    <t>Közvilágítás</t>
  </si>
  <si>
    <t>Zöldterület kezelés</t>
  </si>
  <si>
    <t>Háziorvosi alapellátás</t>
  </si>
  <si>
    <t>Fogorvosi alapellátás</t>
  </si>
  <si>
    <t>Védőnői ellátás</t>
  </si>
  <si>
    <t>Sportlétesítmények működtet</t>
  </si>
  <si>
    <t>Múzeum</t>
  </si>
  <si>
    <t>Közművelődési tevékenység</t>
  </si>
  <si>
    <t>Szociális étkeztetés</t>
  </si>
  <si>
    <t>Házigondozás</t>
  </si>
  <si>
    <t>Szociális ellátások</t>
  </si>
  <si>
    <t>Elszámolás a kpi ktgvetéssel</t>
  </si>
  <si>
    <t>Támogat.célú finansz.műv.</t>
  </si>
  <si>
    <t>Város és községgazdálk</t>
  </si>
  <si>
    <t>Felhalm. Célú támogatás B2</t>
  </si>
  <si>
    <t>fejlesztési c.pénzeszk</t>
  </si>
  <si>
    <t>pénzeszköz átadás</t>
  </si>
  <si>
    <t>intézm.finansz.</t>
  </si>
  <si>
    <t>értékp., betétlek.</t>
  </si>
  <si>
    <t>I.Tevékenység nettó eredményszeml. bev.</t>
  </si>
  <si>
    <t>Beruházások</t>
  </si>
  <si>
    <t>Kacó Óvoda</t>
  </si>
  <si>
    <t>Polgármesteri hiv.</t>
  </si>
  <si>
    <t>Rendezési terv</t>
  </si>
  <si>
    <t>Felújítás</t>
  </si>
  <si>
    <t>Útfelújítás</t>
  </si>
  <si>
    <t>IV. Koncesszióba, vagyonk. adott ek</t>
  </si>
  <si>
    <t>B) Forgóeszközök</t>
  </si>
  <si>
    <t>I. Készletek</t>
  </si>
  <si>
    <t>II. Értékpapírok</t>
  </si>
  <si>
    <t>C) Pénzeszközök</t>
  </si>
  <si>
    <t>I. Lekötött bankbetétek</t>
  </si>
  <si>
    <t>II. Pénztárak, csekkek, betétkönyvek</t>
  </si>
  <si>
    <t>III.Forintszámlák</t>
  </si>
  <si>
    <t>IV. Devizaszámlák</t>
  </si>
  <si>
    <t>I.1.</t>
  </si>
  <si>
    <t>I.2.</t>
  </si>
  <si>
    <t>I.3.</t>
  </si>
  <si>
    <t>Zsámbok Község Önkormányzatának címrendje</t>
  </si>
  <si>
    <t>Zsámboki Polgármesteri Hivatal</t>
  </si>
  <si>
    <t>Eredeti ei-ban igénybevett</t>
  </si>
  <si>
    <t>Igazgatás</t>
  </si>
  <si>
    <t>Lakóingatlan szoc.</t>
  </si>
  <si>
    <t>Egyéb szociális ellátások</t>
  </si>
  <si>
    <t>Bevételi jogcím</t>
  </si>
  <si>
    <t>Kedvezmény, mentesség, elengedés miatt</t>
  </si>
  <si>
    <t>kieső bevétel</t>
  </si>
  <si>
    <t>Helyi adók, adókhoz kapcsolódó bevétel</t>
  </si>
  <si>
    <t>Magánszemélyek kommunális adója</t>
  </si>
  <si>
    <t>Helyi iparűzési adó</t>
  </si>
  <si>
    <t>Késedelmi pótlék</t>
  </si>
  <si>
    <t>Átengedett központi adók</t>
  </si>
  <si>
    <t>Önkormányzatot megillető bevételek</t>
  </si>
  <si>
    <t xml:space="preserve">Gépjárműadó (mozgáskorlátozottak és </t>
  </si>
  <si>
    <t xml:space="preserve">légrugós járművek kedvezménye </t>
  </si>
  <si>
    <t>jogszabály alapján)</t>
  </si>
  <si>
    <t>Termőföld bérbeadásából szárm. Jöv.</t>
  </si>
  <si>
    <t>Talajterhelési díj</t>
  </si>
  <si>
    <t>Ellátottak térítési díjának, kártérítésének</t>
  </si>
  <si>
    <t>méltányossági alapon történő elengedése</t>
  </si>
  <si>
    <t xml:space="preserve">Lakosság részére lakásépítéshez </t>
  </si>
  <si>
    <t>nyújtott kölcsönök elengedésének összege</t>
  </si>
  <si>
    <t>Helyiségek, eszközök hasznosításából</t>
  </si>
  <si>
    <t>származó bevételből nyújtott kedvezmény</t>
  </si>
  <si>
    <t>Egyéb nyújtott kedvezmény (köztiszt.egyedülélők)</t>
  </si>
  <si>
    <t>vagy kölcsön elengedésének összege (alkalmaz.tér.díj)</t>
  </si>
  <si>
    <t>2017. évi</t>
  </si>
  <si>
    <t>4 fő gondozónő</t>
  </si>
  <si>
    <t>15 fő</t>
  </si>
  <si>
    <t>2 fő konyhai dolgozó napközi</t>
  </si>
  <si>
    <t>32 fő</t>
  </si>
  <si>
    <t>Átlag 15 fő</t>
  </si>
  <si>
    <t>2017.</t>
  </si>
  <si>
    <t>Kacó Napközi Otthonos Óvoda és Konyha</t>
  </si>
  <si>
    <t>Előző évi pénzmaradvány</t>
  </si>
  <si>
    <t>adatok forintban</t>
  </si>
  <si>
    <t>Járulék dec.</t>
  </si>
  <si>
    <t xml:space="preserve">Járulék </t>
  </si>
  <si>
    <t>HM pályázat</t>
  </si>
  <si>
    <t>FM pályázat</t>
  </si>
  <si>
    <t>EMMI pályázat</t>
  </si>
  <si>
    <t>Lecsófesztivál koncert</t>
  </si>
  <si>
    <t>Iskola eü ktge</t>
  </si>
  <si>
    <t>Ingatlanvásárlás presszó</t>
  </si>
  <si>
    <t>Kamerák</t>
  </si>
  <si>
    <t>Védőnői épület önrész</t>
  </si>
  <si>
    <t>Könyvkiadás</t>
  </si>
  <si>
    <t>Főépítész</t>
  </si>
  <si>
    <t>2017. évi költségvetés bevételei és kiadásai</t>
  </si>
  <si>
    <t>2017. évi bevételei és kiadásai</t>
  </si>
  <si>
    <t>Közvetett támogatások 2017.</t>
  </si>
  <si>
    <t>Értékpapírok</t>
  </si>
  <si>
    <t>Kincstárjegy</t>
  </si>
  <si>
    <t>adatok  forintban</t>
  </si>
  <si>
    <t>Egyéb tárgyi ekértékesítés B53</t>
  </si>
  <si>
    <t>Forgatási c. értékpapír vásásárlá (K912)</t>
  </si>
  <si>
    <t>Zsámbok Község Önkormányzat 2017. évi felújítási és beruházási kiadásai feladatonként</t>
  </si>
  <si>
    <t>Monitor, bojler, mosogatóg</t>
  </si>
  <si>
    <t>edények</t>
  </si>
  <si>
    <t>Bútorok, fényképezőg</t>
  </si>
  <si>
    <t>Kártyaleolvasó</t>
  </si>
  <si>
    <t>Védőnő egyéb ek</t>
  </si>
  <si>
    <t>3 db</t>
  </si>
  <si>
    <t>Közfoglalkoztatás eszközök</t>
  </si>
  <si>
    <t>Arculati terv</t>
  </si>
  <si>
    <t>Ravatalozó székek</t>
  </si>
  <si>
    <t>Házigond. Telefon</t>
  </si>
  <si>
    <t>Temető program</t>
  </si>
  <si>
    <t>Mozgatható paraván</t>
  </si>
  <si>
    <t>Vízforraló</t>
  </si>
  <si>
    <t>Háziorvos fali melegítő</t>
  </si>
  <si>
    <t>Házigondozás kerékpár</t>
  </si>
  <si>
    <t>Óvoda konyhai eszközök</t>
  </si>
  <si>
    <t xml:space="preserve">Konyha felújítás </t>
  </si>
  <si>
    <t>Tóalmási ingatlan csatorna</t>
  </si>
  <si>
    <t>Védőnői épület</t>
  </si>
  <si>
    <t>Műv. Ház fűtésk</t>
  </si>
  <si>
    <t>Fényfűzér</t>
  </si>
  <si>
    <t>ellátottak juttatása</t>
  </si>
  <si>
    <t>beruházás  felújítás</t>
  </si>
  <si>
    <t>Finanszírozási műveletek</t>
  </si>
  <si>
    <t>Értékpapír vásárlás</t>
  </si>
  <si>
    <t>A vagyonnyilvántartásban szereplő ingatlanvagyon számviteli nyilvántartás szerinti bruttó értéke 1.956.936 e Ft, mely az ingatlanvagyon kataszter  nyilvántartásban szereplő    ingatlanvagyon bruttó értékével megegyezik.</t>
  </si>
  <si>
    <t>Összevont mérleg</t>
  </si>
  <si>
    <t>sorsz.</t>
  </si>
  <si>
    <t>Előző időszak</t>
  </si>
  <si>
    <t>A/I. Immateriális javak</t>
  </si>
  <si>
    <t>A/II. Tárgyi eszközök</t>
  </si>
  <si>
    <t>A/III: Befektetett pénzügyi eszközök</t>
  </si>
  <si>
    <t>A. Nemzeti vagyonba tartozó befektetett eszközök</t>
  </si>
  <si>
    <t>B/I. Készletek</t>
  </si>
  <si>
    <t>B/II. Értékpapírok</t>
  </si>
  <si>
    <t>B. Nemzeti vagyonba tartozó forgóeszközök</t>
  </si>
  <si>
    <t>C/II. Pénztárak, csekkek, betétkönyvek</t>
  </si>
  <si>
    <t>C/III. Forintszámlák</t>
  </si>
  <si>
    <t>C. Pénzeszközök</t>
  </si>
  <si>
    <t>Zsámbok Község Önkormányzat</t>
  </si>
  <si>
    <t>D/I. Költségvetési évben esedékes követelések</t>
  </si>
  <si>
    <t>D/II. Költségvetési évet követően esedékes követelések</t>
  </si>
  <si>
    <t>D/III. Követelés jellegű sajátos elszámolások</t>
  </si>
  <si>
    <t>D. Követelések</t>
  </si>
  <si>
    <t>F. Aktív időbeli elhatárolások</t>
  </si>
  <si>
    <t>Eszöközök összesen:</t>
  </si>
  <si>
    <t>G/I. Nemzeti vagyon induláskori értéke</t>
  </si>
  <si>
    <t>G/III. Egyéb eszközök induláskori értéke és változásai</t>
  </si>
  <si>
    <t>G/IV. Felhalmozott eredmény</t>
  </si>
  <si>
    <t>G/VI. Mérleg szerinti eredmény</t>
  </si>
  <si>
    <t>G. Saját tőke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</si>
  <si>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</si>
  <si>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</si>
  <si>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</si>
  <si>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H. Kötelzettségek</t>
  </si>
  <si>
    <t>J. Passzív időbeli elhatárolások</t>
  </si>
  <si>
    <t>Források összesen:</t>
  </si>
  <si>
    <t>Tárgyi időszak</t>
  </si>
  <si>
    <t>Értékpapírok, részesedések állománya</t>
  </si>
  <si>
    <t>Tüzifa önrész 2017</t>
  </si>
  <si>
    <t>3. melléklet a 7/2018 (V.31.) Ör-hez</t>
  </si>
  <si>
    <t>1. melléklet a 7/2018 (V.31.) Ör-hez</t>
  </si>
  <si>
    <t>11. melléklet a 7/2018 (V.31.) Ör-hez</t>
  </si>
  <si>
    <t>7.melléklet a 7/2018 (V.31.) Ör-hez</t>
  </si>
  <si>
    <t>2.e. melléklet a 7/2018 (V.31.) Ör-hez</t>
  </si>
  <si>
    <t>6. melléklet a 7/2018 (V.31.) Ör-hez</t>
  </si>
  <si>
    <t>2.b. melléklet a 7/2018 (V.31.) Ör-hez</t>
  </si>
  <si>
    <t>2.c. melléklet a 7/2018 (V.31.) Ör-hez</t>
  </si>
  <si>
    <t>2.f. melléklet a 7/2018 (V.31.) Ör-hez</t>
  </si>
  <si>
    <t>2.d. melléklet a 7/2018 (V.31.) Ör-hez</t>
  </si>
  <si>
    <t>10.melléklet a 7/2018 (V.31.) Ör-hez</t>
  </si>
  <si>
    <t>2. melléklet a 7/2018 (V.31.) Ör-hez</t>
  </si>
  <si>
    <t>9. melléklet a 7/2018 (V.31.) Ör-hez</t>
  </si>
  <si>
    <t>4. melléklet a 7/2018 (V.31.) Ör-hez</t>
  </si>
  <si>
    <t>2.a. melléklet a 7/2018 (V.31.) Ör-hez</t>
  </si>
  <si>
    <t>5. melléklet a 7/2018 (V.31.) Ör-hez</t>
  </si>
  <si>
    <t>12. melléklet a 7/2018 (V.31.) Ör-hez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</si>
</sst>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9" fontId="0" fillId="0" borderId="0" xfId="62" applyFont="1" applyAlignment="1">
      <alignment/>
    </xf>
    <xf numFmtId="0" fontId="0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horizontal="justify" vertical="top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0" fontId="11" fillId="0" borderId="10" xfId="0" applyFont="1" applyBorder="1" applyAlignment="1">
      <alignment/>
    </xf>
    <xf numFmtId="9" fontId="11" fillId="0" borderId="0" xfId="62" applyFont="1" applyAlignment="1">
      <alignment/>
    </xf>
    <xf numFmtId="9" fontId="0" fillId="0" borderId="0" xfId="62" applyFont="1" applyAlignment="1">
      <alignment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distributed"/>
    </xf>
    <xf numFmtId="0" fontId="1" fillId="33" borderId="10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vertical="distributed"/>
    </xf>
    <xf numFmtId="0" fontId="10" fillId="33" borderId="12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2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distributed"/>
    </xf>
    <xf numFmtId="0" fontId="1" fillId="33" borderId="12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vertical="distributed"/>
    </xf>
    <xf numFmtId="0" fontId="1" fillId="33" borderId="2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" fillId="0" borderId="0" xfId="0" applyFont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C1"/>
    </sheetView>
  </sheetViews>
  <sheetFormatPr defaultColWidth="9.140625" defaultRowHeight="12.75"/>
  <cols>
    <col min="5" max="5" width="9.7109375" style="0" customWidth="1"/>
    <col min="8" max="8" width="6.28125" style="0" customWidth="1"/>
    <col min="9" max="9" width="7.57421875" style="0" customWidth="1"/>
  </cols>
  <sheetData>
    <row r="1" spans="1:3" ht="12.75">
      <c r="A1" s="113" t="s">
        <v>394</v>
      </c>
      <c r="B1" s="113"/>
      <c r="C1" s="113"/>
    </row>
    <row r="3" spans="3:7" ht="12.75">
      <c r="C3" s="114" t="s">
        <v>0</v>
      </c>
      <c r="D3" s="114"/>
      <c r="E3" s="114"/>
      <c r="F3" s="114"/>
      <c r="G3" s="114"/>
    </row>
    <row r="4" spans="3:7" ht="12.75">
      <c r="C4" s="114" t="s">
        <v>1</v>
      </c>
      <c r="D4" s="114"/>
      <c r="E4" s="114"/>
      <c r="F4" s="114"/>
      <c r="G4" s="114"/>
    </row>
    <row r="5" spans="3:7" ht="12.75">
      <c r="C5" s="2"/>
      <c r="D5" s="2"/>
      <c r="E5" s="2"/>
      <c r="F5" s="2"/>
      <c r="G5" s="2"/>
    </row>
    <row r="6" spans="3:7" ht="12.75">
      <c r="C6" s="2"/>
      <c r="D6" s="115">
        <v>43100</v>
      </c>
      <c r="E6" s="114"/>
      <c r="F6" s="114"/>
      <c r="G6" s="2"/>
    </row>
    <row r="9" spans="1:10" ht="12.75">
      <c r="A9" s="116" t="s">
        <v>2</v>
      </c>
      <c r="B9" s="117"/>
      <c r="C9" s="118"/>
      <c r="D9" s="125" t="s">
        <v>303</v>
      </c>
      <c r="E9" s="126"/>
      <c r="F9" s="126"/>
      <c r="G9" s="126"/>
      <c r="H9" s="126"/>
      <c r="I9" s="126"/>
      <c r="J9" s="127"/>
    </row>
    <row r="10" spans="1:10" ht="12.75">
      <c r="A10" s="119"/>
      <c r="B10" s="120"/>
      <c r="C10" s="121"/>
      <c r="D10" s="116" t="s">
        <v>3</v>
      </c>
      <c r="E10" s="118"/>
      <c r="F10" s="128"/>
      <c r="G10" s="129"/>
      <c r="H10" s="130"/>
      <c r="I10" s="116" t="s">
        <v>4</v>
      </c>
      <c r="J10" s="118"/>
    </row>
    <row r="11" spans="1:10" ht="12.75">
      <c r="A11" s="119"/>
      <c r="B11" s="120"/>
      <c r="C11" s="121"/>
      <c r="D11" s="119"/>
      <c r="E11" s="121"/>
      <c r="F11" s="131"/>
      <c r="G11" s="132"/>
      <c r="H11" s="133"/>
      <c r="I11" s="119"/>
      <c r="J11" s="121"/>
    </row>
    <row r="12" spans="1:10" ht="12.75">
      <c r="A12" s="122"/>
      <c r="B12" s="123"/>
      <c r="C12" s="124"/>
      <c r="D12" s="122"/>
      <c r="E12" s="124"/>
      <c r="F12" s="134"/>
      <c r="G12" s="135"/>
      <c r="H12" s="136"/>
      <c r="I12" s="122"/>
      <c r="J12" s="124"/>
    </row>
    <row r="13" spans="1:10" ht="12.75">
      <c r="A13" s="116" t="s">
        <v>5</v>
      </c>
      <c r="B13" s="117"/>
      <c r="C13" s="118"/>
      <c r="D13" s="137" t="s">
        <v>7</v>
      </c>
      <c r="E13" s="138"/>
      <c r="F13" s="143"/>
      <c r="G13" s="144"/>
      <c r="H13" s="145"/>
      <c r="I13" s="146" t="s">
        <v>7</v>
      </c>
      <c r="J13" s="138"/>
    </row>
    <row r="14" spans="1:10" ht="12.75">
      <c r="A14" s="119"/>
      <c r="B14" s="120"/>
      <c r="C14" s="121"/>
      <c r="D14" s="139"/>
      <c r="E14" s="140"/>
      <c r="F14" s="143" t="s">
        <v>8</v>
      </c>
      <c r="G14" s="144"/>
      <c r="H14" s="145"/>
      <c r="I14" s="139"/>
      <c r="J14" s="140"/>
    </row>
    <row r="15" spans="1:10" ht="12.75">
      <c r="A15" s="119"/>
      <c r="B15" s="120"/>
      <c r="C15" s="121"/>
      <c r="D15" s="139"/>
      <c r="E15" s="140"/>
      <c r="F15" s="143" t="s">
        <v>9</v>
      </c>
      <c r="G15" s="144"/>
      <c r="H15" s="145"/>
      <c r="I15" s="139"/>
      <c r="J15" s="140"/>
    </row>
    <row r="16" spans="1:10" ht="12.75">
      <c r="A16" s="122"/>
      <c r="B16" s="123"/>
      <c r="C16" s="124"/>
      <c r="D16" s="141"/>
      <c r="E16" s="142"/>
      <c r="F16" s="143" t="s">
        <v>10</v>
      </c>
      <c r="G16" s="144"/>
      <c r="H16" s="145"/>
      <c r="I16" s="141"/>
      <c r="J16" s="142"/>
    </row>
    <row r="17" spans="1:10" ht="12.75">
      <c r="A17" s="116" t="s">
        <v>11</v>
      </c>
      <c r="B17" s="117"/>
      <c r="C17" s="118"/>
      <c r="D17" s="146" t="s">
        <v>6</v>
      </c>
      <c r="E17" s="138"/>
      <c r="F17" s="143" t="s">
        <v>12</v>
      </c>
      <c r="G17" s="144"/>
      <c r="H17" s="145"/>
      <c r="I17" s="137" t="s">
        <v>6</v>
      </c>
      <c r="J17" s="138"/>
    </row>
    <row r="18" spans="1:10" ht="12.75">
      <c r="A18" s="119"/>
      <c r="B18" s="120"/>
      <c r="C18" s="121"/>
      <c r="D18" s="139"/>
      <c r="E18" s="140"/>
      <c r="F18" s="143" t="s">
        <v>13</v>
      </c>
      <c r="G18" s="144"/>
      <c r="H18" s="145"/>
      <c r="I18" s="139"/>
      <c r="J18" s="140"/>
    </row>
    <row r="19" spans="1:10" ht="12.75">
      <c r="A19" s="119"/>
      <c r="B19" s="120"/>
      <c r="C19" s="121"/>
      <c r="D19" s="139"/>
      <c r="E19" s="140"/>
      <c r="F19" s="143" t="s">
        <v>14</v>
      </c>
      <c r="G19" s="144"/>
      <c r="H19" s="145"/>
      <c r="I19" s="139"/>
      <c r="J19" s="140"/>
    </row>
    <row r="20" spans="1:10" ht="12.75">
      <c r="A20" s="119"/>
      <c r="B20" s="120"/>
      <c r="C20" s="121"/>
      <c r="D20" s="139"/>
      <c r="E20" s="140"/>
      <c r="F20" s="147" t="s">
        <v>304</v>
      </c>
      <c r="G20" s="144"/>
      <c r="H20" s="145"/>
      <c r="I20" s="139"/>
      <c r="J20" s="140"/>
    </row>
    <row r="21" spans="1:10" ht="12.75">
      <c r="A21" s="119"/>
      <c r="B21" s="120"/>
      <c r="C21" s="121"/>
      <c r="D21" s="139"/>
      <c r="E21" s="140"/>
      <c r="F21" s="143" t="s">
        <v>15</v>
      </c>
      <c r="G21" s="144"/>
      <c r="H21" s="145"/>
      <c r="I21" s="139"/>
      <c r="J21" s="140"/>
    </row>
    <row r="22" spans="1:10" ht="12.75">
      <c r="A22" s="122"/>
      <c r="B22" s="123"/>
      <c r="C22" s="124"/>
      <c r="D22" s="141"/>
      <c r="E22" s="142"/>
      <c r="F22" s="143" t="s">
        <v>16</v>
      </c>
      <c r="G22" s="144"/>
      <c r="H22" s="145"/>
      <c r="I22" s="141"/>
      <c r="J22" s="142"/>
    </row>
    <row r="23" spans="1:10" ht="12.75">
      <c r="A23" s="116" t="s">
        <v>17</v>
      </c>
      <c r="B23" s="117"/>
      <c r="C23" s="118"/>
      <c r="D23" s="137" t="s">
        <v>305</v>
      </c>
      <c r="E23" s="138"/>
      <c r="F23" s="143" t="s">
        <v>18</v>
      </c>
      <c r="G23" s="144"/>
      <c r="H23" s="145"/>
      <c r="I23" s="137" t="s">
        <v>305</v>
      </c>
      <c r="J23" s="138"/>
    </row>
    <row r="24" spans="1:10" ht="12.75">
      <c r="A24" s="119"/>
      <c r="B24" s="120"/>
      <c r="C24" s="121"/>
      <c r="D24" s="139"/>
      <c r="E24" s="140"/>
      <c r="F24" s="143" t="s">
        <v>19</v>
      </c>
      <c r="G24" s="144"/>
      <c r="H24" s="145"/>
      <c r="I24" s="139"/>
      <c r="J24" s="140"/>
    </row>
    <row r="25" spans="1:10" ht="12.75">
      <c r="A25" s="119"/>
      <c r="B25" s="120"/>
      <c r="C25" s="121"/>
      <c r="D25" s="139"/>
      <c r="E25" s="140"/>
      <c r="F25" s="143" t="s">
        <v>20</v>
      </c>
      <c r="G25" s="144"/>
      <c r="H25" s="145"/>
      <c r="I25" s="139"/>
      <c r="J25" s="140"/>
    </row>
    <row r="26" spans="1:10" ht="12.75">
      <c r="A26" s="119"/>
      <c r="B26" s="120"/>
      <c r="C26" s="121"/>
      <c r="D26" s="139"/>
      <c r="E26" s="140"/>
      <c r="F26" s="143" t="s">
        <v>21</v>
      </c>
      <c r="G26" s="144"/>
      <c r="H26" s="145"/>
      <c r="I26" s="139"/>
      <c r="J26" s="140"/>
    </row>
    <row r="27" spans="1:10" ht="12.75">
      <c r="A27" s="122"/>
      <c r="B27" s="123"/>
      <c r="C27" s="124"/>
      <c r="D27" s="141"/>
      <c r="E27" s="142"/>
      <c r="F27" s="148" t="s">
        <v>306</v>
      </c>
      <c r="G27" s="149"/>
      <c r="H27" s="150"/>
      <c r="I27" s="141"/>
      <c r="J27" s="142"/>
    </row>
    <row r="28" spans="1:10" ht="12.75">
      <c r="A28" s="116" t="s">
        <v>22</v>
      </c>
      <c r="B28" s="117"/>
      <c r="C28" s="118"/>
      <c r="D28" s="116" t="s">
        <v>307</v>
      </c>
      <c r="E28" s="118"/>
      <c r="F28" s="128"/>
      <c r="G28" s="129"/>
      <c r="H28" s="130"/>
      <c r="I28" s="116" t="s">
        <v>307</v>
      </c>
      <c r="J28" s="118"/>
    </row>
    <row r="29" spans="1:10" ht="12.75">
      <c r="A29" s="122"/>
      <c r="B29" s="123"/>
      <c r="C29" s="124"/>
      <c r="D29" s="122"/>
      <c r="E29" s="124"/>
      <c r="F29" s="134"/>
      <c r="G29" s="135"/>
      <c r="H29" s="136"/>
      <c r="I29" s="122"/>
      <c r="J29" s="124"/>
    </row>
    <row r="30" spans="1:10" ht="12.75">
      <c r="A30" s="151" t="s">
        <v>23</v>
      </c>
      <c r="B30" s="149"/>
      <c r="C30" s="150"/>
      <c r="D30" s="151"/>
      <c r="E30" s="150"/>
      <c r="F30" s="147" t="s">
        <v>308</v>
      </c>
      <c r="G30" s="144"/>
      <c r="H30" s="145"/>
      <c r="I30" s="151"/>
      <c r="J30" s="150"/>
    </row>
  </sheetData>
  <sheetProtection/>
  <mergeCells count="41">
    <mergeCell ref="A28:C29"/>
    <mergeCell ref="D28:E29"/>
    <mergeCell ref="F28:H29"/>
    <mergeCell ref="I28:J29"/>
    <mergeCell ref="A30:C30"/>
    <mergeCell ref="D30:E30"/>
    <mergeCell ref="F30:H30"/>
    <mergeCell ref="I30:J30"/>
    <mergeCell ref="A23:C27"/>
    <mergeCell ref="D23:E27"/>
    <mergeCell ref="F23:H23"/>
    <mergeCell ref="I23:J27"/>
    <mergeCell ref="F24:H24"/>
    <mergeCell ref="F25:H25"/>
    <mergeCell ref="F26:H26"/>
    <mergeCell ref="F27:H27"/>
    <mergeCell ref="A17:C22"/>
    <mergeCell ref="D17:E22"/>
    <mergeCell ref="F17:H17"/>
    <mergeCell ref="I17:J22"/>
    <mergeCell ref="F18:H18"/>
    <mergeCell ref="F19:H19"/>
    <mergeCell ref="F20:H20"/>
    <mergeCell ref="F21:H21"/>
    <mergeCell ref="F22:H22"/>
    <mergeCell ref="A13:C16"/>
    <mergeCell ref="D13:E16"/>
    <mergeCell ref="F13:H13"/>
    <mergeCell ref="I13:J16"/>
    <mergeCell ref="F14:H14"/>
    <mergeCell ref="F15:H15"/>
    <mergeCell ref="F16:H16"/>
    <mergeCell ref="A1:C1"/>
    <mergeCell ref="C3:G3"/>
    <mergeCell ref="C4:G4"/>
    <mergeCell ref="D6:F6"/>
    <mergeCell ref="A9:C12"/>
    <mergeCell ref="D9:J9"/>
    <mergeCell ref="D10:E12"/>
    <mergeCell ref="F10:H12"/>
    <mergeCell ref="I10:J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4.421875" style="0" customWidth="1"/>
    <col min="2" max="3" width="11.140625" style="0" customWidth="1"/>
    <col min="5" max="5" width="9.7109375" style="0" customWidth="1"/>
    <col min="6" max="6" width="10.00390625" style="0" customWidth="1"/>
    <col min="7" max="7" width="10.28125" style="0" customWidth="1"/>
    <col min="9" max="9" width="10.7109375" style="0" customWidth="1"/>
    <col min="12" max="12" width="7.8515625" style="0" customWidth="1"/>
  </cols>
  <sheetData>
    <row r="2" spans="1:4" ht="12.75">
      <c r="A2" s="113" t="s">
        <v>403</v>
      </c>
      <c r="B2" s="113"/>
      <c r="C2" s="113"/>
      <c r="D2" s="113"/>
    </row>
    <row r="4" spans="1:12" ht="12.75">
      <c r="A4" s="114" t="s">
        <v>230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5:9" ht="12.75">
      <c r="E5" s="115">
        <v>43100</v>
      </c>
      <c r="F5" s="114"/>
      <c r="H5" s="115"/>
      <c r="I5" s="114"/>
    </row>
    <row r="6" spans="2:12" ht="12.75">
      <c r="B6" s="2" t="s">
        <v>135</v>
      </c>
      <c r="C6" t="s">
        <v>136</v>
      </c>
      <c r="I6" s="135" t="s">
        <v>312</v>
      </c>
      <c r="J6" s="135"/>
      <c r="K6" s="135"/>
      <c r="L6" s="135"/>
    </row>
    <row r="7" spans="1:12" ht="12.75" customHeight="1">
      <c r="A7" s="163" t="s">
        <v>137</v>
      </c>
      <c r="B7" s="163" t="s">
        <v>22</v>
      </c>
      <c r="C7" s="165" t="s">
        <v>138</v>
      </c>
      <c r="D7" s="166" t="s">
        <v>139</v>
      </c>
      <c r="E7" s="166" t="s">
        <v>140</v>
      </c>
      <c r="F7" s="181" t="s">
        <v>355</v>
      </c>
      <c r="G7" s="177" t="s">
        <v>356</v>
      </c>
      <c r="H7" s="178" t="s">
        <v>231</v>
      </c>
      <c r="I7" s="180" t="s">
        <v>143</v>
      </c>
      <c r="J7" s="165" t="s">
        <v>144</v>
      </c>
      <c r="K7" s="178" t="s">
        <v>358</v>
      </c>
      <c r="L7" s="166" t="s">
        <v>147</v>
      </c>
    </row>
    <row r="8" spans="1:12" ht="28.5" customHeight="1">
      <c r="A8" s="164"/>
      <c r="B8" s="164"/>
      <c r="C8" s="165"/>
      <c r="D8" s="166"/>
      <c r="E8" s="166"/>
      <c r="F8" s="182"/>
      <c r="G8" s="177"/>
      <c r="H8" s="179"/>
      <c r="I8" s="180"/>
      <c r="J8" s="165"/>
      <c r="K8" s="179"/>
      <c r="L8" s="166"/>
    </row>
    <row r="9" spans="1:12" ht="12.75">
      <c r="A9" s="21" t="s">
        <v>232</v>
      </c>
      <c r="B9" s="21">
        <f aca="true" t="shared" si="0" ref="B9:B33">SUM(C9:J9)</f>
        <v>4947271</v>
      </c>
      <c r="C9" s="21">
        <v>604746</v>
      </c>
      <c r="D9" s="21">
        <v>260430</v>
      </c>
      <c r="E9" s="21">
        <v>4082095</v>
      </c>
      <c r="F9" s="21"/>
      <c r="G9" s="21"/>
      <c r="H9" s="21"/>
      <c r="I9" s="21"/>
      <c r="J9" s="21"/>
      <c r="K9" s="21"/>
      <c r="L9" s="21"/>
    </row>
    <row r="10" spans="1:12" ht="12.75">
      <c r="A10" s="21" t="s">
        <v>23</v>
      </c>
      <c r="B10" s="21">
        <f t="shared" si="0"/>
        <v>21130862</v>
      </c>
      <c r="C10" s="21">
        <v>16273891</v>
      </c>
      <c r="D10" s="21">
        <v>1960916</v>
      </c>
      <c r="E10" s="21">
        <v>2302506</v>
      </c>
      <c r="F10" s="21"/>
      <c r="G10" s="21">
        <v>593549</v>
      </c>
      <c r="H10" s="21"/>
      <c r="I10" s="21"/>
      <c r="J10" s="21"/>
      <c r="K10" s="21"/>
      <c r="L10" s="21"/>
    </row>
    <row r="11" spans="1:12" ht="12.75">
      <c r="A11" s="21" t="s">
        <v>233</v>
      </c>
      <c r="B11" s="21">
        <f t="shared" si="0"/>
        <v>616700</v>
      </c>
      <c r="C11" s="21"/>
      <c r="D11" s="21"/>
      <c r="E11" s="21">
        <v>616700</v>
      </c>
      <c r="F11" s="21"/>
      <c r="G11" s="21"/>
      <c r="H11" s="21"/>
      <c r="I11" s="21"/>
      <c r="J11" s="21"/>
      <c r="K11" s="21"/>
      <c r="L11" s="21"/>
    </row>
    <row r="12" spans="1:12" ht="12.75">
      <c r="A12" s="21" t="s">
        <v>234</v>
      </c>
      <c r="B12" s="21">
        <f t="shared" si="0"/>
        <v>26657947</v>
      </c>
      <c r="C12" s="21"/>
      <c r="D12" s="21"/>
      <c r="E12" s="21">
        <v>9376066</v>
      </c>
      <c r="F12" s="21"/>
      <c r="G12" s="21">
        <v>17281881</v>
      </c>
      <c r="H12" s="21"/>
      <c r="I12" s="21"/>
      <c r="J12" s="21"/>
      <c r="K12" s="21"/>
      <c r="L12" s="21"/>
    </row>
    <row r="13" spans="1:12" ht="12.75">
      <c r="A13" s="21" t="s">
        <v>235</v>
      </c>
      <c r="B13" s="21">
        <f t="shared" si="0"/>
        <v>2858872</v>
      </c>
      <c r="C13" s="21"/>
      <c r="D13" s="21"/>
      <c r="E13" s="21">
        <v>2081886</v>
      </c>
      <c r="F13" s="21"/>
      <c r="G13" s="21">
        <v>776986</v>
      </c>
      <c r="H13" s="21"/>
      <c r="I13" s="21"/>
      <c r="J13" s="21"/>
      <c r="K13" s="21"/>
      <c r="L13" s="21"/>
    </row>
    <row r="14" spans="1:12" ht="12.75">
      <c r="A14" s="21" t="s">
        <v>236</v>
      </c>
      <c r="B14" s="21">
        <f t="shared" si="0"/>
        <v>202500</v>
      </c>
      <c r="C14" s="21"/>
      <c r="D14" s="21"/>
      <c r="E14" s="21">
        <v>202500</v>
      </c>
      <c r="F14" s="21"/>
      <c r="G14" s="21"/>
      <c r="H14" s="21"/>
      <c r="I14" s="21"/>
      <c r="J14" s="21"/>
      <c r="K14" s="21"/>
      <c r="L14" s="21"/>
    </row>
    <row r="15" spans="1:12" ht="12.75">
      <c r="A15" s="21" t="s">
        <v>237</v>
      </c>
      <c r="B15" s="21">
        <f t="shared" si="0"/>
        <v>5392569</v>
      </c>
      <c r="C15" s="21"/>
      <c r="D15" s="21"/>
      <c r="E15" s="21">
        <v>5392569</v>
      </c>
      <c r="F15" s="21"/>
      <c r="G15" s="21"/>
      <c r="H15" s="21"/>
      <c r="I15" s="21"/>
      <c r="J15" s="21"/>
      <c r="K15" s="21"/>
      <c r="L15" s="21"/>
    </row>
    <row r="16" spans="1:12" ht="12.75">
      <c r="A16" s="21" t="s">
        <v>238</v>
      </c>
      <c r="B16" s="21">
        <f t="shared" si="0"/>
        <v>5575510</v>
      </c>
      <c r="C16" s="21">
        <v>3481204</v>
      </c>
      <c r="D16" s="21">
        <v>777691</v>
      </c>
      <c r="E16" s="21">
        <v>1316615</v>
      </c>
      <c r="F16" s="21"/>
      <c r="G16" s="21"/>
      <c r="H16" s="21"/>
      <c r="I16" s="21"/>
      <c r="J16" s="21"/>
      <c r="K16" s="21"/>
      <c r="L16" s="21">
        <v>2</v>
      </c>
    </row>
    <row r="17" spans="1:12" ht="12.75">
      <c r="A17" s="21" t="s">
        <v>239</v>
      </c>
      <c r="B17" s="21">
        <f t="shared" si="0"/>
        <v>90068</v>
      </c>
      <c r="C17" s="21"/>
      <c r="D17" s="21"/>
      <c r="E17" s="21">
        <v>60784</v>
      </c>
      <c r="F17" s="21"/>
      <c r="G17" s="21">
        <v>29284</v>
      </c>
      <c r="H17" s="21"/>
      <c r="I17" s="21"/>
      <c r="J17" s="34"/>
      <c r="K17" s="34"/>
      <c r="L17" s="21"/>
    </row>
    <row r="18" spans="1:12" ht="12.75">
      <c r="A18" s="21" t="s">
        <v>240</v>
      </c>
      <c r="B18" s="21">
        <f t="shared" si="0"/>
        <v>415906</v>
      </c>
      <c r="C18" s="21"/>
      <c r="D18" s="21"/>
      <c r="E18" s="21">
        <v>415906</v>
      </c>
      <c r="F18" s="21"/>
      <c r="G18" s="21"/>
      <c r="H18" s="21"/>
      <c r="I18" s="21"/>
      <c r="J18" s="21"/>
      <c r="K18" s="21"/>
      <c r="L18" s="21"/>
    </row>
    <row r="19" spans="1:12" ht="12.75">
      <c r="A19" s="21" t="s">
        <v>241</v>
      </c>
      <c r="B19" s="21">
        <f t="shared" si="0"/>
        <v>5925760</v>
      </c>
      <c r="C19" s="21">
        <v>3371061</v>
      </c>
      <c r="D19" s="21">
        <v>705901</v>
      </c>
      <c r="E19" s="21">
        <v>1250798</v>
      </c>
      <c r="F19" s="21"/>
      <c r="G19" s="21">
        <v>598000</v>
      </c>
      <c r="H19" s="21"/>
      <c r="I19" s="21"/>
      <c r="J19" s="21"/>
      <c r="K19" s="21"/>
      <c r="L19" s="21">
        <v>1</v>
      </c>
    </row>
    <row r="20" spans="1:12" ht="12.75">
      <c r="A20" s="21" t="s">
        <v>242</v>
      </c>
      <c r="B20" s="21">
        <f t="shared" si="0"/>
        <v>431724</v>
      </c>
      <c r="C20" s="21"/>
      <c r="D20" s="21"/>
      <c r="E20" s="21">
        <v>431724</v>
      </c>
      <c r="F20" s="21"/>
      <c r="G20" s="21"/>
      <c r="H20" s="21"/>
      <c r="I20" s="21"/>
      <c r="J20" s="21"/>
      <c r="K20" s="21"/>
      <c r="L20" s="21"/>
    </row>
    <row r="21" spans="1:12" ht="12.75">
      <c r="A21" s="21" t="s">
        <v>243</v>
      </c>
      <c r="B21" s="21">
        <f t="shared" si="0"/>
        <v>568912</v>
      </c>
      <c r="C21" s="21"/>
      <c r="D21" s="21"/>
      <c r="E21" s="21">
        <v>568912</v>
      </c>
      <c r="F21" s="21"/>
      <c r="G21" s="21"/>
      <c r="H21" s="21"/>
      <c r="I21" s="21"/>
      <c r="J21" s="21"/>
      <c r="K21" s="21"/>
      <c r="L21" s="21"/>
    </row>
    <row r="22" spans="1:12" ht="12.75">
      <c r="A22" s="21" t="s">
        <v>244</v>
      </c>
      <c r="B22" s="21">
        <f t="shared" si="0"/>
        <v>6886421</v>
      </c>
      <c r="C22" s="21">
        <v>1493927</v>
      </c>
      <c r="D22" s="21">
        <v>356034</v>
      </c>
      <c r="E22" s="21">
        <v>1932974</v>
      </c>
      <c r="F22" s="21"/>
      <c r="G22" s="21">
        <v>3103486</v>
      </c>
      <c r="H22" s="21"/>
      <c r="I22" s="21"/>
      <c r="J22" s="21"/>
      <c r="K22" s="21"/>
      <c r="L22" s="21">
        <v>1</v>
      </c>
    </row>
    <row r="23" spans="1:12" ht="12.75">
      <c r="A23" s="20" t="s">
        <v>156</v>
      </c>
      <c r="B23" s="21">
        <f t="shared" si="0"/>
        <v>27998929</v>
      </c>
      <c r="C23" s="21">
        <v>250000</v>
      </c>
      <c r="D23" s="21">
        <v>68600</v>
      </c>
      <c r="E23" s="21">
        <v>0</v>
      </c>
      <c r="F23" s="21"/>
      <c r="G23" s="21">
        <v>27680329</v>
      </c>
      <c r="H23" s="21"/>
      <c r="I23" s="21"/>
      <c r="J23" s="21"/>
      <c r="K23" s="21"/>
      <c r="L23" s="21"/>
    </row>
    <row r="24" spans="1:12" ht="12.75">
      <c r="A24" s="20" t="s">
        <v>279</v>
      </c>
      <c r="B24" s="21">
        <f t="shared" si="0"/>
        <v>99865</v>
      </c>
      <c r="C24" s="21"/>
      <c r="D24" s="21"/>
      <c r="E24" s="21">
        <v>99865</v>
      </c>
      <c r="F24" s="21"/>
      <c r="G24" s="21"/>
      <c r="H24" s="21"/>
      <c r="I24" s="21"/>
      <c r="J24" s="21"/>
      <c r="K24" s="21"/>
      <c r="L24" s="21"/>
    </row>
    <row r="25" spans="1:12" ht="12.75">
      <c r="A25" s="21" t="s">
        <v>245</v>
      </c>
      <c r="B25" s="21">
        <f t="shared" si="0"/>
        <v>3464560</v>
      </c>
      <c r="C25" s="21"/>
      <c r="D25" s="21"/>
      <c r="E25" s="21">
        <v>3464560</v>
      </c>
      <c r="F25" s="21"/>
      <c r="G25" s="21"/>
      <c r="H25" s="21"/>
      <c r="I25" s="21"/>
      <c r="J25" s="21"/>
      <c r="K25" s="21"/>
      <c r="L25" s="21"/>
    </row>
    <row r="26" spans="1:12" ht="12.75">
      <c r="A26" s="21" t="s">
        <v>246</v>
      </c>
      <c r="B26" s="21">
        <f t="shared" si="0"/>
        <v>11787498</v>
      </c>
      <c r="C26" s="21">
        <v>9088826</v>
      </c>
      <c r="D26" s="21">
        <v>2051600</v>
      </c>
      <c r="E26" s="21">
        <v>564082</v>
      </c>
      <c r="F26" s="21"/>
      <c r="G26" s="21">
        <v>82990</v>
      </c>
      <c r="H26" s="21"/>
      <c r="I26" s="21"/>
      <c r="J26" s="21"/>
      <c r="K26" s="21"/>
      <c r="L26" s="21">
        <v>4</v>
      </c>
    </row>
    <row r="27" spans="1:12" ht="12.75">
      <c r="A27" s="21" t="s">
        <v>247</v>
      </c>
      <c r="B27" s="21">
        <f t="shared" si="0"/>
        <v>2165000</v>
      </c>
      <c r="C27" s="21"/>
      <c r="D27" s="21"/>
      <c r="E27" s="21"/>
      <c r="F27" s="21">
        <v>2165000</v>
      </c>
      <c r="G27" s="21"/>
      <c r="H27" s="21"/>
      <c r="I27" s="21"/>
      <c r="J27" s="21"/>
      <c r="K27" s="21"/>
      <c r="L27" s="21"/>
    </row>
    <row r="28" spans="1:12" ht="12.75">
      <c r="A28" s="20" t="s">
        <v>280</v>
      </c>
      <c r="B28" s="21">
        <f t="shared" si="0"/>
        <v>7465337</v>
      </c>
      <c r="C28" s="21"/>
      <c r="D28" s="21"/>
      <c r="E28" s="21"/>
      <c r="F28" s="21">
        <v>6790337</v>
      </c>
      <c r="G28" s="21"/>
      <c r="H28" s="21"/>
      <c r="I28" s="21"/>
      <c r="J28" s="21">
        <v>675000</v>
      </c>
      <c r="K28" s="21"/>
      <c r="L28" s="21"/>
    </row>
    <row r="29" spans="1:12" ht="12.75">
      <c r="A29" s="21" t="s">
        <v>248</v>
      </c>
      <c r="B29" s="21">
        <f t="shared" si="0"/>
        <v>6373580</v>
      </c>
      <c r="C29" s="21"/>
      <c r="D29" s="21"/>
      <c r="E29" s="21"/>
      <c r="F29" s="21"/>
      <c r="G29" s="21"/>
      <c r="H29" s="21">
        <v>6373580</v>
      </c>
      <c r="I29" s="21"/>
      <c r="J29" s="21"/>
      <c r="K29" s="21"/>
      <c r="L29" s="21"/>
    </row>
    <row r="30" spans="1:12" ht="12.75">
      <c r="A30" s="20" t="s">
        <v>357</v>
      </c>
      <c r="B30" s="21">
        <f>SUM(C30:K30)</f>
        <v>20000000</v>
      </c>
      <c r="C30" s="21"/>
      <c r="D30" s="21"/>
      <c r="E30" s="21"/>
      <c r="F30" s="21"/>
      <c r="G30" s="21"/>
      <c r="H30" s="21"/>
      <c r="I30" s="21"/>
      <c r="J30" s="21"/>
      <c r="K30" s="21">
        <v>20000000</v>
      </c>
      <c r="L30" s="21"/>
    </row>
    <row r="31" spans="1:12" ht="12.75">
      <c r="A31" s="21" t="s">
        <v>249</v>
      </c>
      <c r="B31" s="21">
        <f t="shared" si="0"/>
        <v>102151417</v>
      </c>
      <c r="C31" s="21"/>
      <c r="D31" s="21"/>
      <c r="E31" s="21"/>
      <c r="F31" s="21"/>
      <c r="G31" s="21"/>
      <c r="H31" s="21"/>
      <c r="I31" s="21">
        <v>102151417</v>
      </c>
      <c r="J31" s="21"/>
      <c r="K31" s="21"/>
      <c r="L31" s="21"/>
    </row>
    <row r="32" spans="1:12" ht="12.75">
      <c r="A32" s="21" t="s">
        <v>250</v>
      </c>
      <c r="B32" s="21">
        <f t="shared" si="0"/>
        <v>24337406</v>
      </c>
      <c r="C32" s="21">
        <v>1232230</v>
      </c>
      <c r="D32" s="21">
        <v>435677</v>
      </c>
      <c r="E32" s="21">
        <v>15412123</v>
      </c>
      <c r="F32" s="21"/>
      <c r="G32" s="21">
        <v>3056273</v>
      </c>
      <c r="H32" s="21"/>
      <c r="I32" s="21"/>
      <c r="J32" s="21">
        <v>4201103</v>
      </c>
      <c r="K32" s="21"/>
      <c r="L32" s="21"/>
    </row>
    <row r="33" spans="1:12" ht="12.75">
      <c r="A33" s="20" t="s">
        <v>278</v>
      </c>
      <c r="B33" s="21">
        <f t="shared" si="0"/>
        <v>9385026</v>
      </c>
      <c r="C33" s="21">
        <v>7870380</v>
      </c>
      <c r="D33" s="21">
        <v>1506157</v>
      </c>
      <c r="E33" s="21"/>
      <c r="F33" s="21"/>
      <c r="G33" s="21">
        <v>8489</v>
      </c>
      <c r="H33" s="21"/>
      <c r="I33" s="21"/>
      <c r="J33" s="21"/>
      <c r="K33" s="21"/>
      <c r="L33" s="21">
        <v>1</v>
      </c>
    </row>
    <row r="34" spans="1:12" ht="12.75">
      <c r="A34" s="34" t="s">
        <v>22</v>
      </c>
      <c r="B34" s="34">
        <f>SUM(B9:B33)</f>
        <v>296929640</v>
      </c>
      <c r="C34" s="34">
        <f aca="true" t="shared" si="1" ref="C34:L34">SUM(C9:C33)</f>
        <v>43666265</v>
      </c>
      <c r="D34" s="34">
        <f t="shared" si="1"/>
        <v>8123006</v>
      </c>
      <c r="E34" s="34">
        <f t="shared" si="1"/>
        <v>49572665</v>
      </c>
      <c r="F34" s="34">
        <f t="shared" si="1"/>
        <v>8955337</v>
      </c>
      <c r="G34" s="34">
        <f t="shared" si="1"/>
        <v>53211267</v>
      </c>
      <c r="H34" s="34">
        <f t="shared" si="1"/>
        <v>6373580</v>
      </c>
      <c r="I34" s="34">
        <f t="shared" si="1"/>
        <v>102151417</v>
      </c>
      <c r="J34" s="34">
        <f t="shared" si="1"/>
        <v>4876103</v>
      </c>
      <c r="K34" s="34">
        <f t="shared" si="1"/>
        <v>20000000</v>
      </c>
      <c r="L34" s="34">
        <f t="shared" si="1"/>
        <v>9</v>
      </c>
    </row>
  </sheetData>
  <sheetProtection/>
  <mergeCells count="17">
    <mergeCell ref="A2:D2"/>
    <mergeCell ref="A4:L4"/>
    <mergeCell ref="H5:I5"/>
    <mergeCell ref="A7:A8"/>
    <mergeCell ref="B7:B8"/>
    <mergeCell ref="E5:F5"/>
    <mergeCell ref="C7:C8"/>
    <mergeCell ref="D7:D8"/>
    <mergeCell ref="E7:E8"/>
    <mergeCell ref="F7:F8"/>
    <mergeCell ref="G7:G8"/>
    <mergeCell ref="L7:L8"/>
    <mergeCell ref="H7:H8"/>
    <mergeCell ref="I7:I8"/>
    <mergeCell ref="J7:J8"/>
    <mergeCell ref="I6:L6"/>
    <mergeCell ref="K7:K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73">
      <selection activeCell="A1" sqref="A1"/>
    </sheetView>
  </sheetViews>
  <sheetFormatPr defaultColWidth="9.140625" defaultRowHeight="12.75"/>
  <cols>
    <col min="1" max="1" width="20.00390625" style="0" customWidth="1"/>
    <col min="2" max="2" width="9.421875" style="0" customWidth="1"/>
    <col min="3" max="3" width="9.28125" style="0" customWidth="1"/>
    <col min="4" max="4" width="9.7109375" style="0" customWidth="1"/>
    <col min="5" max="5" width="11.28125" style="0" customWidth="1"/>
    <col min="6" max="6" width="9.57421875" style="0" customWidth="1"/>
    <col min="7" max="7" width="10.8515625" style="0" customWidth="1"/>
    <col min="8" max="8" width="11.28125" style="0" customWidth="1"/>
    <col min="9" max="9" width="10.28125" style="0" customWidth="1"/>
    <col min="10" max="10" width="10.421875" style="0" bestFit="1" customWidth="1"/>
    <col min="11" max="11" width="9.57421875" style="0" customWidth="1"/>
    <col min="12" max="12" width="8.8515625" style="0" customWidth="1"/>
    <col min="13" max="13" width="9.7109375" style="0" customWidth="1"/>
    <col min="14" max="14" width="8.28125" style="0" customWidth="1"/>
    <col min="15" max="15" width="6.7109375" style="0" customWidth="1"/>
    <col min="16" max="16" width="8.00390625" style="0" customWidth="1"/>
    <col min="17" max="17" width="10.140625" style="0" customWidth="1"/>
    <col min="19" max="19" width="10.421875" style="0" customWidth="1"/>
  </cols>
  <sheetData>
    <row r="1" spans="1:9" ht="12.75">
      <c r="A1" s="61" t="s">
        <v>404</v>
      </c>
      <c r="B1" s="62"/>
      <c r="C1" s="62"/>
      <c r="D1" s="62"/>
      <c r="E1" s="62"/>
      <c r="F1" s="62"/>
      <c r="G1" s="62"/>
      <c r="H1" s="62"/>
      <c r="I1" s="62"/>
    </row>
    <row r="3" spans="16:20" ht="12.75">
      <c r="P3" s="62"/>
      <c r="Q3" s="62"/>
      <c r="R3" s="62"/>
      <c r="S3" s="62"/>
      <c r="T3" s="62"/>
    </row>
    <row r="4" spans="1:16" ht="12.75">
      <c r="A4" s="114" t="s">
        <v>208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21" ht="12.75">
      <c r="A5" s="115">
        <v>43100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0:18" ht="12.75">
      <c r="J6" s="63"/>
      <c r="K6" s="63"/>
      <c r="L6" s="63"/>
      <c r="M6" s="5"/>
      <c r="N6" s="5"/>
      <c r="O6" s="5"/>
      <c r="P6" s="5"/>
      <c r="Q6" s="5"/>
      <c r="R6" s="5"/>
    </row>
    <row r="7" spans="10:21" ht="12.75">
      <c r="J7" s="63"/>
      <c r="K7" s="63"/>
      <c r="L7" s="63"/>
      <c r="M7" s="5"/>
      <c r="N7" s="5"/>
      <c r="O7" s="5"/>
      <c r="P7" s="184" t="s">
        <v>29</v>
      </c>
      <c r="Q7" s="184"/>
      <c r="R7" s="184"/>
      <c r="S7" s="184"/>
      <c r="T7" s="184"/>
      <c r="U7" s="184"/>
    </row>
    <row r="8" spans="4:20" ht="12.75"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</row>
    <row r="9" spans="1:20" ht="12.75" customHeight="1">
      <c r="A9" s="86"/>
      <c r="B9" s="174" t="s">
        <v>209</v>
      </c>
      <c r="C9" s="174"/>
      <c r="D9" s="174"/>
      <c r="E9" s="174"/>
      <c r="F9" s="174"/>
      <c r="G9" s="174"/>
      <c r="H9" s="174"/>
      <c r="I9" s="174"/>
      <c r="J9" s="174"/>
      <c r="K9" s="185" t="s">
        <v>210</v>
      </c>
      <c r="L9" s="185"/>
      <c r="M9" s="185"/>
      <c r="N9" s="185" t="s">
        <v>211</v>
      </c>
      <c r="O9" s="185"/>
      <c r="P9" s="185"/>
      <c r="Q9" s="186" t="s">
        <v>212</v>
      </c>
      <c r="R9" s="186"/>
      <c r="S9" s="186"/>
      <c r="T9" s="5"/>
    </row>
    <row r="10" spans="1:21" ht="12.75" customHeight="1">
      <c r="A10" s="86"/>
      <c r="B10" s="187" t="s">
        <v>213</v>
      </c>
      <c r="C10" s="187"/>
      <c r="D10" s="187"/>
      <c r="E10" s="187" t="s">
        <v>214</v>
      </c>
      <c r="F10" s="187"/>
      <c r="G10" s="187"/>
      <c r="H10" s="186" t="s">
        <v>22</v>
      </c>
      <c r="I10" s="186"/>
      <c r="J10" s="186"/>
      <c r="K10" s="185"/>
      <c r="L10" s="185"/>
      <c r="M10" s="185"/>
      <c r="N10" s="185"/>
      <c r="O10" s="185"/>
      <c r="P10" s="185"/>
      <c r="Q10" s="186"/>
      <c r="R10" s="186"/>
      <c r="S10" s="186"/>
      <c r="T10" s="41"/>
      <c r="U10" s="41"/>
    </row>
    <row r="11" spans="1:21" ht="12.75">
      <c r="A11" s="86"/>
      <c r="B11" s="67" t="s">
        <v>215</v>
      </c>
      <c r="C11" s="67" t="s">
        <v>216</v>
      </c>
      <c r="D11" s="78" t="s">
        <v>217</v>
      </c>
      <c r="E11" s="78" t="s">
        <v>215</v>
      </c>
      <c r="F11" s="78" t="s">
        <v>216</v>
      </c>
      <c r="G11" s="78" t="s">
        <v>217</v>
      </c>
      <c r="H11" s="78" t="s">
        <v>215</v>
      </c>
      <c r="I11" s="78" t="s">
        <v>216</v>
      </c>
      <c r="J11" s="67" t="s">
        <v>217</v>
      </c>
      <c r="K11" s="67" t="s">
        <v>215</v>
      </c>
      <c r="L11" s="67" t="s">
        <v>216</v>
      </c>
      <c r="M11" s="77" t="s">
        <v>217</v>
      </c>
      <c r="N11" s="77" t="s">
        <v>215</v>
      </c>
      <c r="O11" s="77" t="s">
        <v>216</v>
      </c>
      <c r="P11" s="77" t="s">
        <v>217</v>
      </c>
      <c r="Q11" s="77" t="s">
        <v>215</v>
      </c>
      <c r="R11" s="77" t="s">
        <v>216</v>
      </c>
      <c r="S11" s="79" t="s">
        <v>217</v>
      </c>
      <c r="T11" s="41"/>
      <c r="U11" s="41"/>
    </row>
    <row r="12" spans="1:21" ht="12.75">
      <c r="A12" s="86"/>
      <c r="B12" s="67"/>
      <c r="C12" s="67"/>
      <c r="D12" s="78"/>
      <c r="E12" s="78"/>
      <c r="F12" s="78"/>
      <c r="G12" s="78"/>
      <c r="H12" s="78"/>
      <c r="I12" s="78"/>
      <c r="J12" s="67"/>
      <c r="K12" s="67"/>
      <c r="L12" s="67"/>
      <c r="M12" s="77"/>
      <c r="N12" s="77"/>
      <c r="O12" s="77"/>
      <c r="P12" s="77"/>
      <c r="Q12" s="77"/>
      <c r="R12" s="77"/>
      <c r="S12" s="79"/>
      <c r="T12" s="41"/>
      <c r="U12" s="41"/>
    </row>
    <row r="13" spans="1:19" ht="12.75">
      <c r="A13" s="87"/>
      <c r="B13" s="70"/>
      <c r="C13" s="7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21" ht="12.75">
      <c r="A14" s="87" t="s">
        <v>218</v>
      </c>
      <c r="B14" s="70">
        <f>B16+B18+B25+B30</f>
        <v>776912.08</v>
      </c>
      <c r="C14" s="70">
        <f aca="true" t="shared" si="0" ref="C14:S14">C16+C18+C25+C30</f>
        <v>288998.207</v>
      </c>
      <c r="D14" s="70">
        <f t="shared" si="0"/>
        <v>487913.87299999996</v>
      </c>
      <c r="E14" s="70">
        <f t="shared" si="0"/>
        <v>1146472.974</v>
      </c>
      <c r="F14" s="70">
        <f t="shared" si="0"/>
        <v>124173.561</v>
      </c>
      <c r="G14" s="70">
        <f t="shared" si="0"/>
        <v>1022299.413</v>
      </c>
      <c r="H14" s="70">
        <f t="shared" si="0"/>
        <v>1923385.0539999998</v>
      </c>
      <c r="I14" s="70">
        <f t="shared" si="0"/>
        <v>413171.768</v>
      </c>
      <c r="J14" s="70">
        <f t="shared" si="0"/>
        <v>1510213.2859999998</v>
      </c>
      <c r="K14" s="70">
        <f t="shared" si="0"/>
        <v>217076.903</v>
      </c>
      <c r="L14" s="70">
        <f t="shared" si="0"/>
        <v>121828.034</v>
      </c>
      <c r="M14" s="70">
        <f t="shared" si="0"/>
        <v>100127.06900000002</v>
      </c>
      <c r="N14" s="70">
        <f t="shared" si="0"/>
        <v>2996.928</v>
      </c>
      <c r="O14" s="70">
        <f t="shared" si="0"/>
        <v>202.293</v>
      </c>
      <c r="P14" s="70">
        <f t="shared" si="0"/>
        <v>2794.6349999999998</v>
      </c>
      <c r="Q14" s="70">
        <f t="shared" si="0"/>
        <v>2143458.885</v>
      </c>
      <c r="R14" s="70">
        <f t="shared" si="0"/>
        <v>535202.095</v>
      </c>
      <c r="S14" s="70">
        <f t="shared" si="0"/>
        <v>1613134.9899999998</v>
      </c>
      <c r="T14" s="2"/>
      <c r="U14" s="2"/>
    </row>
    <row r="15" spans="1:21" ht="12.75">
      <c r="A15" s="87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2"/>
      <c r="U15" s="2"/>
    </row>
    <row r="16" spans="1:19" ht="12.75">
      <c r="A16" s="86" t="s">
        <v>219</v>
      </c>
      <c r="B16" s="67"/>
      <c r="C16" s="67"/>
      <c r="D16" s="67">
        <f>B16-C16</f>
        <v>0</v>
      </c>
      <c r="E16" s="67">
        <v>1736.513</v>
      </c>
      <c r="F16" s="67">
        <v>1200.513</v>
      </c>
      <c r="G16" s="67">
        <f>E16-F16</f>
        <v>536</v>
      </c>
      <c r="H16" s="67">
        <f>B16+E16</f>
        <v>1736.513</v>
      </c>
      <c r="I16" s="67">
        <f>C16+F16</f>
        <v>1200.513</v>
      </c>
      <c r="J16" s="67">
        <f>H16-I16</f>
        <v>536</v>
      </c>
      <c r="K16" s="67">
        <v>6707.235</v>
      </c>
      <c r="L16" s="67">
        <v>4463.418</v>
      </c>
      <c r="M16" s="67">
        <f>K16-L16</f>
        <v>2243.817</v>
      </c>
      <c r="N16" s="67"/>
      <c r="O16" s="67"/>
      <c r="P16" s="67">
        <v>0</v>
      </c>
      <c r="Q16" s="70">
        <f>N16+K16+H16</f>
        <v>8443.748</v>
      </c>
      <c r="R16" s="70">
        <f>O16+L16+I16</f>
        <v>5663.931</v>
      </c>
      <c r="S16" s="70">
        <f>P16+M16+J16</f>
        <v>2779.817</v>
      </c>
    </row>
    <row r="17" spans="1:19" ht="12.75">
      <c r="A17" s="8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2.75">
      <c r="A18" s="86" t="s">
        <v>220</v>
      </c>
      <c r="B18" s="67">
        <f>SUM(B19:B23)</f>
        <v>776912.08</v>
      </c>
      <c r="C18" s="67">
        <f aca="true" t="shared" si="1" ref="C18:S18">SUM(C19:C23)</f>
        <v>288998.207</v>
      </c>
      <c r="D18" s="67">
        <f t="shared" si="1"/>
        <v>487913.87299999996</v>
      </c>
      <c r="E18" s="67">
        <f t="shared" si="1"/>
        <v>1144736.461</v>
      </c>
      <c r="F18" s="67">
        <f t="shared" si="1"/>
        <v>122973.048</v>
      </c>
      <c r="G18" s="67">
        <f t="shared" si="1"/>
        <v>1021763.413</v>
      </c>
      <c r="H18" s="67">
        <f t="shared" si="1"/>
        <v>1921648.5409999997</v>
      </c>
      <c r="I18" s="67">
        <f t="shared" si="1"/>
        <v>411971.255</v>
      </c>
      <c r="J18" s="67">
        <f t="shared" si="1"/>
        <v>1509677.2859999998</v>
      </c>
      <c r="K18" s="67">
        <f t="shared" si="1"/>
        <v>210369.668</v>
      </c>
      <c r="L18" s="67">
        <f t="shared" si="1"/>
        <v>117364.616</v>
      </c>
      <c r="M18" s="67">
        <f t="shared" si="1"/>
        <v>93005.05200000003</v>
      </c>
      <c r="N18" s="67">
        <f t="shared" si="1"/>
        <v>2996.928</v>
      </c>
      <c r="O18" s="67">
        <v>202.293</v>
      </c>
      <c r="P18" s="67">
        <f t="shared" si="1"/>
        <v>2794.6349999999998</v>
      </c>
      <c r="Q18" s="70">
        <f>SUM(Q19:Q23)</f>
        <v>2135015.1369999996</v>
      </c>
      <c r="R18" s="70">
        <f t="shared" si="1"/>
        <v>529538.164</v>
      </c>
      <c r="S18" s="70">
        <f t="shared" si="1"/>
        <v>1605476.9729999998</v>
      </c>
    </row>
    <row r="19" spans="1:19" ht="22.5">
      <c r="A19" s="86" t="s">
        <v>221</v>
      </c>
      <c r="B19" s="67">
        <v>776912.08</v>
      </c>
      <c r="C19" s="67">
        <v>288998.207</v>
      </c>
      <c r="D19" s="67">
        <f>B19-C19</f>
        <v>487913.87299999996</v>
      </c>
      <c r="E19" s="67">
        <v>1144736.461</v>
      </c>
      <c r="F19" s="67">
        <v>122973.048</v>
      </c>
      <c r="G19" s="67">
        <f>E19-F19</f>
        <v>1021763.413</v>
      </c>
      <c r="H19" s="67">
        <f>B19+E19</f>
        <v>1921648.5409999997</v>
      </c>
      <c r="I19" s="67">
        <f>C19+F19</f>
        <v>411971.255</v>
      </c>
      <c r="J19" s="67">
        <f>D19+G19</f>
        <v>1509677.2859999998</v>
      </c>
      <c r="K19" s="67">
        <v>35287.91</v>
      </c>
      <c r="L19" s="67">
        <v>2995.283</v>
      </c>
      <c r="M19" s="67">
        <f>K19-L19</f>
        <v>32292.627000000004</v>
      </c>
      <c r="N19" s="67">
        <v>2996.928</v>
      </c>
      <c r="O19" s="67">
        <v>202.293</v>
      </c>
      <c r="P19" s="67">
        <f>N19-O19</f>
        <v>2794.6349999999998</v>
      </c>
      <c r="Q19" s="67">
        <f aca="true" t="shared" si="2" ref="Q19:R23">N19+K19+H19</f>
        <v>1959933.3789999997</v>
      </c>
      <c r="R19" s="67">
        <f t="shared" si="2"/>
        <v>415168.831</v>
      </c>
      <c r="S19" s="67">
        <f>Q19-R19</f>
        <v>1544764.5479999997</v>
      </c>
    </row>
    <row r="20" spans="1:19" ht="22.5">
      <c r="A20" s="86" t="s">
        <v>222</v>
      </c>
      <c r="B20" s="67"/>
      <c r="C20" s="67"/>
      <c r="D20" s="67">
        <f>B20-C20</f>
        <v>0</v>
      </c>
      <c r="E20" s="67"/>
      <c r="F20" s="67"/>
      <c r="G20" s="67">
        <f>E20-F20</f>
        <v>0</v>
      </c>
      <c r="H20" s="67"/>
      <c r="I20" s="67"/>
      <c r="J20" s="67">
        <f>H20-I20</f>
        <v>0</v>
      </c>
      <c r="K20" s="67">
        <v>167179.719</v>
      </c>
      <c r="L20" s="67">
        <v>114369.333</v>
      </c>
      <c r="M20" s="67">
        <f>K20-L20</f>
        <v>52810.38600000001</v>
      </c>
      <c r="N20" s="67"/>
      <c r="O20" s="67"/>
      <c r="P20" s="67">
        <v>0</v>
      </c>
      <c r="Q20" s="67">
        <f t="shared" si="2"/>
        <v>167179.719</v>
      </c>
      <c r="R20" s="67">
        <f t="shared" si="2"/>
        <v>114369.333</v>
      </c>
      <c r="S20" s="67">
        <f>Q20-R20</f>
        <v>52810.38600000001</v>
      </c>
    </row>
    <row r="21" spans="1:19" ht="12.75">
      <c r="A21" s="86" t="s">
        <v>223</v>
      </c>
      <c r="B21" s="67"/>
      <c r="C21" s="67"/>
      <c r="D21" s="67">
        <f>B21-C21</f>
        <v>0</v>
      </c>
      <c r="E21" s="67"/>
      <c r="F21" s="67"/>
      <c r="G21" s="67">
        <f>E21-F21</f>
        <v>0</v>
      </c>
      <c r="H21" s="67"/>
      <c r="I21" s="67"/>
      <c r="J21" s="67">
        <f>H21-I21</f>
        <v>0</v>
      </c>
      <c r="K21" s="67"/>
      <c r="L21" s="67"/>
      <c r="M21" s="67">
        <f>K21-L21</f>
        <v>0</v>
      </c>
      <c r="N21" s="67"/>
      <c r="O21" s="67"/>
      <c r="P21" s="67"/>
      <c r="Q21" s="67">
        <f t="shared" si="2"/>
        <v>0</v>
      </c>
      <c r="R21" s="67">
        <f t="shared" si="2"/>
        <v>0</v>
      </c>
      <c r="S21" s="67">
        <f>Q21-R21</f>
        <v>0</v>
      </c>
    </row>
    <row r="22" spans="1:19" ht="12.75">
      <c r="A22" s="86" t="s">
        <v>224</v>
      </c>
      <c r="B22" s="67"/>
      <c r="C22" s="67"/>
      <c r="D22" s="67">
        <f>B22-C22</f>
        <v>0</v>
      </c>
      <c r="E22" s="67"/>
      <c r="F22" s="67"/>
      <c r="G22" s="67">
        <f>E22-F22</f>
        <v>0</v>
      </c>
      <c r="H22" s="67">
        <f>B22+E22</f>
        <v>0</v>
      </c>
      <c r="I22" s="67"/>
      <c r="J22" s="67">
        <f>D22+G22</f>
        <v>0</v>
      </c>
      <c r="K22" s="67">
        <v>7902.039</v>
      </c>
      <c r="L22" s="67"/>
      <c r="M22" s="67">
        <f>K22-L22</f>
        <v>7902.039</v>
      </c>
      <c r="N22" s="67"/>
      <c r="O22" s="67"/>
      <c r="P22" s="67"/>
      <c r="Q22" s="67">
        <f t="shared" si="2"/>
        <v>7902.039</v>
      </c>
      <c r="R22" s="67">
        <f t="shared" si="2"/>
        <v>0</v>
      </c>
      <c r="S22" s="67">
        <f>Q22</f>
        <v>7902.039</v>
      </c>
    </row>
    <row r="23" spans="1:19" ht="22.5">
      <c r="A23" s="86" t="s">
        <v>225</v>
      </c>
      <c r="B23" s="67"/>
      <c r="C23" s="67"/>
      <c r="D23" s="67">
        <f>B23-C23</f>
        <v>0</v>
      </c>
      <c r="E23" s="67"/>
      <c r="F23" s="67"/>
      <c r="G23" s="67">
        <f>E23-F23</f>
        <v>0</v>
      </c>
      <c r="H23" s="67"/>
      <c r="I23" s="67"/>
      <c r="J23" s="67">
        <f>H23-I23</f>
        <v>0</v>
      </c>
      <c r="K23" s="67"/>
      <c r="L23" s="67"/>
      <c r="M23" s="67">
        <f>K23-L23</f>
        <v>0</v>
      </c>
      <c r="N23" s="67"/>
      <c r="O23" s="67"/>
      <c r="P23" s="67"/>
      <c r="Q23" s="67">
        <f t="shared" si="2"/>
        <v>0</v>
      </c>
      <c r="R23" s="67">
        <f t="shared" si="2"/>
        <v>0</v>
      </c>
      <c r="S23" s="67">
        <f>Q23-R23</f>
        <v>0</v>
      </c>
    </row>
    <row r="24" spans="1:19" ht="12.75">
      <c r="A24" s="8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22.5">
      <c r="A25" s="86" t="s">
        <v>226</v>
      </c>
      <c r="B25" s="67"/>
      <c r="C25" s="67"/>
      <c r="D25" s="67">
        <f>SUM(D26:D27)</f>
        <v>0</v>
      </c>
      <c r="E25" s="67"/>
      <c r="F25" s="67"/>
      <c r="G25" s="67">
        <f>SUM(G26:G27)</f>
        <v>0</v>
      </c>
      <c r="H25" s="67"/>
      <c r="I25" s="67"/>
      <c r="J25" s="67">
        <f>SUM(J26:J27)</f>
        <v>0</v>
      </c>
      <c r="K25" s="67"/>
      <c r="L25" s="67"/>
      <c r="M25" s="67">
        <f>SUM(M26:M27)</f>
        <v>4878.2</v>
      </c>
      <c r="N25" s="67"/>
      <c r="O25" s="67"/>
      <c r="P25" s="67">
        <f>SUM(P26:P27)</f>
        <v>0</v>
      </c>
      <c r="Q25" s="67"/>
      <c r="R25" s="67"/>
      <c r="S25" s="67">
        <f>SUM(S26:S27)</f>
        <v>4878.2</v>
      </c>
    </row>
    <row r="26" spans="1:19" ht="12.75">
      <c r="A26" s="86" t="s">
        <v>227</v>
      </c>
      <c r="B26" s="67"/>
      <c r="C26" s="67"/>
      <c r="D26" s="67"/>
      <c r="E26" s="67"/>
      <c r="F26" s="67"/>
      <c r="G26" s="67"/>
      <c r="H26" s="67"/>
      <c r="I26" s="67"/>
      <c r="J26" s="67">
        <f>D26+G26</f>
        <v>0</v>
      </c>
      <c r="K26" s="67"/>
      <c r="L26" s="67"/>
      <c r="M26" s="67">
        <v>4875</v>
      </c>
      <c r="N26" s="67"/>
      <c r="O26" s="67"/>
      <c r="P26" s="67"/>
      <c r="Q26" s="67"/>
      <c r="R26" s="67"/>
      <c r="S26" s="67">
        <f>P26+M26+J26</f>
        <v>4875</v>
      </c>
    </row>
    <row r="27" spans="1:19" ht="22.5">
      <c r="A27" s="86" t="s">
        <v>228</v>
      </c>
      <c r="B27" s="67"/>
      <c r="C27" s="67"/>
      <c r="D27" s="67"/>
      <c r="E27" s="67"/>
      <c r="F27" s="67"/>
      <c r="G27" s="67"/>
      <c r="H27" s="67"/>
      <c r="I27" s="67"/>
      <c r="J27" s="67">
        <f>D27+G27</f>
        <v>0</v>
      </c>
      <c r="K27" s="67"/>
      <c r="L27" s="67"/>
      <c r="M27" s="67">
        <v>3.2</v>
      </c>
      <c r="N27" s="67"/>
      <c r="O27" s="67"/>
      <c r="P27" s="67"/>
      <c r="Q27" s="67"/>
      <c r="R27" s="67"/>
      <c r="S27" s="67">
        <f>P27+M27+J27</f>
        <v>3.2</v>
      </c>
    </row>
    <row r="28" spans="1:19" ht="22.5">
      <c r="A28" s="86" t="s">
        <v>229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12.75">
      <c r="A29" s="8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22.5">
      <c r="A30" s="86" t="s">
        <v>263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2.75">
      <c r="A31" s="8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2.75">
      <c r="A32" s="8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21" ht="12.75">
      <c r="A33" s="87" t="s">
        <v>264</v>
      </c>
      <c r="B33" s="70"/>
      <c r="C33" s="70"/>
      <c r="D33" s="70"/>
      <c r="E33" s="70"/>
      <c r="F33" s="70"/>
      <c r="G33" s="70"/>
      <c r="H33" s="70"/>
      <c r="I33" s="70"/>
      <c r="J33" s="70">
        <f>D33+G33+SUM(J35:J36)</f>
        <v>0</v>
      </c>
      <c r="K33" s="70"/>
      <c r="L33" s="70"/>
      <c r="M33" s="70">
        <f>G33+J33+SUM(M35:M36)</f>
        <v>20183.681</v>
      </c>
      <c r="N33" s="70"/>
      <c r="O33" s="70"/>
      <c r="P33" s="70"/>
      <c r="Q33" s="70"/>
      <c r="R33" s="70"/>
      <c r="S33" s="70">
        <f>P33+M33+J33</f>
        <v>20183.681</v>
      </c>
      <c r="T33" s="2"/>
      <c r="U33" s="2"/>
    </row>
    <row r="34" spans="1:21" ht="12.75">
      <c r="A34" s="87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2"/>
      <c r="U34" s="2"/>
    </row>
    <row r="35" spans="1:21" ht="12.75">
      <c r="A35" s="86" t="s">
        <v>265</v>
      </c>
      <c r="B35" s="67"/>
      <c r="C35" s="67"/>
      <c r="D35" s="67"/>
      <c r="E35" s="67"/>
      <c r="F35" s="67"/>
      <c r="G35" s="67"/>
      <c r="H35" s="67"/>
      <c r="I35" s="67"/>
      <c r="J35" s="67">
        <v>0</v>
      </c>
      <c r="K35" s="67"/>
      <c r="L35" s="67"/>
      <c r="M35" s="67">
        <v>183.681</v>
      </c>
      <c r="N35" s="67"/>
      <c r="O35" s="67"/>
      <c r="P35" s="67"/>
      <c r="Q35" s="67"/>
      <c r="R35" s="67"/>
      <c r="S35" s="67">
        <v>183.681</v>
      </c>
      <c r="T35" s="39"/>
      <c r="U35" s="39"/>
    </row>
    <row r="36" spans="1:21" ht="12.75">
      <c r="A36" s="86" t="s">
        <v>266</v>
      </c>
      <c r="B36" s="67"/>
      <c r="C36" s="67"/>
      <c r="D36" s="67"/>
      <c r="E36" s="67"/>
      <c r="F36" s="67"/>
      <c r="G36" s="67"/>
      <c r="H36" s="67"/>
      <c r="I36" s="67"/>
      <c r="J36" s="67">
        <v>0</v>
      </c>
      <c r="K36" s="67"/>
      <c r="L36" s="67"/>
      <c r="M36" s="67">
        <v>20000</v>
      </c>
      <c r="N36" s="67"/>
      <c r="O36" s="67"/>
      <c r="P36" s="67"/>
      <c r="Q36" s="67"/>
      <c r="R36" s="67"/>
      <c r="S36" s="67">
        <v>20000</v>
      </c>
      <c r="T36" s="39"/>
      <c r="U36" s="39"/>
    </row>
    <row r="37" spans="1:19" ht="12.75">
      <c r="A37" s="8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21" ht="12.75">
      <c r="A38" s="87" t="s">
        <v>267</v>
      </c>
      <c r="B38" s="70"/>
      <c r="C38" s="70"/>
      <c r="D38" s="70"/>
      <c r="E38" s="70"/>
      <c r="F38" s="70"/>
      <c r="G38" s="70"/>
      <c r="H38" s="70"/>
      <c r="I38" s="70"/>
      <c r="J38" s="70">
        <f>SUM(J41:J42)</f>
        <v>0</v>
      </c>
      <c r="K38" s="70"/>
      <c r="L38" s="70"/>
      <c r="M38" s="70">
        <f>SUM(M41:M42)</f>
        <v>62780.157</v>
      </c>
      <c r="N38" s="70"/>
      <c r="O38" s="70"/>
      <c r="P38" s="70"/>
      <c r="Q38" s="70"/>
      <c r="R38" s="70"/>
      <c r="S38" s="70">
        <f>SUM(S41:S42)</f>
        <v>62780.157</v>
      </c>
      <c r="T38" s="2"/>
      <c r="U38" s="2"/>
    </row>
    <row r="39" spans="1:21" ht="12.75">
      <c r="A39" s="87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2"/>
      <c r="U39" s="2"/>
    </row>
    <row r="40" spans="1:21" ht="12.75">
      <c r="A40" s="86" t="s">
        <v>268</v>
      </c>
      <c r="B40" s="67"/>
      <c r="C40" s="67"/>
      <c r="D40" s="67"/>
      <c r="E40" s="67"/>
      <c r="F40" s="67"/>
      <c r="G40" s="67"/>
      <c r="H40" s="67"/>
      <c r="I40" s="67"/>
      <c r="J40" s="67">
        <v>0</v>
      </c>
      <c r="K40" s="67"/>
      <c r="L40" s="67"/>
      <c r="M40" s="67">
        <v>0</v>
      </c>
      <c r="N40" s="67"/>
      <c r="O40" s="67"/>
      <c r="P40" s="67"/>
      <c r="Q40" s="67"/>
      <c r="R40" s="67"/>
      <c r="S40" s="67">
        <v>0</v>
      </c>
      <c r="T40" s="39"/>
      <c r="U40" s="39"/>
    </row>
    <row r="41" spans="1:19" ht="22.5">
      <c r="A41" s="86" t="s">
        <v>269</v>
      </c>
      <c r="B41" s="67"/>
      <c r="C41" s="67"/>
      <c r="D41" s="67"/>
      <c r="E41" s="67"/>
      <c r="F41" s="67"/>
      <c r="G41" s="67"/>
      <c r="H41" s="67"/>
      <c r="I41" s="67"/>
      <c r="J41" s="67">
        <f>D41+G41</f>
        <v>0</v>
      </c>
      <c r="K41" s="67"/>
      <c r="L41" s="67"/>
      <c r="M41" s="67">
        <v>97.795</v>
      </c>
      <c r="N41" s="67"/>
      <c r="O41" s="67"/>
      <c r="P41" s="67"/>
      <c r="Q41" s="67"/>
      <c r="R41" s="67"/>
      <c r="S41" s="67">
        <f>P41+M41+J41</f>
        <v>97.795</v>
      </c>
    </row>
    <row r="42" spans="1:19" ht="12.75">
      <c r="A42" s="86" t="s">
        <v>270</v>
      </c>
      <c r="B42" s="67"/>
      <c r="C42" s="67"/>
      <c r="D42" s="67"/>
      <c r="E42" s="67"/>
      <c r="F42" s="67"/>
      <c r="G42" s="67"/>
      <c r="H42" s="67"/>
      <c r="I42" s="67"/>
      <c r="J42" s="67">
        <f>D42+G42</f>
        <v>0</v>
      </c>
      <c r="K42" s="67"/>
      <c r="L42" s="67"/>
      <c r="M42" s="67">
        <v>62682.362</v>
      </c>
      <c r="N42" s="67"/>
      <c r="O42" s="67"/>
      <c r="P42" s="67"/>
      <c r="Q42" s="67"/>
      <c r="R42" s="67"/>
      <c r="S42" s="67">
        <f>P42+M42+J42</f>
        <v>62682.362</v>
      </c>
    </row>
    <row r="43" spans="1:19" ht="12.75">
      <c r="A43" s="86" t="s">
        <v>271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6" spans="1:20" ht="12.75">
      <c r="A46" s="183" t="s">
        <v>359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80"/>
    </row>
    <row r="47" spans="1:20" ht="12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80"/>
    </row>
  </sheetData>
  <sheetProtection/>
  <mergeCells count="13">
    <mergeCell ref="B10:D10"/>
    <mergeCell ref="E10:G10"/>
    <mergeCell ref="H10:J10"/>
    <mergeCell ref="A46:S47"/>
    <mergeCell ref="A4:P4"/>
    <mergeCell ref="A5:U5"/>
    <mergeCell ref="P7:S7"/>
    <mergeCell ref="T7:U7"/>
    <mergeCell ref="D8:T8"/>
    <mergeCell ref="B9:J9"/>
    <mergeCell ref="K9:M10"/>
    <mergeCell ref="N9:P10"/>
    <mergeCell ref="Q9:S10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2" sqref="A2:IV2"/>
    </sheetView>
  </sheetViews>
  <sheetFormatPr defaultColWidth="9.140625" defaultRowHeight="15" customHeight="1"/>
  <cols>
    <col min="1" max="1" width="6.8515625" style="0" customWidth="1"/>
    <col min="2" max="2" width="30.57421875" style="0" customWidth="1"/>
    <col min="3" max="3" width="13.00390625" style="0" customWidth="1"/>
    <col min="4" max="4" width="11.421875" style="0" customWidth="1"/>
    <col min="5" max="5" width="9.8515625" style="0" customWidth="1"/>
    <col min="6" max="6" width="10.421875" style="0" customWidth="1"/>
    <col min="7" max="7" width="11.7109375" style="0" customWidth="1"/>
    <col min="8" max="9" width="9.421875" style="0" customWidth="1"/>
    <col min="10" max="10" width="11.140625" style="0" customWidth="1"/>
  </cols>
  <sheetData>
    <row r="1" ht="15" customHeight="1">
      <c r="B1" s="2" t="s">
        <v>405</v>
      </c>
    </row>
    <row r="2" ht="15" customHeight="1">
      <c r="B2" s="2"/>
    </row>
    <row r="3" spans="1:10" ht="15" customHeight="1">
      <c r="A3" s="52"/>
      <c r="B3" s="188" t="s">
        <v>194</v>
      </c>
      <c r="C3" s="188"/>
      <c r="D3" s="188"/>
      <c r="E3" s="188"/>
      <c r="F3" s="188"/>
      <c r="G3" s="188"/>
      <c r="H3" s="188"/>
      <c r="I3" s="188"/>
      <c r="J3" s="21"/>
    </row>
    <row r="4" spans="1:10" ht="15" customHeight="1">
      <c r="A4" s="52"/>
      <c r="B4" s="53"/>
      <c r="C4" s="189">
        <v>43100</v>
      </c>
      <c r="D4" s="188"/>
      <c r="E4" s="188"/>
      <c r="F4" s="53"/>
      <c r="G4" s="53"/>
      <c r="H4" s="190" t="s">
        <v>312</v>
      </c>
      <c r="I4" s="191"/>
      <c r="J4" s="192"/>
    </row>
    <row r="5" spans="1:10" ht="15" customHeight="1">
      <c r="A5" s="52"/>
      <c r="B5" s="53"/>
      <c r="C5" s="54"/>
      <c r="D5" s="53"/>
      <c r="E5" s="53"/>
      <c r="F5" s="53"/>
      <c r="G5" s="53"/>
      <c r="H5" s="55"/>
      <c r="I5" s="56"/>
      <c r="J5" s="57"/>
    </row>
    <row r="6" spans="1:10" ht="15" customHeight="1">
      <c r="A6" s="48"/>
      <c r="B6" s="58"/>
      <c r="C6" s="188" t="s">
        <v>195</v>
      </c>
      <c r="D6" s="188"/>
      <c r="E6" s="188"/>
      <c r="F6" s="188"/>
      <c r="G6" s="174" t="s">
        <v>135</v>
      </c>
      <c r="H6" s="174"/>
      <c r="I6" s="174"/>
      <c r="J6" s="174"/>
    </row>
    <row r="7" spans="1:10" s="41" customFormat="1" ht="15" customHeight="1">
      <c r="A7" s="71" t="s">
        <v>36</v>
      </c>
      <c r="B7" s="71" t="s">
        <v>26</v>
      </c>
      <c r="C7" s="72" t="s">
        <v>113</v>
      </c>
      <c r="D7" s="70" t="s">
        <v>88</v>
      </c>
      <c r="E7" s="70" t="s">
        <v>89</v>
      </c>
      <c r="F7" s="70" t="s">
        <v>22</v>
      </c>
      <c r="G7" s="73" t="s">
        <v>113</v>
      </c>
      <c r="H7" s="73" t="s">
        <v>88</v>
      </c>
      <c r="I7" s="73" t="s">
        <v>89</v>
      </c>
      <c r="J7" s="73" t="s">
        <v>22</v>
      </c>
    </row>
    <row r="8" spans="1:10" ht="15" customHeight="1">
      <c r="A8" s="16"/>
      <c r="B8" s="16"/>
      <c r="C8" s="59"/>
      <c r="D8" s="34"/>
      <c r="E8" s="34"/>
      <c r="F8" s="34"/>
      <c r="G8" s="60"/>
      <c r="H8" s="60"/>
      <c r="I8" s="60"/>
      <c r="J8" s="60"/>
    </row>
    <row r="9" spans="1:10" ht="15" customHeight="1">
      <c r="A9" s="64"/>
      <c r="B9" s="65" t="s">
        <v>40</v>
      </c>
      <c r="C9" s="66"/>
      <c r="D9" s="67"/>
      <c r="E9" s="67"/>
      <c r="F9" s="67"/>
      <c r="G9" s="67"/>
      <c r="H9" s="67"/>
      <c r="I9" s="67"/>
      <c r="J9" s="67"/>
    </row>
    <row r="10" spans="1:10" ht="15" customHeight="1">
      <c r="A10" s="64" t="s">
        <v>66</v>
      </c>
      <c r="B10" s="64" t="s">
        <v>196</v>
      </c>
      <c r="C10" s="66">
        <v>156007630</v>
      </c>
      <c r="D10" s="68"/>
      <c r="E10" s="68"/>
      <c r="F10" s="67">
        <f aca="true" t="shared" si="0" ref="F10:F36">SUM(C10:E10)</f>
        <v>156007630</v>
      </c>
      <c r="G10" s="67">
        <v>156007630</v>
      </c>
      <c r="H10" s="67"/>
      <c r="I10" s="67"/>
      <c r="J10" s="67">
        <f>SUM(G10:I10)</f>
        <v>156007630</v>
      </c>
    </row>
    <row r="11" spans="1:10" ht="15" customHeight="1">
      <c r="A11" s="64" t="s">
        <v>73</v>
      </c>
      <c r="B11" s="64" t="s">
        <v>197</v>
      </c>
      <c r="C11" s="67">
        <v>27760545</v>
      </c>
      <c r="D11" s="67">
        <v>116663</v>
      </c>
      <c r="E11" s="67"/>
      <c r="F11" s="67">
        <f t="shared" si="0"/>
        <v>27877208</v>
      </c>
      <c r="G11" s="67">
        <v>27878145</v>
      </c>
      <c r="H11" s="67">
        <v>116663</v>
      </c>
      <c r="I11" s="67"/>
      <c r="J11" s="67">
        <f aca="true" t="shared" si="1" ref="J11:J17">SUM(G11:I11)</f>
        <v>27994808</v>
      </c>
    </row>
    <row r="12" spans="1:10" ht="15" customHeight="1">
      <c r="A12" s="64" t="s">
        <v>77</v>
      </c>
      <c r="B12" s="64" t="s">
        <v>251</v>
      </c>
      <c r="C12" s="66">
        <v>39363098</v>
      </c>
      <c r="D12" s="68"/>
      <c r="E12" s="68"/>
      <c r="F12" s="67">
        <f t="shared" si="0"/>
        <v>39363098</v>
      </c>
      <c r="G12" s="67">
        <v>39363098</v>
      </c>
      <c r="H12" s="67"/>
      <c r="I12" s="67"/>
      <c r="J12" s="67">
        <f t="shared" si="1"/>
        <v>39363098</v>
      </c>
    </row>
    <row r="13" spans="1:10" ht="15" customHeight="1">
      <c r="A13" s="64" t="s">
        <v>79</v>
      </c>
      <c r="B13" s="64" t="s">
        <v>198</v>
      </c>
      <c r="C13" s="66">
        <v>32300000</v>
      </c>
      <c r="D13" s="66">
        <v>30000</v>
      </c>
      <c r="E13" s="66"/>
      <c r="F13" s="67">
        <f t="shared" si="0"/>
        <v>32330000</v>
      </c>
      <c r="G13" s="67">
        <v>39060053</v>
      </c>
      <c r="H13" s="67">
        <v>0</v>
      </c>
      <c r="I13" s="67"/>
      <c r="J13" s="67">
        <f t="shared" si="1"/>
        <v>39060053</v>
      </c>
    </row>
    <row r="14" spans="1:10" ht="15" customHeight="1">
      <c r="A14" s="64" t="s">
        <v>85</v>
      </c>
      <c r="B14" s="64" t="s">
        <v>199</v>
      </c>
      <c r="C14" s="66">
        <v>25609500</v>
      </c>
      <c r="D14" s="66">
        <v>447000</v>
      </c>
      <c r="E14" s="66">
        <v>4699000</v>
      </c>
      <c r="F14" s="67">
        <f t="shared" si="0"/>
        <v>30755500</v>
      </c>
      <c r="G14" s="67">
        <v>18739932</v>
      </c>
      <c r="H14" s="67">
        <v>635372</v>
      </c>
      <c r="I14" s="106">
        <v>5933883</v>
      </c>
      <c r="J14" s="67">
        <f t="shared" si="1"/>
        <v>25309187</v>
      </c>
    </row>
    <row r="15" spans="1:10" ht="15" customHeight="1">
      <c r="A15" s="64">
        <v>7</v>
      </c>
      <c r="B15" s="64" t="s">
        <v>200</v>
      </c>
      <c r="C15" s="66">
        <v>800000</v>
      </c>
      <c r="D15" s="68"/>
      <c r="E15" s="68"/>
      <c r="F15" s="67">
        <f t="shared" si="0"/>
        <v>800000</v>
      </c>
      <c r="G15" s="67">
        <v>800000</v>
      </c>
      <c r="H15" s="67"/>
      <c r="I15" s="67"/>
      <c r="J15" s="67">
        <f t="shared" si="1"/>
        <v>800000</v>
      </c>
    </row>
    <row r="16" spans="1:10" ht="15" customHeight="1">
      <c r="A16" s="64">
        <v>8</v>
      </c>
      <c r="B16" s="64" t="s">
        <v>201</v>
      </c>
      <c r="C16" s="66">
        <v>5910704</v>
      </c>
      <c r="D16" s="68"/>
      <c r="E16" s="107">
        <v>50000</v>
      </c>
      <c r="F16" s="67">
        <f t="shared" si="0"/>
        <v>5960704</v>
      </c>
      <c r="G16" s="67">
        <v>6838695</v>
      </c>
      <c r="H16" s="67"/>
      <c r="I16" s="67">
        <v>50000</v>
      </c>
      <c r="J16" s="67">
        <f t="shared" si="1"/>
        <v>6888695</v>
      </c>
    </row>
    <row r="17" spans="1:10" ht="15" customHeight="1">
      <c r="A17" s="64" t="s">
        <v>202</v>
      </c>
      <c r="B17" s="64" t="s">
        <v>203</v>
      </c>
      <c r="C17" s="66">
        <v>68869546</v>
      </c>
      <c r="D17" s="66">
        <v>42307339</v>
      </c>
      <c r="E17" s="66">
        <v>68245168</v>
      </c>
      <c r="F17" s="67">
        <f t="shared" si="0"/>
        <v>179422053</v>
      </c>
      <c r="G17" s="67">
        <v>68869546</v>
      </c>
      <c r="H17" s="67">
        <v>40247348</v>
      </c>
      <c r="I17" s="67">
        <v>62383714</v>
      </c>
      <c r="J17" s="67">
        <f t="shared" si="1"/>
        <v>171500608</v>
      </c>
    </row>
    <row r="18" spans="1:10" ht="15" customHeight="1">
      <c r="A18" s="64"/>
      <c r="B18" s="65" t="s">
        <v>64</v>
      </c>
      <c r="C18" s="69">
        <f>SUM(C10:C17)</f>
        <v>356621023</v>
      </c>
      <c r="D18" s="69">
        <f>SUM(D10:D17)</f>
        <v>42901002</v>
      </c>
      <c r="E18" s="69">
        <f>SUM(E10:E17)</f>
        <v>72994168</v>
      </c>
      <c r="F18" s="69">
        <f>SUM(F10:F17)-D17-E17+259991+219654</f>
        <v>362443331</v>
      </c>
      <c r="G18" s="70">
        <f>SUM(G10:G17)</f>
        <v>357557099</v>
      </c>
      <c r="H18" s="70">
        <f>SUM(H10:H17)</f>
        <v>40999383</v>
      </c>
      <c r="I18" s="70">
        <f>SUM(I10:I17)</f>
        <v>68367597</v>
      </c>
      <c r="J18" s="70">
        <f>SUM(J10:J17)-I17-H17+479645</f>
        <v>364772662</v>
      </c>
    </row>
    <row r="19" spans="1:10" ht="15" customHeight="1">
      <c r="A19" s="67"/>
      <c r="B19" s="70" t="s">
        <v>65</v>
      </c>
      <c r="C19" s="67"/>
      <c r="D19" s="67"/>
      <c r="E19" s="67"/>
      <c r="F19" s="67"/>
      <c r="G19" s="67"/>
      <c r="H19" s="67"/>
      <c r="I19" s="67"/>
      <c r="J19" s="67"/>
    </row>
    <row r="20" spans="1:10" ht="15" customHeight="1">
      <c r="A20" s="70" t="s">
        <v>66</v>
      </c>
      <c r="B20" s="70" t="s">
        <v>67</v>
      </c>
      <c r="C20" s="70">
        <f>SUM(C21:C25)</f>
        <v>135969626</v>
      </c>
      <c r="D20" s="70">
        <f>SUM(D21:D25)</f>
        <v>42441002</v>
      </c>
      <c r="E20" s="70">
        <f>SUM(E21:E25)</f>
        <v>72190168</v>
      </c>
      <c r="F20" s="70">
        <f t="shared" si="0"/>
        <v>250600796</v>
      </c>
      <c r="G20" s="70">
        <f>SUM(G21:G25)</f>
        <v>115193376</v>
      </c>
      <c r="H20" s="70">
        <f>SUM(H21:H25)</f>
        <v>39964614</v>
      </c>
      <c r="I20" s="70">
        <f>SUM(I21:I25)</f>
        <v>66809017</v>
      </c>
      <c r="J20" s="70">
        <f>SUM(G20:I20)</f>
        <v>221967007</v>
      </c>
    </row>
    <row r="21" spans="1:10" ht="15" customHeight="1">
      <c r="A21" s="67"/>
      <c r="B21" s="67" t="s">
        <v>68</v>
      </c>
      <c r="C21" s="67">
        <v>45765655</v>
      </c>
      <c r="D21" s="67">
        <v>27089625</v>
      </c>
      <c r="E21" s="67">
        <v>40357100</v>
      </c>
      <c r="F21" s="67">
        <f t="shared" si="0"/>
        <v>113212380</v>
      </c>
      <c r="G21" s="67">
        <v>43666265</v>
      </c>
      <c r="H21" s="67">
        <v>26713931</v>
      </c>
      <c r="I21" s="67">
        <v>38612592</v>
      </c>
      <c r="J21" s="70">
        <f aca="true" t="shared" si="2" ref="J21:J36">SUM(G21:I21)</f>
        <v>108992788</v>
      </c>
    </row>
    <row r="22" spans="1:10" ht="15" customHeight="1">
      <c r="A22" s="67"/>
      <c r="B22" s="67" t="s">
        <v>69</v>
      </c>
      <c r="C22" s="67">
        <v>8448242</v>
      </c>
      <c r="D22" s="67">
        <v>6111723</v>
      </c>
      <c r="E22" s="67">
        <v>9131077</v>
      </c>
      <c r="F22" s="67">
        <f t="shared" si="0"/>
        <v>23691042</v>
      </c>
      <c r="G22" s="67">
        <v>8123006</v>
      </c>
      <c r="H22" s="67">
        <v>6029155</v>
      </c>
      <c r="I22" s="67">
        <v>8809361</v>
      </c>
      <c r="J22" s="70">
        <f t="shared" si="2"/>
        <v>22961522</v>
      </c>
    </row>
    <row r="23" spans="1:10" ht="15" customHeight="1">
      <c r="A23" s="67"/>
      <c r="B23" s="67" t="s">
        <v>70</v>
      </c>
      <c r="C23" s="67">
        <v>65306729</v>
      </c>
      <c r="D23" s="67">
        <v>9239654</v>
      </c>
      <c r="E23" s="67">
        <v>22701991</v>
      </c>
      <c r="F23" s="67">
        <f t="shared" si="0"/>
        <v>97248374</v>
      </c>
      <c r="G23" s="67">
        <v>49572665</v>
      </c>
      <c r="H23" s="67">
        <v>7221528</v>
      </c>
      <c r="I23" s="67">
        <v>19387064</v>
      </c>
      <c r="J23" s="70">
        <f t="shared" si="2"/>
        <v>76181257</v>
      </c>
    </row>
    <row r="24" spans="1:10" ht="15" customHeight="1">
      <c r="A24" s="67"/>
      <c r="B24" s="67" t="s">
        <v>71</v>
      </c>
      <c r="C24" s="67">
        <v>11187400</v>
      </c>
      <c r="D24" s="67">
        <v>0</v>
      </c>
      <c r="E24" s="67"/>
      <c r="F24" s="67">
        <f t="shared" si="0"/>
        <v>11187400</v>
      </c>
      <c r="G24" s="67">
        <v>8955337</v>
      </c>
      <c r="H24" s="67">
        <v>0</v>
      </c>
      <c r="I24" s="67"/>
      <c r="J24" s="70">
        <f t="shared" si="2"/>
        <v>8955337</v>
      </c>
    </row>
    <row r="25" spans="1:10" ht="15" customHeight="1">
      <c r="A25" s="67"/>
      <c r="B25" s="67" t="s">
        <v>72</v>
      </c>
      <c r="C25" s="67">
        <v>5261600</v>
      </c>
      <c r="D25" s="67"/>
      <c r="E25" s="67"/>
      <c r="F25" s="67">
        <f t="shared" si="0"/>
        <v>5261600</v>
      </c>
      <c r="G25" s="67">
        <v>4876103</v>
      </c>
      <c r="H25" s="67"/>
      <c r="I25" s="67"/>
      <c r="J25" s="70">
        <f t="shared" si="2"/>
        <v>4876103</v>
      </c>
    </row>
    <row r="26" spans="1:10" ht="15" customHeight="1">
      <c r="A26" s="70" t="s">
        <v>73</v>
      </c>
      <c r="B26" s="70" t="s">
        <v>74</v>
      </c>
      <c r="C26" s="70">
        <f>SUM(C27:C28)</f>
        <v>65950606</v>
      </c>
      <c r="D26" s="70">
        <f>SUM(D27:D28)</f>
        <v>460000</v>
      </c>
      <c r="E26" s="70">
        <f>SUM(E27:E28)</f>
        <v>804000</v>
      </c>
      <c r="F26" s="70">
        <f t="shared" si="0"/>
        <v>67214606</v>
      </c>
      <c r="G26" s="70">
        <f>SUM(G27:G28)</f>
        <v>53211267</v>
      </c>
      <c r="H26" s="70">
        <f>SUM(H27:H28)</f>
        <v>370040</v>
      </c>
      <c r="I26" s="70">
        <f>SUM(I27:I28)</f>
        <v>632644</v>
      </c>
      <c r="J26" s="70">
        <f t="shared" si="2"/>
        <v>54213951</v>
      </c>
    </row>
    <row r="27" spans="1:10" ht="15" customHeight="1">
      <c r="A27" s="67"/>
      <c r="B27" s="67" t="s">
        <v>75</v>
      </c>
      <c r="C27" s="67">
        <v>22132156</v>
      </c>
      <c r="D27" s="67">
        <v>460000</v>
      </c>
      <c r="E27" s="67">
        <v>804000</v>
      </c>
      <c r="F27" s="67">
        <f t="shared" si="0"/>
        <v>23396156</v>
      </c>
      <c r="G27" s="67">
        <v>13240567</v>
      </c>
      <c r="H27" s="67">
        <v>370040</v>
      </c>
      <c r="I27" s="67">
        <v>632644</v>
      </c>
      <c r="J27" s="70">
        <f t="shared" si="2"/>
        <v>14243251</v>
      </c>
    </row>
    <row r="28" spans="1:10" ht="15" customHeight="1">
      <c r="A28" s="67"/>
      <c r="B28" s="67" t="s">
        <v>76</v>
      </c>
      <c r="C28" s="67">
        <v>43818450</v>
      </c>
      <c r="D28" s="67"/>
      <c r="E28" s="67"/>
      <c r="F28" s="67">
        <f t="shared" si="0"/>
        <v>43818450</v>
      </c>
      <c r="G28" s="67">
        <v>39970700</v>
      </c>
      <c r="H28" s="67"/>
      <c r="I28" s="67"/>
      <c r="J28" s="70">
        <f t="shared" si="2"/>
        <v>39970700</v>
      </c>
    </row>
    <row r="29" spans="1:10" ht="15" customHeight="1">
      <c r="A29" s="70" t="s">
        <v>77</v>
      </c>
      <c r="B29" s="70" t="s">
        <v>165</v>
      </c>
      <c r="C29" s="70">
        <v>0</v>
      </c>
      <c r="D29" s="67">
        <v>0</v>
      </c>
      <c r="E29" s="67">
        <v>0</v>
      </c>
      <c r="F29" s="70">
        <f t="shared" si="0"/>
        <v>0</v>
      </c>
      <c r="G29" s="70">
        <v>0</v>
      </c>
      <c r="H29" s="70">
        <v>0</v>
      </c>
      <c r="I29" s="70">
        <v>0</v>
      </c>
      <c r="J29" s="70">
        <f t="shared" si="2"/>
        <v>0</v>
      </c>
    </row>
    <row r="30" spans="1:10" ht="15" customHeight="1">
      <c r="A30" s="70" t="s">
        <v>79</v>
      </c>
      <c r="B30" s="70" t="s">
        <v>204</v>
      </c>
      <c r="C30" s="70">
        <f>C31</f>
        <v>12461834</v>
      </c>
      <c r="D30" s="70">
        <f>D31</f>
        <v>0</v>
      </c>
      <c r="E30" s="70">
        <f>E31</f>
        <v>0</v>
      </c>
      <c r="F30" s="70">
        <f t="shared" si="0"/>
        <v>12461834</v>
      </c>
      <c r="G30" s="67"/>
      <c r="H30" s="67"/>
      <c r="I30" s="67"/>
      <c r="J30" s="70">
        <f t="shared" si="2"/>
        <v>0</v>
      </c>
    </row>
    <row r="31" spans="1:10" ht="15" customHeight="1">
      <c r="A31" s="67"/>
      <c r="B31" s="67" t="s">
        <v>80</v>
      </c>
      <c r="C31" s="67">
        <v>12461834</v>
      </c>
      <c r="D31" s="67"/>
      <c r="E31" s="67"/>
      <c r="F31" s="67">
        <f t="shared" si="0"/>
        <v>12461834</v>
      </c>
      <c r="G31" s="67"/>
      <c r="H31" s="67"/>
      <c r="I31" s="67"/>
      <c r="J31" s="70">
        <f t="shared" si="2"/>
        <v>0</v>
      </c>
    </row>
    <row r="32" spans="1:10" ht="15" customHeight="1">
      <c r="A32" s="70" t="s">
        <v>82</v>
      </c>
      <c r="B32" s="70" t="s">
        <v>167</v>
      </c>
      <c r="C32" s="70">
        <f>SUM(C33:C36)</f>
        <v>142238957</v>
      </c>
      <c r="D32" s="70">
        <f>D33</f>
        <v>0</v>
      </c>
      <c r="E32" s="70">
        <f>E33</f>
        <v>0</v>
      </c>
      <c r="F32" s="70">
        <f t="shared" si="0"/>
        <v>142238957</v>
      </c>
      <c r="G32" s="70">
        <f>SUM(G33:G36)</f>
        <v>128524997</v>
      </c>
      <c r="H32" s="70">
        <f>SUM(H33:H36)</f>
        <v>0</v>
      </c>
      <c r="I32" s="70">
        <f>SUM(I33:I36)</f>
        <v>0</v>
      </c>
      <c r="J32" s="70">
        <f t="shared" si="2"/>
        <v>128524997</v>
      </c>
    </row>
    <row r="33" spans="1:10" ht="15" customHeight="1">
      <c r="A33" s="67"/>
      <c r="B33" s="67" t="s">
        <v>168</v>
      </c>
      <c r="C33" s="67">
        <v>110072862</v>
      </c>
      <c r="D33" s="67"/>
      <c r="E33" s="67"/>
      <c r="F33" s="67">
        <f t="shared" si="0"/>
        <v>110072862</v>
      </c>
      <c r="G33" s="67">
        <v>102151417</v>
      </c>
      <c r="H33" s="67"/>
      <c r="I33" s="67"/>
      <c r="J33" s="70">
        <f t="shared" si="2"/>
        <v>102151417</v>
      </c>
    </row>
    <row r="34" spans="1:10" ht="15" customHeight="1">
      <c r="A34" s="67"/>
      <c r="B34" s="67" t="s">
        <v>205</v>
      </c>
      <c r="C34" s="67">
        <v>20000000</v>
      </c>
      <c r="D34" s="67"/>
      <c r="E34" s="67"/>
      <c r="F34" s="67">
        <f t="shared" si="0"/>
        <v>20000000</v>
      </c>
      <c r="G34" s="67">
        <v>20000000</v>
      </c>
      <c r="H34" s="67"/>
      <c r="I34" s="67"/>
      <c r="J34" s="70">
        <f t="shared" si="2"/>
        <v>20000000</v>
      </c>
    </row>
    <row r="35" spans="1:10" ht="15" customHeight="1">
      <c r="A35" s="67"/>
      <c r="B35" s="67" t="s">
        <v>206</v>
      </c>
      <c r="C35" s="67">
        <v>12166095</v>
      </c>
      <c r="D35" s="67"/>
      <c r="E35" s="67"/>
      <c r="F35" s="67">
        <f t="shared" si="0"/>
        <v>12166095</v>
      </c>
      <c r="G35" s="67">
        <v>6373580</v>
      </c>
      <c r="H35" s="67"/>
      <c r="I35" s="67"/>
      <c r="J35" s="70">
        <f t="shared" si="2"/>
        <v>6373580</v>
      </c>
    </row>
    <row r="36" spans="1:10" ht="15" customHeight="1">
      <c r="A36" s="67"/>
      <c r="B36" s="67" t="s">
        <v>207</v>
      </c>
      <c r="C36" s="67">
        <v>0</v>
      </c>
      <c r="D36" s="67"/>
      <c r="E36" s="67"/>
      <c r="F36" s="67">
        <f t="shared" si="0"/>
        <v>0</v>
      </c>
      <c r="G36" s="67">
        <v>0</v>
      </c>
      <c r="H36" s="67"/>
      <c r="I36" s="67"/>
      <c r="J36" s="70">
        <f t="shared" si="2"/>
        <v>0</v>
      </c>
    </row>
    <row r="37" spans="1:10" ht="15" customHeight="1">
      <c r="A37" s="70" t="s">
        <v>85</v>
      </c>
      <c r="B37" s="70" t="s">
        <v>86</v>
      </c>
      <c r="C37" s="70">
        <f>C20+C26+C29+C30+C32</f>
        <v>356621023</v>
      </c>
      <c r="D37" s="70">
        <f>D20+D26+D29+D30+D32</f>
        <v>42901002</v>
      </c>
      <c r="E37" s="70">
        <f>E20+E26+E29+E30+E32</f>
        <v>72994168</v>
      </c>
      <c r="F37" s="70">
        <f>SUM(C37:E37)-F33</f>
        <v>362443331</v>
      </c>
      <c r="G37" s="70">
        <f>G20+G26+G29+G32</f>
        <v>296929640</v>
      </c>
      <c r="H37" s="70">
        <f>H20+H26+H29+H32</f>
        <v>40334654</v>
      </c>
      <c r="I37" s="70">
        <f>I20+I26+I29+I32</f>
        <v>67441661</v>
      </c>
      <c r="J37" s="70">
        <f>SUM(G37:I37)-J33</f>
        <v>302554538</v>
      </c>
    </row>
  </sheetData>
  <sheetProtection/>
  <mergeCells count="5">
    <mergeCell ref="B3:I3"/>
    <mergeCell ref="C4:E4"/>
    <mergeCell ref="H4:J4"/>
    <mergeCell ref="C6:F6"/>
    <mergeCell ref="G6:J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1" sqref="B1:D1"/>
    </sheetView>
  </sheetViews>
  <sheetFormatPr defaultColWidth="9.140625" defaultRowHeight="12.75"/>
  <cols>
    <col min="4" max="4" width="23.28125" style="0" customWidth="1"/>
  </cols>
  <sheetData>
    <row r="1" spans="2:4" ht="12.75">
      <c r="B1" s="208" t="s">
        <v>406</v>
      </c>
      <c r="C1" s="208"/>
      <c r="D1" s="208"/>
    </row>
    <row r="3" spans="4:7" ht="12.75">
      <c r="D3" s="114" t="s">
        <v>327</v>
      </c>
      <c r="E3" s="114"/>
      <c r="F3" s="114"/>
      <c r="G3" s="114"/>
    </row>
    <row r="5" spans="7:8" ht="12.75">
      <c r="G5" s="171" t="s">
        <v>29</v>
      </c>
      <c r="H5" s="135"/>
    </row>
    <row r="6" spans="1:8" ht="12.75">
      <c r="A6" s="174" t="s">
        <v>281</v>
      </c>
      <c r="B6" s="174"/>
      <c r="C6" s="174"/>
      <c r="D6" s="174"/>
      <c r="E6" s="209" t="s">
        <v>282</v>
      </c>
      <c r="F6" s="209"/>
      <c r="G6" s="209"/>
      <c r="H6" s="209"/>
    </row>
    <row r="7" spans="1:8" ht="12.75">
      <c r="A7" s="151"/>
      <c r="B7" s="149"/>
      <c r="C7" s="149"/>
      <c r="D7" s="150"/>
      <c r="E7" s="209" t="s">
        <v>283</v>
      </c>
      <c r="F7" s="209"/>
      <c r="G7" s="209"/>
      <c r="H7" s="209"/>
    </row>
    <row r="8" spans="1:8" ht="12.75">
      <c r="A8" s="151"/>
      <c r="B8" s="149"/>
      <c r="C8" s="149"/>
      <c r="D8" s="150"/>
      <c r="E8" s="151"/>
      <c r="F8" s="149"/>
      <c r="G8" s="149"/>
      <c r="H8" s="150"/>
    </row>
    <row r="9" spans="1:8" ht="12.75">
      <c r="A9" s="151"/>
      <c r="B9" s="149"/>
      <c r="C9" s="149"/>
      <c r="D9" s="150"/>
      <c r="E9" s="151"/>
      <c r="F9" s="149"/>
      <c r="G9" s="149"/>
      <c r="H9" s="150"/>
    </row>
    <row r="10" spans="1:8" ht="12.75">
      <c r="A10" s="174" t="s">
        <v>284</v>
      </c>
      <c r="B10" s="174"/>
      <c r="C10" s="174"/>
      <c r="D10" s="174"/>
      <c r="E10" s="151"/>
      <c r="F10" s="149"/>
      <c r="G10" s="149"/>
      <c r="H10" s="150"/>
    </row>
    <row r="11" spans="1:8" ht="12.75">
      <c r="A11" s="151"/>
      <c r="B11" s="149"/>
      <c r="C11" s="149"/>
      <c r="D11" s="150"/>
      <c r="E11" s="151"/>
      <c r="F11" s="149"/>
      <c r="G11" s="149"/>
      <c r="H11" s="150"/>
    </row>
    <row r="12" spans="1:8" ht="12.75">
      <c r="A12" s="156" t="s">
        <v>285</v>
      </c>
      <c r="B12" s="156"/>
      <c r="C12" s="156"/>
      <c r="D12" s="156"/>
      <c r="E12" s="151"/>
      <c r="F12" s="149"/>
      <c r="G12" s="149"/>
      <c r="H12" s="150"/>
    </row>
    <row r="13" spans="1:8" ht="12.75">
      <c r="A13" s="156" t="s">
        <v>286</v>
      </c>
      <c r="B13" s="156"/>
      <c r="C13" s="156"/>
      <c r="D13" s="156"/>
      <c r="E13" s="151"/>
      <c r="F13" s="149"/>
      <c r="G13" s="149"/>
      <c r="H13" s="150"/>
    </row>
    <row r="14" spans="1:8" ht="12.75">
      <c r="A14" s="156" t="s">
        <v>287</v>
      </c>
      <c r="B14" s="156"/>
      <c r="C14" s="156"/>
      <c r="D14" s="156"/>
      <c r="E14" s="151">
        <v>13</v>
      </c>
      <c r="F14" s="149"/>
      <c r="G14" s="149"/>
      <c r="H14" s="150"/>
    </row>
    <row r="15" spans="1:8" ht="12.75">
      <c r="A15" s="151"/>
      <c r="B15" s="149"/>
      <c r="C15" s="149"/>
      <c r="D15" s="150"/>
      <c r="E15" s="151"/>
      <c r="F15" s="149"/>
      <c r="G15" s="149"/>
      <c r="H15" s="150"/>
    </row>
    <row r="16" spans="1:8" ht="12.75">
      <c r="A16" s="173" t="s">
        <v>22</v>
      </c>
      <c r="B16" s="173"/>
      <c r="C16" s="173"/>
      <c r="D16" s="173"/>
      <c r="E16" s="151">
        <f>SUM(E12:H15)</f>
        <v>13</v>
      </c>
      <c r="F16" s="149"/>
      <c r="G16" s="149"/>
      <c r="H16" s="150"/>
    </row>
    <row r="17" spans="1:8" ht="12.75">
      <c r="A17" s="151"/>
      <c r="B17" s="149"/>
      <c r="C17" s="149"/>
      <c r="D17" s="150"/>
      <c r="E17" s="151"/>
      <c r="F17" s="149"/>
      <c r="G17" s="149"/>
      <c r="H17" s="150"/>
    </row>
    <row r="18" spans="1:8" ht="12.75">
      <c r="A18" s="205" t="s">
        <v>288</v>
      </c>
      <c r="B18" s="206"/>
      <c r="C18" s="206"/>
      <c r="D18" s="207"/>
      <c r="E18" s="151"/>
      <c r="F18" s="149"/>
      <c r="G18" s="149"/>
      <c r="H18" s="150"/>
    </row>
    <row r="19" spans="1:8" ht="12.75">
      <c r="A19" s="173" t="s">
        <v>289</v>
      </c>
      <c r="B19" s="173"/>
      <c r="C19" s="173"/>
      <c r="D19" s="173"/>
      <c r="E19" s="151"/>
      <c r="F19" s="149"/>
      <c r="G19" s="149"/>
      <c r="H19" s="150"/>
    </row>
    <row r="20" spans="1:8" ht="12.75">
      <c r="A20" s="128"/>
      <c r="B20" s="129"/>
      <c r="C20" s="129"/>
      <c r="D20" s="130"/>
      <c r="E20" s="151"/>
      <c r="F20" s="149"/>
      <c r="G20" s="149"/>
      <c r="H20" s="150"/>
    </row>
    <row r="21" spans="1:8" ht="12.75">
      <c r="A21" s="199" t="s">
        <v>290</v>
      </c>
      <c r="B21" s="200"/>
      <c r="C21" s="200"/>
      <c r="D21" s="201"/>
      <c r="E21" s="149">
        <v>280</v>
      </c>
      <c r="F21" s="149"/>
      <c r="G21" s="149"/>
      <c r="H21" s="150"/>
    </row>
    <row r="22" spans="1:8" ht="12.75">
      <c r="A22" s="193" t="s">
        <v>291</v>
      </c>
      <c r="B22" s="194"/>
      <c r="C22" s="194"/>
      <c r="D22" s="195"/>
      <c r="E22" s="149">
        <v>751</v>
      </c>
      <c r="F22" s="149"/>
      <c r="G22" s="149"/>
      <c r="H22" s="150"/>
    </row>
    <row r="23" spans="1:8" ht="12.75">
      <c r="A23" s="196" t="s">
        <v>292</v>
      </c>
      <c r="B23" s="197"/>
      <c r="C23" s="197"/>
      <c r="D23" s="198"/>
      <c r="E23" s="149"/>
      <c r="F23" s="149"/>
      <c r="G23" s="149"/>
      <c r="H23" s="150"/>
    </row>
    <row r="24" spans="1:8" ht="12.75">
      <c r="A24" s="202" t="s">
        <v>293</v>
      </c>
      <c r="B24" s="203"/>
      <c r="C24" s="203"/>
      <c r="D24" s="203"/>
      <c r="E24" s="151"/>
      <c r="F24" s="149"/>
      <c r="G24" s="149"/>
      <c r="H24" s="150"/>
    </row>
    <row r="25" spans="1:8" ht="12.75">
      <c r="A25" s="204" t="s">
        <v>294</v>
      </c>
      <c r="B25" s="156"/>
      <c r="C25" s="156"/>
      <c r="D25" s="156"/>
      <c r="E25" s="151"/>
      <c r="F25" s="149"/>
      <c r="G25" s="149"/>
      <c r="H25" s="150"/>
    </row>
    <row r="26" spans="1:8" ht="12.75">
      <c r="A26" s="151"/>
      <c r="B26" s="149"/>
      <c r="C26" s="149"/>
      <c r="D26" s="150"/>
      <c r="E26" s="151"/>
      <c r="F26" s="149"/>
      <c r="G26" s="149"/>
      <c r="H26" s="150"/>
    </row>
    <row r="27" spans="1:8" ht="12.75">
      <c r="A27" s="173" t="s">
        <v>22</v>
      </c>
      <c r="B27" s="173"/>
      <c r="C27" s="173"/>
      <c r="D27" s="173"/>
      <c r="E27" s="151">
        <f>SUM(E21:H26)</f>
        <v>1031</v>
      </c>
      <c r="F27" s="149"/>
      <c r="G27" s="149"/>
      <c r="H27" s="150"/>
    </row>
    <row r="28" spans="1:8" ht="12.75">
      <c r="A28" s="128"/>
      <c r="B28" s="129"/>
      <c r="C28" s="129"/>
      <c r="D28" s="130"/>
      <c r="E28" s="151"/>
      <c r="F28" s="149"/>
      <c r="G28" s="149"/>
      <c r="H28" s="150"/>
    </row>
    <row r="29" spans="1:8" ht="12.75">
      <c r="A29" s="199" t="s">
        <v>295</v>
      </c>
      <c r="B29" s="200"/>
      <c r="C29" s="200"/>
      <c r="D29" s="201"/>
      <c r="E29" s="149"/>
      <c r="F29" s="149"/>
      <c r="G29" s="149"/>
      <c r="H29" s="150"/>
    </row>
    <row r="30" spans="1:8" ht="12.75">
      <c r="A30" s="193" t="s">
        <v>296</v>
      </c>
      <c r="B30" s="194"/>
      <c r="C30" s="194"/>
      <c r="D30" s="195"/>
      <c r="E30" s="149"/>
      <c r="F30" s="149"/>
      <c r="G30" s="149"/>
      <c r="H30" s="150"/>
    </row>
    <row r="31" spans="1:8" ht="12.75">
      <c r="A31" s="199" t="s">
        <v>297</v>
      </c>
      <c r="B31" s="200"/>
      <c r="C31" s="200"/>
      <c r="D31" s="201"/>
      <c r="E31" s="149"/>
      <c r="F31" s="149"/>
      <c r="G31" s="149"/>
      <c r="H31" s="150"/>
    </row>
    <row r="32" spans="1:8" ht="12.75">
      <c r="A32" s="193" t="s">
        <v>298</v>
      </c>
      <c r="B32" s="194"/>
      <c r="C32" s="194"/>
      <c r="D32" s="195"/>
      <c r="E32" s="149"/>
      <c r="F32" s="149"/>
      <c r="G32" s="149"/>
      <c r="H32" s="150"/>
    </row>
    <row r="33" spans="1:8" ht="12.75">
      <c r="A33" s="199" t="s">
        <v>299</v>
      </c>
      <c r="B33" s="200"/>
      <c r="C33" s="200"/>
      <c r="D33" s="201"/>
      <c r="E33" s="149"/>
      <c r="F33" s="149"/>
      <c r="G33" s="149"/>
      <c r="H33" s="150"/>
    </row>
    <row r="34" spans="1:8" ht="12.75">
      <c r="A34" s="193" t="s">
        <v>300</v>
      </c>
      <c r="B34" s="194"/>
      <c r="C34" s="194"/>
      <c r="D34" s="195"/>
      <c r="E34" s="149"/>
      <c r="F34" s="149"/>
      <c r="G34" s="149"/>
      <c r="H34" s="150"/>
    </row>
    <row r="35" spans="1:8" ht="12.75">
      <c r="A35" s="199" t="s">
        <v>301</v>
      </c>
      <c r="B35" s="200"/>
      <c r="C35" s="200"/>
      <c r="D35" s="201"/>
      <c r="E35" s="149"/>
      <c r="F35" s="149"/>
      <c r="G35" s="149"/>
      <c r="H35" s="150"/>
    </row>
    <row r="36" spans="1:8" ht="12.75">
      <c r="A36" s="196" t="s">
        <v>302</v>
      </c>
      <c r="B36" s="197"/>
      <c r="C36" s="197"/>
      <c r="D36" s="198"/>
      <c r="E36" s="149">
        <v>162</v>
      </c>
      <c r="F36" s="149"/>
      <c r="G36" s="149"/>
      <c r="H36" s="150"/>
    </row>
    <row r="37" spans="1:8" ht="12.75">
      <c r="A37" s="134"/>
      <c r="B37" s="135"/>
      <c r="C37" s="135"/>
      <c r="D37" s="136"/>
      <c r="E37" s="151"/>
      <c r="F37" s="149"/>
      <c r="G37" s="149"/>
      <c r="H37" s="150"/>
    </row>
    <row r="38" spans="1:8" ht="12.75">
      <c r="A38" s="173" t="s">
        <v>22</v>
      </c>
      <c r="B38" s="173"/>
      <c r="C38" s="173"/>
      <c r="D38" s="173"/>
      <c r="E38" s="151">
        <f>SUM(E29:H37)</f>
        <v>162</v>
      </c>
      <c r="F38" s="149"/>
      <c r="G38" s="149"/>
      <c r="H38" s="149"/>
    </row>
    <row r="39" spans="1:8" ht="12.75">
      <c r="A39" s="151"/>
      <c r="B39" s="149"/>
      <c r="C39" s="149"/>
      <c r="D39" s="150"/>
      <c r="E39" s="151"/>
      <c r="F39" s="149"/>
      <c r="G39" s="149"/>
      <c r="H39" s="150"/>
    </row>
    <row r="40" spans="1:8" ht="12.75">
      <c r="A40" s="173" t="s">
        <v>212</v>
      </c>
      <c r="B40" s="173"/>
      <c r="C40" s="173"/>
      <c r="D40" s="173"/>
      <c r="E40" s="151">
        <f>E16+E27+E38</f>
        <v>1206</v>
      </c>
      <c r="F40" s="149"/>
      <c r="G40" s="149"/>
      <c r="H40" s="150"/>
    </row>
  </sheetData>
  <sheetProtection/>
  <mergeCells count="73">
    <mergeCell ref="B1:D1"/>
    <mergeCell ref="D3:G3"/>
    <mergeCell ref="G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6:D26"/>
    <mergeCell ref="E26:H26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7:D27"/>
    <mergeCell ref="E27:H27"/>
    <mergeCell ref="A28:D28"/>
    <mergeCell ref="E28:H28"/>
    <mergeCell ref="A30:D30"/>
    <mergeCell ref="E30:H30"/>
    <mergeCell ref="A29:D29"/>
    <mergeCell ref="E29:H29"/>
    <mergeCell ref="A31:D31"/>
    <mergeCell ref="E31:H31"/>
    <mergeCell ref="A33:D33"/>
    <mergeCell ref="E33:H33"/>
    <mergeCell ref="A32:D32"/>
    <mergeCell ref="E32:H32"/>
    <mergeCell ref="A34:D34"/>
    <mergeCell ref="E34:H34"/>
    <mergeCell ref="A36:D36"/>
    <mergeCell ref="E36:H36"/>
    <mergeCell ref="A35:D35"/>
    <mergeCell ref="E35:H35"/>
    <mergeCell ref="A40:D40"/>
    <mergeCell ref="E40:H40"/>
    <mergeCell ref="A37:D37"/>
    <mergeCell ref="E37:H37"/>
    <mergeCell ref="A38:D38"/>
    <mergeCell ref="E38:H38"/>
    <mergeCell ref="A39:D39"/>
    <mergeCell ref="E39:H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1.00390625" style="0" customWidth="1"/>
    <col min="2" max="2" width="17.421875" style="0" customWidth="1"/>
    <col min="3" max="3" width="2.140625" style="0" customWidth="1"/>
    <col min="4" max="5" width="2.28125" style="0" customWidth="1"/>
    <col min="6" max="6" width="9.28125" style="0" customWidth="1"/>
    <col min="7" max="7" width="10.7109375" style="0" customWidth="1"/>
    <col min="8" max="8" width="13.140625" style="0" customWidth="1"/>
  </cols>
  <sheetData>
    <row r="1" spans="1:3" ht="12.75">
      <c r="A1" s="113" t="s">
        <v>407</v>
      </c>
      <c r="B1" s="113"/>
      <c r="C1" s="113"/>
    </row>
    <row r="2" spans="1:6" ht="12.75">
      <c r="A2" s="75"/>
      <c r="B2" s="75"/>
      <c r="C2" s="75"/>
      <c r="D2" s="75"/>
      <c r="E2" s="11"/>
      <c r="F2" s="11"/>
    </row>
    <row r="3" spans="1:9" ht="12.75">
      <c r="A3" s="114" t="s">
        <v>333</v>
      </c>
      <c r="B3" s="114"/>
      <c r="C3" s="114"/>
      <c r="D3" s="114"/>
      <c r="E3" s="114"/>
      <c r="F3" s="114"/>
      <c r="G3" s="114"/>
      <c r="H3" s="114"/>
      <c r="I3" s="114"/>
    </row>
    <row r="4" spans="2:9" ht="12.75">
      <c r="B4" s="1"/>
      <c r="C4" s="1"/>
      <c r="D4" s="1"/>
      <c r="E4" s="115">
        <v>43100</v>
      </c>
      <c r="F4" s="115"/>
      <c r="G4" s="1"/>
      <c r="H4" s="1"/>
      <c r="I4" s="1"/>
    </row>
    <row r="5" spans="2:9" ht="12.75">
      <c r="B5" s="91"/>
      <c r="C5" s="5"/>
      <c r="D5" s="5"/>
      <c r="E5" s="5"/>
      <c r="F5" s="5"/>
      <c r="G5" s="5"/>
      <c r="H5" s="5"/>
      <c r="I5" s="92"/>
    </row>
    <row r="6" spans="2:9" ht="15">
      <c r="B6" s="91"/>
      <c r="C6" s="5"/>
      <c r="D6" s="5"/>
      <c r="E6" s="5"/>
      <c r="F6" s="5"/>
      <c r="G6" s="93" t="s">
        <v>37</v>
      </c>
      <c r="H6" s="93" t="s">
        <v>38</v>
      </c>
      <c r="I6" s="61" t="s">
        <v>135</v>
      </c>
    </row>
    <row r="7" spans="1:9" ht="12.75">
      <c r="A7" s="94" t="s">
        <v>257</v>
      </c>
      <c r="B7" s="76"/>
      <c r="C7" s="74"/>
      <c r="D7" s="74"/>
      <c r="E7" s="74"/>
      <c r="F7" s="74"/>
      <c r="G7" s="74"/>
      <c r="H7" s="74"/>
      <c r="I7" s="74"/>
    </row>
    <row r="8" spans="1:9" ht="12.75">
      <c r="A8" s="94"/>
      <c r="B8" s="76"/>
      <c r="C8" s="74"/>
      <c r="D8" s="74"/>
      <c r="E8" s="74"/>
      <c r="F8" s="74"/>
      <c r="G8" s="74"/>
      <c r="H8" s="74"/>
      <c r="I8" s="74"/>
    </row>
    <row r="9" spans="1:9" ht="12.75">
      <c r="A9" s="95" t="s">
        <v>258</v>
      </c>
      <c r="B9" s="11"/>
      <c r="C9" s="11"/>
      <c r="D9" s="11"/>
      <c r="E9" s="11"/>
      <c r="F9" s="11"/>
      <c r="G9" s="11"/>
      <c r="H9" s="11"/>
      <c r="I9" s="11"/>
    </row>
    <row r="10" spans="1:9" ht="12.75">
      <c r="A10" s="96" t="s">
        <v>334</v>
      </c>
      <c r="B10" s="97" t="s">
        <v>335</v>
      </c>
      <c r="C10" s="97"/>
      <c r="D10" s="97"/>
      <c r="E10" s="11"/>
      <c r="F10" s="11"/>
      <c r="G10" s="11">
        <v>785000</v>
      </c>
      <c r="H10" s="11">
        <v>804000</v>
      </c>
      <c r="I10" s="11">
        <v>632644</v>
      </c>
    </row>
    <row r="11" spans="1:9" ht="12.75">
      <c r="A11" s="96"/>
      <c r="B11" s="97"/>
      <c r="C11" s="97"/>
      <c r="D11" s="97"/>
      <c r="E11" s="11"/>
      <c r="F11" s="11"/>
      <c r="G11" s="11"/>
      <c r="H11" s="11"/>
      <c r="I11" s="11"/>
    </row>
    <row r="12" spans="1:9" ht="12.75">
      <c r="A12" s="98" t="s">
        <v>259</v>
      </c>
      <c r="B12" s="97"/>
      <c r="C12" s="97"/>
      <c r="D12" s="97"/>
      <c r="E12" s="11"/>
      <c r="F12" s="11"/>
      <c r="G12" s="11"/>
      <c r="H12" s="11"/>
      <c r="I12" s="11"/>
    </row>
    <row r="13" spans="1:9" ht="12.75">
      <c r="A13" s="96" t="s">
        <v>336</v>
      </c>
      <c r="B13" s="97"/>
      <c r="C13" s="11"/>
      <c r="D13" s="11"/>
      <c r="E13" s="11"/>
      <c r="F13" s="11"/>
      <c r="G13" s="11">
        <v>330000</v>
      </c>
      <c r="H13" s="11">
        <v>330000</v>
      </c>
      <c r="I13" s="11">
        <v>237407</v>
      </c>
    </row>
    <row r="14" spans="1:9" ht="12.75">
      <c r="A14" s="96" t="s">
        <v>337</v>
      </c>
      <c r="B14" s="97"/>
      <c r="C14" s="11"/>
      <c r="D14" s="11"/>
      <c r="E14" s="11"/>
      <c r="F14" s="11"/>
      <c r="G14" s="11">
        <v>0</v>
      </c>
      <c r="H14" s="11">
        <v>130000</v>
      </c>
      <c r="I14" s="11">
        <v>132633</v>
      </c>
    </row>
    <row r="15" spans="1:9" ht="12.75">
      <c r="A15" s="96"/>
      <c r="B15" s="97"/>
      <c r="C15" s="11"/>
      <c r="D15" s="11"/>
      <c r="E15" s="11"/>
      <c r="F15" s="11"/>
      <c r="G15" s="11"/>
      <c r="H15" s="11"/>
      <c r="I15" s="11"/>
    </row>
    <row r="16" spans="1:9" ht="12.75">
      <c r="A16" s="98" t="s">
        <v>11</v>
      </c>
      <c r="B16" s="99"/>
      <c r="C16" s="95"/>
      <c r="D16" s="95"/>
      <c r="E16" s="95"/>
      <c r="F16" s="95"/>
      <c r="G16" s="95"/>
      <c r="H16" s="95"/>
      <c r="I16" s="95"/>
    </row>
    <row r="17" spans="1:9" ht="12.75">
      <c r="A17" s="100" t="s">
        <v>260</v>
      </c>
      <c r="B17" s="11"/>
      <c r="C17" s="11"/>
      <c r="D17" s="11"/>
      <c r="E17" s="11"/>
      <c r="F17" s="11"/>
      <c r="G17" s="11">
        <v>5017000</v>
      </c>
      <c r="H17" s="11">
        <v>5017000</v>
      </c>
      <c r="I17" s="11">
        <v>1755775</v>
      </c>
    </row>
    <row r="18" spans="1:9" ht="12.75">
      <c r="A18" s="100" t="s">
        <v>131</v>
      </c>
      <c r="B18" s="11"/>
      <c r="C18" s="11"/>
      <c r="D18" s="11"/>
      <c r="E18" s="11"/>
      <c r="F18" s="11"/>
      <c r="G18" s="11">
        <v>3500000</v>
      </c>
      <c r="H18" s="11">
        <v>3500000</v>
      </c>
      <c r="I18" s="101">
        <v>0</v>
      </c>
    </row>
    <row r="19" spans="1:9" ht="12.75">
      <c r="A19" s="100" t="s">
        <v>338</v>
      </c>
      <c r="B19" s="11"/>
      <c r="C19" s="11"/>
      <c r="D19" s="11"/>
      <c r="E19" s="11"/>
      <c r="F19" s="11"/>
      <c r="G19" s="101">
        <v>26000</v>
      </c>
      <c r="H19" s="101">
        <v>26000</v>
      </c>
      <c r="I19" s="101">
        <v>18479</v>
      </c>
    </row>
    <row r="20" spans="1:9" ht="12.75">
      <c r="A20" s="100" t="s">
        <v>321</v>
      </c>
      <c r="B20" s="11" t="s">
        <v>339</v>
      </c>
      <c r="C20" s="11"/>
      <c r="D20" s="11"/>
      <c r="E20" s="11"/>
      <c r="F20" s="11"/>
      <c r="G20" s="101">
        <v>200000</v>
      </c>
      <c r="H20" s="101">
        <v>2130000</v>
      </c>
      <c r="I20" s="101">
        <v>0</v>
      </c>
    </row>
    <row r="21" spans="1:9" ht="12.75">
      <c r="A21" s="100" t="s">
        <v>340</v>
      </c>
      <c r="B21" s="11"/>
      <c r="C21" s="11"/>
      <c r="D21" s="11"/>
      <c r="E21" s="11"/>
      <c r="F21" s="11"/>
      <c r="G21" s="101">
        <v>0</v>
      </c>
      <c r="H21" s="101">
        <v>600000</v>
      </c>
      <c r="I21" s="101">
        <v>593549</v>
      </c>
    </row>
    <row r="22" spans="1:9" ht="12.75">
      <c r="A22" s="100" t="s">
        <v>341</v>
      </c>
      <c r="B22" s="11"/>
      <c r="C22" s="11"/>
      <c r="D22" s="11"/>
      <c r="E22" s="11"/>
      <c r="F22" s="11"/>
      <c r="G22" s="101">
        <v>0</v>
      </c>
      <c r="H22" s="101">
        <v>1000000</v>
      </c>
      <c r="I22" s="101">
        <v>999998</v>
      </c>
    </row>
    <row r="23" spans="1:9" ht="12.75">
      <c r="A23" s="100" t="s">
        <v>342</v>
      </c>
      <c r="B23" s="11"/>
      <c r="C23" s="11"/>
      <c r="D23" s="11"/>
      <c r="E23" s="11"/>
      <c r="F23" s="11"/>
      <c r="G23" s="101">
        <v>0</v>
      </c>
      <c r="H23" s="101">
        <v>215000</v>
      </c>
      <c r="I23" s="101">
        <v>211836</v>
      </c>
    </row>
    <row r="24" spans="1:9" ht="12.75">
      <c r="A24" s="100" t="s">
        <v>343</v>
      </c>
      <c r="B24" s="11"/>
      <c r="C24" s="11"/>
      <c r="D24" s="11"/>
      <c r="E24" s="11"/>
      <c r="F24" s="11"/>
      <c r="G24" s="101">
        <v>0</v>
      </c>
      <c r="H24" s="101">
        <v>20000</v>
      </c>
      <c r="I24" s="101">
        <v>17490</v>
      </c>
    </row>
    <row r="25" spans="1:9" ht="12.75">
      <c r="A25" s="100" t="s">
        <v>344</v>
      </c>
      <c r="B25" s="11"/>
      <c r="C25" s="11"/>
      <c r="D25" s="11"/>
      <c r="E25" s="11"/>
      <c r="F25" s="11"/>
      <c r="G25" s="101">
        <v>0</v>
      </c>
      <c r="H25" s="101">
        <v>566000</v>
      </c>
      <c r="I25" s="101">
        <v>565150</v>
      </c>
    </row>
    <row r="26" spans="1:9" ht="12.75">
      <c r="A26" s="100" t="s">
        <v>345</v>
      </c>
      <c r="B26" s="11"/>
      <c r="C26" s="11"/>
      <c r="D26" s="11"/>
      <c r="E26" s="11"/>
      <c r="F26" s="11"/>
      <c r="G26" s="101">
        <v>0</v>
      </c>
      <c r="H26" s="101">
        <v>239000</v>
      </c>
      <c r="I26" s="101">
        <v>238760</v>
      </c>
    </row>
    <row r="27" spans="1:9" ht="12.75">
      <c r="A27" s="100" t="s">
        <v>346</v>
      </c>
      <c r="B27" s="11"/>
      <c r="C27" s="11"/>
      <c r="D27" s="11"/>
      <c r="E27" s="11"/>
      <c r="F27" s="11"/>
      <c r="G27" s="101">
        <v>0</v>
      </c>
      <c r="H27" s="101">
        <v>7000</v>
      </c>
      <c r="I27" s="101">
        <v>7000</v>
      </c>
    </row>
    <row r="28" spans="1:9" ht="12.75">
      <c r="A28" s="100" t="s">
        <v>347</v>
      </c>
      <c r="B28" s="11"/>
      <c r="C28" s="11"/>
      <c r="D28" s="11"/>
      <c r="E28" s="11"/>
      <c r="F28" s="11"/>
      <c r="G28" s="101">
        <v>0</v>
      </c>
      <c r="H28" s="101">
        <v>30000</v>
      </c>
      <c r="I28" s="101">
        <v>29284</v>
      </c>
    </row>
    <row r="29" spans="1:9" ht="12.75">
      <c r="A29" s="100" t="s">
        <v>348</v>
      </c>
      <c r="B29" s="11"/>
      <c r="C29" s="11"/>
      <c r="D29" s="11"/>
      <c r="E29" s="11"/>
      <c r="F29" s="11"/>
      <c r="G29" s="101">
        <v>0</v>
      </c>
      <c r="H29" s="101">
        <v>66000</v>
      </c>
      <c r="I29" s="101">
        <v>65500</v>
      </c>
    </row>
    <row r="30" spans="1:9" ht="12.75">
      <c r="A30" s="100" t="s">
        <v>349</v>
      </c>
      <c r="B30" s="11"/>
      <c r="C30" s="11"/>
      <c r="D30" s="11"/>
      <c r="E30" s="11"/>
      <c r="F30" s="11"/>
      <c r="G30" s="101">
        <v>0</v>
      </c>
      <c r="H30" s="101">
        <v>8716156</v>
      </c>
      <c r="I30" s="101">
        <v>8716156</v>
      </c>
    </row>
    <row r="31" spans="1:9" ht="12.75">
      <c r="A31" s="100" t="s">
        <v>354</v>
      </c>
      <c r="B31" s="11"/>
      <c r="C31" s="11"/>
      <c r="D31" s="11"/>
      <c r="E31" s="11"/>
      <c r="F31" s="11"/>
      <c r="G31" s="101">
        <v>0</v>
      </c>
      <c r="H31" s="101">
        <v>0</v>
      </c>
      <c r="I31" s="101">
        <v>21590</v>
      </c>
    </row>
    <row r="32" spans="1:9" ht="12.75">
      <c r="A32" s="100"/>
      <c r="B32" s="11"/>
      <c r="C32" s="11"/>
      <c r="D32" s="11"/>
      <c r="E32" s="11"/>
      <c r="F32" s="11"/>
      <c r="G32" s="101"/>
      <c r="H32" s="101"/>
      <c r="I32" s="11"/>
    </row>
    <row r="33" spans="1:9" ht="15">
      <c r="A33" s="102" t="s">
        <v>22</v>
      </c>
      <c r="B33" s="103"/>
      <c r="C33" s="103"/>
      <c r="D33" s="103"/>
      <c r="E33" s="103"/>
      <c r="F33" s="103"/>
      <c r="G33" s="103">
        <f>SUM(G10:G31)</f>
        <v>9858000</v>
      </c>
      <c r="H33" s="103">
        <f>SUM(H10:H31)</f>
        <v>23396156</v>
      </c>
      <c r="I33" s="103">
        <f>SUM(I10:I31)</f>
        <v>14243251</v>
      </c>
    </row>
    <row r="34" spans="1:9" ht="15">
      <c r="A34" s="102"/>
      <c r="B34" s="103"/>
      <c r="C34" s="103"/>
      <c r="D34" s="103"/>
      <c r="E34" s="103"/>
      <c r="F34" s="103"/>
      <c r="G34" s="103"/>
      <c r="H34" s="103"/>
      <c r="I34" s="103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94" t="s">
        <v>261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94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98" t="s">
        <v>11</v>
      </c>
      <c r="B38" s="97"/>
      <c r="C38" s="11"/>
      <c r="D38" s="11"/>
      <c r="E38" s="11"/>
      <c r="F38" s="11"/>
      <c r="G38" s="11"/>
      <c r="H38" s="11"/>
      <c r="I38" s="11"/>
    </row>
    <row r="39" spans="1:9" ht="12.75">
      <c r="A39" s="104" t="s">
        <v>262</v>
      </c>
      <c r="G39" s="101">
        <v>4950000</v>
      </c>
      <c r="H39">
        <v>20281881</v>
      </c>
      <c r="I39">
        <v>17281881</v>
      </c>
    </row>
    <row r="40" spans="1:9" ht="12.75">
      <c r="A40" t="s">
        <v>350</v>
      </c>
      <c r="G40">
        <v>0</v>
      </c>
      <c r="H40">
        <v>18890844</v>
      </c>
      <c r="I40">
        <v>18964173</v>
      </c>
    </row>
    <row r="41" spans="1:9" ht="12.75">
      <c r="A41" t="s">
        <v>351</v>
      </c>
      <c r="G41">
        <v>0</v>
      </c>
      <c r="H41">
        <v>285000</v>
      </c>
      <c r="I41">
        <v>285000</v>
      </c>
    </row>
    <row r="42" spans="1:9" ht="12.75">
      <c r="A42" t="s">
        <v>352</v>
      </c>
      <c r="G42">
        <v>0</v>
      </c>
      <c r="H42">
        <v>1224725</v>
      </c>
      <c r="I42">
        <v>598000</v>
      </c>
    </row>
    <row r="43" spans="1:9" ht="12.75">
      <c r="A43" t="s">
        <v>353</v>
      </c>
      <c r="G43">
        <v>0</v>
      </c>
      <c r="H43">
        <v>3136000</v>
      </c>
      <c r="I43">
        <v>2841646</v>
      </c>
    </row>
    <row r="46" spans="1:9" ht="15">
      <c r="A46" s="105" t="s">
        <v>22</v>
      </c>
      <c r="B46" s="105"/>
      <c r="C46" s="105"/>
      <c r="D46" s="105"/>
      <c r="E46" s="105"/>
      <c r="F46" s="105"/>
      <c r="G46" s="105">
        <f>SUM(G38:G40)</f>
        <v>4950000</v>
      </c>
      <c r="H46" s="105">
        <f>SUM(H38:H44)</f>
        <v>43818450</v>
      </c>
      <c r="I46" s="105">
        <f>SUM(I38:I44)</f>
        <v>39970700</v>
      </c>
    </row>
  </sheetData>
  <sheetProtection/>
  <mergeCells count="3">
    <mergeCell ref="E4:F4"/>
    <mergeCell ref="A1:C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3">
      <selection activeCell="A1" sqref="A1:B1"/>
    </sheetView>
  </sheetViews>
  <sheetFormatPr defaultColWidth="9.140625" defaultRowHeight="15" customHeight="1"/>
  <cols>
    <col min="1" max="1" width="6.140625" style="0" customWidth="1"/>
    <col min="2" max="2" width="42.8515625" style="0" customWidth="1"/>
    <col min="3" max="3" width="10.57421875" style="0" customWidth="1"/>
    <col min="4" max="4" width="11.140625" style="0" customWidth="1"/>
    <col min="5" max="5" width="11.28125" style="0" customWidth="1"/>
    <col min="6" max="6" width="6.00390625" style="0" customWidth="1"/>
  </cols>
  <sheetData>
    <row r="1" spans="1:2" ht="15" customHeight="1">
      <c r="A1" s="113" t="s">
        <v>408</v>
      </c>
      <c r="B1" s="113"/>
    </row>
    <row r="3" spans="1:4" ht="15" customHeight="1">
      <c r="A3" s="7"/>
      <c r="B3" s="8" t="s">
        <v>172</v>
      </c>
      <c r="C3" s="11"/>
      <c r="D3" s="11"/>
    </row>
    <row r="4" spans="1:4" ht="15" customHeight="1">
      <c r="A4" s="7"/>
      <c r="B4" s="89" t="s">
        <v>326</v>
      </c>
      <c r="C4" s="11"/>
      <c r="D4" s="11"/>
    </row>
    <row r="5" spans="1:4" ht="15" customHeight="1">
      <c r="A5" s="9"/>
      <c r="B5" s="10">
        <v>43100</v>
      </c>
      <c r="C5" s="11"/>
      <c r="D5" s="11"/>
    </row>
    <row r="6" spans="1:4" ht="15" customHeight="1">
      <c r="A6" s="9"/>
      <c r="B6" s="42"/>
      <c r="C6" s="11"/>
      <c r="D6" s="11"/>
    </row>
    <row r="7" spans="1:4" ht="15" customHeight="1">
      <c r="A7" s="9"/>
      <c r="B7" s="42"/>
      <c r="C7" s="11"/>
      <c r="D7" s="11"/>
    </row>
    <row r="8" spans="1:5" ht="15" customHeight="1">
      <c r="A8" s="16" t="s">
        <v>36</v>
      </c>
      <c r="B8" s="16" t="s">
        <v>26</v>
      </c>
      <c r="C8" s="17" t="s">
        <v>37</v>
      </c>
      <c r="D8" s="17" t="s">
        <v>38</v>
      </c>
      <c r="E8" s="18" t="s">
        <v>39</v>
      </c>
    </row>
    <row r="9" spans="1:6" ht="15" customHeight="1">
      <c r="A9" s="47"/>
      <c r="B9" s="20"/>
      <c r="C9" s="21"/>
      <c r="D9" s="21"/>
      <c r="E9" s="21"/>
      <c r="F9" s="25"/>
    </row>
    <row r="10" spans="1:6" ht="15" customHeight="1">
      <c r="A10" s="26"/>
      <c r="B10" s="23" t="s">
        <v>40</v>
      </c>
      <c r="C10" s="21"/>
      <c r="D10" s="21"/>
      <c r="E10" s="21"/>
      <c r="F10" s="25"/>
    </row>
    <row r="11" spans="1:6" ht="15" customHeight="1">
      <c r="A11" s="26">
        <v>1</v>
      </c>
      <c r="B11" s="26" t="s">
        <v>173</v>
      </c>
      <c r="C11" s="21">
        <v>63072345</v>
      </c>
      <c r="D11" s="21">
        <v>64175088</v>
      </c>
      <c r="E11" s="21">
        <v>64175088</v>
      </c>
      <c r="F11" s="25">
        <f aca="true" t="shared" si="0" ref="F11:F53">E11/D11</f>
        <v>1</v>
      </c>
    </row>
    <row r="12" spans="1:6" ht="15" customHeight="1">
      <c r="A12" s="26">
        <v>2</v>
      </c>
      <c r="B12" s="26" t="s">
        <v>174</v>
      </c>
      <c r="C12" s="21">
        <v>36017303</v>
      </c>
      <c r="D12" s="21">
        <v>39329289</v>
      </c>
      <c r="E12" s="21">
        <v>39329289</v>
      </c>
      <c r="F12" s="25">
        <f t="shared" si="0"/>
        <v>1</v>
      </c>
    </row>
    <row r="13" spans="1:6" ht="15" customHeight="1">
      <c r="A13" s="26">
        <v>3</v>
      </c>
      <c r="B13" s="26" t="s">
        <v>175</v>
      </c>
      <c r="C13" s="21">
        <v>44297409</v>
      </c>
      <c r="D13" s="21">
        <v>45494881</v>
      </c>
      <c r="E13" s="21">
        <v>45494881</v>
      </c>
      <c r="F13" s="25">
        <f t="shared" si="0"/>
        <v>1</v>
      </c>
    </row>
    <row r="14" spans="1:6" ht="15" customHeight="1">
      <c r="A14" s="26">
        <v>4</v>
      </c>
      <c r="B14" s="26" t="s">
        <v>176</v>
      </c>
      <c r="C14" s="21">
        <v>2748540</v>
      </c>
      <c r="D14" s="21">
        <v>2866392</v>
      </c>
      <c r="E14" s="21">
        <v>2866392</v>
      </c>
      <c r="F14" s="25">
        <f t="shared" si="0"/>
        <v>1</v>
      </c>
    </row>
    <row r="15" spans="1:6" ht="15" customHeight="1">
      <c r="A15" s="26">
        <v>5</v>
      </c>
      <c r="B15" s="26" t="s">
        <v>177</v>
      </c>
      <c r="C15" s="21">
        <v>0</v>
      </c>
      <c r="D15" s="21">
        <v>3678867</v>
      </c>
      <c r="E15" s="21">
        <v>3678867</v>
      </c>
      <c r="F15" s="25">
        <f t="shared" si="0"/>
        <v>1</v>
      </c>
    </row>
    <row r="16" spans="1:6" ht="15" customHeight="1">
      <c r="A16" s="26">
        <v>6</v>
      </c>
      <c r="B16" s="26" t="s">
        <v>178</v>
      </c>
      <c r="C16" s="21">
        <v>0</v>
      </c>
      <c r="D16" s="21">
        <v>463113</v>
      </c>
      <c r="E16" s="21">
        <v>463113</v>
      </c>
      <c r="F16" s="25">
        <f t="shared" si="0"/>
        <v>1</v>
      </c>
    </row>
    <row r="17" spans="1:6" ht="15" customHeight="1">
      <c r="A17" s="26">
        <v>7</v>
      </c>
      <c r="B17" s="24" t="s">
        <v>41</v>
      </c>
      <c r="C17" s="46">
        <f>SUM(C11:C16)</f>
        <v>146135597</v>
      </c>
      <c r="D17" s="46">
        <f>SUM(D11:D16)</f>
        <v>156007630</v>
      </c>
      <c r="E17" s="46">
        <f>SUM(E11:E16)</f>
        <v>156007630</v>
      </c>
      <c r="F17" s="25">
        <f t="shared" si="0"/>
        <v>1</v>
      </c>
    </row>
    <row r="18" spans="1:6" ht="24.75" customHeight="1">
      <c r="A18" s="26">
        <v>8</v>
      </c>
      <c r="B18" s="26" t="s">
        <v>179</v>
      </c>
      <c r="C18" s="21">
        <v>5000000</v>
      </c>
      <c r="D18" s="21">
        <v>27760545</v>
      </c>
      <c r="E18" s="21">
        <v>27878145</v>
      </c>
      <c r="F18" s="25">
        <f t="shared" si="0"/>
        <v>1.0042362280711707</v>
      </c>
    </row>
    <row r="19" spans="1:6" ht="15" customHeight="1">
      <c r="A19" s="26">
        <v>9</v>
      </c>
      <c r="B19" s="24" t="s">
        <v>43</v>
      </c>
      <c r="C19" s="46">
        <f>SUM(C17:C18)</f>
        <v>151135597</v>
      </c>
      <c r="D19" s="46">
        <f>SUM(D17:D18)</f>
        <v>183768175</v>
      </c>
      <c r="E19" s="46">
        <f>SUM(E17:E18)</f>
        <v>183885775</v>
      </c>
      <c r="F19" s="25">
        <f t="shared" si="0"/>
        <v>1.0006399367028596</v>
      </c>
    </row>
    <row r="20" spans="1:6" s="39" customFormat="1" ht="15" customHeight="1">
      <c r="A20" s="26">
        <v>10</v>
      </c>
      <c r="B20" s="26" t="s">
        <v>190</v>
      </c>
      <c r="C20" s="48">
        <v>0</v>
      </c>
      <c r="D20" s="48">
        <v>39363098</v>
      </c>
      <c r="E20" s="48">
        <v>39363098</v>
      </c>
      <c r="F20" s="51"/>
    </row>
    <row r="21" spans="1:6" s="39" customFormat="1" ht="15" customHeight="1">
      <c r="A21" s="26">
        <v>11</v>
      </c>
      <c r="B21" s="26" t="s">
        <v>191</v>
      </c>
      <c r="C21" s="48">
        <v>0</v>
      </c>
      <c r="D21" s="48">
        <v>0</v>
      </c>
      <c r="E21" s="48">
        <v>0</v>
      </c>
      <c r="F21" s="51"/>
    </row>
    <row r="22" spans="1:6" ht="15" customHeight="1">
      <c r="A22" s="26">
        <v>12</v>
      </c>
      <c r="B22" s="24" t="s">
        <v>192</v>
      </c>
      <c r="C22" s="46">
        <f>SUM(C20:C21)</f>
        <v>0</v>
      </c>
      <c r="D22" s="46">
        <f>SUM(D20:D21)</f>
        <v>39363098</v>
      </c>
      <c r="E22" s="46">
        <f>SUM(E20:E21)</f>
        <v>39363098</v>
      </c>
      <c r="F22" s="25"/>
    </row>
    <row r="23" spans="1:6" ht="15" customHeight="1">
      <c r="A23" s="26">
        <v>13</v>
      </c>
      <c r="B23" s="26" t="s">
        <v>180</v>
      </c>
      <c r="C23" s="21">
        <v>6000000</v>
      </c>
      <c r="D23" s="21">
        <v>6000000</v>
      </c>
      <c r="E23" s="21">
        <v>5783447</v>
      </c>
      <c r="F23" s="25">
        <f t="shared" si="0"/>
        <v>0.9639078333333333</v>
      </c>
    </row>
    <row r="24" spans="1:6" ht="15" customHeight="1">
      <c r="A24" s="26">
        <v>14</v>
      </c>
      <c r="B24" s="26" t="s">
        <v>181</v>
      </c>
      <c r="C24" s="21">
        <v>18000000</v>
      </c>
      <c r="D24" s="21">
        <v>18000000</v>
      </c>
      <c r="E24" s="21">
        <v>23121626</v>
      </c>
      <c r="F24" s="25">
        <f t="shared" si="0"/>
        <v>1.2845347777777778</v>
      </c>
    </row>
    <row r="25" spans="1:6" ht="15" customHeight="1">
      <c r="A25" s="26">
        <v>15</v>
      </c>
      <c r="B25" s="26" t="s">
        <v>182</v>
      </c>
      <c r="C25" s="21">
        <v>5500000</v>
      </c>
      <c r="D25" s="21">
        <v>5500000</v>
      </c>
      <c r="E25" s="21">
        <v>6289142</v>
      </c>
      <c r="F25" s="25">
        <f t="shared" si="0"/>
        <v>1.1434803636363637</v>
      </c>
    </row>
    <row r="26" spans="1:6" ht="15" customHeight="1">
      <c r="A26" s="26">
        <v>16</v>
      </c>
      <c r="B26" s="26" t="s">
        <v>183</v>
      </c>
      <c r="C26" s="21"/>
      <c r="D26" s="21">
        <v>0</v>
      </c>
      <c r="E26" s="21">
        <v>0</v>
      </c>
      <c r="F26" s="25"/>
    </row>
    <row r="27" spans="1:6" ht="15" customHeight="1">
      <c r="A27" s="26">
        <v>17</v>
      </c>
      <c r="B27" s="24" t="s">
        <v>44</v>
      </c>
      <c r="C27" s="46">
        <f>SUM(C24:C26)</f>
        <v>23500000</v>
      </c>
      <c r="D27" s="46">
        <f>SUM(D24:D26)</f>
        <v>23500000</v>
      </c>
      <c r="E27" s="46">
        <f>SUM(E24:E26)</f>
        <v>29410768</v>
      </c>
      <c r="F27" s="25">
        <f t="shared" si="0"/>
        <v>1.2515220425531914</v>
      </c>
    </row>
    <row r="28" spans="1:6" ht="15" customHeight="1">
      <c r="A28" s="26">
        <v>18</v>
      </c>
      <c r="B28" s="26" t="s">
        <v>45</v>
      </c>
      <c r="C28" s="21">
        <v>2100000</v>
      </c>
      <c r="D28" s="21">
        <v>2800000</v>
      </c>
      <c r="E28" s="21">
        <v>3865838</v>
      </c>
      <c r="F28" s="25">
        <f t="shared" si="0"/>
        <v>1.3806564285714287</v>
      </c>
    </row>
    <row r="29" spans="1:6" ht="15" customHeight="1">
      <c r="A29" s="26">
        <v>19</v>
      </c>
      <c r="B29" s="24" t="s">
        <v>46</v>
      </c>
      <c r="C29" s="46">
        <f>SUM(C27+C28+C23)</f>
        <v>31600000</v>
      </c>
      <c r="D29" s="46">
        <f>SUM(D27+D28+D23)</f>
        <v>32300000</v>
      </c>
      <c r="E29" s="46">
        <f>SUM(E27+E28+E23)</f>
        <v>39060053</v>
      </c>
      <c r="F29" s="25">
        <f t="shared" si="0"/>
        <v>1.2092895665634675</v>
      </c>
    </row>
    <row r="30" spans="1:6" ht="15" customHeight="1">
      <c r="A30" s="26">
        <v>20</v>
      </c>
      <c r="B30" s="26" t="s">
        <v>47</v>
      </c>
      <c r="C30" s="21">
        <v>0</v>
      </c>
      <c r="D30" s="21">
        <v>0</v>
      </c>
      <c r="E30" s="21">
        <v>0</v>
      </c>
      <c r="F30" s="25"/>
    </row>
    <row r="31" spans="1:6" ht="15" customHeight="1">
      <c r="A31" s="26">
        <v>21</v>
      </c>
      <c r="B31" s="26" t="s">
        <v>48</v>
      </c>
      <c r="C31" s="21">
        <v>2670000</v>
      </c>
      <c r="D31" s="21">
        <v>3970000</v>
      </c>
      <c r="E31" s="21">
        <v>4631067</v>
      </c>
      <c r="F31" s="25">
        <f t="shared" si="0"/>
        <v>1.1665156171284634</v>
      </c>
    </row>
    <row r="32" spans="1:6" ht="28.5" customHeight="1">
      <c r="A32" s="26">
        <v>22</v>
      </c>
      <c r="B32" s="26" t="s">
        <v>49</v>
      </c>
      <c r="C32" s="21">
        <v>9400000</v>
      </c>
      <c r="D32" s="21">
        <v>9800000</v>
      </c>
      <c r="E32" s="21">
        <v>4585647</v>
      </c>
      <c r="F32" s="25">
        <f t="shared" si="0"/>
        <v>0.46792316326530614</v>
      </c>
    </row>
    <row r="33" spans="1:6" ht="15" customHeight="1">
      <c r="A33" s="26">
        <v>23</v>
      </c>
      <c r="B33" s="26" t="s">
        <v>184</v>
      </c>
      <c r="C33" s="21">
        <v>1500000</v>
      </c>
      <c r="D33" s="21">
        <v>1500000</v>
      </c>
      <c r="E33" s="21">
        <v>1678075</v>
      </c>
      <c r="F33" s="25">
        <f t="shared" si="0"/>
        <v>1.1187166666666666</v>
      </c>
    </row>
    <row r="34" spans="1:6" ht="25.5" customHeight="1">
      <c r="A34" s="26">
        <v>24</v>
      </c>
      <c r="B34" s="26" t="s">
        <v>50</v>
      </c>
      <c r="C34" s="21">
        <v>2800000</v>
      </c>
      <c r="D34" s="21">
        <v>2800000</v>
      </c>
      <c r="E34" s="21">
        <v>2727941</v>
      </c>
      <c r="F34" s="25">
        <f t="shared" si="0"/>
        <v>0.9742646428571429</v>
      </c>
    </row>
    <row r="35" spans="1:6" ht="28.5" customHeight="1">
      <c r="A35" s="26">
        <v>25</v>
      </c>
      <c r="B35" s="26" t="s">
        <v>51</v>
      </c>
      <c r="C35" s="21">
        <v>3522000</v>
      </c>
      <c r="D35" s="21">
        <v>4184000</v>
      </c>
      <c r="E35" s="21">
        <v>2497067</v>
      </c>
      <c r="F35" s="25">
        <f t="shared" si="0"/>
        <v>0.5968133365200765</v>
      </c>
    </row>
    <row r="36" spans="1:6" ht="15" customHeight="1">
      <c r="A36" s="26">
        <v>26</v>
      </c>
      <c r="B36" s="26" t="s">
        <v>52</v>
      </c>
      <c r="C36" s="21">
        <v>0</v>
      </c>
      <c r="D36" s="21">
        <v>1676000</v>
      </c>
      <c r="E36" s="21">
        <v>1676000</v>
      </c>
      <c r="F36" s="25">
        <f t="shared" si="0"/>
        <v>1</v>
      </c>
    </row>
    <row r="37" spans="1:6" ht="27.75" customHeight="1">
      <c r="A37" s="26">
        <v>27</v>
      </c>
      <c r="B37" s="26" t="s">
        <v>170</v>
      </c>
      <c r="C37" s="21">
        <v>1300000</v>
      </c>
      <c r="D37" s="21">
        <v>1679500</v>
      </c>
      <c r="E37" s="21">
        <v>944135</v>
      </c>
      <c r="F37" s="25">
        <f t="shared" si="0"/>
        <v>0.5621524263173564</v>
      </c>
    </row>
    <row r="38" spans="1:6" ht="15" customHeight="1">
      <c r="A38" s="26">
        <v>28</v>
      </c>
      <c r="B38" s="24" t="s">
        <v>55</v>
      </c>
      <c r="C38" s="46">
        <f>SUM(C30:C37)</f>
        <v>21192000</v>
      </c>
      <c r="D38" s="46">
        <f>SUM(D30:D37)</f>
        <v>25609500</v>
      </c>
      <c r="E38" s="46">
        <f>SUM(E30:E37)</f>
        <v>18739932</v>
      </c>
      <c r="F38" s="25">
        <f t="shared" si="0"/>
        <v>0.7317570432847186</v>
      </c>
    </row>
    <row r="39" spans="1:6" ht="15" customHeight="1">
      <c r="A39" s="26">
        <v>29</v>
      </c>
      <c r="B39" s="26" t="s">
        <v>331</v>
      </c>
      <c r="C39" s="48">
        <v>0</v>
      </c>
      <c r="D39" s="48">
        <v>800000</v>
      </c>
      <c r="E39" s="21">
        <v>800000</v>
      </c>
      <c r="F39" s="25">
        <f t="shared" si="0"/>
        <v>1</v>
      </c>
    </row>
    <row r="40" spans="1:6" ht="15" customHeight="1">
      <c r="A40" s="26">
        <v>30</v>
      </c>
      <c r="B40" s="24" t="s">
        <v>185</v>
      </c>
      <c r="C40" s="46">
        <f>C39</f>
        <v>0</v>
      </c>
      <c r="D40" s="46">
        <f>D39</f>
        <v>800000</v>
      </c>
      <c r="E40" s="46">
        <f>E39</f>
        <v>800000</v>
      </c>
      <c r="F40" s="25">
        <f t="shared" si="0"/>
        <v>1</v>
      </c>
    </row>
    <row r="41" spans="1:6" ht="15" customHeight="1">
      <c r="A41" s="26">
        <v>31</v>
      </c>
      <c r="B41" s="26" t="s">
        <v>189</v>
      </c>
      <c r="C41" s="21">
        <v>0</v>
      </c>
      <c r="D41" s="21">
        <v>0</v>
      </c>
      <c r="E41" s="21">
        <v>84124</v>
      </c>
      <c r="F41" s="25"/>
    </row>
    <row r="42" spans="1:6" ht="15" customHeight="1">
      <c r="A42" s="26">
        <v>32</v>
      </c>
      <c r="B42" s="26" t="s">
        <v>186</v>
      </c>
      <c r="C42" s="21">
        <v>700000</v>
      </c>
      <c r="D42" s="21">
        <v>4410704</v>
      </c>
      <c r="E42" s="21">
        <v>5283216</v>
      </c>
      <c r="F42" s="25">
        <f t="shared" si="0"/>
        <v>1.1978169471358768</v>
      </c>
    </row>
    <row r="43" spans="1:6" ht="15" customHeight="1">
      <c r="A43" s="26">
        <v>33</v>
      </c>
      <c r="B43" s="24" t="s">
        <v>57</v>
      </c>
      <c r="C43" s="27">
        <f>SUM(C41+C42)</f>
        <v>700000</v>
      </c>
      <c r="D43" s="27">
        <f>SUM(D41+D42)</f>
        <v>4410704</v>
      </c>
      <c r="E43" s="27">
        <f>SUM(E41+E42)</f>
        <v>5367340</v>
      </c>
      <c r="F43" s="25">
        <f t="shared" si="0"/>
        <v>1.2168896393863655</v>
      </c>
    </row>
    <row r="44" spans="1:6" ht="26.25" customHeight="1">
      <c r="A44" s="26">
        <v>34</v>
      </c>
      <c r="B44" s="26" t="s">
        <v>187</v>
      </c>
      <c r="C44" s="21">
        <v>1000000</v>
      </c>
      <c r="D44" s="21">
        <v>1500000</v>
      </c>
      <c r="E44" s="21">
        <v>1471355</v>
      </c>
      <c r="F44" s="25">
        <f t="shared" si="0"/>
        <v>0.9809033333333333</v>
      </c>
    </row>
    <row r="45" spans="1:6" ht="15" customHeight="1">
      <c r="A45" s="26">
        <v>35</v>
      </c>
      <c r="B45" s="24" t="s">
        <v>58</v>
      </c>
      <c r="C45" s="46">
        <f>SUM(C44)</f>
        <v>1000000</v>
      </c>
      <c r="D45" s="46">
        <f>SUM(D44)</f>
        <v>1500000</v>
      </c>
      <c r="E45" s="46">
        <f>SUM(E44)</f>
        <v>1471355</v>
      </c>
      <c r="F45" s="25">
        <f t="shared" si="0"/>
        <v>0.9809033333333333</v>
      </c>
    </row>
    <row r="46" spans="1:6" ht="15" customHeight="1">
      <c r="A46" s="26">
        <v>36</v>
      </c>
      <c r="B46" s="28" t="s">
        <v>59</v>
      </c>
      <c r="C46" s="30">
        <f>C19+C29+C38+C43+C45+C40+C22</f>
        <v>205627597</v>
      </c>
      <c r="D46" s="30">
        <f>D19+D29+D38+D43+D45+D40+D22</f>
        <v>287751477</v>
      </c>
      <c r="E46" s="30">
        <f>E19+E29+E38+E43+E45+E40+E22</f>
        <v>288687553</v>
      </c>
      <c r="F46" s="25">
        <f t="shared" si="0"/>
        <v>1.0032530710520036</v>
      </c>
    </row>
    <row r="47" spans="1:6" ht="15" customHeight="1">
      <c r="A47" s="26">
        <v>37</v>
      </c>
      <c r="B47" s="26" t="s">
        <v>60</v>
      </c>
      <c r="C47" s="21">
        <v>0</v>
      </c>
      <c r="D47" s="21">
        <v>0</v>
      </c>
      <c r="E47" s="21">
        <v>0</v>
      </c>
      <c r="F47" s="25"/>
    </row>
    <row r="48" spans="1:6" ht="15" customHeight="1">
      <c r="A48" s="26">
        <v>38</v>
      </c>
      <c r="B48" s="26" t="s">
        <v>61</v>
      </c>
      <c r="C48" s="21">
        <v>13000000</v>
      </c>
      <c r="D48" s="21">
        <v>62033300</v>
      </c>
      <c r="E48" s="21">
        <v>62033300</v>
      </c>
      <c r="F48" s="25">
        <f t="shared" si="0"/>
        <v>1</v>
      </c>
    </row>
    <row r="49" spans="1:6" ht="15" customHeight="1">
      <c r="A49" s="26"/>
      <c r="B49" s="26" t="s">
        <v>193</v>
      </c>
      <c r="C49" s="21">
        <v>0</v>
      </c>
      <c r="D49" s="21">
        <v>6836246</v>
      </c>
      <c r="E49" s="21">
        <v>6836246</v>
      </c>
      <c r="F49" s="25">
        <f t="shared" si="0"/>
        <v>1</v>
      </c>
    </row>
    <row r="50" spans="1:6" ht="15" customHeight="1">
      <c r="A50" s="26">
        <v>39</v>
      </c>
      <c r="B50" s="26" t="s">
        <v>62</v>
      </c>
      <c r="C50" s="21">
        <v>0</v>
      </c>
      <c r="D50" s="21">
        <v>0</v>
      </c>
      <c r="E50" s="21">
        <v>0</v>
      </c>
      <c r="F50" s="25"/>
    </row>
    <row r="51" spans="1:6" ht="15" customHeight="1">
      <c r="A51" s="26">
        <v>40</v>
      </c>
      <c r="B51" s="28" t="s">
        <v>63</v>
      </c>
      <c r="C51" s="30">
        <f>SUM(C47:C50)</f>
        <v>13000000</v>
      </c>
      <c r="D51" s="30">
        <f>SUM(D47:D50)</f>
        <v>68869546</v>
      </c>
      <c r="E51" s="30">
        <f>SUM(E47:E50)</f>
        <v>68869546</v>
      </c>
      <c r="F51" s="25">
        <f t="shared" si="0"/>
        <v>1</v>
      </c>
    </row>
    <row r="52" spans="1:6" ht="15" customHeight="1">
      <c r="A52" s="26">
        <v>41</v>
      </c>
      <c r="B52" s="28"/>
      <c r="C52" s="21"/>
      <c r="D52" s="21"/>
      <c r="E52" s="21"/>
      <c r="F52" s="25"/>
    </row>
    <row r="53" spans="1:6" ht="15" customHeight="1">
      <c r="A53" s="26">
        <v>42</v>
      </c>
      <c r="B53" s="23" t="s">
        <v>64</v>
      </c>
      <c r="C53" s="31">
        <f>C46+C51</f>
        <v>218627597</v>
      </c>
      <c r="D53" s="31">
        <f>D46+D51</f>
        <v>356621023</v>
      </c>
      <c r="E53" s="31">
        <f>E46+E51</f>
        <v>357557099</v>
      </c>
      <c r="F53" s="25">
        <f t="shared" si="0"/>
        <v>1.0026248480589435</v>
      </c>
    </row>
    <row r="54" spans="1:6" ht="15" customHeight="1">
      <c r="A54" s="21"/>
      <c r="B54" s="21"/>
      <c r="C54" s="21"/>
      <c r="D54" s="21"/>
      <c r="E54" s="21"/>
      <c r="F54" s="25"/>
    </row>
    <row r="55" spans="1:6" ht="15" customHeight="1">
      <c r="A55" s="21"/>
      <c r="B55" s="34" t="s">
        <v>65</v>
      </c>
      <c r="C55" s="21"/>
      <c r="D55" s="21"/>
      <c r="E55" s="21"/>
      <c r="F55" s="25"/>
    </row>
    <row r="56" spans="1:6" ht="15" customHeight="1">
      <c r="A56" s="34" t="s">
        <v>66</v>
      </c>
      <c r="B56" s="34" t="s">
        <v>67</v>
      </c>
      <c r="C56" s="34">
        <f>SUM(C57:C61)</f>
        <v>91632597</v>
      </c>
      <c r="D56" s="34">
        <f>SUM(D57:D61)</f>
        <v>135969626</v>
      </c>
      <c r="E56" s="34">
        <f>SUM(E57:E61)</f>
        <v>115193376</v>
      </c>
      <c r="F56" s="25">
        <f aca="true" t="shared" si="1" ref="F56:F79">E56/D56</f>
        <v>0.8471993296502853</v>
      </c>
    </row>
    <row r="57" spans="1:6" ht="15" customHeight="1">
      <c r="A57" s="21"/>
      <c r="B57" s="21" t="s">
        <v>68</v>
      </c>
      <c r="C57" s="21">
        <v>25780597</v>
      </c>
      <c r="D57" s="21">
        <v>45765655</v>
      </c>
      <c r="E57" s="21">
        <v>43666265</v>
      </c>
      <c r="F57" s="25">
        <f t="shared" si="1"/>
        <v>0.954127390944148</v>
      </c>
    </row>
    <row r="58" spans="1:6" ht="15" customHeight="1">
      <c r="A58" s="21"/>
      <c r="B58" s="21" t="s">
        <v>69</v>
      </c>
      <c r="C58" s="21">
        <v>5475000</v>
      </c>
      <c r="D58" s="21">
        <v>8448242</v>
      </c>
      <c r="E58" s="21">
        <v>8123006</v>
      </c>
      <c r="F58" s="25">
        <f t="shared" si="1"/>
        <v>0.9615025232468483</v>
      </c>
    </row>
    <row r="59" spans="1:6" ht="15" customHeight="1">
      <c r="A59" s="21"/>
      <c r="B59" s="21" t="s">
        <v>70</v>
      </c>
      <c r="C59" s="21">
        <v>48177000</v>
      </c>
      <c r="D59" s="21">
        <v>65306729</v>
      </c>
      <c r="E59" s="21">
        <v>49572665</v>
      </c>
      <c r="F59" s="25">
        <f t="shared" si="1"/>
        <v>0.7590743826719601</v>
      </c>
    </row>
    <row r="60" spans="1:6" ht="15" customHeight="1">
      <c r="A60" s="21"/>
      <c r="B60" s="21" t="s">
        <v>71</v>
      </c>
      <c r="C60" s="21">
        <v>8200000</v>
      </c>
      <c r="D60" s="21">
        <v>11187400</v>
      </c>
      <c r="E60" s="21">
        <v>8955337</v>
      </c>
      <c r="F60" s="25">
        <f t="shared" si="1"/>
        <v>0.8004842054454118</v>
      </c>
    </row>
    <row r="61" spans="1:6" ht="15" customHeight="1">
      <c r="A61" s="21"/>
      <c r="B61" s="21" t="s">
        <v>72</v>
      </c>
      <c r="C61" s="21">
        <v>4000000</v>
      </c>
      <c r="D61" s="21">
        <v>5261600</v>
      </c>
      <c r="E61" s="21">
        <v>4876103</v>
      </c>
      <c r="F61" s="25">
        <f t="shared" si="1"/>
        <v>0.926733883229436</v>
      </c>
    </row>
    <row r="62" spans="1:6" ht="15" customHeight="1">
      <c r="A62" s="21"/>
      <c r="B62" s="21"/>
      <c r="C62" s="21"/>
      <c r="D62" s="21"/>
      <c r="E62" s="21"/>
      <c r="F62" s="25"/>
    </row>
    <row r="63" spans="1:6" ht="15" customHeight="1">
      <c r="A63" s="34" t="s">
        <v>73</v>
      </c>
      <c r="B63" s="34" t="s">
        <v>74</v>
      </c>
      <c r="C63" s="34">
        <f>SUM(C64:C65)</f>
        <v>13693000</v>
      </c>
      <c r="D63" s="34">
        <f>SUM(D64:D65)</f>
        <v>65950606</v>
      </c>
      <c r="E63" s="34">
        <f>SUM(E64:E65)</f>
        <v>53211267</v>
      </c>
      <c r="F63" s="25">
        <f t="shared" si="1"/>
        <v>0.8068351487172082</v>
      </c>
    </row>
    <row r="64" spans="1:6" ht="15" customHeight="1">
      <c r="A64" s="21"/>
      <c r="B64" s="21" t="s">
        <v>75</v>
      </c>
      <c r="C64" s="21">
        <v>8743000</v>
      </c>
      <c r="D64" s="21">
        <v>22132156</v>
      </c>
      <c r="E64" s="21">
        <v>13240567</v>
      </c>
      <c r="F64" s="25">
        <f t="shared" si="1"/>
        <v>0.5982502111407493</v>
      </c>
    </row>
    <row r="65" spans="1:6" ht="15" customHeight="1">
      <c r="A65" s="21"/>
      <c r="B65" s="21" t="s">
        <v>76</v>
      </c>
      <c r="C65" s="21">
        <v>4950000</v>
      </c>
      <c r="D65" s="21">
        <v>43818450</v>
      </c>
      <c r="E65" s="21">
        <v>39970700</v>
      </c>
      <c r="F65" s="25">
        <f t="shared" si="1"/>
        <v>0.9121888154418972</v>
      </c>
    </row>
    <row r="66" spans="1:6" ht="15" customHeight="1">
      <c r="A66" s="21"/>
      <c r="B66" s="21"/>
      <c r="C66" s="21"/>
      <c r="D66" s="21"/>
      <c r="E66" s="21"/>
      <c r="F66" s="25"/>
    </row>
    <row r="67" spans="1:6" ht="15" customHeight="1">
      <c r="A67" s="34" t="s">
        <v>77</v>
      </c>
      <c r="B67" s="34" t="s">
        <v>165</v>
      </c>
      <c r="C67" s="21">
        <v>0</v>
      </c>
      <c r="D67" s="21">
        <v>0</v>
      </c>
      <c r="E67" s="21">
        <v>0</v>
      </c>
      <c r="F67" s="25"/>
    </row>
    <row r="68" spans="1:6" ht="15" customHeight="1">
      <c r="A68" s="21"/>
      <c r="B68" s="21" t="s">
        <v>166</v>
      </c>
      <c r="C68" s="21">
        <v>0</v>
      </c>
      <c r="D68" s="21">
        <v>0</v>
      </c>
      <c r="E68" s="21">
        <v>0</v>
      </c>
      <c r="F68" s="25"/>
    </row>
    <row r="69" spans="1:6" ht="15" customHeight="1">
      <c r="A69" s="21"/>
      <c r="B69" s="21"/>
      <c r="C69" s="21"/>
      <c r="D69" s="21"/>
      <c r="E69" s="21"/>
      <c r="F69" s="25"/>
    </row>
    <row r="70" spans="1:6" ht="15" customHeight="1">
      <c r="A70" s="34" t="s">
        <v>79</v>
      </c>
      <c r="B70" s="34" t="s">
        <v>204</v>
      </c>
      <c r="C70" s="34">
        <v>3976000</v>
      </c>
      <c r="D70" s="34">
        <v>12461834</v>
      </c>
      <c r="E70" s="21"/>
      <c r="F70" s="25"/>
    </row>
    <row r="71" spans="1:6" ht="15" customHeight="1">
      <c r="A71" s="21"/>
      <c r="B71" s="21" t="s">
        <v>80</v>
      </c>
      <c r="C71" s="21">
        <v>3976000</v>
      </c>
      <c r="D71" s="21">
        <v>12461834</v>
      </c>
      <c r="E71" s="21"/>
      <c r="F71" s="25">
        <f t="shared" si="1"/>
        <v>0</v>
      </c>
    </row>
    <row r="72" spans="1:6" ht="15" customHeight="1">
      <c r="A72" s="21"/>
      <c r="B72" s="21" t="s">
        <v>81</v>
      </c>
      <c r="C72" s="21"/>
      <c r="D72" s="21"/>
      <c r="E72" s="21"/>
      <c r="F72" s="25"/>
    </row>
    <row r="73" spans="1:6" ht="15" customHeight="1">
      <c r="A73" s="21"/>
      <c r="B73" s="21"/>
      <c r="C73" s="21"/>
      <c r="D73" s="21"/>
      <c r="E73" s="21"/>
      <c r="F73" s="25"/>
    </row>
    <row r="74" spans="1:6" ht="15" customHeight="1">
      <c r="A74" s="34" t="s">
        <v>82</v>
      </c>
      <c r="B74" s="34" t="s">
        <v>167</v>
      </c>
      <c r="C74" s="34">
        <f>C76+C77+C75</f>
        <v>109326000</v>
      </c>
      <c r="D74" s="34">
        <f>D76+D77+D75</f>
        <v>142238957</v>
      </c>
      <c r="E74" s="34">
        <f>E76+E77+E75</f>
        <v>128524997</v>
      </c>
      <c r="F74" s="25">
        <f t="shared" si="1"/>
        <v>0.903585063549081</v>
      </c>
    </row>
    <row r="75" spans="1:6" ht="15" customHeight="1">
      <c r="A75" s="34"/>
      <c r="B75" s="20" t="s">
        <v>332</v>
      </c>
      <c r="C75" s="20">
        <v>0</v>
      </c>
      <c r="D75" s="20">
        <v>20000000</v>
      </c>
      <c r="E75" s="20">
        <v>20000000</v>
      </c>
      <c r="F75" s="25"/>
    </row>
    <row r="76" spans="1:6" ht="15" customHeight="1">
      <c r="A76" s="20"/>
      <c r="B76" s="20" t="s">
        <v>188</v>
      </c>
      <c r="C76" s="20">
        <v>0</v>
      </c>
      <c r="D76" s="20">
        <v>12166095</v>
      </c>
      <c r="E76" s="49">
        <v>6373580</v>
      </c>
      <c r="F76" s="50"/>
    </row>
    <row r="77" spans="1:6" ht="15" customHeight="1">
      <c r="A77" s="21"/>
      <c r="B77" s="21" t="s">
        <v>168</v>
      </c>
      <c r="C77" s="21">
        <v>109326000</v>
      </c>
      <c r="D77" s="21">
        <v>110072862</v>
      </c>
      <c r="E77" s="21">
        <v>102151417</v>
      </c>
      <c r="F77" s="25">
        <f t="shared" si="1"/>
        <v>0.9280345322537357</v>
      </c>
    </row>
    <row r="78" spans="1:6" ht="15" customHeight="1">
      <c r="A78" s="21"/>
      <c r="B78" s="21"/>
      <c r="C78" s="21"/>
      <c r="D78" s="21"/>
      <c r="E78" s="21"/>
      <c r="F78" s="25"/>
    </row>
    <row r="79" spans="1:6" ht="15" customHeight="1">
      <c r="A79" s="34" t="s">
        <v>85</v>
      </c>
      <c r="B79" s="34" t="s">
        <v>86</v>
      </c>
      <c r="C79" s="34">
        <f>C56+C63+C67+C70+C74</f>
        <v>218627597</v>
      </c>
      <c r="D79" s="34">
        <f>D56+D63+D67+D70+D74</f>
        <v>356621023</v>
      </c>
      <c r="E79" s="34">
        <f>E56+E63+E67+E70+E74</f>
        <v>296929640</v>
      </c>
      <c r="F79" s="25">
        <f t="shared" si="1"/>
        <v>0.8326195620834165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C1"/>
    </sheetView>
  </sheetViews>
  <sheetFormatPr defaultColWidth="9.140625" defaultRowHeight="12.75"/>
  <sheetData>
    <row r="1" spans="1:3" ht="12.75">
      <c r="A1" s="113" t="s">
        <v>409</v>
      </c>
      <c r="B1" s="113"/>
      <c r="C1" s="113"/>
    </row>
    <row r="5" spans="3:8" ht="12.75">
      <c r="C5" s="114" t="s">
        <v>392</v>
      </c>
      <c r="D5" s="114"/>
      <c r="E5" s="114"/>
      <c r="F5" s="114"/>
      <c r="G5" s="114"/>
      <c r="H5" s="114"/>
    </row>
    <row r="7" spans="4:7" ht="12.75">
      <c r="D7" s="115">
        <v>43100</v>
      </c>
      <c r="E7" s="114"/>
      <c r="F7" s="114"/>
      <c r="G7" s="114"/>
    </row>
    <row r="11" spans="7:9" ht="12.75">
      <c r="G11" s="210" t="s">
        <v>330</v>
      </c>
      <c r="H11" s="184"/>
      <c r="I11" s="184"/>
    </row>
    <row r="12" spans="1:9" ht="12.75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5" ht="12.75">
      <c r="A13" s="114" t="s">
        <v>35</v>
      </c>
      <c r="B13" s="114"/>
      <c r="C13" s="114"/>
      <c r="D13" s="114"/>
      <c r="E13" s="114"/>
    </row>
    <row r="14" spans="1:5" ht="12.75">
      <c r="A14" s="1"/>
      <c r="B14" s="1"/>
      <c r="C14" s="1"/>
      <c r="D14" s="1"/>
      <c r="E14" s="1"/>
    </row>
    <row r="15" spans="1:5" ht="12.75">
      <c r="A15" s="1"/>
      <c r="B15" s="211" t="s">
        <v>30</v>
      </c>
      <c r="C15" s="211"/>
      <c r="D15" s="211"/>
      <c r="E15" s="1"/>
    </row>
    <row r="16" spans="1:9" ht="12.75">
      <c r="A16" s="156" t="s">
        <v>31</v>
      </c>
      <c r="B16" s="156"/>
      <c r="C16" s="156"/>
      <c r="D16" s="156"/>
      <c r="E16" s="156"/>
      <c r="F16" s="212">
        <v>3200</v>
      </c>
      <c r="G16" s="212"/>
      <c r="H16" s="212"/>
      <c r="I16" s="212"/>
    </row>
    <row r="17" spans="1:9" ht="12.75">
      <c r="A17" s="173" t="s">
        <v>22</v>
      </c>
      <c r="B17" s="173"/>
      <c r="C17" s="173"/>
      <c r="D17" s="173"/>
      <c r="E17" s="173"/>
      <c r="F17" s="213">
        <v>3200</v>
      </c>
      <c r="G17" s="213"/>
      <c r="H17" s="213"/>
      <c r="I17" s="213"/>
    </row>
    <row r="19" spans="1:9" ht="12.75">
      <c r="A19" s="174" t="s">
        <v>32</v>
      </c>
      <c r="B19" s="174"/>
      <c r="C19" s="174"/>
      <c r="D19" s="174"/>
      <c r="E19" s="174"/>
      <c r="F19" s="151"/>
      <c r="G19" s="149"/>
      <c r="H19" s="149"/>
      <c r="I19" s="150"/>
    </row>
    <row r="20" spans="1:9" ht="12.75">
      <c r="A20" s="156" t="s">
        <v>33</v>
      </c>
      <c r="B20" s="156"/>
      <c r="C20" s="156"/>
      <c r="D20" s="156"/>
      <c r="E20" s="156"/>
      <c r="F20" s="212">
        <v>4390000</v>
      </c>
      <c r="G20" s="212"/>
      <c r="H20" s="212"/>
      <c r="I20" s="212"/>
    </row>
    <row r="21" spans="1:9" ht="12.75">
      <c r="A21" s="156" t="s">
        <v>34</v>
      </c>
      <c r="B21" s="156"/>
      <c r="C21" s="156"/>
      <c r="D21" s="156"/>
      <c r="E21" s="156"/>
      <c r="F21" s="212">
        <v>485000</v>
      </c>
      <c r="G21" s="212"/>
      <c r="H21" s="212"/>
      <c r="I21" s="212"/>
    </row>
    <row r="22" spans="1:9" ht="12.75">
      <c r="A22" s="173" t="s">
        <v>22</v>
      </c>
      <c r="B22" s="173"/>
      <c r="C22" s="173"/>
      <c r="D22" s="173"/>
      <c r="E22" s="173"/>
      <c r="F22" s="213">
        <v>4875000</v>
      </c>
      <c r="G22" s="213"/>
      <c r="H22" s="213"/>
      <c r="I22" s="213"/>
    </row>
    <row r="25" spans="1:9" ht="12.75">
      <c r="A25" s="174" t="s">
        <v>328</v>
      </c>
      <c r="B25" s="174"/>
      <c r="C25" s="174"/>
      <c r="D25" s="174"/>
      <c r="E25" s="174"/>
      <c r="F25" s="158"/>
      <c r="G25" s="158"/>
      <c r="H25" s="158"/>
      <c r="I25" s="158"/>
    </row>
    <row r="26" spans="1:9" ht="12.75">
      <c r="A26" s="156" t="s">
        <v>329</v>
      </c>
      <c r="B26" s="156"/>
      <c r="C26" s="156"/>
      <c r="D26" s="156"/>
      <c r="E26" s="156"/>
      <c r="F26" s="212">
        <v>20000000</v>
      </c>
      <c r="G26" s="212"/>
      <c r="H26" s="212"/>
      <c r="I26" s="212"/>
    </row>
    <row r="27" spans="1:9" s="88" customFormat="1" ht="12.75">
      <c r="A27" s="173" t="s">
        <v>129</v>
      </c>
      <c r="B27" s="173"/>
      <c r="C27" s="173"/>
      <c r="D27" s="173"/>
      <c r="E27" s="173"/>
      <c r="F27" s="213">
        <v>20000000</v>
      </c>
      <c r="G27" s="213"/>
      <c r="H27" s="213"/>
      <c r="I27" s="213"/>
    </row>
  </sheetData>
  <sheetProtection/>
  <mergeCells count="26">
    <mergeCell ref="A25:E25"/>
    <mergeCell ref="F25:I25"/>
    <mergeCell ref="A26:E26"/>
    <mergeCell ref="F26:I26"/>
    <mergeCell ref="A27:E27"/>
    <mergeCell ref="F27:I27"/>
    <mergeCell ref="A22:E22"/>
    <mergeCell ref="F22:I22"/>
    <mergeCell ref="A19:E19"/>
    <mergeCell ref="F19:I19"/>
    <mergeCell ref="A20:E20"/>
    <mergeCell ref="F20:I20"/>
    <mergeCell ref="A21:E21"/>
    <mergeCell ref="F21:I21"/>
    <mergeCell ref="A13:E13"/>
    <mergeCell ref="B15:D15"/>
    <mergeCell ref="A16:E16"/>
    <mergeCell ref="F16:I16"/>
    <mergeCell ref="A17:E17"/>
    <mergeCell ref="F17:I17"/>
    <mergeCell ref="A1:C1"/>
    <mergeCell ref="C5:H5"/>
    <mergeCell ref="D7:G7"/>
    <mergeCell ref="G11:I11"/>
    <mergeCell ref="A12:E12"/>
    <mergeCell ref="F12:I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22">
      <selection activeCell="A1" sqref="A1:E1"/>
    </sheetView>
  </sheetViews>
  <sheetFormatPr defaultColWidth="9.140625" defaultRowHeight="12.75"/>
  <cols>
    <col min="1" max="1" width="6.7109375" style="0" customWidth="1"/>
    <col min="2" max="2" width="9.140625" style="0" customWidth="1"/>
    <col min="8" max="8" width="13.57421875" style="0" customWidth="1"/>
    <col min="9" max="10" width="14.140625" style="0" customWidth="1"/>
  </cols>
  <sheetData>
    <row r="1" spans="1:5" ht="12.75">
      <c r="A1" s="113" t="s">
        <v>410</v>
      </c>
      <c r="B1" s="113"/>
      <c r="C1" s="113"/>
      <c r="D1" s="113"/>
      <c r="E1" s="113"/>
    </row>
    <row r="4" spans="1:9" ht="12.75">
      <c r="A4" s="217" t="s">
        <v>373</v>
      </c>
      <c r="B4" s="217"/>
      <c r="C4" s="217"/>
      <c r="D4" s="217"/>
      <c r="E4" s="217"/>
      <c r="F4" s="217"/>
      <c r="G4" s="217"/>
      <c r="H4" s="217"/>
      <c r="I4" s="217"/>
    </row>
    <row r="5" spans="1:9" ht="12.7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114" t="s">
        <v>360</v>
      </c>
      <c r="D7" s="114"/>
      <c r="E7" s="114"/>
      <c r="F7" s="114"/>
      <c r="G7" s="114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115">
        <v>43100</v>
      </c>
      <c r="E9" s="114"/>
      <c r="F9" s="114"/>
      <c r="G9" s="2"/>
      <c r="H9" s="2"/>
      <c r="I9" s="2"/>
    </row>
    <row r="10" spans="1:9" ht="12.75">
      <c r="A10" s="2"/>
      <c r="B10" s="2"/>
      <c r="C10" s="2"/>
      <c r="D10" s="90"/>
      <c r="E10" s="1"/>
      <c r="F10" s="1"/>
      <c r="G10" s="2"/>
      <c r="H10" s="2"/>
      <c r="I10" s="2"/>
    </row>
    <row r="11" spans="1:9" ht="12.75">
      <c r="A11" s="2"/>
      <c r="B11" s="2"/>
      <c r="C11" s="2"/>
      <c r="D11" s="90"/>
      <c r="E11" s="1"/>
      <c r="F11" s="1"/>
      <c r="G11" s="2"/>
      <c r="H11" s="2"/>
      <c r="I11" s="2"/>
    </row>
    <row r="12" spans="1:9" ht="12.75">
      <c r="A12" s="2"/>
      <c r="B12" s="2"/>
      <c r="C12" s="2"/>
      <c r="D12" s="90"/>
      <c r="E12" s="1"/>
      <c r="F12" s="1"/>
      <c r="G12" s="2"/>
      <c r="H12" s="2"/>
      <c r="I12" s="2"/>
    </row>
    <row r="14" ht="12.75">
      <c r="I14" s="39" t="s">
        <v>312</v>
      </c>
    </row>
    <row r="15" ht="12.75">
      <c r="I15" s="39"/>
    </row>
    <row r="16" spans="1:9" s="2" customFormat="1" ht="12.75">
      <c r="A16" s="34" t="s">
        <v>361</v>
      </c>
      <c r="B16" s="174" t="s">
        <v>26</v>
      </c>
      <c r="C16" s="174"/>
      <c r="D16" s="174"/>
      <c r="E16" s="174"/>
      <c r="F16" s="174"/>
      <c r="G16" s="174"/>
      <c r="H16" s="34" t="s">
        <v>362</v>
      </c>
      <c r="I16" s="34" t="s">
        <v>391</v>
      </c>
    </row>
    <row r="17" spans="1:9" ht="12.75">
      <c r="A17" s="21">
        <v>1</v>
      </c>
      <c r="B17" s="147" t="s">
        <v>363</v>
      </c>
      <c r="C17" s="144"/>
      <c r="D17" s="144"/>
      <c r="E17" s="144"/>
      <c r="F17" s="144"/>
      <c r="G17" s="145"/>
      <c r="H17" s="21">
        <v>803500</v>
      </c>
      <c r="I17" s="21">
        <v>2779817</v>
      </c>
    </row>
    <row r="18" spans="1:9" ht="12.75">
      <c r="A18" s="21">
        <v>2</v>
      </c>
      <c r="B18" s="147" t="s">
        <v>364</v>
      </c>
      <c r="C18" s="144"/>
      <c r="D18" s="144"/>
      <c r="E18" s="144"/>
      <c r="F18" s="144"/>
      <c r="G18" s="145"/>
      <c r="H18" s="21">
        <v>1623713553</v>
      </c>
      <c r="I18" s="21">
        <v>1605476973</v>
      </c>
    </row>
    <row r="19" spans="1:9" ht="12.75">
      <c r="A19" s="21">
        <v>3</v>
      </c>
      <c r="B19" s="147" t="s">
        <v>365</v>
      </c>
      <c r="C19" s="144"/>
      <c r="D19" s="144"/>
      <c r="E19" s="144"/>
      <c r="F19" s="144"/>
      <c r="G19" s="145"/>
      <c r="H19" s="21">
        <v>4878200</v>
      </c>
      <c r="I19" s="21">
        <v>4878200</v>
      </c>
    </row>
    <row r="20" spans="1:9" s="2" customFormat="1" ht="12.75">
      <c r="A20" s="21">
        <v>4</v>
      </c>
      <c r="B20" s="205" t="s">
        <v>366</v>
      </c>
      <c r="C20" s="206"/>
      <c r="D20" s="206"/>
      <c r="E20" s="206"/>
      <c r="F20" s="206"/>
      <c r="G20" s="207"/>
      <c r="H20" s="34">
        <f>SUM(H17:H19)</f>
        <v>1629395253</v>
      </c>
      <c r="I20" s="34">
        <f>SUM(I17:I19)</f>
        <v>1613134990</v>
      </c>
    </row>
    <row r="21" spans="1:9" ht="12.75">
      <c r="A21" s="21">
        <v>5</v>
      </c>
      <c r="B21" s="147" t="s">
        <v>367</v>
      </c>
      <c r="C21" s="144"/>
      <c r="D21" s="144"/>
      <c r="E21" s="144"/>
      <c r="F21" s="144"/>
      <c r="G21" s="145"/>
      <c r="H21" s="21">
        <v>252912</v>
      </c>
      <c r="I21" s="21">
        <v>183681</v>
      </c>
    </row>
    <row r="22" spans="1:9" ht="12.75">
      <c r="A22" s="21">
        <v>6</v>
      </c>
      <c r="B22" s="147" t="s">
        <v>368</v>
      </c>
      <c r="C22" s="144"/>
      <c r="D22" s="144"/>
      <c r="E22" s="144"/>
      <c r="F22" s="144"/>
      <c r="G22" s="145"/>
      <c r="H22" s="21">
        <v>0</v>
      </c>
      <c r="I22" s="21">
        <v>20000000</v>
      </c>
    </row>
    <row r="23" spans="1:9" s="2" customFormat="1" ht="12.75">
      <c r="A23" s="21">
        <v>7</v>
      </c>
      <c r="B23" s="205" t="s">
        <v>369</v>
      </c>
      <c r="C23" s="206"/>
      <c r="D23" s="206"/>
      <c r="E23" s="206"/>
      <c r="F23" s="206"/>
      <c r="G23" s="207"/>
      <c r="H23" s="34">
        <f>SUM(H21:H22)</f>
        <v>252912</v>
      </c>
      <c r="I23" s="34">
        <f>SUM(I21:I22)</f>
        <v>20183681</v>
      </c>
    </row>
    <row r="24" spans="1:9" ht="12.75">
      <c r="A24" s="21">
        <v>8</v>
      </c>
      <c r="B24" s="147" t="s">
        <v>370</v>
      </c>
      <c r="C24" s="144"/>
      <c r="D24" s="144"/>
      <c r="E24" s="144"/>
      <c r="F24" s="144"/>
      <c r="G24" s="145"/>
      <c r="H24" s="21">
        <v>136135</v>
      </c>
      <c r="I24" s="21">
        <v>97795</v>
      </c>
    </row>
    <row r="25" spans="1:9" ht="12.75">
      <c r="A25" s="21">
        <v>9</v>
      </c>
      <c r="B25" s="147" t="s">
        <v>371</v>
      </c>
      <c r="C25" s="144"/>
      <c r="D25" s="144"/>
      <c r="E25" s="144"/>
      <c r="F25" s="144"/>
      <c r="G25" s="145"/>
      <c r="H25" s="21">
        <v>65179584</v>
      </c>
      <c r="I25" s="21">
        <v>62682362</v>
      </c>
    </row>
    <row r="26" spans="1:9" s="2" customFormat="1" ht="12.75">
      <c r="A26" s="21">
        <v>10</v>
      </c>
      <c r="B26" s="205" t="s">
        <v>372</v>
      </c>
      <c r="C26" s="206"/>
      <c r="D26" s="206"/>
      <c r="E26" s="206"/>
      <c r="F26" s="206"/>
      <c r="G26" s="207"/>
      <c r="H26" s="34">
        <f>SUM(H24:H25)</f>
        <v>65315719</v>
      </c>
      <c r="I26" s="34">
        <f>SUM(I24:I25)</f>
        <v>62780157</v>
      </c>
    </row>
    <row r="27" spans="1:9" ht="12.75">
      <c r="A27" s="21">
        <v>11</v>
      </c>
      <c r="B27" s="147" t="s">
        <v>374</v>
      </c>
      <c r="C27" s="144"/>
      <c r="D27" s="144"/>
      <c r="E27" s="144"/>
      <c r="F27" s="144"/>
      <c r="G27" s="145"/>
      <c r="H27" s="21">
        <v>19724009</v>
      </c>
      <c r="I27" s="21">
        <v>26733683</v>
      </c>
    </row>
    <row r="28" spans="1:9" ht="12.75">
      <c r="A28" s="21">
        <v>12</v>
      </c>
      <c r="B28" s="147" t="s">
        <v>375</v>
      </c>
      <c r="C28" s="144"/>
      <c r="D28" s="144"/>
      <c r="E28" s="144"/>
      <c r="F28" s="144"/>
      <c r="G28" s="145"/>
      <c r="H28" s="21">
        <v>955000</v>
      </c>
      <c r="I28" s="21">
        <v>2747000</v>
      </c>
    </row>
    <row r="29" spans="1:9" ht="12.75">
      <c r="A29" s="21">
        <v>13</v>
      </c>
      <c r="B29" s="147" t="s">
        <v>376</v>
      </c>
      <c r="C29" s="144"/>
      <c r="D29" s="144"/>
      <c r="E29" s="144"/>
      <c r="F29" s="144"/>
      <c r="G29" s="145"/>
      <c r="H29" s="21">
        <v>1305981</v>
      </c>
      <c r="I29" s="21">
        <v>2739453</v>
      </c>
    </row>
    <row r="30" spans="1:9" s="2" customFormat="1" ht="12.75">
      <c r="A30" s="21">
        <v>14</v>
      </c>
      <c r="B30" s="205" t="s">
        <v>377</v>
      </c>
      <c r="C30" s="206"/>
      <c r="D30" s="206"/>
      <c r="E30" s="206"/>
      <c r="F30" s="206"/>
      <c r="G30" s="207"/>
      <c r="H30" s="34">
        <f>SUM(H27:H29)</f>
        <v>21984990</v>
      </c>
      <c r="I30" s="34">
        <f>SUM(I27:I29)</f>
        <v>32220136</v>
      </c>
    </row>
    <row r="31" spans="1:9" s="2" customFormat="1" ht="12.75">
      <c r="A31" s="21">
        <v>15</v>
      </c>
      <c r="B31" s="205" t="s">
        <v>378</v>
      </c>
      <c r="C31" s="206"/>
      <c r="D31" s="206"/>
      <c r="E31" s="206"/>
      <c r="F31" s="206"/>
      <c r="G31" s="207"/>
      <c r="H31" s="34">
        <v>299113</v>
      </c>
      <c r="I31" s="34">
        <v>0</v>
      </c>
    </row>
    <row r="32" spans="1:9" s="108" customFormat="1" ht="12.75">
      <c r="A32" s="21">
        <v>16</v>
      </c>
      <c r="B32" s="214" t="s">
        <v>379</v>
      </c>
      <c r="C32" s="215"/>
      <c r="D32" s="215"/>
      <c r="E32" s="215"/>
      <c r="F32" s="215"/>
      <c r="G32" s="216"/>
      <c r="H32" s="29">
        <f>H20+H23+H26+H30+H31</f>
        <v>1717247987</v>
      </c>
      <c r="I32" s="29">
        <f>I20+I23+I26+I30+I31</f>
        <v>1728318964</v>
      </c>
    </row>
    <row r="33" spans="1:9" ht="12.75">
      <c r="A33" s="21">
        <v>17</v>
      </c>
      <c r="B33" s="147" t="s">
        <v>380</v>
      </c>
      <c r="C33" s="144"/>
      <c r="D33" s="144"/>
      <c r="E33" s="144"/>
      <c r="F33" s="144"/>
      <c r="G33" s="145"/>
      <c r="H33" s="21">
        <v>1094130120</v>
      </c>
      <c r="I33" s="21">
        <v>1094130120</v>
      </c>
    </row>
    <row r="34" spans="1:9" ht="12.75">
      <c r="A34" s="21">
        <v>18</v>
      </c>
      <c r="B34" s="147" t="s">
        <v>381</v>
      </c>
      <c r="C34" s="144"/>
      <c r="D34" s="144"/>
      <c r="E34" s="144"/>
      <c r="F34" s="144"/>
      <c r="G34" s="145"/>
      <c r="H34" s="21">
        <v>13079546</v>
      </c>
      <c r="I34" s="21">
        <v>13079546</v>
      </c>
    </row>
    <row r="35" spans="1:9" ht="12.75">
      <c r="A35" s="21">
        <v>19</v>
      </c>
      <c r="B35" s="147" t="s">
        <v>382</v>
      </c>
      <c r="C35" s="144"/>
      <c r="D35" s="144"/>
      <c r="E35" s="144"/>
      <c r="F35" s="144"/>
      <c r="G35" s="145"/>
      <c r="H35" s="21">
        <v>512374271</v>
      </c>
      <c r="I35" s="21">
        <v>583887888</v>
      </c>
    </row>
    <row r="36" spans="1:9" ht="12.75">
      <c r="A36" s="21">
        <v>20</v>
      </c>
      <c r="B36" s="147" t="s">
        <v>383</v>
      </c>
      <c r="C36" s="144"/>
      <c r="D36" s="144"/>
      <c r="E36" s="144"/>
      <c r="F36" s="144"/>
      <c r="G36" s="145"/>
      <c r="H36" s="21">
        <v>71513617</v>
      </c>
      <c r="I36" s="21">
        <v>1976231</v>
      </c>
    </row>
    <row r="37" spans="1:9" s="2" customFormat="1" ht="12.75">
      <c r="A37" s="21">
        <v>21</v>
      </c>
      <c r="B37" s="205" t="s">
        <v>384</v>
      </c>
      <c r="C37" s="206"/>
      <c r="D37" s="206"/>
      <c r="E37" s="206"/>
      <c r="F37" s="206"/>
      <c r="G37" s="207"/>
      <c r="H37" s="34">
        <f>SUM(H33:H36)</f>
        <v>1691097554</v>
      </c>
      <c r="I37" s="34">
        <f>SUM(I33:I36)</f>
        <v>1693073785</v>
      </c>
    </row>
    <row r="38" spans="1:9" ht="12.75">
      <c r="A38" s="21">
        <v>22</v>
      </c>
      <c r="B38" s="147" t="s">
        <v>385</v>
      </c>
      <c r="C38" s="144"/>
      <c r="D38" s="144"/>
      <c r="E38" s="144"/>
      <c r="F38" s="144"/>
      <c r="G38" s="145"/>
      <c r="H38" s="21">
        <v>1366765</v>
      </c>
      <c r="I38" s="21">
        <v>284164</v>
      </c>
    </row>
    <row r="39" spans="1:9" ht="12.75">
      <c r="A39" s="21">
        <v>23</v>
      </c>
      <c r="B39" s="147" t="s">
        <v>386</v>
      </c>
      <c r="C39" s="144"/>
      <c r="D39" s="144"/>
      <c r="E39" s="144"/>
      <c r="F39" s="144"/>
      <c r="G39" s="145"/>
      <c r="H39" s="21">
        <v>6375849</v>
      </c>
      <c r="I39" s="21">
        <v>9307515</v>
      </c>
    </row>
    <row r="40" spans="1:9" ht="12.75">
      <c r="A40" s="21">
        <v>24</v>
      </c>
      <c r="B40" s="147" t="s">
        <v>387</v>
      </c>
      <c r="C40" s="144"/>
      <c r="D40" s="144"/>
      <c r="E40" s="144"/>
      <c r="F40" s="144"/>
      <c r="G40" s="145"/>
      <c r="H40" s="21">
        <v>5886432</v>
      </c>
      <c r="I40" s="21">
        <v>5079163</v>
      </c>
    </row>
    <row r="41" spans="1:9" s="2" customFormat="1" ht="12.75">
      <c r="A41" s="21">
        <v>25</v>
      </c>
      <c r="B41" s="205" t="s">
        <v>388</v>
      </c>
      <c r="C41" s="206"/>
      <c r="D41" s="206"/>
      <c r="E41" s="206"/>
      <c r="F41" s="206"/>
      <c r="G41" s="207"/>
      <c r="H41" s="34">
        <f>SUM(H38:H40)</f>
        <v>13629046</v>
      </c>
      <c r="I41" s="34">
        <f>SUM(I38:I40)</f>
        <v>14670842</v>
      </c>
    </row>
    <row r="42" spans="1:9" s="2" customFormat="1" ht="12.75">
      <c r="A42" s="21">
        <v>26</v>
      </c>
      <c r="B42" s="205" t="s">
        <v>389</v>
      </c>
      <c r="C42" s="206"/>
      <c r="D42" s="206"/>
      <c r="E42" s="206"/>
      <c r="F42" s="206"/>
      <c r="G42" s="207"/>
      <c r="H42" s="34">
        <v>12521387</v>
      </c>
      <c r="I42" s="34">
        <v>20574337</v>
      </c>
    </row>
    <row r="43" spans="1:9" s="108" customFormat="1" ht="12.75">
      <c r="A43" s="21">
        <v>27</v>
      </c>
      <c r="B43" s="214" t="s">
        <v>390</v>
      </c>
      <c r="C43" s="215"/>
      <c r="D43" s="215"/>
      <c r="E43" s="215"/>
      <c r="F43" s="215"/>
      <c r="G43" s="216"/>
      <c r="H43" s="29">
        <f>H37+H41+H42</f>
        <v>1717247987</v>
      </c>
      <c r="I43" s="29">
        <f>I37+I41+I42</f>
        <v>1728318964</v>
      </c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</sheetData>
  <sheetProtection/>
  <mergeCells count="32">
    <mergeCell ref="A1:E1"/>
    <mergeCell ref="A4:I5"/>
    <mergeCell ref="C7:G7"/>
    <mergeCell ref="D9:F9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42:G42"/>
    <mergeCell ref="B43:G43"/>
    <mergeCell ref="B36:G36"/>
    <mergeCell ref="B37:G37"/>
    <mergeCell ref="B38:G38"/>
    <mergeCell ref="B39:G39"/>
    <mergeCell ref="B40:G40"/>
    <mergeCell ref="B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A1" sqref="A1:D1"/>
    </sheetView>
  </sheetViews>
  <sheetFormatPr defaultColWidth="9.140625" defaultRowHeight="12.75"/>
  <cols>
    <col min="8" max="8" width="12.8515625" style="0" customWidth="1"/>
  </cols>
  <sheetData>
    <row r="1" spans="1:3" ht="12.75">
      <c r="A1" s="61" t="s">
        <v>395</v>
      </c>
      <c r="B1" s="61"/>
      <c r="C1" s="61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.75">
      <c r="A11" s="154" t="s">
        <v>275</v>
      </c>
      <c r="B11" s="154"/>
      <c r="C11" s="154"/>
      <c r="D11" s="154"/>
      <c r="E11" s="154"/>
      <c r="F11" s="154"/>
      <c r="G11" s="154"/>
      <c r="H11" s="154"/>
    </row>
    <row r="12" spans="1:8" ht="15.75">
      <c r="A12" s="3"/>
      <c r="B12" s="3"/>
      <c r="C12" s="3"/>
      <c r="D12" s="3"/>
      <c r="E12" s="4" t="s">
        <v>309</v>
      </c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81"/>
      <c r="B16" s="81"/>
      <c r="C16" s="81"/>
      <c r="D16" s="81"/>
      <c r="E16" s="81"/>
      <c r="F16" s="81"/>
      <c r="G16" s="81"/>
      <c r="H16" s="81"/>
    </row>
    <row r="17" spans="1:8" ht="15.75">
      <c r="A17" s="155" t="s">
        <v>24</v>
      </c>
      <c r="B17" s="155"/>
      <c r="C17" s="155"/>
      <c r="D17" s="155"/>
      <c r="E17" s="155" t="s">
        <v>26</v>
      </c>
      <c r="F17" s="155"/>
      <c r="G17" s="155"/>
      <c r="H17" s="155"/>
    </row>
    <row r="18" spans="1:8" ht="15">
      <c r="A18" s="81" t="s">
        <v>27</v>
      </c>
      <c r="B18" s="81"/>
      <c r="C18" s="81"/>
      <c r="D18" s="81"/>
      <c r="E18" s="152" t="s">
        <v>28</v>
      </c>
      <c r="F18" s="152"/>
      <c r="G18" s="152"/>
      <c r="H18" s="152"/>
    </row>
    <row r="19" spans="1:8" ht="15">
      <c r="A19" s="81"/>
      <c r="B19" s="81"/>
      <c r="C19" s="81"/>
      <c r="D19" s="81"/>
      <c r="E19" s="82"/>
      <c r="F19" s="82"/>
      <c r="G19" s="82"/>
      <c r="H19" s="82"/>
    </row>
    <row r="20" spans="1:8" ht="15">
      <c r="A20" s="81"/>
      <c r="B20" s="81"/>
      <c r="C20" s="81"/>
      <c r="D20" s="81"/>
      <c r="E20" s="82"/>
      <c r="F20" s="82"/>
      <c r="G20" s="82"/>
      <c r="H20" s="82"/>
    </row>
    <row r="21" spans="1:8" ht="15">
      <c r="A21" s="81"/>
      <c r="B21" s="81"/>
      <c r="C21" s="81"/>
      <c r="D21" s="81"/>
      <c r="E21" s="82"/>
      <c r="F21" s="82"/>
      <c r="G21" s="82"/>
      <c r="H21" s="82"/>
    </row>
    <row r="22" spans="1:8" ht="15">
      <c r="A22" s="153" t="s">
        <v>25</v>
      </c>
      <c r="B22" s="152"/>
      <c r="C22" s="152"/>
      <c r="D22" s="152"/>
      <c r="E22" s="82"/>
      <c r="F22" s="82"/>
      <c r="G22" s="82"/>
      <c r="H22" s="82"/>
    </row>
    <row r="23" spans="1:8" ht="15">
      <c r="A23" s="83"/>
      <c r="B23" s="82"/>
      <c r="C23" s="82"/>
      <c r="D23" s="82"/>
      <c r="E23" s="82"/>
      <c r="F23" s="82"/>
      <c r="G23" s="82"/>
      <c r="H23" s="82"/>
    </row>
    <row r="24" spans="1:8" ht="15">
      <c r="A24" s="84" t="s">
        <v>272</v>
      </c>
      <c r="B24" s="81"/>
      <c r="C24" s="81"/>
      <c r="D24" s="81"/>
      <c r="E24" s="152" t="s">
        <v>11</v>
      </c>
      <c r="F24" s="152"/>
      <c r="G24" s="152"/>
      <c r="H24" s="152"/>
    </row>
    <row r="25" spans="1:8" ht="15">
      <c r="A25" s="84"/>
      <c r="B25" s="81"/>
      <c r="C25" s="81"/>
      <c r="D25" s="81"/>
      <c r="E25" s="82"/>
      <c r="F25" s="82"/>
      <c r="G25" s="82"/>
      <c r="H25" s="82"/>
    </row>
    <row r="26" spans="1:8" ht="15">
      <c r="A26" s="84" t="s">
        <v>273</v>
      </c>
      <c r="B26" s="81"/>
      <c r="C26" s="81"/>
      <c r="D26" s="81"/>
      <c r="E26" s="153" t="s">
        <v>276</v>
      </c>
      <c r="F26" s="152"/>
      <c r="G26" s="152"/>
      <c r="H26" s="152"/>
    </row>
    <row r="27" spans="1:8" ht="15">
      <c r="A27" s="84"/>
      <c r="B27" s="81"/>
      <c r="C27" s="81"/>
      <c r="D27" s="81"/>
      <c r="E27" s="83"/>
      <c r="F27" s="82"/>
      <c r="G27" s="82"/>
      <c r="H27" s="82"/>
    </row>
    <row r="28" spans="1:9" ht="15">
      <c r="A28" s="84" t="s">
        <v>274</v>
      </c>
      <c r="B28" s="81"/>
      <c r="C28" s="81"/>
      <c r="D28" s="81"/>
      <c r="E28" s="152" t="s">
        <v>310</v>
      </c>
      <c r="F28" s="152"/>
      <c r="G28" s="152"/>
      <c r="H28" s="152"/>
      <c r="I28" s="152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1"/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</sheetData>
  <sheetProtection/>
  <mergeCells count="8">
    <mergeCell ref="E28:I28"/>
    <mergeCell ref="A22:D22"/>
    <mergeCell ref="A11:H11"/>
    <mergeCell ref="E24:H24"/>
    <mergeCell ref="E26:H26"/>
    <mergeCell ref="E17:H17"/>
    <mergeCell ref="E18:H18"/>
    <mergeCell ref="A17:D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3.140625" style="0" customWidth="1"/>
    <col min="2" max="2" width="38.140625" style="0" customWidth="1"/>
    <col min="3" max="3" width="12.421875" style="0" customWidth="1"/>
    <col min="4" max="4" width="10.00390625" style="0" customWidth="1"/>
    <col min="5" max="5" width="10.140625" style="0" customWidth="1"/>
    <col min="6" max="6" width="11.57421875" style="0" customWidth="1"/>
  </cols>
  <sheetData>
    <row r="1" ht="15" customHeight="1">
      <c r="B1" s="2" t="s">
        <v>396</v>
      </c>
    </row>
    <row r="3" spans="2:6" ht="15" customHeight="1">
      <c r="B3" s="114" t="s">
        <v>87</v>
      </c>
      <c r="C3" s="114"/>
      <c r="D3" s="114"/>
      <c r="E3" s="114"/>
      <c r="F3" s="114"/>
    </row>
    <row r="4" spans="2:6" ht="15" customHeight="1">
      <c r="B4" s="114" t="s">
        <v>309</v>
      </c>
      <c r="C4" s="114"/>
      <c r="D4" s="114"/>
      <c r="E4" s="114"/>
      <c r="F4" s="114"/>
    </row>
    <row r="6" spans="5:6" ht="15" customHeight="1">
      <c r="E6" s="135" t="s">
        <v>312</v>
      </c>
      <c r="F6" s="135"/>
    </row>
    <row r="7" spans="1:6" ht="15" customHeight="1">
      <c r="A7" s="34"/>
      <c r="B7" s="34" t="s">
        <v>26</v>
      </c>
      <c r="C7" s="34" t="s">
        <v>154</v>
      </c>
      <c r="D7" s="34" t="s">
        <v>88</v>
      </c>
      <c r="E7" s="34" t="s">
        <v>89</v>
      </c>
      <c r="F7" s="34" t="s">
        <v>22</v>
      </c>
    </row>
    <row r="8" spans="1:6" ht="15" customHeight="1">
      <c r="A8" s="21">
        <v>1</v>
      </c>
      <c r="B8" s="21" t="s">
        <v>90</v>
      </c>
      <c r="C8" s="21">
        <v>46517268</v>
      </c>
      <c r="D8" s="21">
        <v>0</v>
      </c>
      <c r="E8" s="21"/>
      <c r="F8" s="21">
        <f>SUM(C8:E8)</f>
        <v>46517268</v>
      </c>
    </row>
    <row r="9" spans="1:6" ht="25.5" customHeight="1">
      <c r="A9" s="21">
        <v>2</v>
      </c>
      <c r="B9" s="36" t="s">
        <v>91</v>
      </c>
      <c r="C9" s="21">
        <v>12076323</v>
      </c>
      <c r="D9" s="21">
        <v>475309</v>
      </c>
      <c r="E9" s="21">
        <v>3173532</v>
      </c>
      <c r="F9" s="21">
        <f aca="true" t="shared" si="0" ref="F9:F31">SUM(C9:E9)</f>
        <v>15725164</v>
      </c>
    </row>
    <row r="10" spans="1:6" ht="28.5" customHeight="1">
      <c r="A10" s="21">
        <v>3</v>
      </c>
      <c r="B10" s="36" t="s">
        <v>92</v>
      </c>
      <c r="C10" s="21">
        <v>1678075</v>
      </c>
      <c r="D10" s="21"/>
      <c r="E10" s="21"/>
      <c r="F10" s="21">
        <f t="shared" si="0"/>
        <v>1678075</v>
      </c>
    </row>
    <row r="11" spans="1:6" ht="16.5" customHeight="1">
      <c r="A11" s="21">
        <v>4</v>
      </c>
      <c r="B11" s="34" t="s">
        <v>256</v>
      </c>
      <c r="C11" s="34">
        <f>SUM(C8:C10)</f>
        <v>60271666</v>
      </c>
      <c r="D11" s="34">
        <f>SUM(D8:D10)</f>
        <v>475309</v>
      </c>
      <c r="E11" s="34">
        <f>SUM(E8:E10)</f>
        <v>3173532</v>
      </c>
      <c r="F11" s="34">
        <f t="shared" si="0"/>
        <v>63920507</v>
      </c>
    </row>
    <row r="12" spans="1:6" ht="25.5" customHeight="1">
      <c r="A12" s="21">
        <v>5</v>
      </c>
      <c r="B12" s="36" t="s">
        <v>93</v>
      </c>
      <c r="C12" s="21">
        <v>156007630</v>
      </c>
      <c r="D12" s="21">
        <v>39627694</v>
      </c>
      <c r="E12" s="21">
        <v>62123723</v>
      </c>
      <c r="F12" s="34">
        <f t="shared" si="0"/>
        <v>257759047</v>
      </c>
    </row>
    <row r="13" spans="1:6" ht="24.75" customHeight="1">
      <c r="A13" s="21">
        <v>6</v>
      </c>
      <c r="B13" s="36" t="s">
        <v>94</v>
      </c>
      <c r="C13" s="21">
        <v>32778141</v>
      </c>
      <c r="D13" s="21">
        <v>116663</v>
      </c>
      <c r="E13" s="21">
        <v>50000</v>
      </c>
      <c r="F13" s="34">
        <f t="shared" si="0"/>
        <v>32944804</v>
      </c>
    </row>
    <row r="14" spans="1:6" ht="24" customHeight="1">
      <c r="A14" s="21">
        <v>7</v>
      </c>
      <c r="B14" s="36" t="s">
        <v>171</v>
      </c>
      <c r="C14" s="21">
        <v>40834453</v>
      </c>
      <c r="D14" s="21">
        <v>0</v>
      </c>
      <c r="E14" s="21">
        <v>0</v>
      </c>
      <c r="F14" s="34">
        <f t="shared" si="0"/>
        <v>40834453</v>
      </c>
    </row>
    <row r="15" spans="1:6" ht="15" customHeight="1">
      <c r="A15" s="21">
        <v>8</v>
      </c>
      <c r="B15" s="36" t="s">
        <v>95</v>
      </c>
      <c r="C15" s="21">
        <v>3815126</v>
      </c>
      <c r="D15" s="21">
        <v>419152</v>
      </c>
      <c r="E15" s="21">
        <v>871510</v>
      </c>
      <c r="F15" s="34">
        <f t="shared" si="0"/>
        <v>5105788</v>
      </c>
    </row>
    <row r="16" spans="1:6" ht="15" customHeight="1">
      <c r="A16" s="21">
        <v>9</v>
      </c>
      <c r="B16" s="34" t="s">
        <v>96</v>
      </c>
      <c r="C16" s="34">
        <f>SUM(C12:C15)</f>
        <v>233435350</v>
      </c>
      <c r="D16" s="34">
        <f>SUM(D12:D15)</f>
        <v>40163509</v>
      </c>
      <c r="E16" s="34">
        <f>SUM(E12:E15)</f>
        <v>63045233</v>
      </c>
      <c r="F16" s="34">
        <f t="shared" si="0"/>
        <v>336644092</v>
      </c>
    </row>
    <row r="17" spans="1:6" ht="15" customHeight="1">
      <c r="A17" s="21">
        <v>10</v>
      </c>
      <c r="B17" s="36" t="s">
        <v>97</v>
      </c>
      <c r="C17" s="21">
        <v>2792730</v>
      </c>
      <c r="D17" s="21">
        <v>726539</v>
      </c>
      <c r="E17" s="21">
        <v>10605604</v>
      </c>
      <c r="F17" s="20">
        <f t="shared" si="0"/>
        <v>14124873</v>
      </c>
    </row>
    <row r="18" spans="1:6" ht="15" customHeight="1">
      <c r="A18" s="21">
        <v>11</v>
      </c>
      <c r="B18" s="36" t="s">
        <v>98</v>
      </c>
      <c r="C18" s="21">
        <v>35321695</v>
      </c>
      <c r="D18" s="21">
        <v>5455771</v>
      </c>
      <c r="E18" s="21">
        <v>4664598</v>
      </c>
      <c r="F18" s="20">
        <f t="shared" si="0"/>
        <v>45442064</v>
      </c>
    </row>
    <row r="19" spans="1:6" ht="15" customHeight="1">
      <c r="A19" s="21">
        <v>12</v>
      </c>
      <c r="B19" s="34" t="s">
        <v>99</v>
      </c>
      <c r="C19" s="34">
        <f>SUM(C17:C18)</f>
        <v>38114425</v>
      </c>
      <c r="D19" s="34">
        <f>SUM(D17:D18)</f>
        <v>6182310</v>
      </c>
      <c r="E19" s="34">
        <f>SUM(E17:E18)</f>
        <v>15270202</v>
      </c>
      <c r="F19" s="34">
        <f t="shared" si="0"/>
        <v>59566937</v>
      </c>
    </row>
    <row r="20" spans="1:6" ht="15" customHeight="1">
      <c r="A20" s="21">
        <v>13</v>
      </c>
      <c r="B20" s="36" t="s">
        <v>100</v>
      </c>
      <c r="C20" s="21">
        <v>33438766</v>
      </c>
      <c r="D20" s="21">
        <v>24443536</v>
      </c>
      <c r="E20" s="21">
        <v>38149022</v>
      </c>
      <c r="F20" s="20">
        <f t="shared" si="0"/>
        <v>96031324</v>
      </c>
    </row>
    <row r="21" spans="1:6" ht="15" customHeight="1">
      <c r="A21" s="21">
        <v>14</v>
      </c>
      <c r="B21" s="36" t="s">
        <v>101</v>
      </c>
      <c r="C21" s="21">
        <v>11093922</v>
      </c>
      <c r="D21" s="21">
        <v>2715586</v>
      </c>
      <c r="E21" s="21">
        <v>1817543</v>
      </c>
      <c r="F21" s="20">
        <f t="shared" si="0"/>
        <v>15627051</v>
      </c>
    </row>
    <row r="22" spans="1:6" ht="15" customHeight="1">
      <c r="A22" s="21">
        <v>15</v>
      </c>
      <c r="B22" s="36" t="s">
        <v>102</v>
      </c>
      <c r="C22" s="21">
        <v>8197111</v>
      </c>
      <c r="D22" s="21">
        <v>6027093</v>
      </c>
      <c r="E22" s="21">
        <v>8978555</v>
      </c>
      <c r="F22" s="20">
        <f t="shared" si="0"/>
        <v>23202759</v>
      </c>
    </row>
    <row r="23" spans="1:6" ht="15" customHeight="1">
      <c r="A23" s="21">
        <v>16</v>
      </c>
      <c r="B23" s="34" t="s">
        <v>103</v>
      </c>
      <c r="C23" s="34">
        <f>SUM(C20:C22)</f>
        <v>52729799</v>
      </c>
      <c r="D23" s="34">
        <f>SUM(D20:D22)</f>
        <v>33186215</v>
      </c>
      <c r="E23" s="34">
        <f>SUM(E20:E22)</f>
        <v>48945120</v>
      </c>
      <c r="F23" s="34">
        <f t="shared" si="0"/>
        <v>134861134</v>
      </c>
    </row>
    <row r="24" spans="1:6" ht="15" customHeight="1">
      <c r="A24" s="21">
        <v>17</v>
      </c>
      <c r="B24" s="37" t="s">
        <v>104</v>
      </c>
      <c r="C24" s="34">
        <v>64250758</v>
      </c>
      <c r="D24" s="34">
        <v>525006</v>
      </c>
      <c r="E24" s="34">
        <v>374212</v>
      </c>
      <c r="F24" s="34">
        <f t="shared" si="0"/>
        <v>65149976</v>
      </c>
    </row>
    <row r="25" spans="1:6" ht="15" customHeight="1">
      <c r="A25" s="21">
        <v>18</v>
      </c>
      <c r="B25" s="37" t="s">
        <v>105</v>
      </c>
      <c r="C25" s="34">
        <v>135224337</v>
      </c>
      <c r="D25" s="34">
        <v>986203</v>
      </c>
      <c r="E25" s="34">
        <v>2799781</v>
      </c>
      <c r="F25" s="34">
        <f t="shared" si="0"/>
        <v>139010321</v>
      </c>
    </row>
    <row r="26" spans="1:6" ht="15" customHeight="1">
      <c r="A26" s="21">
        <v>19</v>
      </c>
      <c r="B26" s="37" t="s">
        <v>106</v>
      </c>
      <c r="C26" s="34">
        <f>C11+C16-C19-C23-C24-C25</f>
        <v>3387697</v>
      </c>
      <c r="D26" s="34">
        <f>D11+D16-D19-D23-D24-D25</f>
        <v>-240916</v>
      </c>
      <c r="E26" s="34">
        <f>E11+E16-E19-E23-E24-E25</f>
        <v>-1170550</v>
      </c>
      <c r="F26" s="34">
        <f t="shared" si="0"/>
        <v>1976231</v>
      </c>
    </row>
    <row r="27" spans="1:6" ht="27.75" customHeight="1">
      <c r="A27" s="21">
        <v>20</v>
      </c>
      <c r="B27" s="38" t="s">
        <v>107</v>
      </c>
      <c r="C27" s="20">
        <v>0</v>
      </c>
      <c r="D27" s="34">
        <v>0</v>
      </c>
      <c r="E27" s="34">
        <v>0</v>
      </c>
      <c r="F27" s="20">
        <f t="shared" si="0"/>
        <v>0</v>
      </c>
    </row>
    <row r="28" spans="1:6" ht="28.5" customHeight="1">
      <c r="A28" s="21">
        <v>21</v>
      </c>
      <c r="B28" s="38" t="s">
        <v>108</v>
      </c>
      <c r="C28" s="20">
        <v>0</v>
      </c>
      <c r="D28" s="34">
        <v>0</v>
      </c>
      <c r="E28" s="34">
        <v>0</v>
      </c>
      <c r="F28" s="20">
        <f t="shared" si="0"/>
        <v>0</v>
      </c>
    </row>
    <row r="29" spans="1:6" ht="24" customHeight="1">
      <c r="A29" s="21">
        <v>22</v>
      </c>
      <c r="B29" s="37" t="s">
        <v>109</v>
      </c>
      <c r="C29" s="34">
        <f>SUM(C27:C28)</f>
        <v>0</v>
      </c>
      <c r="D29" s="34">
        <f>SUM(D27:D28)</f>
        <v>0</v>
      </c>
      <c r="E29" s="34">
        <f>SUM(E27:E28)</f>
        <v>0</v>
      </c>
      <c r="F29" s="34">
        <f t="shared" si="0"/>
        <v>0</v>
      </c>
    </row>
    <row r="30" spans="1:6" ht="15" customHeight="1">
      <c r="A30" s="21">
        <v>23</v>
      </c>
      <c r="B30" s="37" t="s">
        <v>110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ht="15" customHeight="1">
      <c r="A31" s="21">
        <v>24</v>
      </c>
      <c r="B31" s="37" t="s">
        <v>111</v>
      </c>
      <c r="C31" s="34">
        <f>C26+C30</f>
        <v>3387697</v>
      </c>
      <c r="D31" s="34">
        <f>D26+D30</f>
        <v>-240916</v>
      </c>
      <c r="E31" s="34">
        <f>E26+E30</f>
        <v>-1170550</v>
      </c>
      <c r="F31" s="34">
        <f t="shared" si="0"/>
        <v>1976231</v>
      </c>
    </row>
    <row r="32" ht="15" customHeight="1">
      <c r="F32" s="39"/>
    </row>
    <row r="33" ht="15" customHeight="1">
      <c r="F33" s="39"/>
    </row>
  </sheetData>
  <sheetProtection/>
  <mergeCells count="3">
    <mergeCell ref="B3:F3"/>
    <mergeCell ref="B4:F4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3">
      <selection activeCell="A2" sqref="A2:C2"/>
    </sheetView>
  </sheetViews>
  <sheetFormatPr defaultColWidth="9.140625" defaultRowHeight="12.75"/>
  <sheetData>
    <row r="2" spans="1:3" ht="12.75">
      <c r="A2" s="113" t="s">
        <v>397</v>
      </c>
      <c r="B2" s="113"/>
      <c r="C2" s="113"/>
    </row>
    <row r="5" spans="3:8" ht="12.75">
      <c r="C5" s="114" t="s">
        <v>149</v>
      </c>
      <c r="D5" s="114"/>
      <c r="E5" s="114"/>
      <c r="F5" s="114"/>
      <c r="G5" s="114"/>
      <c r="H5" s="114"/>
    </row>
    <row r="6" spans="3:8" ht="12.75">
      <c r="C6" s="2"/>
      <c r="D6" s="2"/>
      <c r="E6" s="2"/>
      <c r="F6" s="2"/>
      <c r="G6" s="2"/>
      <c r="H6" s="2"/>
    </row>
    <row r="7" spans="3:8" ht="12.75">
      <c r="C7" s="2"/>
      <c r="D7" s="2"/>
      <c r="E7" s="115">
        <v>43100</v>
      </c>
      <c r="F7" s="114"/>
      <c r="G7" s="2"/>
      <c r="H7" s="2"/>
    </row>
    <row r="9" spans="1:10" ht="12.75">
      <c r="A9" s="114" t="s">
        <v>11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9" ht="12.75">
      <c r="A10" s="156" t="s">
        <v>150</v>
      </c>
      <c r="B10" s="156"/>
      <c r="C10" s="156"/>
      <c r="D10" s="157">
        <v>42736</v>
      </c>
      <c r="E10" s="158"/>
      <c r="F10" s="158"/>
      <c r="G10" s="158">
        <v>65137198</v>
      </c>
      <c r="H10" s="158"/>
      <c r="I10" s="158"/>
    </row>
    <row r="11" spans="1:9" ht="12.75">
      <c r="A11" s="156" t="s">
        <v>40</v>
      </c>
      <c r="B11" s="156"/>
      <c r="C11" s="156"/>
      <c r="D11" s="21"/>
      <c r="E11" s="21"/>
      <c r="F11" s="21"/>
      <c r="G11" s="158">
        <v>357557099</v>
      </c>
      <c r="H11" s="158"/>
      <c r="I11" s="158"/>
    </row>
    <row r="12" spans="1:9" ht="12.75">
      <c r="A12" s="159" t="s">
        <v>311</v>
      </c>
      <c r="B12" s="160"/>
      <c r="C12" s="161"/>
      <c r="D12" s="21"/>
      <c r="E12" s="21"/>
      <c r="F12" s="21"/>
      <c r="G12" s="151">
        <v>-62033300</v>
      </c>
      <c r="H12" s="149"/>
      <c r="I12" s="150"/>
    </row>
    <row r="13" spans="1:9" ht="12.75">
      <c r="A13" s="143" t="s">
        <v>65</v>
      </c>
      <c r="B13" s="144"/>
      <c r="C13" s="145"/>
      <c r="D13" s="21"/>
      <c r="E13" s="21"/>
      <c r="F13" s="21"/>
      <c r="G13" s="151">
        <v>-296929640</v>
      </c>
      <c r="H13" s="149"/>
      <c r="I13" s="150"/>
    </row>
    <row r="14" spans="1:9" ht="12.75">
      <c r="A14" s="162" t="s">
        <v>152</v>
      </c>
      <c r="B14" s="160"/>
      <c r="C14" s="161"/>
      <c r="D14" s="21"/>
      <c r="E14" s="21"/>
      <c r="F14" s="21"/>
      <c r="G14" s="162">
        <v>-1279834</v>
      </c>
      <c r="H14" s="160"/>
      <c r="I14" s="161"/>
    </row>
    <row r="15" spans="1:9" ht="12.75">
      <c r="A15" s="156" t="s">
        <v>150</v>
      </c>
      <c r="B15" s="156"/>
      <c r="C15" s="156"/>
      <c r="D15" s="157">
        <v>43100</v>
      </c>
      <c r="E15" s="158"/>
      <c r="F15" s="158"/>
      <c r="G15" s="158">
        <f>SUM(G10:I14)</f>
        <v>62451523</v>
      </c>
      <c r="H15" s="158"/>
      <c r="I15" s="158"/>
    </row>
    <row r="20" spans="1:10" ht="12.75">
      <c r="A20" s="114" t="s">
        <v>5</v>
      </c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9" ht="12.75">
      <c r="A21" s="156" t="s">
        <v>150</v>
      </c>
      <c r="B21" s="156"/>
      <c r="C21" s="156"/>
      <c r="D21" s="157">
        <v>42736</v>
      </c>
      <c r="E21" s="158"/>
      <c r="F21" s="158"/>
      <c r="G21" s="158">
        <v>53066</v>
      </c>
      <c r="H21" s="158"/>
      <c r="I21" s="158"/>
    </row>
    <row r="22" spans="1:9" ht="12.75">
      <c r="A22" s="156" t="s">
        <v>40</v>
      </c>
      <c r="B22" s="156"/>
      <c r="C22" s="156"/>
      <c r="D22" s="21"/>
      <c r="E22" s="21"/>
      <c r="F22" s="21"/>
      <c r="G22" s="158">
        <v>40999383</v>
      </c>
      <c r="H22" s="158"/>
      <c r="I22" s="158"/>
    </row>
    <row r="23" spans="1:9" ht="12.75">
      <c r="A23" s="162" t="s">
        <v>151</v>
      </c>
      <c r="B23" s="160"/>
      <c r="C23" s="161"/>
      <c r="D23" s="21" t="s">
        <v>153</v>
      </c>
      <c r="E23" s="21"/>
      <c r="F23" s="21"/>
      <c r="G23" s="162">
        <v>-219654</v>
      </c>
      <c r="H23" s="160"/>
      <c r="I23" s="161"/>
    </row>
    <row r="24" spans="1:9" ht="12.75">
      <c r="A24" s="156" t="s">
        <v>65</v>
      </c>
      <c r="B24" s="156"/>
      <c r="C24" s="156"/>
      <c r="D24" s="21"/>
      <c r="E24" s="21"/>
      <c r="F24" s="21"/>
      <c r="G24" s="158">
        <v>-40334654</v>
      </c>
      <c r="H24" s="158"/>
      <c r="I24" s="158"/>
    </row>
    <row r="25" spans="1:9" ht="12.75">
      <c r="A25" s="162" t="s">
        <v>152</v>
      </c>
      <c r="B25" s="160"/>
      <c r="C25" s="161"/>
      <c r="D25" s="21"/>
      <c r="E25" s="21"/>
      <c r="F25" s="21"/>
      <c r="G25" s="162">
        <v>-387994</v>
      </c>
      <c r="H25" s="160"/>
      <c r="I25" s="161"/>
    </row>
    <row r="26" spans="1:9" ht="12.75">
      <c r="A26" s="156" t="s">
        <v>150</v>
      </c>
      <c r="B26" s="156"/>
      <c r="C26" s="156"/>
      <c r="D26" s="157">
        <v>43100</v>
      </c>
      <c r="E26" s="158"/>
      <c r="F26" s="158"/>
      <c r="G26" s="158">
        <f>SUM(G21:I25)</f>
        <v>110147</v>
      </c>
      <c r="H26" s="158"/>
      <c r="I26" s="158"/>
    </row>
    <row r="30" spans="1:10" ht="12.75">
      <c r="A30" s="114" t="s">
        <v>17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9" ht="12.75">
      <c r="A31" s="156" t="s">
        <v>150</v>
      </c>
      <c r="B31" s="156"/>
      <c r="C31" s="156"/>
      <c r="D31" s="157">
        <v>42736</v>
      </c>
      <c r="E31" s="158"/>
      <c r="F31" s="158"/>
      <c r="G31" s="158">
        <v>125455</v>
      </c>
      <c r="H31" s="158"/>
      <c r="I31" s="158"/>
    </row>
    <row r="32" spans="1:9" ht="12.75">
      <c r="A32" s="156" t="s">
        <v>40</v>
      </c>
      <c r="B32" s="156"/>
      <c r="C32" s="156"/>
      <c r="D32" s="21"/>
      <c r="E32" s="21"/>
      <c r="F32" s="21"/>
      <c r="G32" s="158">
        <v>68367597</v>
      </c>
      <c r="H32" s="158"/>
      <c r="I32" s="158"/>
    </row>
    <row r="33" spans="1:9" ht="12.75">
      <c r="A33" s="162" t="s">
        <v>151</v>
      </c>
      <c r="B33" s="160"/>
      <c r="C33" s="161"/>
      <c r="D33" s="21"/>
      <c r="E33" s="21"/>
      <c r="F33" s="21"/>
      <c r="G33" s="162">
        <v>-259991</v>
      </c>
      <c r="H33" s="160"/>
      <c r="I33" s="161"/>
    </row>
    <row r="34" spans="1:9" ht="12.75">
      <c r="A34" s="156" t="s">
        <v>65</v>
      </c>
      <c r="B34" s="156"/>
      <c r="C34" s="156"/>
      <c r="D34" s="21"/>
      <c r="E34" s="21"/>
      <c r="F34" s="21"/>
      <c r="G34" s="158">
        <v>-67441661</v>
      </c>
      <c r="H34" s="158"/>
      <c r="I34" s="158"/>
    </row>
    <row r="35" spans="1:9" ht="12.75">
      <c r="A35" s="162" t="s">
        <v>152</v>
      </c>
      <c r="B35" s="160"/>
      <c r="C35" s="161"/>
      <c r="D35" s="21"/>
      <c r="E35" s="21"/>
      <c r="F35" s="21"/>
      <c r="G35" s="162">
        <v>-572913</v>
      </c>
      <c r="H35" s="160"/>
      <c r="I35" s="161"/>
    </row>
    <row r="36" spans="1:9" ht="12.75">
      <c r="A36" s="156" t="s">
        <v>150</v>
      </c>
      <c r="B36" s="156"/>
      <c r="C36" s="156"/>
      <c r="D36" s="157">
        <v>43100</v>
      </c>
      <c r="E36" s="158"/>
      <c r="F36" s="158"/>
      <c r="G36" s="158">
        <f>G31+G32+G33+G34+G35</f>
        <v>218487</v>
      </c>
      <c r="H36" s="158"/>
      <c r="I36" s="158"/>
    </row>
  </sheetData>
  <sheetProtection/>
  <mergeCells count="48">
    <mergeCell ref="A36:C36"/>
    <mergeCell ref="D36:F36"/>
    <mergeCell ref="G36:I36"/>
    <mergeCell ref="A33:C33"/>
    <mergeCell ref="G33:I33"/>
    <mergeCell ref="A34:C34"/>
    <mergeCell ref="G34:I34"/>
    <mergeCell ref="A35:C35"/>
    <mergeCell ref="G35:I35"/>
    <mergeCell ref="A30:J30"/>
    <mergeCell ref="A31:C31"/>
    <mergeCell ref="D31:F31"/>
    <mergeCell ref="G31:I31"/>
    <mergeCell ref="A32:C32"/>
    <mergeCell ref="G32:I32"/>
    <mergeCell ref="A24:C24"/>
    <mergeCell ref="G24:I24"/>
    <mergeCell ref="A25:C25"/>
    <mergeCell ref="G25:I25"/>
    <mergeCell ref="A26:C26"/>
    <mergeCell ref="D26:F26"/>
    <mergeCell ref="G26:I26"/>
    <mergeCell ref="A21:C21"/>
    <mergeCell ref="D21:F21"/>
    <mergeCell ref="G21:I21"/>
    <mergeCell ref="A22:C22"/>
    <mergeCell ref="G22:I22"/>
    <mergeCell ref="A23:C23"/>
    <mergeCell ref="G23:I23"/>
    <mergeCell ref="A14:C14"/>
    <mergeCell ref="G14:I14"/>
    <mergeCell ref="A15:C15"/>
    <mergeCell ref="D15:F15"/>
    <mergeCell ref="G15:I15"/>
    <mergeCell ref="A20:J20"/>
    <mergeCell ref="A11:C11"/>
    <mergeCell ref="G11:I11"/>
    <mergeCell ref="A12:C12"/>
    <mergeCell ref="G12:I12"/>
    <mergeCell ref="A13:C13"/>
    <mergeCell ref="G13:I13"/>
    <mergeCell ref="A2:C2"/>
    <mergeCell ref="C5:H5"/>
    <mergeCell ref="E7:F7"/>
    <mergeCell ref="A9:J9"/>
    <mergeCell ref="A10:C10"/>
    <mergeCell ref="D10:F10"/>
    <mergeCell ref="G10:I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00390625" style="0" customWidth="1"/>
    <col min="2" max="2" width="10.28125" style="0" customWidth="1"/>
    <col min="7" max="7" width="11.00390625" style="0" customWidth="1"/>
    <col min="8" max="8" width="11.140625" style="0" customWidth="1"/>
    <col min="9" max="9" width="10.421875" style="0" customWidth="1"/>
    <col min="10" max="10" width="11.57421875" style="0" customWidth="1"/>
    <col min="12" max="12" width="8.140625" style="0" customWidth="1"/>
  </cols>
  <sheetData>
    <row r="2" spans="1:4" ht="12.75">
      <c r="A2" s="113" t="s">
        <v>398</v>
      </c>
      <c r="B2" s="113"/>
      <c r="C2" s="113"/>
      <c r="D2" s="113"/>
    </row>
    <row r="5" spans="1:12" ht="12.75">
      <c r="A5" s="114" t="s">
        <v>134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7:8" ht="12.75">
      <c r="G6" s="115">
        <v>43100</v>
      </c>
      <c r="H6" s="114"/>
    </row>
    <row r="7" ht="12.75">
      <c r="L7" s="5"/>
    </row>
    <row r="8" spans="2:12" ht="12.75">
      <c r="B8" s="2" t="s">
        <v>135</v>
      </c>
      <c r="C8" t="s">
        <v>136</v>
      </c>
      <c r="J8" s="135" t="s">
        <v>312</v>
      </c>
      <c r="K8" s="135"/>
      <c r="L8" s="135"/>
    </row>
    <row r="9" spans="1:12" ht="12.75">
      <c r="A9" s="163" t="s">
        <v>137</v>
      </c>
      <c r="B9" s="163" t="s">
        <v>22</v>
      </c>
      <c r="C9" s="165" t="s">
        <v>138</v>
      </c>
      <c r="D9" s="166" t="s">
        <v>139</v>
      </c>
      <c r="E9" s="166" t="s">
        <v>140</v>
      </c>
      <c r="F9" s="166" t="s">
        <v>141</v>
      </c>
      <c r="G9" s="167" t="s">
        <v>142</v>
      </c>
      <c r="H9" s="169" t="s">
        <v>143</v>
      </c>
      <c r="I9" s="169" t="s">
        <v>253</v>
      </c>
      <c r="J9" s="167" t="s">
        <v>145</v>
      </c>
      <c r="K9" s="165" t="s">
        <v>146</v>
      </c>
      <c r="L9" s="166" t="s">
        <v>147</v>
      </c>
    </row>
    <row r="10" spans="1:12" ht="21" customHeight="1">
      <c r="A10" s="164"/>
      <c r="B10" s="164"/>
      <c r="C10" s="165"/>
      <c r="D10" s="166"/>
      <c r="E10" s="166"/>
      <c r="F10" s="166"/>
      <c r="G10" s="168"/>
      <c r="H10" s="169"/>
      <c r="I10" s="169"/>
      <c r="J10" s="168"/>
      <c r="K10" s="165"/>
      <c r="L10" s="166"/>
    </row>
    <row r="11" spans="1:12" ht="12.75">
      <c r="A11" s="21" t="s">
        <v>148</v>
      </c>
      <c r="B11" s="21">
        <f>SUM(C11:K11)</f>
        <v>40334654</v>
      </c>
      <c r="C11" s="21">
        <v>26713931</v>
      </c>
      <c r="D11" s="21">
        <v>6029155</v>
      </c>
      <c r="E11" s="21">
        <v>7221528</v>
      </c>
      <c r="F11" s="21">
        <v>370040</v>
      </c>
      <c r="G11" s="21"/>
      <c r="H11" s="21"/>
      <c r="I11" s="21"/>
      <c r="J11" s="21"/>
      <c r="K11" s="21"/>
      <c r="L11" s="21">
        <v>8</v>
      </c>
    </row>
    <row r="12" spans="1:12" ht="12.75">
      <c r="A12" s="34" t="s">
        <v>22</v>
      </c>
      <c r="B12" s="34">
        <f aca="true" t="shared" si="0" ref="B12:L12">SUM(B11:B11)</f>
        <v>40334654</v>
      </c>
      <c r="C12" s="34">
        <f t="shared" si="0"/>
        <v>26713931</v>
      </c>
      <c r="D12" s="34">
        <f t="shared" si="0"/>
        <v>6029155</v>
      </c>
      <c r="E12" s="34">
        <f t="shared" si="0"/>
        <v>7221528</v>
      </c>
      <c r="F12" s="34">
        <f t="shared" si="0"/>
        <v>370040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8</v>
      </c>
    </row>
  </sheetData>
  <sheetProtection/>
  <mergeCells count="16">
    <mergeCell ref="G9:G10"/>
    <mergeCell ref="H9:H10"/>
    <mergeCell ref="I9:I10"/>
    <mergeCell ref="J9:J10"/>
    <mergeCell ref="K9:K10"/>
    <mergeCell ref="L9:L10"/>
    <mergeCell ref="A2:D2"/>
    <mergeCell ref="A5:L5"/>
    <mergeCell ref="G6:H6"/>
    <mergeCell ref="J8:L8"/>
    <mergeCell ref="A9:A10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1">
      <selection activeCell="A2" sqref="A2:D2"/>
    </sheetView>
  </sheetViews>
  <sheetFormatPr defaultColWidth="9.140625" defaultRowHeight="12.75"/>
  <cols>
    <col min="4" max="4" width="11.7109375" style="0" customWidth="1"/>
    <col min="5" max="5" width="11.28125" style="0" customWidth="1"/>
    <col min="6" max="6" width="10.28125" style="0" customWidth="1"/>
    <col min="7" max="7" width="10.8515625" style="0" customWidth="1"/>
    <col min="8" max="8" width="11.57421875" style="0" customWidth="1"/>
  </cols>
  <sheetData>
    <row r="2" spans="1:4" ht="12.75">
      <c r="A2" s="113" t="s">
        <v>399</v>
      </c>
      <c r="B2" s="113"/>
      <c r="C2" s="113"/>
      <c r="D2" s="113"/>
    </row>
    <row r="4" spans="4:8" ht="12.75">
      <c r="D4" s="114" t="s">
        <v>112</v>
      </c>
      <c r="E4" s="114"/>
      <c r="F4" s="114"/>
      <c r="G4" s="114"/>
      <c r="H4" s="114"/>
    </row>
    <row r="5" spans="4:8" ht="12.75">
      <c r="D5" s="1"/>
      <c r="E5" s="115">
        <v>43100</v>
      </c>
      <c r="F5" s="114"/>
      <c r="G5" s="114"/>
      <c r="H5" s="1"/>
    </row>
    <row r="6" spans="4:8" ht="12.75">
      <c r="D6" s="1"/>
      <c r="E6" s="1"/>
      <c r="F6" s="1"/>
      <c r="G6" s="1"/>
      <c r="H6" s="1"/>
    </row>
    <row r="7" spans="4:8" ht="12.75">
      <c r="D7" s="1"/>
      <c r="E7" s="1"/>
      <c r="F7" s="1"/>
      <c r="G7" s="171" t="s">
        <v>312</v>
      </c>
      <c r="H7" s="171"/>
    </row>
    <row r="8" spans="1:8" ht="12.75">
      <c r="A8" s="34"/>
      <c r="B8" s="34"/>
      <c r="C8" s="34"/>
      <c r="D8" s="34"/>
      <c r="E8" s="34" t="s">
        <v>113</v>
      </c>
      <c r="F8" s="34" t="s">
        <v>88</v>
      </c>
      <c r="G8" s="34" t="s">
        <v>89</v>
      </c>
      <c r="H8" s="34" t="s">
        <v>22</v>
      </c>
    </row>
    <row r="9" spans="1:8" ht="12.75">
      <c r="A9" s="156" t="s">
        <v>114</v>
      </c>
      <c r="B9" s="156"/>
      <c r="C9" s="156"/>
      <c r="D9" s="156"/>
      <c r="E9" s="21">
        <v>288687553</v>
      </c>
      <c r="F9" s="21">
        <v>752035</v>
      </c>
      <c r="G9" s="21">
        <v>5983883</v>
      </c>
      <c r="H9" s="21">
        <f>SUM(E9:G9)</f>
        <v>295423471</v>
      </c>
    </row>
    <row r="10" spans="1:8" ht="12.75">
      <c r="A10" s="156" t="s">
        <v>115</v>
      </c>
      <c r="B10" s="156"/>
      <c r="C10" s="156"/>
      <c r="D10" s="156"/>
      <c r="E10" s="21">
        <v>168404643</v>
      </c>
      <c r="F10" s="21">
        <v>40334654</v>
      </c>
      <c r="G10" s="21">
        <v>67441661</v>
      </c>
      <c r="H10" s="21">
        <f>SUM(E10:G10)</f>
        <v>276180958</v>
      </c>
    </row>
    <row r="11" spans="1:8" ht="12.75">
      <c r="A11" s="173" t="s">
        <v>116</v>
      </c>
      <c r="B11" s="173"/>
      <c r="C11" s="173"/>
      <c r="D11" s="173"/>
      <c r="E11" s="34">
        <f>E9-E10</f>
        <v>120282910</v>
      </c>
      <c r="F11" s="34">
        <f>F9-F10</f>
        <v>-39582619</v>
      </c>
      <c r="G11" s="34">
        <f>G9-G10</f>
        <v>-61457778</v>
      </c>
      <c r="H11" s="34">
        <f>H9-H10</f>
        <v>19242513</v>
      </c>
    </row>
    <row r="12" spans="1:8" ht="12.75">
      <c r="A12" s="156" t="s">
        <v>117</v>
      </c>
      <c r="B12" s="156"/>
      <c r="C12" s="156"/>
      <c r="D12" s="156"/>
      <c r="E12" s="21">
        <v>68869546</v>
      </c>
      <c r="F12" s="21">
        <v>40247348</v>
      </c>
      <c r="G12" s="21">
        <v>62383714</v>
      </c>
      <c r="H12" s="21">
        <f>SUM(E12:G12)</f>
        <v>171500608</v>
      </c>
    </row>
    <row r="13" spans="1:8" ht="12.75">
      <c r="A13" s="156" t="s">
        <v>118</v>
      </c>
      <c r="B13" s="156"/>
      <c r="C13" s="156"/>
      <c r="D13" s="156"/>
      <c r="E13" s="21">
        <v>128524997</v>
      </c>
      <c r="F13" s="21">
        <v>0</v>
      </c>
      <c r="G13" s="21">
        <v>0</v>
      </c>
      <c r="H13" s="21">
        <f>SUM(E13:G13)</f>
        <v>128524997</v>
      </c>
    </row>
    <row r="14" spans="1:8" ht="12.75">
      <c r="A14" s="173" t="s">
        <v>119</v>
      </c>
      <c r="B14" s="173"/>
      <c r="C14" s="173"/>
      <c r="D14" s="173"/>
      <c r="E14" s="34">
        <f>E12-E13</f>
        <v>-59655451</v>
      </c>
      <c r="F14" s="34">
        <f>F12-F13</f>
        <v>40247348</v>
      </c>
      <c r="G14" s="34">
        <f>G12-G13</f>
        <v>62383714</v>
      </c>
      <c r="H14" s="34">
        <f>H12-H13</f>
        <v>42975611</v>
      </c>
    </row>
    <row r="15" spans="1:8" ht="12.75">
      <c r="A15" s="174" t="s">
        <v>120</v>
      </c>
      <c r="B15" s="174"/>
      <c r="C15" s="174"/>
      <c r="D15" s="174"/>
      <c r="E15" s="6">
        <f>E11+E14</f>
        <v>60627459</v>
      </c>
      <c r="F15" s="6">
        <f>F11+F14</f>
        <v>664729</v>
      </c>
      <c r="G15" s="6">
        <f>G11+G14</f>
        <v>925936</v>
      </c>
      <c r="H15" s="6">
        <f>H11+H14</f>
        <v>62218124</v>
      </c>
    </row>
    <row r="16" spans="1:8" ht="12.75">
      <c r="A16" s="156" t="s">
        <v>121</v>
      </c>
      <c r="B16" s="156"/>
      <c r="C16" s="156"/>
      <c r="D16" s="156"/>
      <c r="E16" s="21">
        <v>33516942</v>
      </c>
      <c r="F16" s="21">
        <v>268394</v>
      </c>
      <c r="G16" s="21">
        <v>925936</v>
      </c>
      <c r="H16" s="21">
        <f>SUM(E16:G16)</f>
        <v>34711272</v>
      </c>
    </row>
    <row r="17" spans="1:8" ht="12.75">
      <c r="A17" s="174" t="s">
        <v>122</v>
      </c>
      <c r="B17" s="174"/>
      <c r="C17" s="174"/>
      <c r="D17" s="174"/>
      <c r="E17" s="34">
        <f>E15-E16</f>
        <v>27110517</v>
      </c>
      <c r="F17" s="34">
        <f>F15-F16</f>
        <v>396335</v>
      </c>
      <c r="G17" s="34">
        <v>0</v>
      </c>
      <c r="H17" s="34">
        <f>H15-H16</f>
        <v>27506852</v>
      </c>
    </row>
    <row r="20" spans="1:4" ht="12.75">
      <c r="A20" s="172" t="s">
        <v>123</v>
      </c>
      <c r="B20" s="172"/>
      <c r="C20" s="172"/>
      <c r="D20" s="172"/>
    </row>
    <row r="21" spans="1:4" ht="12.75">
      <c r="A21" s="40"/>
      <c r="B21" s="40"/>
      <c r="C21" s="40"/>
      <c r="D21" s="40"/>
    </row>
    <row r="22" spans="1:8" ht="12.75">
      <c r="A22" s="170" t="s">
        <v>124</v>
      </c>
      <c r="B22" s="170"/>
      <c r="C22" s="170"/>
      <c r="D22" s="170"/>
      <c r="E22" s="40">
        <v>711200</v>
      </c>
      <c r="F22" s="40"/>
      <c r="H22" s="41">
        <f aca="true" t="shared" si="0" ref="H22:H49">SUM(E22:G22)</f>
        <v>711200</v>
      </c>
    </row>
    <row r="23" spans="1:8" ht="12.75">
      <c r="A23" s="170" t="s">
        <v>125</v>
      </c>
      <c r="B23" s="170"/>
      <c r="C23" s="170"/>
      <c r="D23" s="170"/>
      <c r="E23" s="40">
        <v>5792515</v>
      </c>
      <c r="F23" s="40"/>
      <c r="H23" s="41">
        <f t="shared" si="0"/>
        <v>5792515</v>
      </c>
    </row>
    <row r="24" spans="1:8" ht="12.75">
      <c r="A24" s="170" t="s">
        <v>126</v>
      </c>
      <c r="B24" s="170"/>
      <c r="C24" s="170"/>
      <c r="D24" s="170"/>
      <c r="E24" s="40">
        <v>64000</v>
      </c>
      <c r="F24" s="40">
        <v>10000</v>
      </c>
      <c r="G24" s="40">
        <v>59936</v>
      </c>
      <c r="H24" s="41">
        <f t="shared" si="0"/>
        <v>133936</v>
      </c>
    </row>
    <row r="25" spans="1:8" ht="12.75">
      <c r="A25" s="170" t="s">
        <v>127</v>
      </c>
      <c r="B25" s="170"/>
      <c r="C25" s="170"/>
      <c r="D25" s="170"/>
      <c r="E25" s="40">
        <v>105000</v>
      </c>
      <c r="F25" s="40">
        <v>35782</v>
      </c>
      <c r="G25" s="40"/>
      <c r="H25" s="41">
        <f t="shared" si="0"/>
        <v>140782</v>
      </c>
    </row>
    <row r="26" spans="1:8" ht="12.75">
      <c r="A26" s="170" t="s">
        <v>128</v>
      </c>
      <c r="B26" s="170"/>
      <c r="C26" s="170"/>
      <c r="D26" s="170"/>
      <c r="E26" s="40">
        <v>1255797</v>
      </c>
      <c r="F26" s="40">
        <v>196212</v>
      </c>
      <c r="G26" s="40">
        <v>710000</v>
      </c>
      <c r="H26" s="41">
        <f t="shared" si="0"/>
        <v>2162009</v>
      </c>
    </row>
    <row r="27" spans="1:8" ht="12.75">
      <c r="A27" s="170" t="s">
        <v>313</v>
      </c>
      <c r="B27" s="170"/>
      <c r="C27" s="170"/>
      <c r="D27" s="170"/>
      <c r="E27" s="40">
        <v>265000</v>
      </c>
      <c r="F27" s="40">
        <v>26400</v>
      </c>
      <c r="G27" s="40">
        <v>156000</v>
      </c>
      <c r="H27" s="41">
        <f t="shared" si="0"/>
        <v>447400</v>
      </c>
    </row>
    <row r="28" spans="1:8" ht="12.75">
      <c r="A28" s="170" t="s">
        <v>315</v>
      </c>
      <c r="B28" s="170"/>
      <c r="C28" s="170"/>
      <c r="D28" s="170"/>
      <c r="E28" s="40">
        <v>600000</v>
      </c>
      <c r="F28" s="40"/>
      <c r="G28" s="40"/>
      <c r="H28" s="41"/>
    </row>
    <row r="29" spans="1:8" ht="12.75">
      <c r="A29" s="170" t="s">
        <v>316</v>
      </c>
      <c r="B29" s="170"/>
      <c r="C29" s="170"/>
      <c r="D29" s="170"/>
      <c r="E29" s="40">
        <v>500000</v>
      </c>
      <c r="F29" s="40"/>
      <c r="G29" s="40"/>
      <c r="H29" s="41"/>
    </row>
    <row r="30" spans="1:8" ht="12.75">
      <c r="A30" s="170" t="s">
        <v>317</v>
      </c>
      <c r="B30" s="170"/>
      <c r="C30" s="170"/>
      <c r="D30" s="170"/>
      <c r="E30" s="40">
        <v>2400000</v>
      </c>
      <c r="F30" s="40"/>
      <c r="G30" s="40"/>
      <c r="H30" s="41"/>
    </row>
    <row r="31" spans="1:8" ht="12.75">
      <c r="A31" s="170" t="s">
        <v>318</v>
      </c>
      <c r="B31" s="170"/>
      <c r="C31" s="170"/>
      <c r="D31" s="170"/>
      <c r="E31" s="40">
        <v>1211580</v>
      </c>
      <c r="F31" s="40"/>
      <c r="G31" s="40"/>
      <c r="H31" s="41"/>
    </row>
    <row r="32" spans="1:8" ht="12.75">
      <c r="A32" s="170" t="s">
        <v>319</v>
      </c>
      <c r="B32" s="170"/>
      <c r="C32" s="170"/>
      <c r="D32" s="170"/>
      <c r="E32" s="40">
        <v>56400</v>
      </c>
      <c r="F32" s="40"/>
      <c r="G32" s="40"/>
      <c r="H32" s="41"/>
    </row>
    <row r="33" spans="1:8" ht="12.75">
      <c r="A33" s="170" t="s">
        <v>320</v>
      </c>
      <c r="B33" s="170"/>
      <c r="C33" s="170"/>
      <c r="D33" s="170"/>
      <c r="E33" s="40">
        <v>3500000</v>
      </c>
      <c r="F33" s="40"/>
      <c r="G33" s="40"/>
      <c r="H33" s="41"/>
    </row>
    <row r="34" spans="1:5" ht="12.75">
      <c r="A34" s="170" t="s">
        <v>260</v>
      </c>
      <c r="B34" s="170"/>
      <c r="C34" s="170"/>
      <c r="D34" s="170"/>
      <c r="E34" s="40">
        <v>3260725</v>
      </c>
    </row>
    <row r="35" spans="1:8" ht="12.75">
      <c r="A35" s="170" t="s">
        <v>321</v>
      </c>
      <c r="B35" s="170"/>
      <c r="C35" s="170"/>
      <c r="D35" s="170"/>
      <c r="E35" s="40">
        <v>2300000</v>
      </c>
      <c r="F35" s="40"/>
      <c r="G35" s="40"/>
      <c r="H35" s="41"/>
    </row>
    <row r="36" spans="1:8" ht="12.75">
      <c r="A36" s="170" t="s">
        <v>322</v>
      </c>
      <c r="B36" s="170"/>
      <c r="C36" s="170"/>
      <c r="D36" s="170"/>
      <c r="E36" s="40">
        <v>626725</v>
      </c>
      <c r="F36" s="40"/>
      <c r="G36" s="40"/>
      <c r="H36" s="41"/>
    </row>
    <row r="37" spans="1:8" ht="12.75">
      <c r="A37" s="170" t="s">
        <v>323</v>
      </c>
      <c r="B37" s="170"/>
      <c r="C37" s="170"/>
      <c r="D37" s="170"/>
      <c r="E37" s="40">
        <v>868000</v>
      </c>
      <c r="F37" s="40"/>
      <c r="G37" s="40"/>
      <c r="H37" s="41"/>
    </row>
    <row r="38" spans="1:8" ht="12.75">
      <c r="A38" s="175" t="s">
        <v>277</v>
      </c>
      <c r="B38" s="175"/>
      <c r="C38" s="175"/>
      <c r="D38" s="175"/>
      <c r="E38" s="40">
        <v>10000000</v>
      </c>
      <c r="F38" s="40"/>
      <c r="H38" s="41">
        <f t="shared" si="0"/>
        <v>10000000</v>
      </c>
    </row>
    <row r="39" spans="1:8" ht="12.75">
      <c r="A39" s="170" t="s">
        <v>129</v>
      </c>
      <c r="B39" s="170"/>
      <c r="C39" s="170"/>
      <c r="D39" s="170"/>
      <c r="E39" s="40">
        <f>SUM(E22:E38)</f>
        <v>33516942</v>
      </c>
      <c r="F39" s="40">
        <f>SUM(F22:F38)</f>
        <v>268394</v>
      </c>
      <c r="G39" s="40">
        <f>SUM(G22:G38)</f>
        <v>925936</v>
      </c>
      <c r="H39" s="41">
        <f t="shared" si="0"/>
        <v>34711272</v>
      </c>
    </row>
    <row r="40" ht="12.75">
      <c r="H40" s="41">
        <f t="shared" si="0"/>
        <v>0</v>
      </c>
    </row>
    <row r="41" spans="1:8" ht="12.75">
      <c r="A41" s="172" t="s">
        <v>130</v>
      </c>
      <c r="B41" s="172"/>
      <c r="C41" s="172"/>
      <c r="D41" s="172"/>
      <c r="E41" s="40"/>
      <c r="F41" s="40"/>
      <c r="H41" s="41">
        <f t="shared" si="0"/>
        <v>0</v>
      </c>
    </row>
    <row r="42" spans="1:8" ht="12.75">
      <c r="A42" s="170" t="s">
        <v>132</v>
      </c>
      <c r="B42" s="170"/>
      <c r="C42" s="170"/>
      <c r="D42" s="170"/>
      <c r="E42" s="40"/>
      <c r="F42" s="40">
        <v>157947</v>
      </c>
      <c r="H42" s="41">
        <f t="shared" si="0"/>
        <v>157947</v>
      </c>
    </row>
    <row r="43" spans="1:8" ht="12.75">
      <c r="A43" s="170" t="s">
        <v>100</v>
      </c>
      <c r="B43" s="170"/>
      <c r="C43" s="170"/>
      <c r="D43" s="170"/>
      <c r="E43" s="40"/>
      <c r="F43" s="40">
        <v>156388</v>
      </c>
      <c r="H43" s="41">
        <f t="shared" si="0"/>
        <v>156388</v>
      </c>
    </row>
    <row r="44" spans="1:8" ht="12.75">
      <c r="A44" s="170" t="s">
        <v>314</v>
      </c>
      <c r="B44" s="170"/>
      <c r="C44" s="170"/>
      <c r="D44" s="170"/>
      <c r="E44" s="40"/>
      <c r="F44" s="40">
        <v>82000</v>
      </c>
      <c r="H44" s="41"/>
    </row>
    <row r="45" spans="1:8" ht="12.75">
      <c r="A45" s="170" t="s">
        <v>393</v>
      </c>
      <c r="B45" s="170"/>
      <c r="C45" s="170"/>
      <c r="D45" s="170"/>
      <c r="E45" s="40">
        <v>228600</v>
      </c>
      <c r="F45" s="40"/>
      <c r="H45" s="41"/>
    </row>
    <row r="46" spans="1:8" ht="12.75">
      <c r="A46" s="170" t="s">
        <v>320</v>
      </c>
      <c r="B46" s="170"/>
      <c r="C46" s="170"/>
      <c r="D46" s="170"/>
      <c r="E46" s="40">
        <v>2200000</v>
      </c>
      <c r="F46" s="40"/>
      <c r="H46" s="41"/>
    </row>
    <row r="47" spans="1:8" ht="12.75">
      <c r="A47" s="170" t="s">
        <v>324</v>
      </c>
      <c r="B47" s="170"/>
      <c r="C47" s="170"/>
      <c r="D47" s="170"/>
      <c r="E47" s="40">
        <v>600000</v>
      </c>
      <c r="F47" s="40"/>
      <c r="H47" s="41"/>
    </row>
    <row r="48" spans="1:8" ht="12.75">
      <c r="A48" s="175" t="s">
        <v>133</v>
      </c>
      <c r="B48" s="170"/>
      <c r="C48" s="170"/>
      <c r="D48" s="170"/>
      <c r="E48" s="85">
        <v>24081917</v>
      </c>
      <c r="G48" s="41"/>
      <c r="H48" s="41">
        <f t="shared" si="0"/>
        <v>24081917</v>
      </c>
    </row>
    <row r="49" spans="1:8" ht="12.75">
      <c r="A49" s="175" t="s">
        <v>129</v>
      </c>
      <c r="B49" s="175"/>
      <c r="C49" s="175"/>
      <c r="D49" s="175"/>
      <c r="E49" s="41">
        <f>SUM(E42:E48)</f>
        <v>27110517</v>
      </c>
      <c r="F49" s="41">
        <f>SUM(F42:F48)</f>
        <v>396335</v>
      </c>
      <c r="G49" s="41">
        <f>SUM(G42:G48)</f>
        <v>0</v>
      </c>
      <c r="H49" s="41">
        <f t="shared" si="0"/>
        <v>27506852</v>
      </c>
    </row>
  </sheetData>
  <sheetProtection/>
  <mergeCells count="41">
    <mergeCell ref="A48:D48"/>
    <mergeCell ref="A15:D15"/>
    <mergeCell ref="A45:D45"/>
    <mergeCell ref="A38:D38"/>
    <mergeCell ref="A49:D49"/>
    <mergeCell ref="A42:D42"/>
    <mergeCell ref="A43:D43"/>
    <mergeCell ref="A17:D17"/>
    <mergeCell ref="A20:D20"/>
    <mergeCell ref="A22:D22"/>
    <mergeCell ref="A23:D23"/>
    <mergeCell ref="A2:D2"/>
    <mergeCell ref="D4:H4"/>
    <mergeCell ref="E5:G5"/>
    <mergeCell ref="G7:H7"/>
    <mergeCell ref="A9:D9"/>
    <mergeCell ref="A24:D24"/>
    <mergeCell ref="A11:D11"/>
    <mergeCell ref="A12:D12"/>
    <mergeCell ref="A13:D13"/>
    <mergeCell ref="A14:D14"/>
    <mergeCell ref="A47:D47"/>
    <mergeCell ref="A27:D27"/>
    <mergeCell ref="A44:D44"/>
    <mergeCell ref="A29:D29"/>
    <mergeCell ref="A30:D30"/>
    <mergeCell ref="A16:D16"/>
    <mergeCell ref="A31:D31"/>
    <mergeCell ref="A32:D32"/>
    <mergeCell ref="A33:D33"/>
    <mergeCell ref="A34:D34"/>
    <mergeCell ref="A28:D28"/>
    <mergeCell ref="A10:D10"/>
    <mergeCell ref="A35:D35"/>
    <mergeCell ref="A36:D36"/>
    <mergeCell ref="A37:D37"/>
    <mergeCell ref="A46:D46"/>
    <mergeCell ref="A25:D25"/>
    <mergeCell ref="A26:D26"/>
    <mergeCell ref="A39:D39"/>
    <mergeCell ref="A41:D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6.7109375" style="0" customWidth="1"/>
    <col min="2" max="2" width="38.140625" style="0" customWidth="1"/>
    <col min="3" max="3" width="10.140625" style="0" customWidth="1"/>
    <col min="4" max="4" width="11.8515625" style="0" customWidth="1"/>
    <col min="5" max="5" width="10.00390625" style="0" customWidth="1"/>
  </cols>
  <sheetData>
    <row r="1" spans="1:2" ht="15" customHeight="1">
      <c r="A1" s="113" t="s">
        <v>400</v>
      </c>
      <c r="B1" s="113"/>
    </row>
    <row r="3" spans="1:2" ht="15" customHeight="1">
      <c r="A3" s="7"/>
      <c r="B3" s="8" t="s">
        <v>5</v>
      </c>
    </row>
    <row r="4" spans="1:4" ht="15" customHeight="1">
      <c r="A4" s="7"/>
      <c r="B4" s="176" t="s">
        <v>325</v>
      </c>
      <c r="C4" s="176"/>
      <c r="D4" s="176"/>
    </row>
    <row r="5" spans="1:4" ht="15" customHeight="1">
      <c r="A5" s="9"/>
      <c r="B5" s="10">
        <v>43100</v>
      </c>
      <c r="C5" s="11"/>
      <c r="D5" s="11"/>
    </row>
    <row r="6" spans="1:4" ht="15" customHeight="1">
      <c r="A6" s="12"/>
      <c r="B6" s="13"/>
      <c r="C6" s="14"/>
      <c r="D6" s="11"/>
    </row>
    <row r="7" spans="1:5" ht="15" customHeight="1">
      <c r="A7" s="15" t="s">
        <v>36</v>
      </c>
      <c r="B7" s="16" t="s">
        <v>26</v>
      </c>
      <c r="C7" s="17" t="s">
        <v>37</v>
      </c>
      <c r="D7" s="17" t="s">
        <v>38</v>
      </c>
      <c r="E7" s="18" t="s">
        <v>39</v>
      </c>
    </row>
    <row r="8" spans="1:5" ht="15" customHeight="1">
      <c r="A8" s="19"/>
      <c r="B8" s="20"/>
      <c r="C8" s="21"/>
      <c r="D8" s="21"/>
      <c r="E8" s="21"/>
    </row>
    <row r="9" spans="1:5" ht="15" customHeight="1">
      <c r="A9" s="22"/>
      <c r="B9" s="23" t="s">
        <v>40</v>
      </c>
      <c r="C9" s="21"/>
      <c r="D9" s="21"/>
      <c r="E9" s="21"/>
    </row>
    <row r="10" spans="1:6" ht="15" customHeight="1">
      <c r="A10" s="22">
        <v>1</v>
      </c>
      <c r="B10" s="24" t="s">
        <v>41</v>
      </c>
      <c r="C10" s="21">
        <v>0</v>
      </c>
      <c r="D10" s="21">
        <v>0</v>
      </c>
      <c r="E10" s="21">
        <v>0</v>
      </c>
      <c r="F10" s="25"/>
    </row>
    <row r="11" spans="1:6" ht="25.5" customHeight="1">
      <c r="A11" s="22">
        <v>2</v>
      </c>
      <c r="B11" s="26" t="s">
        <v>42</v>
      </c>
      <c r="C11" s="21">
        <v>0</v>
      </c>
      <c r="D11" s="21">
        <v>116663</v>
      </c>
      <c r="E11" s="21">
        <v>116663</v>
      </c>
      <c r="F11" s="25"/>
    </row>
    <row r="12" spans="1:6" ht="15" customHeight="1">
      <c r="A12" s="22">
        <v>3</v>
      </c>
      <c r="B12" s="24" t="s">
        <v>43</v>
      </c>
      <c r="C12" s="21">
        <f>SUM(C11)</f>
        <v>0</v>
      </c>
      <c r="D12" s="21">
        <f>SUM(D11)</f>
        <v>116663</v>
      </c>
      <c r="E12" s="21">
        <f>SUM(E11)</f>
        <v>116663</v>
      </c>
      <c r="F12" s="25"/>
    </row>
    <row r="13" spans="1:6" ht="15" customHeight="1">
      <c r="A13" s="22">
        <v>4</v>
      </c>
      <c r="B13" s="24" t="s">
        <v>44</v>
      </c>
      <c r="C13" s="21">
        <v>0</v>
      </c>
      <c r="D13" s="21">
        <v>0</v>
      </c>
      <c r="E13" s="21">
        <v>0</v>
      </c>
      <c r="F13" s="25"/>
    </row>
    <row r="14" spans="1:6" ht="15" customHeight="1">
      <c r="A14" s="22">
        <v>5</v>
      </c>
      <c r="B14" s="26" t="s">
        <v>45</v>
      </c>
      <c r="C14" s="21">
        <v>30000</v>
      </c>
      <c r="D14" s="21">
        <v>30000</v>
      </c>
      <c r="E14" s="21">
        <v>0</v>
      </c>
      <c r="F14" s="25">
        <f>E14/D14</f>
        <v>0</v>
      </c>
    </row>
    <row r="15" spans="1:6" ht="15" customHeight="1">
      <c r="A15" s="22">
        <v>6</v>
      </c>
      <c r="B15" s="24" t="s">
        <v>46</v>
      </c>
      <c r="C15" s="27">
        <v>30000</v>
      </c>
      <c r="D15" s="27">
        <v>30000</v>
      </c>
      <c r="E15" s="21">
        <v>0</v>
      </c>
      <c r="F15" s="25">
        <f>E15/D15</f>
        <v>0</v>
      </c>
    </row>
    <row r="16" spans="1:6" ht="15" customHeight="1">
      <c r="A16" s="22">
        <v>7</v>
      </c>
      <c r="B16" s="26" t="s">
        <v>47</v>
      </c>
      <c r="C16" s="21">
        <v>0</v>
      </c>
      <c r="D16" s="21">
        <v>0</v>
      </c>
      <c r="E16" s="21">
        <v>0</v>
      </c>
      <c r="F16" s="25"/>
    </row>
    <row r="17" spans="1:6" ht="15" customHeight="1">
      <c r="A17" s="22">
        <v>8</v>
      </c>
      <c r="B17" s="26" t="s">
        <v>48</v>
      </c>
      <c r="C17" s="21">
        <v>130000</v>
      </c>
      <c r="D17" s="21">
        <v>130000</v>
      </c>
      <c r="E17" s="21">
        <v>177375</v>
      </c>
      <c r="F17" s="25">
        <f>E17/D17</f>
        <v>1.364423076923077</v>
      </c>
    </row>
    <row r="18" spans="1:6" ht="39.75" customHeight="1">
      <c r="A18" s="22">
        <v>9</v>
      </c>
      <c r="B18" s="26" t="s">
        <v>49</v>
      </c>
      <c r="C18" s="21">
        <v>200000</v>
      </c>
      <c r="D18" s="21">
        <v>200000</v>
      </c>
      <c r="E18" s="21">
        <v>324922</v>
      </c>
      <c r="F18" s="25">
        <f>E18/D18</f>
        <v>1.62461</v>
      </c>
    </row>
    <row r="19" spans="1:6" ht="18" customHeight="1">
      <c r="A19" s="22">
        <v>10</v>
      </c>
      <c r="B19" s="26" t="s">
        <v>161</v>
      </c>
      <c r="C19" s="21">
        <v>0</v>
      </c>
      <c r="D19" s="21">
        <v>0</v>
      </c>
      <c r="E19" s="21">
        <v>0</v>
      </c>
      <c r="F19" s="25"/>
    </row>
    <row r="20" spans="1:6" ht="30.75" customHeight="1">
      <c r="A20" s="22">
        <v>11</v>
      </c>
      <c r="B20" s="26" t="s">
        <v>50</v>
      </c>
      <c r="C20" s="21">
        <v>0</v>
      </c>
      <c r="D20" s="21">
        <v>0</v>
      </c>
      <c r="E20" s="21">
        <v>0</v>
      </c>
      <c r="F20" s="25"/>
    </row>
    <row r="21" spans="1:6" ht="24.75" customHeight="1">
      <c r="A21" s="22">
        <v>12</v>
      </c>
      <c r="B21" s="26" t="s">
        <v>51</v>
      </c>
      <c r="C21" s="21">
        <v>50000</v>
      </c>
      <c r="D21" s="21">
        <v>50000</v>
      </c>
      <c r="E21" s="21">
        <v>46923</v>
      </c>
      <c r="F21" s="25">
        <f>E21/D21</f>
        <v>0.93846</v>
      </c>
    </row>
    <row r="22" spans="1:6" ht="15" customHeight="1">
      <c r="A22" s="22">
        <v>13</v>
      </c>
      <c r="B22" s="26" t="s">
        <v>52</v>
      </c>
      <c r="C22" s="21">
        <v>0</v>
      </c>
      <c r="D22" s="21">
        <v>67000</v>
      </c>
      <c r="E22" s="21">
        <v>67000</v>
      </c>
      <c r="F22" s="25">
        <f>E22/D22</f>
        <v>1</v>
      </c>
    </row>
    <row r="23" spans="1:6" ht="27.75" customHeight="1">
      <c r="A23" s="22">
        <v>14</v>
      </c>
      <c r="B23" s="26" t="s">
        <v>53</v>
      </c>
      <c r="C23" s="21">
        <v>0</v>
      </c>
      <c r="D23" s="21">
        <v>0</v>
      </c>
      <c r="E23" s="21">
        <v>0</v>
      </c>
      <c r="F23" s="25"/>
    </row>
    <row r="24" spans="1:6" ht="15.75" customHeight="1">
      <c r="A24" s="22">
        <v>15</v>
      </c>
      <c r="B24" s="26" t="s">
        <v>54</v>
      </c>
      <c r="C24" s="21">
        <v>0</v>
      </c>
      <c r="D24" s="21">
        <v>0</v>
      </c>
      <c r="E24" s="21">
        <v>19152</v>
      </c>
      <c r="F24" s="25"/>
    </row>
    <row r="25" spans="1:6" ht="15" customHeight="1">
      <c r="A25" s="22">
        <v>16</v>
      </c>
      <c r="B25" s="24" t="s">
        <v>55</v>
      </c>
      <c r="C25" s="27">
        <f>C16+C17+C18+C19+C20+C21+C22+C23+C24</f>
        <v>380000</v>
      </c>
      <c r="D25" s="27">
        <f>D16+D17+D18+D19+D20+D21+D22+D23+D24</f>
        <v>447000</v>
      </c>
      <c r="E25" s="27">
        <f>E16+E17+E18+E19+E20+E21+E22+E23+E24</f>
        <v>635372</v>
      </c>
      <c r="F25" s="25">
        <f>E25/D25</f>
        <v>1.421413870246085</v>
      </c>
    </row>
    <row r="26" spans="1:6" ht="29.25" customHeight="1">
      <c r="A26" s="22">
        <v>17</v>
      </c>
      <c r="B26" s="26" t="s">
        <v>56</v>
      </c>
      <c r="C26" s="21">
        <v>0</v>
      </c>
      <c r="D26" s="21">
        <v>0</v>
      </c>
      <c r="E26" s="21">
        <v>0</v>
      </c>
      <c r="F26" s="25"/>
    </row>
    <row r="27" spans="1:6" ht="15" customHeight="1">
      <c r="A27" s="22">
        <v>18</v>
      </c>
      <c r="B27" s="24" t="s">
        <v>57</v>
      </c>
      <c r="C27" s="21">
        <v>0</v>
      </c>
      <c r="D27" s="21">
        <v>0</v>
      </c>
      <c r="E27" s="21">
        <v>0</v>
      </c>
      <c r="F27" s="25"/>
    </row>
    <row r="28" spans="1:6" ht="15" customHeight="1">
      <c r="A28" s="22">
        <v>19</v>
      </c>
      <c r="B28" s="26" t="s">
        <v>164</v>
      </c>
      <c r="C28" s="21">
        <v>0</v>
      </c>
      <c r="D28" s="21">
        <v>0</v>
      </c>
      <c r="E28" s="21">
        <v>0</v>
      </c>
      <c r="F28" s="25"/>
    </row>
    <row r="29" spans="1:6" ht="15" customHeight="1">
      <c r="A29" s="22">
        <v>20</v>
      </c>
      <c r="B29" s="24" t="s">
        <v>58</v>
      </c>
      <c r="C29" s="21">
        <v>0</v>
      </c>
      <c r="D29" s="21">
        <v>0</v>
      </c>
      <c r="E29" s="21">
        <v>0</v>
      </c>
      <c r="F29" s="25"/>
    </row>
    <row r="30" spans="1:6" ht="15" customHeight="1">
      <c r="A30" s="22">
        <v>21</v>
      </c>
      <c r="B30" s="28" t="s">
        <v>59</v>
      </c>
      <c r="C30" s="29">
        <f>C15+C25+C27+C29+C12</f>
        <v>410000</v>
      </c>
      <c r="D30" s="29">
        <f>D15+D25+D27+D29+D12</f>
        <v>593663</v>
      </c>
      <c r="E30" s="29">
        <f>E15+E25+E27+E29+E12</f>
        <v>752035</v>
      </c>
      <c r="F30" s="25">
        <f>E30/D30</f>
        <v>1.2667708784276601</v>
      </c>
    </row>
    <row r="31" spans="1:6" ht="27.75" customHeight="1">
      <c r="A31" s="22">
        <v>22</v>
      </c>
      <c r="B31" s="26" t="s">
        <v>60</v>
      </c>
      <c r="C31" s="21">
        <v>0</v>
      </c>
      <c r="D31" s="21">
        <v>0</v>
      </c>
      <c r="E31" s="21">
        <v>0</v>
      </c>
      <c r="F31" s="25"/>
    </row>
    <row r="32" spans="1:6" ht="15" customHeight="1">
      <c r="A32" s="22">
        <v>23</v>
      </c>
      <c r="B32" s="26" t="s">
        <v>61</v>
      </c>
      <c r="C32" s="21">
        <v>0</v>
      </c>
      <c r="D32" s="21">
        <v>219654</v>
      </c>
      <c r="E32" s="21">
        <v>219654</v>
      </c>
      <c r="F32" s="25">
        <f>E32/D32</f>
        <v>1</v>
      </c>
    </row>
    <row r="33" spans="1:6" ht="15" customHeight="1">
      <c r="A33" s="22">
        <v>24</v>
      </c>
      <c r="B33" s="26" t="s">
        <v>62</v>
      </c>
      <c r="C33" s="21">
        <v>41605000</v>
      </c>
      <c r="D33" s="21">
        <v>42087685</v>
      </c>
      <c r="E33" s="21">
        <v>40027694</v>
      </c>
      <c r="F33" s="25">
        <f>E33/D33</f>
        <v>0.951054780038389</v>
      </c>
    </row>
    <row r="34" spans="1:6" ht="15" customHeight="1">
      <c r="A34" s="22">
        <v>25</v>
      </c>
      <c r="B34" s="28" t="s">
        <v>63</v>
      </c>
      <c r="C34" s="30">
        <f>C31+C32+C33</f>
        <v>41605000</v>
      </c>
      <c r="D34" s="30">
        <f>D31+D32+D33</f>
        <v>42307339</v>
      </c>
      <c r="E34" s="30">
        <f>E31+E32+E33</f>
        <v>40247348</v>
      </c>
      <c r="F34" s="25">
        <f>E34/D34</f>
        <v>0.9513088970213891</v>
      </c>
    </row>
    <row r="35" spans="1:6" ht="15" customHeight="1">
      <c r="A35" s="22"/>
      <c r="B35" s="28"/>
      <c r="C35" s="21"/>
      <c r="D35" s="21"/>
      <c r="E35" s="21"/>
      <c r="F35" s="25"/>
    </row>
    <row r="36" spans="1:6" ht="15" customHeight="1">
      <c r="A36" s="22">
        <v>27</v>
      </c>
      <c r="B36" s="23" t="s">
        <v>64</v>
      </c>
      <c r="C36" s="31">
        <f>C30+C34</f>
        <v>42015000</v>
      </c>
      <c r="D36" s="31">
        <f>D30+D34</f>
        <v>42901002</v>
      </c>
      <c r="E36" s="31">
        <f>E30+E34</f>
        <v>40999383</v>
      </c>
      <c r="F36" s="25">
        <f>E36/D36</f>
        <v>0.9556742520839023</v>
      </c>
    </row>
    <row r="37" spans="1:6" ht="15" customHeight="1">
      <c r="A37" s="32"/>
      <c r="B37" s="23"/>
      <c r="C37" s="21"/>
      <c r="D37" s="21"/>
      <c r="E37" s="21"/>
      <c r="F37" s="25"/>
    </row>
    <row r="38" spans="1:6" ht="15" customHeight="1">
      <c r="A38" s="33"/>
      <c r="B38" s="34" t="s">
        <v>65</v>
      </c>
      <c r="C38" s="21"/>
      <c r="D38" s="21"/>
      <c r="E38" s="21"/>
      <c r="F38" s="25"/>
    </row>
    <row r="39" spans="1:6" ht="15" customHeight="1">
      <c r="A39" s="35" t="s">
        <v>66</v>
      </c>
      <c r="B39" s="34" t="s">
        <v>67</v>
      </c>
      <c r="C39" s="34">
        <f>SUM(C40:C43)</f>
        <v>41685000</v>
      </c>
      <c r="D39" s="34">
        <f>SUM(D40:D43)</f>
        <v>42441002</v>
      </c>
      <c r="E39" s="34">
        <f>SUM(E40:E43)</f>
        <v>39964614</v>
      </c>
      <c r="F39" s="25">
        <f>E39/D39</f>
        <v>0.9416510477297402</v>
      </c>
    </row>
    <row r="40" spans="1:6" ht="15" customHeight="1">
      <c r="A40" s="33"/>
      <c r="B40" s="21" t="s">
        <v>68</v>
      </c>
      <c r="C40" s="21">
        <v>27020000</v>
      </c>
      <c r="D40" s="21">
        <v>27089625</v>
      </c>
      <c r="E40" s="21">
        <v>26713931</v>
      </c>
      <c r="F40" s="25">
        <f>E40/D40</f>
        <v>0.9861314433108617</v>
      </c>
    </row>
    <row r="41" spans="1:6" ht="15" customHeight="1">
      <c r="A41" s="33"/>
      <c r="B41" s="21" t="s">
        <v>69</v>
      </c>
      <c r="C41" s="21">
        <v>5590000</v>
      </c>
      <c r="D41" s="21">
        <v>6111723</v>
      </c>
      <c r="E41" s="21">
        <v>6029155</v>
      </c>
      <c r="F41" s="25">
        <f>E41/D41</f>
        <v>0.9864902254241562</v>
      </c>
    </row>
    <row r="42" spans="1:6" ht="15" customHeight="1">
      <c r="A42" s="33"/>
      <c r="B42" s="21" t="s">
        <v>70</v>
      </c>
      <c r="C42" s="21">
        <v>9075000</v>
      </c>
      <c r="D42" s="21">
        <v>9239654</v>
      </c>
      <c r="E42" s="21">
        <v>7221528</v>
      </c>
      <c r="F42" s="25">
        <f>E42/D42</f>
        <v>0.7815799163042253</v>
      </c>
    </row>
    <row r="43" spans="1:6" ht="15" customHeight="1">
      <c r="A43" s="33"/>
      <c r="B43" s="21" t="s">
        <v>71</v>
      </c>
      <c r="C43" s="21">
        <v>0</v>
      </c>
      <c r="D43" s="21">
        <v>0</v>
      </c>
      <c r="E43" s="21">
        <v>0</v>
      </c>
      <c r="F43" s="25"/>
    </row>
    <row r="44" spans="1:6" ht="15" customHeight="1">
      <c r="A44" s="33"/>
      <c r="B44" s="21" t="s">
        <v>72</v>
      </c>
      <c r="C44" s="21">
        <v>0</v>
      </c>
      <c r="D44" s="21">
        <v>0</v>
      </c>
      <c r="E44" s="21">
        <v>0</v>
      </c>
      <c r="F44" s="25"/>
    </row>
    <row r="45" spans="1:6" ht="15" customHeight="1">
      <c r="A45" s="33"/>
      <c r="B45" s="21"/>
      <c r="C45" s="21"/>
      <c r="D45" s="21"/>
      <c r="E45" s="21"/>
      <c r="F45" s="25"/>
    </row>
    <row r="46" spans="1:6" ht="15" customHeight="1">
      <c r="A46" s="35" t="s">
        <v>73</v>
      </c>
      <c r="B46" s="34" t="s">
        <v>74</v>
      </c>
      <c r="C46" s="34">
        <f>SUM(C47:C48)</f>
        <v>330000</v>
      </c>
      <c r="D46" s="34">
        <f>SUM(D47:D48)</f>
        <v>460000</v>
      </c>
      <c r="E46" s="34">
        <f>SUM(E47:E48)</f>
        <v>370040</v>
      </c>
      <c r="F46" s="25">
        <f>E46/D46</f>
        <v>0.8044347826086956</v>
      </c>
    </row>
    <row r="47" spans="1:6" ht="15" customHeight="1">
      <c r="A47" s="33"/>
      <c r="B47" s="21" t="s">
        <v>75</v>
      </c>
      <c r="C47" s="21">
        <v>330000</v>
      </c>
      <c r="D47" s="21">
        <v>460000</v>
      </c>
      <c r="E47" s="21">
        <v>370040</v>
      </c>
      <c r="F47" s="25">
        <f>E47/D47</f>
        <v>0.8044347826086956</v>
      </c>
    </row>
    <row r="48" spans="1:6" ht="15" customHeight="1">
      <c r="A48" s="33"/>
      <c r="B48" s="21" t="s">
        <v>76</v>
      </c>
      <c r="C48" s="21">
        <v>0</v>
      </c>
      <c r="D48" s="21">
        <v>0</v>
      </c>
      <c r="E48" s="21">
        <v>0</v>
      </c>
      <c r="F48" s="25"/>
    </row>
    <row r="49" spans="1:6" ht="15" customHeight="1">
      <c r="A49" s="33"/>
      <c r="B49" s="21"/>
      <c r="C49" s="21"/>
      <c r="D49" s="21"/>
      <c r="E49" s="21"/>
      <c r="F49" s="25"/>
    </row>
    <row r="50" spans="1:6" ht="15" customHeight="1">
      <c r="A50" s="35" t="s">
        <v>77</v>
      </c>
      <c r="B50" s="34" t="s">
        <v>78</v>
      </c>
      <c r="C50" s="21">
        <v>0</v>
      </c>
      <c r="D50" s="21">
        <v>0</v>
      </c>
      <c r="E50" s="21">
        <v>0</v>
      </c>
      <c r="F50" s="25"/>
    </row>
    <row r="51" spans="1:6" ht="15" customHeight="1">
      <c r="A51" s="33"/>
      <c r="B51" s="21"/>
      <c r="C51" s="21"/>
      <c r="D51" s="21"/>
      <c r="E51" s="21"/>
      <c r="F51" s="25"/>
    </row>
    <row r="52" spans="1:6" ht="15" customHeight="1">
      <c r="A52" s="35" t="s">
        <v>79</v>
      </c>
      <c r="B52" s="34" t="s">
        <v>204</v>
      </c>
      <c r="C52" s="21">
        <v>0</v>
      </c>
      <c r="D52" s="21">
        <v>0</v>
      </c>
      <c r="E52" s="21">
        <v>0</v>
      </c>
      <c r="F52" s="25"/>
    </row>
    <row r="53" spans="1:6" ht="15" customHeight="1">
      <c r="A53" s="33"/>
      <c r="B53" s="21" t="s">
        <v>80</v>
      </c>
      <c r="C53" s="21"/>
      <c r="D53" s="21"/>
      <c r="E53" s="21"/>
      <c r="F53" s="25"/>
    </row>
    <row r="54" spans="1:6" ht="15" customHeight="1">
      <c r="A54" s="33"/>
      <c r="B54" s="21" t="s">
        <v>81</v>
      </c>
      <c r="C54" s="21"/>
      <c r="D54" s="21"/>
      <c r="E54" s="21"/>
      <c r="F54" s="25"/>
    </row>
    <row r="55" spans="1:6" ht="15" customHeight="1">
      <c r="A55" s="33"/>
      <c r="B55" s="21"/>
      <c r="C55" s="21"/>
      <c r="D55" s="21"/>
      <c r="E55" s="21"/>
      <c r="F55" s="25"/>
    </row>
    <row r="56" spans="1:6" ht="15" customHeight="1">
      <c r="A56" s="35" t="s">
        <v>82</v>
      </c>
      <c r="B56" s="34" t="s">
        <v>83</v>
      </c>
      <c r="C56" s="21">
        <v>0</v>
      </c>
      <c r="D56" s="21">
        <v>0</v>
      </c>
      <c r="E56" s="21">
        <v>0</v>
      </c>
      <c r="F56" s="25"/>
    </row>
    <row r="57" spans="1:6" ht="15" customHeight="1">
      <c r="A57" s="35"/>
      <c r="B57" s="20" t="s">
        <v>84</v>
      </c>
      <c r="C57" s="21"/>
      <c r="D57" s="21"/>
      <c r="E57" s="21"/>
      <c r="F57" s="25"/>
    </row>
    <row r="58" spans="1:6" ht="15" customHeight="1">
      <c r="A58" s="33"/>
      <c r="B58" s="21"/>
      <c r="C58" s="21"/>
      <c r="D58" s="21"/>
      <c r="E58" s="21"/>
      <c r="F58" s="25"/>
    </row>
    <row r="59" spans="1:6" ht="15" customHeight="1">
      <c r="A59" s="35" t="s">
        <v>85</v>
      </c>
      <c r="B59" s="34" t="s">
        <v>86</v>
      </c>
      <c r="C59" s="34">
        <f>C39+C46+C50+C52+C56</f>
        <v>42015000</v>
      </c>
      <c r="D59" s="34">
        <f>D39+D46+D50+D52+D56</f>
        <v>42901002</v>
      </c>
      <c r="E59" s="34">
        <f>E39+E46+E50+E52+E56</f>
        <v>40334654</v>
      </c>
      <c r="F59" s="25">
        <f>E59/D59</f>
        <v>0.9401797654982511</v>
      </c>
    </row>
  </sheetData>
  <sheetProtection/>
  <mergeCells count="2">
    <mergeCell ref="A1:B1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8">
      <selection activeCell="A1" sqref="A1:B1"/>
    </sheetView>
  </sheetViews>
  <sheetFormatPr defaultColWidth="9.140625" defaultRowHeight="15" customHeight="1"/>
  <cols>
    <col min="1" max="1" width="7.140625" style="0" customWidth="1"/>
    <col min="2" max="2" width="41.421875" style="0" customWidth="1"/>
    <col min="4" max="4" width="10.00390625" style="0" customWidth="1"/>
    <col min="5" max="5" width="10.421875" style="0" customWidth="1"/>
    <col min="6" max="6" width="0.85546875" style="0" customWidth="1"/>
    <col min="7" max="7" width="7.28125" style="0" customWidth="1"/>
  </cols>
  <sheetData>
    <row r="1" spans="1:2" ht="15" customHeight="1">
      <c r="A1" s="113" t="s">
        <v>401</v>
      </c>
      <c r="B1" s="113"/>
    </row>
    <row r="3" spans="1:4" ht="15" customHeight="1">
      <c r="A3" s="7"/>
      <c r="B3" s="8" t="s">
        <v>17</v>
      </c>
      <c r="C3" s="11"/>
      <c r="D3" s="11"/>
    </row>
    <row r="4" spans="1:4" ht="15" customHeight="1">
      <c r="A4" s="7"/>
      <c r="B4" s="89" t="s">
        <v>326</v>
      </c>
      <c r="C4" s="11"/>
      <c r="D4" s="11"/>
    </row>
    <row r="5" spans="1:4" ht="15" customHeight="1">
      <c r="A5" s="9"/>
      <c r="B5" s="10">
        <v>43100</v>
      </c>
      <c r="C5" s="11"/>
      <c r="D5" s="11"/>
    </row>
    <row r="6" spans="1:4" ht="15" customHeight="1">
      <c r="A6" s="9"/>
      <c r="B6" s="42"/>
      <c r="C6" s="11"/>
      <c r="D6" s="11"/>
    </row>
    <row r="7" spans="1:6" ht="15" customHeight="1">
      <c r="A7" s="16" t="s">
        <v>36</v>
      </c>
      <c r="B7" s="16" t="s">
        <v>26</v>
      </c>
      <c r="C7" s="17" t="s">
        <v>37</v>
      </c>
      <c r="D7" s="17" t="s">
        <v>38</v>
      </c>
      <c r="E7" s="18" t="s">
        <v>39</v>
      </c>
      <c r="F7" s="109"/>
    </row>
    <row r="8" spans="1:6" ht="15" customHeight="1">
      <c r="A8" s="43"/>
      <c r="B8" s="44"/>
      <c r="C8" s="45"/>
      <c r="D8" s="45"/>
      <c r="E8" s="21"/>
      <c r="F8" s="11"/>
    </row>
    <row r="9" spans="1:6" ht="15" customHeight="1">
      <c r="A9" s="26"/>
      <c r="B9" s="23" t="s">
        <v>40</v>
      </c>
      <c r="C9" s="21"/>
      <c r="D9" s="21"/>
      <c r="E9" s="21"/>
      <c r="F9" s="11"/>
    </row>
    <row r="10" spans="1:6" ht="15" customHeight="1">
      <c r="A10" s="26">
        <v>1</v>
      </c>
      <c r="B10" s="24" t="s">
        <v>41</v>
      </c>
      <c r="C10" s="21">
        <v>0</v>
      </c>
      <c r="D10" s="21">
        <v>0</v>
      </c>
      <c r="E10" s="21">
        <v>0</v>
      </c>
      <c r="F10" s="11"/>
    </row>
    <row r="11" spans="1:6" ht="23.25" customHeight="1">
      <c r="A11" s="26">
        <v>2</v>
      </c>
      <c r="B11" s="26" t="s">
        <v>160</v>
      </c>
      <c r="C11" s="21">
        <v>0</v>
      </c>
      <c r="D11" s="21">
        <v>0</v>
      </c>
      <c r="E11" s="21">
        <v>0</v>
      </c>
      <c r="F11" s="11"/>
    </row>
    <row r="12" spans="1:6" ht="15" customHeight="1">
      <c r="A12" s="26">
        <v>3</v>
      </c>
      <c r="B12" s="24" t="s">
        <v>43</v>
      </c>
      <c r="C12" s="21">
        <v>0</v>
      </c>
      <c r="D12" s="21">
        <v>0</v>
      </c>
      <c r="E12" s="21">
        <v>0</v>
      </c>
      <c r="F12" s="11"/>
    </row>
    <row r="13" spans="1:6" ht="15" customHeight="1">
      <c r="A13" s="26">
        <v>4</v>
      </c>
      <c r="B13" s="24" t="s">
        <v>46</v>
      </c>
      <c r="C13" s="21">
        <v>0</v>
      </c>
      <c r="D13" s="21">
        <v>0</v>
      </c>
      <c r="E13" s="21">
        <v>0</v>
      </c>
      <c r="F13" s="11"/>
    </row>
    <row r="14" spans="1:6" ht="15" customHeight="1">
      <c r="A14" s="26">
        <v>5</v>
      </c>
      <c r="B14" s="26" t="s">
        <v>47</v>
      </c>
      <c r="C14" s="21">
        <v>0</v>
      </c>
      <c r="D14" s="21">
        <v>0</v>
      </c>
      <c r="E14" s="21">
        <v>0</v>
      </c>
      <c r="F14" s="11"/>
    </row>
    <row r="15" spans="1:6" ht="15" customHeight="1">
      <c r="A15" s="26">
        <v>6</v>
      </c>
      <c r="B15" s="26" t="s">
        <v>48</v>
      </c>
      <c r="C15" s="21">
        <v>0</v>
      </c>
      <c r="D15" s="21">
        <v>0</v>
      </c>
      <c r="E15" s="21">
        <v>0</v>
      </c>
      <c r="F15" s="11"/>
    </row>
    <row r="16" spans="1:6" ht="28.5" customHeight="1">
      <c r="A16" s="26">
        <v>7</v>
      </c>
      <c r="B16" s="26" t="s">
        <v>49</v>
      </c>
      <c r="C16" s="21">
        <v>0</v>
      </c>
      <c r="D16" s="21">
        <v>0</v>
      </c>
      <c r="E16" s="21">
        <v>0</v>
      </c>
      <c r="F16" s="11"/>
    </row>
    <row r="17" spans="1:6" ht="15" customHeight="1">
      <c r="A17" s="26">
        <v>8</v>
      </c>
      <c r="B17" s="26" t="s">
        <v>161</v>
      </c>
      <c r="C17" s="21">
        <v>0</v>
      </c>
      <c r="D17" s="21">
        <v>0</v>
      </c>
      <c r="E17" s="21">
        <v>0</v>
      </c>
      <c r="F17" s="11"/>
    </row>
    <row r="18" spans="1:7" ht="27.75" customHeight="1">
      <c r="A18" s="26">
        <v>9</v>
      </c>
      <c r="B18" s="26" t="s">
        <v>50</v>
      </c>
      <c r="C18" s="21">
        <v>2550000</v>
      </c>
      <c r="D18" s="21">
        <v>2550000</v>
      </c>
      <c r="E18" s="21">
        <v>3155311</v>
      </c>
      <c r="F18" s="11"/>
      <c r="G18" s="25">
        <f aca="true" t="shared" si="0" ref="G18:G24">E18/D18</f>
        <v>1.237376862745098</v>
      </c>
    </row>
    <row r="19" spans="1:7" ht="28.5" customHeight="1">
      <c r="A19" s="26">
        <v>10</v>
      </c>
      <c r="B19" s="26" t="s">
        <v>169</v>
      </c>
      <c r="C19" s="21">
        <v>825000</v>
      </c>
      <c r="D19" s="21">
        <v>825000</v>
      </c>
      <c r="E19" s="21">
        <v>1077758</v>
      </c>
      <c r="F19" s="11"/>
      <c r="G19" s="25">
        <f t="shared" si="0"/>
        <v>1.3063733333333334</v>
      </c>
    </row>
    <row r="20" spans="1:7" ht="15" customHeight="1">
      <c r="A20" s="26">
        <v>11</v>
      </c>
      <c r="B20" s="26" t="s">
        <v>162</v>
      </c>
      <c r="C20" s="21">
        <v>0</v>
      </c>
      <c r="D20" s="21">
        <v>824000</v>
      </c>
      <c r="E20" s="21">
        <v>824000</v>
      </c>
      <c r="F20" s="11"/>
      <c r="G20" s="25">
        <f t="shared" si="0"/>
        <v>1</v>
      </c>
    </row>
    <row r="21" spans="1:7" ht="27" customHeight="1">
      <c r="A21" s="26">
        <v>12</v>
      </c>
      <c r="B21" s="26" t="s">
        <v>170</v>
      </c>
      <c r="C21" s="21">
        <v>500000</v>
      </c>
      <c r="D21" s="21">
        <v>500000</v>
      </c>
      <c r="E21" s="21">
        <v>876814</v>
      </c>
      <c r="F21" s="11"/>
      <c r="G21" s="25">
        <f t="shared" si="0"/>
        <v>1.753628</v>
      </c>
    </row>
    <row r="22" spans="1:7" ht="15" customHeight="1">
      <c r="A22" s="26">
        <v>13</v>
      </c>
      <c r="B22" s="24" t="s">
        <v>55</v>
      </c>
      <c r="C22" s="46">
        <f>SUM(C14:C21)</f>
        <v>3875000</v>
      </c>
      <c r="D22" s="46">
        <f>SUM(D14:D21)</f>
        <v>4699000</v>
      </c>
      <c r="E22" s="46">
        <f>SUM(E14:E21)</f>
        <v>5933883</v>
      </c>
      <c r="F22" s="110"/>
      <c r="G22" s="25">
        <f t="shared" si="0"/>
        <v>1.2627969780804427</v>
      </c>
    </row>
    <row r="23" spans="1:7" ht="15" customHeight="1">
      <c r="A23" s="26">
        <v>14</v>
      </c>
      <c r="B23" s="26" t="s">
        <v>163</v>
      </c>
      <c r="C23" s="21">
        <v>0</v>
      </c>
      <c r="D23" s="21">
        <v>50000</v>
      </c>
      <c r="E23" s="21">
        <v>50000</v>
      </c>
      <c r="F23" s="11"/>
      <c r="G23" s="25">
        <f t="shared" si="0"/>
        <v>1</v>
      </c>
    </row>
    <row r="24" spans="1:7" ht="15" customHeight="1">
      <c r="A24" s="26">
        <v>15</v>
      </c>
      <c r="B24" s="24" t="s">
        <v>57</v>
      </c>
      <c r="C24" s="21">
        <f>C23</f>
        <v>0</v>
      </c>
      <c r="D24" s="21">
        <f>D23</f>
        <v>50000</v>
      </c>
      <c r="E24" s="21">
        <f>E23</f>
        <v>50000</v>
      </c>
      <c r="F24" s="11"/>
      <c r="G24" s="25">
        <f t="shared" si="0"/>
        <v>1</v>
      </c>
    </row>
    <row r="25" spans="1:7" ht="15" customHeight="1">
      <c r="A25" s="26">
        <v>16</v>
      </c>
      <c r="B25" s="26" t="s">
        <v>164</v>
      </c>
      <c r="C25" s="21">
        <v>0</v>
      </c>
      <c r="D25" s="21">
        <v>0</v>
      </c>
      <c r="E25" s="21">
        <v>0</v>
      </c>
      <c r="F25" s="11"/>
      <c r="G25" s="25"/>
    </row>
    <row r="26" spans="1:7" ht="15" customHeight="1">
      <c r="A26" s="26">
        <v>17</v>
      </c>
      <c r="B26" s="24" t="s">
        <v>58</v>
      </c>
      <c r="C26" s="21">
        <v>0</v>
      </c>
      <c r="D26" s="21">
        <v>0</v>
      </c>
      <c r="E26" s="21">
        <v>0</v>
      </c>
      <c r="F26" s="11"/>
      <c r="G26" s="25"/>
    </row>
    <row r="27" spans="1:7" ht="15" customHeight="1">
      <c r="A27" s="26">
        <v>18</v>
      </c>
      <c r="B27" s="28" t="s">
        <v>59</v>
      </c>
      <c r="C27" s="30">
        <f>C12+C13+C22+C24+C26</f>
        <v>3875000</v>
      </c>
      <c r="D27" s="30">
        <f>D12+D13+D22+D24+D26</f>
        <v>4749000</v>
      </c>
      <c r="E27" s="30">
        <f>E12+E13+E22+E24+E26</f>
        <v>5983883</v>
      </c>
      <c r="F27" s="111"/>
      <c r="G27" s="25">
        <f>E27/D27</f>
        <v>1.2600301116024426</v>
      </c>
    </row>
    <row r="28" spans="1:7" ht="24.75" customHeight="1">
      <c r="A28" s="26">
        <v>19</v>
      </c>
      <c r="B28" s="26" t="s">
        <v>60</v>
      </c>
      <c r="C28" s="21">
        <v>0</v>
      </c>
      <c r="D28" s="21">
        <v>0</v>
      </c>
      <c r="E28" s="21">
        <v>0</v>
      </c>
      <c r="F28" s="11"/>
      <c r="G28" s="25"/>
    </row>
    <row r="29" spans="1:7" ht="15" customHeight="1">
      <c r="A29" s="26">
        <v>20</v>
      </c>
      <c r="B29" s="26" t="s">
        <v>61</v>
      </c>
      <c r="C29" s="21">
        <v>0</v>
      </c>
      <c r="D29" s="21">
        <v>259991</v>
      </c>
      <c r="E29" s="21">
        <v>259991</v>
      </c>
      <c r="F29" s="11"/>
      <c r="G29" s="25">
        <f>E29/D29</f>
        <v>1</v>
      </c>
    </row>
    <row r="30" spans="1:7" ht="15" customHeight="1">
      <c r="A30" s="26">
        <v>21</v>
      </c>
      <c r="B30" s="26" t="s">
        <v>62</v>
      </c>
      <c r="C30" s="21">
        <v>67721000</v>
      </c>
      <c r="D30" s="21">
        <v>67985177</v>
      </c>
      <c r="E30" s="21">
        <v>62123723</v>
      </c>
      <c r="F30" s="11"/>
      <c r="G30" s="25">
        <f>E30/D30</f>
        <v>0.9137833530976907</v>
      </c>
    </row>
    <row r="31" spans="1:7" ht="15" customHeight="1">
      <c r="A31" s="26">
        <v>22</v>
      </c>
      <c r="B31" s="28" t="s">
        <v>63</v>
      </c>
      <c r="C31" s="30">
        <f>SUM(C28+C29+C30)</f>
        <v>67721000</v>
      </c>
      <c r="D31" s="30">
        <f>SUM(D28+D29+D30)</f>
        <v>68245168</v>
      </c>
      <c r="E31" s="30">
        <f>SUM(E28+E29+E30)</f>
        <v>62383714</v>
      </c>
      <c r="F31" s="111"/>
      <c r="G31" s="25">
        <f>E31/D31</f>
        <v>0.9141118093518357</v>
      </c>
    </row>
    <row r="32" spans="1:7" ht="15" customHeight="1">
      <c r="A32" s="26"/>
      <c r="B32" s="28"/>
      <c r="C32" s="21"/>
      <c r="D32" s="21"/>
      <c r="E32" s="21"/>
      <c r="F32" s="11"/>
      <c r="G32" s="25"/>
    </row>
    <row r="33" spans="1:7" ht="15" customHeight="1">
      <c r="A33" s="26">
        <v>24</v>
      </c>
      <c r="B33" s="23" t="s">
        <v>64</v>
      </c>
      <c r="C33" s="31">
        <f>C27+C31</f>
        <v>71596000</v>
      </c>
      <c r="D33" s="31">
        <f>D27+D31</f>
        <v>72994168</v>
      </c>
      <c r="E33" s="31">
        <f>E27+E31</f>
        <v>68367597</v>
      </c>
      <c r="F33" s="112"/>
      <c r="G33" s="25">
        <f>E33/D33</f>
        <v>0.9366172513946593</v>
      </c>
    </row>
    <row r="34" spans="1:6" ht="15" customHeight="1">
      <c r="A34" s="21"/>
      <c r="B34" s="21"/>
      <c r="C34" s="21"/>
      <c r="D34" s="21"/>
      <c r="E34" s="21"/>
      <c r="F34" s="11"/>
    </row>
    <row r="35" spans="1:6" ht="15" customHeight="1">
      <c r="A35" s="21"/>
      <c r="B35" s="34" t="s">
        <v>65</v>
      </c>
      <c r="C35" s="21"/>
      <c r="D35" s="21"/>
      <c r="E35" s="21"/>
      <c r="F35" s="11"/>
    </row>
    <row r="36" spans="1:7" ht="15" customHeight="1">
      <c r="A36" s="34" t="s">
        <v>66</v>
      </c>
      <c r="B36" s="34" t="s">
        <v>67</v>
      </c>
      <c r="C36" s="34">
        <f>SUM(C37:C41)</f>
        <v>70811000</v>
      </c>
      <c r="D36" s="34">
        <f>SUM(D37:D41)</f>
        <v>72190168</v>
      </c>
      <c r="E36" s="34">
        <f>SUM(E37:E41)</f>
        <v>66809017</v>
      </c>
      <c r="F36" s="94"/>
      <c r="G36" s="25">
        <f>E36/D36</f>
        <v>0.9254586718789739</v>
      </c>
    </row>
    <row r="37" spans="1:7" ht="15" customHeight="1">
      <c r="A37" s="21"/>
      <c r="B37" s="21" t="s">
        <v>68</v>
      </c>
      <c r="C37" s="21">
        <v>40310000</v>
      </c>
      <c r="D37" s="21">
        <v>40357100</v>
      </c>
      <c r="E37" s="21">
        <v>38612592</v>
      </c>
      <c r="F37" s="11"/>
      <c r="G37" s="25">
        <f>E37/D37</f>
        <v>0.9567732071927864</v>
      </c>
    </row>
    <row r="38" spans="1:7" ht="15" customHeight="1">
      <c r="A38" s="21"/>
      <c r="B38" s="21" t="s">
        <v>69</v>
      </c>
      <c r="C38" s="21">
        <v>9134000</v>
      </c>
      <c r="D38" s="21">
        <v>9131077</v>
      </c>
      <c r="E38" s="21">
        <v>8809361</v>
      </c>
      <c r="F38" s="11"/>
      <c r="G38" s="25">
        <f>E38/D38</f>
        <v>0.9647669163232333</v>
      </c>
    </row>
    <row r="39" spans="1:7" ht="15" customHeight="1">
      <c r="A39" s="21"/>
      <c r="B39" s="21" t="s">
        <v>70</v>
      </c>
      <c r="C39" s="21">
        <v>21367000</v>
      </c>
      <c r="D39" s="21">
        <v>22701991</v>
      </c>
      <c r="E39" s="21">
        <v>19387064</v>
      </c>
      <c r="F39" s="11"/>
      <c r="G39" s="25">
        <f>E39/D39</f>
        <v>0.853980780804644</v>
      </c>
    </row>
    <row r="40" spans="1:7" ht="15" customHeight="1">
      <c r="A40" s="21"/>
      <c r="B40" s="21" t="s">
        <v>71</v>
      </c>
      <c r="C40" s="21">
        <v>0</v>
      </c>
      <c r="D40" s="21">
        <v>0</v>
      </c>
      <c r="E40" s="21">
        <v>0</v>
      </c>
      <c r="F40" s="11"/>
      <c r="G40" s="25"/>
    </row>
    <row r="41" spans="1:7" ht="15" customHeight="1">
      <c r="A41" s="21"/>
      <c r="B41" s="21" t="s">
        <v>72</v>
      </c>
      <c r="C41" s="21">
        <v>0</v>
      </c>
      <c r="D41" s="21">
        <v>0</v>
      </c>
      <c r="E41" s="21">
        <v>0</v>
      </c>
      <c r="F41" s="11"/>
      <c r="G41" s="25"/>
    </row>
    <row r="42" spans="1:7" ht="15" customHeight="1">
      <c r="A42" s="21"/>
      <c r="B42" s="21"/>
      <c r="C42" s="21"/>
      <c r="D42" s="21"/>
      <c r="E42" s="21"/>
      <c r="F42" s="11"/>
      <c r="G42" s="25"/>
    </row>
    <row r="43" spans="1:7" ht="15" customHeight="1">
      <c r="A43" s="34" t="s">
        <v>73</v>
      </c>
      <c r="B43" s="34" t="s">
        <v>74</v>
      </c>
      <c r="C43" s="34">
        <f>SUM(C44:C45)</f>
        <v>785000</v>
      </c>
      <c r="D43" s="34">
        <f>SUM(D44:D45)</f>
        <v>804000</v>
      </c>
      <c r="E43" s="34">
        <f>SUM(E44:E45)</f>
        <v>632644</v>
      </c>
      <c r="F43" s="94"/>
      <c r="G43" s="25">
        <f>E43/D43</f>
        <v>0.7868706467661691</v>
      </c>
    </row>
    <row r="44" spans="1:7" ht="15" customHeight="1">
      <c r="A44" s="21"/>
      <c r="B44" s="21" t="s">
        <v>75</v>
      </c>
      <c r="C44" s="21">
        <v>785000</v>
      </c>
      <c r="D44" s="21">
        <v>804000</v>
      </c>
      <c r="E44" s="21">
        <v>632644</v>
      </c>
      <c r="F44" s="11"/>
      <c r="G44" s="25">
        <f>E44/D44</f>
        <v>0.7868706467661691</v>
      </c>
    </row>
    <row r="45" spans="1:7" ht="15" customHeight="1">
      <c r="A45" s="21"/>
      <c r="B45" s="21" t="s">
        <v>76</v>
      </c>
      <c r="C45" s="21"/>
      <c r="D45" s="21"/>
      <c r="E45" s="21"/>
      <c r="F45" s="11"/>
      <c r="G45" s="25"/>
    </row>
    <row r="46" spans="1:7" ht="15" customHeight="1">
      <c r="A46" s="21"/>
      <c r="B46" s="21"/>
      <c r="C46" s="21"/>
      <c r="D46" s="21"/>
      <c r="E46" s="21"/>
      <c r="F46" s="11"/>
      <c r="G46" s="25"/>
    </row>
    <row r="47" spans="1:7" ht="15" customHeight="1">
      <c r="A47" s="34" t="s">
        <v>77</v>
      </c>
      <c r="B47" s="34" t="s">
        <v>165</v>
      </c>
      <c r="C47" s="21">
        <v>0</v>
      </c>
      <c r="D47" s="21">
        <v>0</v>
      </c>
      <c r="E47" s="21">
        <v>0</v>
      </c>
      <c r="F47" s="11"/>
      <c r="G47" s="25"/>
    </row>
    <row r="48" spans="1:7" ht="15" customHeight="1">
      <c r="A48" s="21"/>
      <c r="B48" s="21" t="s">
        <v>166</v>
      </c>
      <c r="C48" s="21">
        <v>0</v>
      </c>
      <c r="D48" s="21">
        <v>0</v>
      </c>
      <c r="E48" s="21">
        <v>0</v>
      </c>
      <c r="F48" s="11"/>
      <c r="G48" s="25"/>
    </row>
    <row r="49" spans="1:7" ht="15" customHeight="1">
      <c r="A49" s="21"/>
      <c r="B49" s="21"/>
      <c r="C49" s="21"/>
      <c r="D49" s="21"/>
      <c r="E49" s="21"/>
      <c r="F49" s="11"/>
      <c r="G49" s="25"/>
    </row>
    <row r="50" spans="1:7" ht="15" customHeight="1">
      <c r="A50" s="34" t="s">
        <v>79</v>
      </c>
      <c r="B50" s="34" t="s">
        <v>204</v>
      </c>
      <c r="C50" s="21">
        <v>0</v>
      </c>
      <c r="D50" s="21">
        <v>0</v>
      </c>
      <c r="E50" s="21">
        <v>0</v>
      </c>
      <c r="F50" s="11"/>
      <c r="G50" s="25"/>
    </row>
    <row r="51" spans="1:7" ht="15" customHeight="1">
      <c r="A51" s="21"/>
      <c r="B51" s="21" t="s">
        <v>80</v>
      </c>
      <c r="C51" s="21">
        <v>0</v>
      </c>
      <c r="D51" s="21">
        <v>0</v>
      </c>
      <c r="E51" s="21">
        <v>0</v>
      </c>
      <c r="F51" s="11"/>
      <c r="G51" s="25"/>
    </row>
    <row r="52" spans="1:7" ht="15" customHeight="1">
      <c r="A52" s="21"/>
      <c r="B52" s="21" t="s">
        <v>81</v>
      </c>
      <c r="C52" s="21"/>
      <c r="D52" s="21"/>
      <c r="E52" s="21"/>
      <c r="F52" s="11"/>
      <c r="G52" s="25"/>
    </row>
    <row r="53" spans="1:7" ht="15" customHeight="1">
      <c r="A53" s="21"/>
      <c r="B53" s="21"/>
      <c r="C53" s="21"/>
      <c r="D53" s="21"/>
      <c r="E53" s="21"/>
      <c r="F53" s="11"/>
      <c r="G53" s="25"/>
    </row>
    <row r="54" spans="1:7" ht="15" customHeight="1">
      <c r="A54" s="34" t="s">
        <v>82</v>
      </c>
      <c r="B54" s="34" t="s">
        <v>167</v>
      </c>
      <c r="C54" s="21">
        <v>0</v>
      </c>
      <c r="D54" s="21">
        <v>0</v>
      </c>
      <c r="E54" s="21">
        <v>0</v>
      </c>
      <c r="F54" s="11"/>
      <c r="G54" s="25"/>
    </row>
    <row r="55" spans="1:7" ht="15" customHeight="1">
      <c r="A55" s="21"/>
      <c r="B55" s="21" t="s">
        <v>168</v>
      </c>
      <c r="C55" s="21">
        <v>0</v>
      </c>
      <c r="D55" s="21">
        <v>0</v>
      </c>
      <c r="E55" s="21">
        <v>0</v>
      </c>
      <c r="F55" s="11"/>
      <c r="G55" s="25"/>
    </row>
    <row r="56" spans="1:7" ht="15" customHeight="1">
      <c r="A56" s="21"/>
      <c r="B56" s="21"/>
      <c r="C56" s="21"/>
      <c r="D56" s="21"/>
      <c r="E56" s="21"/>
      <c r="F56" s="11"/>
      <c r="G56" s="25"/>
    </row>
    <row r="57" spans="1:7" ht="15" customHeight="1">
      <c r="A57" s="34" t="s">
        <v>85</v>
      </c>
      <c r="B57" s="34" t="s">
        <v>86</v>
      </c>
      <c r="C57" s="34">
        <f>C36+C43+C47+C50+C54</f>
        <v>71596000</v>
      </c>
      <c r="D57" s="34">
        <f>D36+D43+D47+D50+D54</f>
        <v>72994168</v>
      </c>
      <c r="E57" s="34">
        <f>E36+E43+E47+E50+E54</f>
        <v>67441661</v>
      </c>
      <c r="F57" s="94"/>
      <c r="G57" s="25">
        <f>E57/D57</f>
        <v>0.9239321831848265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2.140625" style="0" customWidth="1"/>
    <col min="3" max="3" width="10.421875" style="0" customWidth="1"/>
    <col min="5" max="5" width="10.140625" style="0" customWidth="1"/>
    <col min="6" max="6" width="10.00390625" style="0" customWidth="1"/>
    <col min="7" max="7" width="9.140625" style="0" customWidth="1"/>
    <col min="8" max="8" width="6.8515625" style="0" customWidth="1"/>
    <col min="9" max="9" width="11.57421875" style="0" customWidth="1"/>
    <col min="10" max="10" width="11.421875" style="0" customWidth="1"/>
  </cols>
  <sheetData>
    <row r="1" ht="12.75">
      <c r="A1" s="2" t="s">
        <v>402</v>
      </c>
    </row>
    <row r="4" spans="1:12" ht="12.75">
      <c r="A4" s="114" t="s">
        <v>155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7:8" ht="12.75">
      <c r="G5" s="115">
        <v>43100</v>
      </c>
      <c r="H5" s="114"/>
    </row>
    <row r="6" ht="12.75">
      <c r="L6" s="5"/>
    </row>
    <row r="7" spans="2:12" ht="12.75">
      <c r="B7" s="2" t="s">
        <v>135</v>
      </c>
      <c r="C7" t="s">
        <v>136</v>
      </c>
      <c r="J7" s="135" t="s">
        <v>312</v>
      </c>
      <c r="K7" s="135"/>
      <c r="L7" s="135"/>
    </row>
    <row r="8" spans="1:12" ht="12.75">
      <c r="A8" s="163" t="s">
        <v>137</v>
      </c>
      <c r="B8" s="163" t="s">
        <v>22</v>
      </c>
      <c r="C8" s="165" t="s">
        <v>138</v>
      </c>
      <c r="D8" s="166" t="s">
        <v>139</v>
      </c>
      <c r="E8" s="166" t="s">
        <v>140</v>
      </c>
      <c r="F8" s="166" t="s">
        <v>141</v>
      </c>
      <c r="G8" s="167" t="s">
        <v>255</v>
      </c>
      <c r="H8" s="169" t="s">
        <v>254</v>
      </c>
      <c r="I8" s="169" t="s">
        <v>253</v>
      </c>
      <c r="J8" s="167" t="s">
        <v>252</v>
      </c>
      <c r="K8" s="165" t="s">
        <v>146</v>
      </c>
      <c r="L8" s="166" t="s">
        <v>147</v>
      </c>
    </row>
    <row r="9" spans="1:12" ht="19.5" customHeight="1">
      <c r="A9" s="164"/>
      <c r="B9" s="164"/>
      <c r="C9" s="165"/>
      <c r="D9" s="166"/>
      <c r="E9" s="166"/>
      <c r="F9" s="166"/>
      <c r="G9" s="168"/>
      <c r="H9" s="169"/>
      <c r="I9" s="169"/>
      <c r="J9" s="168"/>
      <c r="K9" s="165"/>
      <c r="L9" s="166"/>
    </row>
    <row r="10" spans="1:12" ht="12.75">
      <c r="A10" s="21" t="s">
        <v>159</v>
      </c>
      <c r="B10" s="21">
        <f>SUM(C10:K10)</f>
        <v>37830448</v>
      </c>
      <c r="C10" s="21">
        <v>27508973</v>
      </c>
      <c r="D10" s="21">
        <v>6279009</v>
      </c>
      <c r="E10" s="21">
        <v>3890200</v>
      </c>
      <c r="F10" s="21">
        <v>152266</v>
      </c>
      <c r="G10" s="21"/>
      <c r="H10" s="21"/>
      <c r="I10" s="21"/>
      <c r="J10" s="21"/>
      <c r="K10" s="21"/>
      <c r="L10" s="21">
        <v>9</v>
      </c>
    </row>
    <row r="11" spans="1:12" ht="12.75">
      <c r="A11" s="21" t="s">
        <v>156</v>
      </c>
      <c r="B11" s="21">
        <f>SUM(C11:K11)</f>
        <v>26896591</v>
      </c>
      <c r="C11" s="21">
        <v>10104293</v>
      </c>
      <c r="D11" s="21">
        <v>2302619</v>
      </c>
      <c r="E11" s="21">
        <v>14052537</v>
      </c>
      <c r="F11" s="21">
        <v>437142</v>
      </c>
      <c r="G11" s="21"/>
      <c r="H11" s="21"/>
      <c r="I11" s="21"/>
      <c r="J11" s="21"/>
      <c r="K11" s="21"/>
      <c r="L11" s="21">
        <v>6</v>
      </c>
    </row>
    <row r="12" spans="1:12" ht="12.75">
      <c r="A12" s="21" t="s">
        <v>157</v>
      </c>
      <c r="B12" s="21">
        <f>SUM(C12:K12)</f>
        <v>1664207</v>
      </c>
      <c r="C12" s="21">
        <v>666217</v>
      </c>
      <c r="D12" s="21">
        <v>151822</v>
      </c>
      <c r="E12" s="21">
        <v>817344</v>
      </c>
      <c r="F12" s="21">
        <v>28824</v>
      </c>
      <c r="G12" s="21"/>
      <c r="H12" s="21"/>
      <c r="I12" s="21"/>
      <c r="J12" s="21"/>
      <c r="K12" s="21"/>
      <c r="L12" s="21"/>
    </row>
    <row r="13" spans="1:12" ht="12.75">
      <c r="A13" s="21" t="s">
        <v>158</v>
      </c>
      <c r="B13" s="21">
        <f>SUM(C13:K13)</f>
        <v>1050415</v>
      </c>
      <c r="C13" s="21">
        <v>333109</v>
      </c>
      <c r="D13" s="21">
        <v>75911</v>
      </c>
      <c r="E13" s="21">
        <v>626983</v>
      </c>
      <c r="F13" s="21">
        <v>14412</v>
      </c>
      <c r="G13" s="21"/>
      <c r="H13" s="21"/>
      <c r="I13" s="21"/>
      <c r="J13" s="21"/>
      <c r="K13" s="21"/>
      <c r="L13" s="21"/>
    </row>
    <row r="14" spans="1:12" ht="12.75">
      <c r="A14" s="34" t="s">
        <v>22</v>
      </c>
      <c r="B14" s="34">
        <f>SUM(B10:B13)</f>
        <v>67441661</v>
      </c>
      <c r="C14" s="34">
        <f aca="true" t="shared" si="0" ref="C14:L14">SUM(C10:C13)</f>
        <v>38612592</v>
      </c>
      <c r="D14" s="34">
        <f t="shared" si="0"/>
        <v>8809361</v>
      </c>
      <c r="E14" s="34">
        <f t="shared" si="0"/>
        <v>19387064</v>
      </c>
      <c r="F14" s="34">
        <f t="shared" si="0"/>
        <v>632644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15</v>
      </c>
    </row>
  </sheetData>
  <sheetProtection/>
  <mergeCells count="15">
    <mergeCell ref="A4:L4"/>
    <mergeCell ref="G5:H5"/>
    <mergeCell ref="J7:L7"/>
    <mergeCell ref="A8:A9"/>
    <mergeCell ref="B8:B9"/>
    <mergeCell ref="C8:C9"/>
    <mergeCell ref="D8:D9"/>
    <mergeCell ref="E8:E9"/>
    <mergeCell ref="F8:F9"/>
    <mergeCell ref="G8:G9"/>
    <mergeCell ref="L8:L9"/>
    <mergeCell ref="H8:H9"/>
    <mergeCell ref="I8:I9"/>
    <mergeCell ref="J8:J9"/>
    <mergeCell ref="K8:K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Rádóczki Lászlóné</cp:lastModifiedBy>
  <cp:lastPrinted>2018-05-31T07:10:37Z</cp:lastPrinted>
  <dcterms:created xsi:type="dcterms:W3CDTF">2017-04-15T08:56:20Z</dcterms:created>
  <dcterms:modified xsi:type="dcterms:W3CDTF">2018-05-31T07:10:42Z</dcterms:modified>
  <cp:category/>
  <cp:version/>
  <cp:contentType/>
  <cp:contentStatus/>
</cp:coreProperties>
</file>