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r:id="rId12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bevételek'!$A$1:$E$49</definedName>
    <definedName name="_xlnm.Print_Area" localSheetId="2">'2,b Elemi kiadások'!$A$1:$E$70</definedName>
    <definedName name="_xlnm.Print_Area" localSheetId="3">'3. Állami tám.'!$A$1:$G$46</definedName>
    <definedName name="_xlnm.Print_Area" localSheetId="6">'5. Likviditási terv'!$A$1:$O$25</definedName>
    <definedName name="_xlnm.Print_Area" localSheetId="10">'9. Felhalmozás'!$C$1:$F$23</definedName>
  </definedNames>
  <calcPr fullCalcOnLoad="1"/>
</workbook>
</file>

<file path=xl/sharedStrings.xml><?xml version="1.0" encoding="utf-8"?>
<sst xmlns="http://schemas.openxmlformats.org/spreadsheetml/2006/main" count="1034" uniqueCount="559">
  <si>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</si>
  <si>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</si>
  <si>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</si>
  <si>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</si>
  <si>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</si>
  <si>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</si>
  <si>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</si>
  <si>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</si>
  <si>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</si>
  <si>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</si>
  <si>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</si>
  <si>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</si>
  <si>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</si>
  <si>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</si>
  <si>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</si>
  <si>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</si>
  <si>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</si>
  <si>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</si>
  <si>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</si>
  <si>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</si>
  <si>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</si>
  <si>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</si>
  <si>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</si>
  <si>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</si>
  <si>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</si>
  <si>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</si>
  <si>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</si>
  <si>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</si>
  <si>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</si>
  <si>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</si>
  <si>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</si>
  <si>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</si>
  <si>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</si>
  <si>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</si>
  <si>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</si>
  <si>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</si>
  <si>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</si>
  <si>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</si>
  <si>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</si>
  <si>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</si>
  <si>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</si>
  <si>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</si>
  <si>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</si>
  <si>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</si>
  <si>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</si>
  <si>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</si>
  <si>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</si>
  <si>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</si>
  <si>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</si>
  <si>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</si>
  <si>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</si>
  <si>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</si>
  <si>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</si>
  <si>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</si>
  <si>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</si>
  <si>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</si>
  <si>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</si>
  <si>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</si>
  <si>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</si>
  <si>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</si>
  <si>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</si>
  <si>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</si>
  <si>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</si>
  <si>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</si>
  <si>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</si>
  <si>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</si>
  <si>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</si>
  <si>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</si>
  <si>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</si>
  <si>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</si>
  <si>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</si>
  <si>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</si>
  <si>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</si>
  <si>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</si>
  <si>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</si>
  <si>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</si>
  <si>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</si>
  <si>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</si>
  <si>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</si>
  <si>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</si>
  <si>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</si>
  <si>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</si>
  <si>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</si>
  <si>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</si>
  <si>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</si>
  <si>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</si>
  <si>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</si>
  <si>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</si>
  <si>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</si>
  <si>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</si>
  <si>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</si>
  <si>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</si>
  <si>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</si>
  <si>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</si>
  <si>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</si>
  <si>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</si>
  <si>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</si>
  <si>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</si>
  <si>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</si>
  <si>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</si>
  <si>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</si>
  <si>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</si>
  <si>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</si>
  <si>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</si>
  <si>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</si>
  <si>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</si>
  <si>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</si>
  <si>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</si>
  <si>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</si>
  <si>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</si>
  <si>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</si>
  <si>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</si>
  <si>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</si>
  <si>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</si>
  <si>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</si>
  <si>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</si>
  <si>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</si>
  <si>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</si>
  <si>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</si>
  <si>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</si>
  <si>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</si>
  <si>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</si>
  <si>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</si>
  <si>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</si>
  <si>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</si>
  <si>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</si>
  <si>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</si>
  <si>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</si>
  <si>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</si>
  <si>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</si>
  <si>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</si>
  <si>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</si>
  <si>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</si>
  <si>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</si>
  <si>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</si>
  <si>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</si>
  <si>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</si>
  <si>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</si>
  <si>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</si>
  <si>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</si>
  <si>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</si>
  <si>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</si>
  <si>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</si>
  <si>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</si>
  <si>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</si>
  <si>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</si>
  <si>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</si>
  <si>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</si>
  <si>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</si>
  <si>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</si>
  <si>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</si>
  <si>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</si>
  <si>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</si>
  <si>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</si>
  <si>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</si>
  <si>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</si>
  <si>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</si>
  <si>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</si>
  <si>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</si>
  <si>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</si>
  <si>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</si>
  <si>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</si>
  <si>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</si>
  <si>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</si>
  <si>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</si>
  <si>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</si>
  <si>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</si>
  <si>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</si>
  <si>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</si>
  <si>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</si>
  <si>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</si>
  <si>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</si>
  <si>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</si>
  <si>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</si>
  <si>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</si>
  <si>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</si>
  <si>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</si>
  <si>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</si>
  <si>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</si>
  <si>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</si>
  <si>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</si>
  <si>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</si>
  <si>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</si>
  <si>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</si>
  <si>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</si>
  <si>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</si>
  <si>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</si>
  <si>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</si>
  <si>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</si>
  <si>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</si>
  <si>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</si>
  <si>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</si>
  <si>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</si>
  <si>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</si>
  <si>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</si>
  <si>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</si>
  <si>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</si>
  <si>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</si>
  <si>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</si>
  <si>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</si>
  <si>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</si>
  <si>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</si>
  <si>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</si>
  <si>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</si>
  <si>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</si>
  <si>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</si>
  <si>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</si>
  <si>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</si>
  <si>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</si>
  <si>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</si>
  <si>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</si>
  <si>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</si>
  <si>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</si>
  <si>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</si>
  <si>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</si>
  <si>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</si>
  <si>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</si>
  <si>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</si>
  <si>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</si>
  <si>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</si>
  <si>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</si>
  <si>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</si>
  <si>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</si>
  <si>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</si>
  <si>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</si>
  <si>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</si>
  <si>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</si>
  <si>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</si>
  <si>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</si>
  <si>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</si>
  <si>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</si>
  <si>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</si>
  <si>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</si>
  <si>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</si>
  <si>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</si>
  <si>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</si>
  <si>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</si>
  <si>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</si>
  <si>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</si>
  <si>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</si>
  <si>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</si>
  <si>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</si>
  <si>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</si>
  <si>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</si>
  <si>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</si>
  <si>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</si>
  <si>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</si>
  <si>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</si>
  <si>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</si>
  <si>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</si>
  <si>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</si>
  <si>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</si>
  <si>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</si>
  <si>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</si>
  <si>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</si>
  <si>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</si>
  <si>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</si>
  <si>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</si>
  <si>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</si>
  <si>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</si>
  <si>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</si>
  <si>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</si>
  <si>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</si>
  <si>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</si>
  <si>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</si>
  <si>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</si>
  <si>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</si>
  <si>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</si>
  <si>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</si>
  <si>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</si>
  <si>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</si>
  <si>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</si>
  <si>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</si>
  <si>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</si>
  <si>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</si>
  <si>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</si>
  <si>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</si>
  <si>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</si>
  <si>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</si>
  <si>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</si>
  <si>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</si>
  <si>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</si>
  <si>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</si>
  <si>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</si>
  <si>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</si>
  <si>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</si>
  <si>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</si>
  <si>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</si>
  <si>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</si>
  <si>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</si>
  <si>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</si>
  <si>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</si>
  <si>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</si>
  <si>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</si>
  <si>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</si>
  <si>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</si>
  <si>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</si>
  <si>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</si>
  <si>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</si>
  <si>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</si>
  <si>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</si>
  <si>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</si>
  <si>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</si>
  <si>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</si>
  <si>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</si>
  <si>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</si>
  <si>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</si>
  <si>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</si>
  <si>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</si>
  <si>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</si>
  <si>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</si>
  <si>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</si>
  <si>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</si>
  <si>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</si>
  <si>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</si>
  <si>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</si>
  <si>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</si>
  <si>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</si>
  <si>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</si>
  <si>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</si>
  <si>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</si>
  <si>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</si>
  <si>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</si>
  <si>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</si>
  <si>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</si>
  <si>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</si>
  <si>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</si>
  <si>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</si>
  <si>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</si>
  <si>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</si>
  <si>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</si>
  <si>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</si>
  <si>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</si>
  <si>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</si>
  <si>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</si>
  <si>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</si>
  <si>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</si>
  <si>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</si>
  <si>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</si>
  <si>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</si>
  <si>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</si>
  <si>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</si>
  <si>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</si>
  <si>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</si>
  <si>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</si>
  <si>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</si>
  <si>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</si>
  <si>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</si>
  <si>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</si>
  <si>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</si>
  <si>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</si>
  <si>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</si>
  <si>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</si>
  <si>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</si>
  <si>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</si>
  <si>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</si>
  <si>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</si>
  <si>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</si>
  <si>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</si>
  <si>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</si>
  <si>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</si>
  <si>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</si>
  <si>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</si>
  <si>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</si>
  <si>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</si>
  <si>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</si>
  <si>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</si>
  <si>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</si>
  <si>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</si>
  <si>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</si>
  <si>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</si>
  <si>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</si>
  <si>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</si>
  <si>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</si>
  <si>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</si>
  <si>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</si>
  <si>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</si>
  <si>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</si>
  <si>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</si>
  <si>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</si>
  <si>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</si>
  <si>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</si>
  <si>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</si>
  <si>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</si>
  <si>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</si>
  <si>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</si>
  <si>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</si>
  <si>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</si>
  <si>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</si>
  <si>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</si>
  <si>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</si>
  <si>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</si>
  <si>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</si>
  <si>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</si>
  <si>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</si>
  <si>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</si>
  <si>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</si>
  <si>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</si>
  <si>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</si>
  <si>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</si>
  <si>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</si>
  <si>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</si>
  <si>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</si>
  <si>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</si>
  <si>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</si>
  <si>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</si>
  <si>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</si>
  <si>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</si>
  <si>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</si>
  <si>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</si>
  <si>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</si>
  <si>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</si>
  <si>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</si>
  <si>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</si>
  <si>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</si>
  <si>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</si>
  <si>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</si>
  <si>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</si>
  <si>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</si>
  <si>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</si>
  <si>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</si>
  <si>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</si>
  <si>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</si>
  <si>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</si>
  <si>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</si>
  <si>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</si>
  <si>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</si>
  <si>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</si>
  <si>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</si>
  <si>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</si>
  <si>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</si>
  <si>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</si>
  <si>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</si>
  <si>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</si>
  <si>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</si>
  <si>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</si>
  <si>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</si>
  <si>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</si>
  <si>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</si>
  <si>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</si>
  <si>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</si>
  <si>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</si>
  <si>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</si>
  <si>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</si>
  <si>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</si>
  <si>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</si>
  <si>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</si>
  <si>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</si>
  <si>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</si>
  <si>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</si>
  <si>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</si>
  <si>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</si>
  <si>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</si>
  <si>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</si>
  <si>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</si>
  <si>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</si>
  <si>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</si>
  <si>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</si>
  <si>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</si>
  <si>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</si>
  <si>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</si>
  <si>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</si>
  <si>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</si>
  <si>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</si>
  <si>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</si>
  <si>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</si>
  <si>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</si>
  <si>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</si>
  <si>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</si>
  <si>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</si>
  <si>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</si>
  <si>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</si>
  <si>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</si>
  <si>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</si>
  <si>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</si>
  <si>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8. számú melléklet</t>
  </si>
  <si>
    <t>2016. ÉVI MŰKÖDÉSI ÉS FELHALMOZÁSI CÉLÚ BEVÉTELEI ÉS KIADÁSAI</t>
  </si>
  <si>
    <t>2016.</t>
  </si>
  <si>
    <t xml:space="preserve"> Eredeti előirányzat 2016.</t>
  </si>
  <si>
    <t>Módosítás</t>
  </si>
  <si>
    <t>Eredeti előirányzat 2016.</t>
  </si>
  <si>
    <t>Módosított előirányzat 2016.</t>
  </si>
  <si>
    <t>2016.évi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</si>
  <si>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</si>
  <si>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</si>
  <si>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</si>
  <si>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</si>
  <si>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</si>
  <si>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</si>
  <si>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</si>
  <si>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</si>
  <si>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FELSŐSZENTERZSÉBET KÖZSÉG ÖNKORMÁNYZATA 2016. ÉVI ELŐIRÁNYZAT FELHASZNÁLÁSI ÜTEMTERVE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</si>
  <si>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</si>
  <si>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</si>
  <si>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</si>
  <si>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</si>
  <si>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</si>
  <si>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</si>
  <si>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FELSŐSZENTERZSÉBET KÖZSÉG ÖNKORMÁNYZATÁNAK ÁLLAMI HOZZÁJÁRULÁSA 2016. ÉVBEN</t>
  </si>
  <si>
    <t>B811.</t>
  </si>
  <si>
    <t>4,a melléklet</t>
  </si>
  <si>
    <t>2016. évi előirányzat</t>
  </si>
  <si>
    <t>4,b melléklet</t>
  </si>
  <si>
    <t>6. számú melléklet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</si>
  <si>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</si>
  <si>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</si>
  <si>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</si>
  <si>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</si>
  <si>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2016 előtti kifizetés</t>
  </si>
  <si>
    <t>2017.</t>
  </si>
  <si>
    <t>2018.</t>
  </si>
  <si>
    <t>Felsőszenterzsébet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</si>
  <si>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</si>
  <si>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3. számú melléklet</t>
  </si>
  <si>
    <t>Áht-n belüli megelőlegezés visszafiz.</t>
  </si>
  <si>
    <t>2016. évi eredeti előirányzat</t>
  </si>
  <si>
    <t xml:space="preserve">Helyi adóból és a települési adóból származó bevétel </t>
  </si>
  <si>
    <t>2019.</t>
  </si>
  <si>
    <t>1.sz. melléklet</t>
  </si>
  <si>
    <t>2.a melléklet</t>
  </si>
  <si>
    <t>2.b melléklet</t>
  </si>
  <si>
    <t xml:space="preserve">3.sz.melléklet 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</si>
  <si>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</si>
  <si>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</si>
  <si>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</si>
  <si>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</si>
  <si>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</si>
  <si>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</si>
  <si>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</si>
  <si>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</si>
  <si>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</si>
  <si>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</si>
  <si>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</si>
  <si>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</si>
  <si>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</si>
  <si>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</si>
  <si>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</si>
  <si>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</si>
  <si>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</si>
  <si>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</si>
  <si>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</si>
  <si>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</si>
  <si>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</si>
  <si>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</si>
  <si>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</si>
  <si>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2016.évi előirányzat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</si>
  <si>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</si>
  <si>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</si>
  <si>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</si>
  <si>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</si>
  <si>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</si>
  <si>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</si>
  <si>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</si>
  <si>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FELSŐSZENTERZSÉBET KÖZSÉG ÖNKORMÁNYZATA 2016. ÉVI TARTALÉKAI</t>
  </si>
  <si>
    <t>Város- és községgazdálkodással, könyvtárral kapcsolatos tárgyi eszközök és informatikai eszközök beszerzése.</t>
  </si>
  <si>
    <t>Tervezett létszámkeret:</t>
  </si>
  <si>
    <t>Tervezett közfoglalkoztatotti létszám:</t>
  </si>
  <si>
    <t>ebből részmunkaidős (megbízási díjas)</t>
  </si>
  <si>
    <t>2/2016. (II. 15.) önkormányzati rendelet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</si>
</sst>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8" xfId="0" applyFont="1" applyBorder="1" applyAlignment="1">
      <alignment horizontal="center" wrapText="1"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9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2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2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9" xfId="106" applyNumberFormat="1" applyFont="1" applyFill="1" applyBorder="1" applyAlignment="1" applyProtection="1">
      <alignment horizontal="center" vertical="center" wrapText="1"/>
      <protection/>
    </xf>
    <xf numFmtId="180" fontId="48" fillId="0" borderId="20" xfId="106" applyNumberFormat="1" applyFont="1" applyFill="1" applyBorder="1" applyAlignment="1" applyProtection="1">
      <alignment horizontal="center" vertical="center" wrapText="1"/>
      <protection/>
    </xf>
    <xf numFmtId="180" fontId="48" fillId="0" borderId="21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22" xfId="106" applyNumberFormat="1" applyFont="1" applyFill="1" applyBorder="1" applyAlignment="1" applyProtection="1">
      <alignment horizontal="center" vertical="center" wrapText="1"/>
      <protection/>
    </xf>
    <xf numFmtId="180" fontId="44" fillId="0" borderId="19" xfId="106" applyNumberFormat="1" applyFont="1" applyFill="1" applyBorder="1" applyAlignment="1" applyProtection="1">
      <alignment horizontal="center" vertical="center" wrapText="1"/>
      <protection/>
    </xf>
    <xf numFmtId="180" fontId="44" fillId="0" borderId="20" xfId="106" applyNumberFormat="1" applyFont="1" applyFill="1" applyBorder="1" applyAlignment="1" applyProtection="1">
      <alignment horizontal="center" vertical="center" wrapText="1"/>
      <protection/>
    </xf>
    <xf numFmtId="180" fontId="44" fillId="0" borderId="21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23" xfId="106" applyNumberForma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5" xfId="106" applyNumberForma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22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2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3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0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9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1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2"/>
      <protection/>
    </xf>
    <xf numFmtId="3" fontId="52" fillId="0" borderId="10" xfId="0" applyNumberFormat="1" applyFont="1" applyBorder="1" applyAlignment="1">
      <alignment horizontal="right" wrapText="1"/>
    </xf>
    <xf numFmtId="3" fontId="52" fillId="0" borderId="13" xfId="0" applyNumberFormat="1" applyFont="1" applyBorder="1" applyAlignment="1">
      <alignment horizontal="right" wrapText="1"/>
    </xf>
    <xf numFmtId="180" fontId="49" fillId="0" borderId="3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3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8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9" xfId="108" applyFont="1" applyFill="1" applyBorder="1" applyAlignment="1">
      <alignment horizontal="left" vertical="center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37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37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37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37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37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37" xfId="108" applyFont="1" applyBorder="1" applyAlignment="1">
      <alignment vertical="center"/>
      <protection/>
    </xf>
    <xf numFmtId="16" fontId="39" fillId="0" borderId="37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37" xfId="108" applyFont="1" applyBorder="1" applyAlignment="1">
      <alignment horizontal="left" vertical="center"/>
      <protection/>
    </xf>
    <xf numFmtId="0" fontId="40" fillId="0" borderId="37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37" xfId="108" applyFont="1" applyBorder="1" applyAlignment="1">
      <alignment horizontal="center"/>
      <protection/>
    </xf>
    <xf numFmtId="0" fontId="40" fillId="0" borderId="39" xfId="108" applyFont="1" applyBorder="1" applyAlignment="1">
      <alignment horizontal="left"/>
      <protection/>
    </xf>
    <xf numFmtId="0" fontId="40" fillId="0" borderId="39" xfId="108" applyFont="1" applyBorder="1" applyAlignment="1">
      <alignment horizontal="left" vertical="center"/>
      <protection/>
    </xf>
    <xf numFmtId="0" fontId="40" fillId="0" borderId="37" xfId="108" applyFont="1" applyBorder="1" applyAlignment="1">
      <alignment horizontal="center" vertical="center"/>
      <protection/>
    </xf>
    <xf numFmtId="3" fontId="39" fillId="0" borderId="26" xfId="108" applyNumberFormat="1" applyFont="1" applyBorder="1" applyAlignment="1">
      <alignment vertical="center"/>
      <protection/>
    </xf>
    <xf numFmtId="3" fontId="39" fillId="0" borderId="26" xfId="102" applyNumberFormat="1" applyFont="1" applyBorder="1" applyAlignment="1">
      <alignment horizontal="right"/>
      <protection/>
    </xf>
    <xf numFmtId="3" fontId="39" fillId="0" borderId="26" xfId="108" applyNumberFormat="1" applyFont="1" applyBorder="1" applyAlignment="1">
      <alignment horizontal="right" vertical="center"/>
      <protection/>
    </xf>
    <xf numFmtId="3" fontId="56" fillId="0" borderId="26" xfId="108" applyNumberFormat="1" applyFont="1" applyBorder="1" applyAlignment="1">
      <alignment horizontal="right" vertical="center"/>
      <protection/>
    </xf>
    <xf numFmtId="3" fontId="40" fillId="0" borderId="26" xfId="108" applyNumberFormat="1" applyFont="1" applyBorder="1" applyAlignment="1">
      <alignment horizontal="right" vertical="center"/>
      <protection/>
    </xf>
    <xf numFmtId="3" fontId="55" fillId="0" borderId="26" xfId="108" applyNumberFormat="1" applyFont="1" applyFill="1" applyBorder="1" applyAlignment="1">
      <alignment vertical="center"/>
      <protection/>
    </xf>
    <xf numFmtId="3" fontId="55" fillId="0" borderId="26" xfId="108" applyNumberFormat="1" applyFont="1" applyBorder="1" applyAlignment="1">
      <alignment vertical="center"/>
      <protection/>
    </xf>
    <xf numFmtId="3" fontId="40" fillId="0" borderId="26" xfId="108" applyNumberFormat="1" applyFont="1" applyBorder="1" applyAlignment="1">
      <alignment vertical="center"/>
      <protection/>
    </xf>
    <xf numFmtId="3" fontId="56" fillId="0" borderId="26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6" xfId="108" applyNumberFormat="1" applyFont="1" applyBorder="1" applyAlignment="1">
      <alignment vertical="center"/>
      <protection/>
    </xf>
    <xf numFmtId="0" fontId="40" fillId="0" borderId="39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6" xfId="108" applyNumberFormat="1" applyFont="1" applyBorder="1">
      <alignment/>
      <protection/>
    </xf>
    <xf numFmtId="0" fontId="39" fillId="0" borderId="3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7" xfId="108" applyFont="1" applyBorder="1" applyAlignment="1">
      <alignment vertical="center"/>
      <protection/>
    </xf>
    <xf numFmtId="0" fontId="40" fillId="20" borderId="40" xfId="108" applyFont="1" applyFill="1" applyBorder="1" applyAlignment="1">
      <alignment horizontal="center" vertical="center"/>
      <protection/>
    </xf>
    <xf numFmtId="0" fontId="40" fillId="20" borderId="41" xfId="108" applyFont="1" applyFill="1" applyBorder="1" applyAlignment="1">
      <alignment horizontal="center" vertical="center"/>
      <protection/>
    </xf>
    <xf numFmtId="0" fontId="40" fillId="20" borderId="41" xfId="108" applyFont="1" applyFill="1" applyBorder="1" applyAlignment="1">
      <alignment horizontal="center" vertical="center" wrapText="1"/>
      <protection/>
    </xf>
    <xf numFmtId="0" fontId="40" fillId="20" borderId="42" xfId="108" applyFont="1" applyFill="1" applyBorder="1" applyAlignment="1">
      <alignment horizontal="center" vertical="center" wrapText="1"/>
      <protection/>
    </xf>
    <xf numFmtId="0" fontId="40" fillId="20" borderId="43" xfId="108" applyFont="1" applyFill="1" applyBorder="1" applyAlignment="1">
      <alignment horizontal="center" vertical="center"/>
      <protection/>
    </xf>
    <xf numFmtId="0" fontId="40" fillId="0" borderId="14" xfId="108" applyFont="1" applyBorder="1" applyAlignment="1">
      <alignment horizontal="center" vertical="center"/>
      <protection/>
    </xf>
    <xf numFmtId="0" fontId="56" fillId="0" borderId="44" xfId="108" applyFont="1" applyBorder="1" applyAlignment="1">
      <alignment horizontal="center" vertical="center"/>
      <protection/>
    </xf>
    <xf numFmtId="0" fontId="40" fillId="0" borderId="44" xfId="108" applyFont="1" applyBorder="1" applyAlignment="1">
      <alignment horizontal="left" vertical="center"/>
      <protection/>
    </xf>
    <xf numFmtId="3" fontId="55" fillId="0" borderId="26" xfId="108" applyNumberFormat="1" applyFont="1" applyFill="1" applyBorder="1">
      <alignment/>
      <protection/>
    </xf>
    <xf numFmtId="0" fontId="39" fillId="0" borderId="14" xfId="108" applyFont="1" applyBorder="1" applyAlignment="1">
      <alignment horizontal="center" vertical="center"/>
      <protection/>
    </xf>
    <xf numFmtId="0" fontId="41" fillId="0" borderId="44" xfId="108" applyFont="1" applyBorder="1" applyAlignment="1">
      <alignment vertical="center"/>
      <protection/>
    </xf>
    <xf numFmtId="0" fontId="34" fillId="0" borderId="44" xfId="108" applyFont="1" applyBorder="1" applyAlignment="1">
      <alignment vertical="center"/>
      <protection/>
    </xf>
    <xf numFmtId="0" fontId="40" fillId="0" borderId="44" xfId="108" applyFont="1" applyBorder="1" applyAlignment="1">
      <alignment horizontal="center" vertical="center"/>
      <protection/>
    </xf>
    <xf numFmtId="0" fontId="42" fillId="20" borderId="45" xfId="108" applyFont="1" applyFill="1" applyBorder="1" applyAlignment="1">
      <alignment horizontal="left" vertical="center"/>
      <protection/>
    </xf>
    <xf numFmtId="3" fontId="42" fillId="20" borderId="45" xfId="108" applyNumberFormat="1" applyFont="1" applyFill="1" applyBorder="1" applyAlignment="1">
      <alignment vertical="center"/>
      <protection/>
    </xf>
    <xf numFmtId="3" fontId="42" fillId="20" borderId="35" xfId="108" applyNumberFormat="1" applyFont="1" applyFill="1" applyBorder="1" applyAlignment="1">
      <alignment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11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 wrapText="1"/>
      <protection/>
    </xf>
    <xf numFmtId="0" fontId="34" fillId="20" borderId="47" xfId="101" applyFont="1" applyFill="1" applyBorder="1" applyAlignment="1">
      <alignment horizontal="right" vertical="center"/>
      <protection/>
    </xf>
    <xf numFmtId="0" fontId="34" fillId="20" borderId="48" xfId="101" applyFont="1" applyFill="1" applyBorder="1" applyAlignment="1">
      <alignment horizontal="center" vertical="center"/>
      <protection/>
    </xf>
    <xf numFmtId="0" fontId="34" fillId="20" borderId="49" xfId="101" applyFont="1" applyFill="1" applyBorder="1" applyAlignment="1">
      <alignment horizontal="center" vertical="center"/>
      <protection/>
    </xf>
    <xf numFmtId="3" fontId="34" fillId="0" borderId="50" xfId="101" applyNumberFormat="1" applyFont="1" applyFill="1" applyBorder="1">
      <alignment/>
      <protection/>
    </xf>
    <xf numFmtId="3" fontId="34" fillId="0" borderId="51" xfId="101" applyNumberFormat="1" applyFont="1" applyFill="1" applyBorder="1">
      <alignment/>
      <protection/>
    </xf>
    <xf numFmtId="4" fontId="34" fillId="0" borderId="52" xfId="101" applyNumberFormat="1" applyFont="1" applyFill="1" applyBorder="1">
      <alignment/>
      <protection/>
    </xf>
    <xf numFmtId="3" fontId="34" fillId="0" borderId="52" xfId="101" applyNumberFormat="1" applyFont="1" applyFill="1" applyBorder="1">
      <alignment/>
      <protection/>
    </xf>
    <xf numFmtId="3" fontId="34" fillId="0" borderId="53" xfId="101" applyNumberFormat="1" applyFont="1" applyFill="1" applyBorder="1">
      <alignment/>
      <protection/>
    </xf>
    <xf numFmtId="3" fontId="33" fillId="0" borderId="52" xfId="98" applyNumberFormat="1" applyFont="1" applyFill="1" applyBorder="1" applyAlignment="1">
      <alignment horizontal="center" vertical="center"/>
      <protection/>
    </xf>
    <xf numFmtId="4" fontId="33" fillId="0" borderId="52" xfId="98" applyNumberFormat="1" applyFont="1" applyFill="1" applyBorder="1" applyAlignment="1">
      <alignment vertical="center"/>
      <protection/>
    </xf>
    <xf numFmtId="3" fontId="33" fillId="0" borderId="52" xfId="98" applyNumberFormat="1" applyFont="1" applyFill="1" applyBorder="1" applyAlignment="1">
      <alignment vertical="center"/>
      <protection/>
    </xf>
    <xf numFmtId="3" fontId="33" fillId="0" borderId="53" xfId="98" applyNumberFormat="1" applyFont="1" applyFill="1" applyBorder="1" applyAlignment="1">
      <alignment vertical="center"/>
      <protection/>
    </xf>
    <xf numFmtId="3" fontId="34" fillId="0" borderId="52" xfId="98" applyNumberFormat="1" applyFont="1" applyFill="1" applyBorder="1" applyAlignment="1">
      <alignment vertical="center"/>
      <protection/>
    </xf>
    <xf numFmtId="3" fontId="34" fillId="0" borderId="53" xfId="98" applyNumberFormat="1" applyFont="1" applyFill="1" applyBorder="1" applyAlignment="1">
      <alignment vertical="center"/>
      <protection/>
    </xf>
    <xf numFmtId="3" fontId="34" fillId="21" borderId="52" xfId="101" applyNumberFormat="1" applyFont="1" applyFill="1" applyBorder="1">
      <alignment/>
      <protection/>
    </xf>
    <xf numFmtId="3" fontId="34" fillId="21" borderId="53" xfId="101" applyNumberFormat="1" applyFont="1" applyFill="1" applyBorder="1">
      <alignment/>
      <protection/>
    </xf>
    <xf numFmtId="167" fontId="33" fillId="0" borderId="52" xfId="101" applyNumberFormat="1" applyFont="1" applyFill="1" applyBorder="1">
      <alignment/>
      <protection/>
    </xf>
    <xf numFmtId="3" fontId="33" fillId="0" borderId="52" xfId="101" applyNumberFormat="1" applyFont="1" applyFill="1" applyBorder="1">
      <alignment/>
      <protection/>
    </xf>
    <xf numFmtId="3" fontId="33" fillId="0" borderId="53" xfId="101" applyNumberFormat="1" applyFont="1" applyFill="1" applyBorder="1">
      <alignment/>
      <protection/>
    </xf>
    <xf numFmtId="3" fontId="33" fillId="0" borderId="54" xfId="98" applyNumberFormat="1" applyFont="1" applyFill="1" applyBorder="1" applyAlignment="1">
      <alignment vertical="center"/>
      <protection/>
    </xf>
    <xf numFmtId="4" fontId="33" fillId="0" borderId="54" xfId="98" applyNumberFormat="1" applyFont="1" applyFill="1" applyBorder="1" applyAlignment="1">
      <alignment vertical="center"/>
      <protection/>
    </xf>
    <xf numFmtId="3" fontId="33" fillId="0" borderId="55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11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56" xfId="98" applyNumberFormat="1" applyFont="1" applyBorder="1" applyAlignment="1">
      <alignment vertical="center"/>
      <protection/>
    </xf>
    <xf numFmtId="4" fontId="33" fillId="0" borderId="56" xfId="98" applyNumberFormat="1" applyFont="1" applyFill="1" applyBorder="1" applyAlignment="1">
      <alignment vertical="center"/>
      <protection/>
    </xf>
    <xf numFmtId="3" fontId="33" fillId="0" borderId="56" xfId="98" applyNumberFormat="1" applyFont="1" applyFill="1" applyBorder="1" applyAlignment="1">
      <alignment vertical="center"/>
      <protection/>
    </xf>
    <xf numFmtId="0" fontId="33" fillId="0" borderId="57" xfId="104" applyFont="1" applyBorder="1">
      <alignment/>
      <protection/>
    </xf>
    <xf numFmtId="4" fontId="33" fillId="0" borderId="57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53" xfId="101" applyNumberFormat="1" applyFont="1" applyFill="1" applyBorder="1">
      <alignment/>
      <protection/>
    </xf>
    <xf numFmtId="3" fontId="56" fillId="0" borderId="53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7" xfId="105" applyNumberFormat="1" applyFont="1" applyFill="1" applyBorder="1" applyAlignment="1">
      <alignment horizontal="center" vertical="center" wrapText="1"/>
      <protection/>
    </xf>
    <xf numFmtId="0" fontId="15" fillId="0" borderId="19" xfId="105" applyFont="1" applyFill="1" applyBorder="1" applyAlignment="1">
      <alignment horizontal="center" vertical="center"/>
      <protection/>
    </xf>
    <xf numFmtId="0" fontId="15" fillId="0" borderId="20" xfId="105" applyFont="1" applyFill="1" applyBorder="1" applyAlignment="1">
      <alignment horizontal="center" vertical="center"/>
      <protection/>
    </xf>
    <xf numFmtId="0" fontId="15" fillId="0" borderId="21" xfId="105" applyFont="1" applyFill="1" applyBorder="1" applyAlignment="1">
      <alignment horizontal="center" vertical="center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4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33" xfId="105" applyFont="1" applyFill="1" applyBorder="1" applyAlignment="1">
      <alignment horizontal="center" vertical="center"/>
      <protection/>
    </xf>
    <xf numFmtId="0" fontId="15" fillId="0" borderId="57" xfId="105" applyFont="1" applyFill="1" applyBorder="1" applyProtection="1">
      <alignment/>
      <protection locked="0"/>
    </xf>
    <xf numFmtId="0" fontId="26" fillId="0" borderId="19" xfId="105" applyFont="1" applyFill="1" applyBorder="1" applyAlignment="1">
      <alignment horizontal="center" vertical="center"/>
      <protection/>
    </xf>
    <xf numFmtId="0" fontId="26" fillId="0" borderId="20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8" xfId="105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4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9" xfId="106" applyFont="1" applyFill="1" applyBorder="1" applyAlignment="1">
      <alignment horizontal="center" vertical="center" wrapText="1"/>
      <protection/>
    </xf>
    <xf numFmtId="0" fontId="26" fillId="0" borderId="20" xfId="106" applyFont="1" applyFill="1" applyBorder="1" applyAlignment="1" applyProtection="1">
      <alignment horizontal="center" vertical="center" wrapText="1"/>
      <protection/>
    </xf>
    <xf numFmtId="0" fontId="26" fillId="0" borderId="21" xfId="106" applyFont="1" applyFill="1" applyBorder="1" applyAlignment="1" applyProtection="1">
      <alignment horizontal="center" vertical="center" wrapText="1"/>
      <protection/>
    </xf>
    <xf numFmtId="0" fontId="15" fillId="0" borderId="58" xfId="106" applyFont="1" applyFill="1" applyBorder="1" applyAlignment="1">
      <alignment horizontal="center" vertical="center" wrapText="1"/>
      <protection/>
    </xf>
    <xf numFmtId="0" fontId="1" fillId="0" borderId="46" xfId="106" applyFont="1" applyFill="1" applyBorder="1" applyAlignment="1" applyProtection="1">
      <alignment horizontal="left" vertical="center" wrapText="1" indent="1"/>
      <protection/>
    </xf>
    <xf numFmtId="0" fontId="15" fillId="0" borderId="14" xfId="106" applyFont="1" applyFill="1" applyBorder="1" applyAlignment="1">
      <alignment horizontal="center" vertical="center" wrapText="1"/>
      <protection/>
    </xf>
    <xf numFmtId="0" fontId="1" fillId="0" borderId="37" xfId="106" applyFont="1" applyFill="1" applyBorder="1" applyAlignment="1" applyProtection="1">
      <alignment horizontal="left" vertical="center" wrapText="1" indent="1"/>
      <protection/>
    </xf>
    <xf numFmtId="0" fontId="1" fillId="0" borderId="37" xfId="106" applyFont="1" applyFill="1" applyBorder="1" applyAlignment="1" applyProtection="1">
      <alignment horizontal="left" vertical="center" wrapText="1" indent="8"/>
      <protection/>
    </xf>
    <xf numFmtId="0" fontId="15" fillId="0" borderId="11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33" xfId="106" applyFont="1" applyFill="1" applyBorder="1" applyAlignment="1">
      <alignment horizontal="center" vertical="center" wrapText="1"/>
      <protection/>
    </xf>
    <xf numFmtId="0" fontId="15" fillId="0" borderId="45" xfId="106" applyFont="1" applyFill="1" applyBorder="1" applyAlignment="1" applyProtection="1">
      <alignment vertical="center" wrapText="1"/>
      <protection locked="0"/>
    </xf>
    <xf numFmtId="180" fontId="15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5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106" applyFont="1" applyFill="1" applyBorder="1" applyAlignment="1">
      <alignment horizontal="center" vertical="center" wrapText="1"/>
      <protection/>
    </xf>
    <xf numFmtId="0" fontId="26" fillId="0" borderId="59" xfId="106" applyFont="1" applyFill="1" applyBorder="1" applyAlignment="1" applyProtection="1">
      <alignment vertical="center" wrapText="1"/>
      <protection/>
    </xf>
    <xf numFmtId="180" fontId="26" fillId="0" borderId="59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60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28" xfId="68" applyNumberFormat="1" applyFont="1" applyFill="1" applyBorder="1" applyAlignment="1" applyProtection="1">
      <alignment/>
      <protection locked="0"/>
    </xf>
    <xf numFmtId="182" fontId="49" fillId="0" borderId="39" xfId="68" applyNumberFormat="1" applyFont="1" applyFill="1" applyBorder="1" applyAlignment="1" applyProtection="1">
      <alignment/>
      <protection locked="0"/>
    </xf>
    <xf numFmtId="0" fontId="48" fillId="0" borderId="62" xfId="105" applyFont="1" applyFill="1" applyBorder="1" applyAlignment="1" applyProtection="1">
      <alignment/>
      <protection/>
    </xf>
    <xf numFmtId="0" fontId="48" fillId="0" borderId="63" xfId="105" applyFont="1" applyFill="1" applyBorder="1" applyAlignment="1" applyProtection="1">
      <alignment/>
      <protection/>
    </xf>
    <xf numFmtId="182" fontId="49" fillId="0" borderId="25" xfId="68" applyNumberFormat="1" applyFont="1" applyFill="1" applyBorder="1" applyAlignment="1" applyProtection="1">
      <alignment/>
      <protection locked="0"/>
    </xf>
    <xf numFmtId="182" fontId="44" fillId="0" borderId="64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37" xfId="105" applyFont="1" applyFill="1" applyBorder="1" applyAlignment="1" applyProtection="1">
      <alignment horizontal="left"/>
      <protection/>
    </xf>
    <xf numFmtId="0" fontId="48" fillId="0" borderId="65" xfId="105" applyFont="1" applyFill="1" applyBorder="1" applyAlignment="1" applyProtection="1">
      <alignment/>
      <protection/>
    </xf>
    <xf numFmtId="0" fontId="49" fillId="0" borderId="25" xfId="105" applyFont="1" applyFill="1" applyBorder="1" applyAlignment="1" applyProtection="1">
      <alignment horizontal="center" vertical="center"/>
      <protection/>
    </xf>
    <xf numFmtId="0" fontId="49" fillId="0" borderId="64" xfId="105" applyFont="1" applyFill="1" applyBorder="1" applyAlignment="1" applyProtection="1">
      <alignment horizontal="center" vertical="center"/>
      <protection/>
    </xf>
    <xf numFmtId="182" fontId="15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8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8" xfId="99" applyFont="1" applyBorder="1" applyAlignment="1">
      <alignment horizontal="left"/>
      <protection/>
    </xf>
    <xf numFmtId="0" fontId="39" fillId="0" borderId="28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6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6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70" fillId="25" borderId="45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45" xfId="68" applyNumberFormat="1" applyFont="1" applyFill="1" applyBorder="1" applyAlignment="1" applyProtection="1">
      <alignment vertical="center" wrapText="1"/>
      <protection/>
    </xf>
    <xf numFmtId="182" fontId="70" fillId="0" borderId="35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5" xfId="0" applyFont="1" applyBorder="1" applyAlignment="1">
      <alignment wrapText="1"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14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6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8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37" xfId="108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 wrapText="1"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6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8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6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7" xfId="68" applyNumberFormat="1" applyFont="1" applyFill="1" applyBorder="1" applyAlignment="1" applyProtection="1">
      <alignment vertical="center"/>
      <protection locked="0"/>
    </xf>
    <xf numFmtId="182" fontId="26" fillId="0" borderId="20" xfId="105" applyNumberFormat="1" applyFont="1" applyFill="1" applyBorder="1" applyAlignment="1">
      <alignment vertical="center"/>
      <protection/>
    </xf>
    <xf numFmtId="182" fontId="26" fillId="0" borderId="21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5" fillId="0" borderId="67" xfId="0" applyFont="1" applyBorder="1" applyAlignment="1">
      <alignment horizontal="center" wrapText="1"/>
    </xf>
    <xf numFmtId="0" fontId="43" fillId="0" borderId="68" xfId="0" applyFont="1" applyBorder="1" applyAlignment="1">
      <alignment horizontal="center" wrapText="1"/>
    </xf>
    <xf numFmtId="3" fontId="24" fillId="0" borderId="46" xfId="0" applyNumberFormat="1" applyFont="1" applyBorder="1" applyAlignment="1">
      <alignment horizontal="right" wrapText="1"/>
    </xf>
    <xf numFmtId="3" fontId="28" fillId="0" borderId="37" xfId="0" applyNumberFormat="1" applyFont="1" applyBorder="1" applyAlignment="1">
      <alignment horizontal="right" wrapText="1"/>
    </xf>
    <xf numFmtId="3" fontId="24" fillId="0" borderId="37" xfId="0" applyNumberFormat="1" applyFont="1" applyBorder="1" applyAlignment="1">
      <alignment horizontal="right" wrapText="1"/>
    </xf>
    <xf numFmtId="3" fontId="28" fillId="0" borderId="46" xfId="0" applyNumberFormat="1" applyFont="1" applyBorder="1" applyAlignment="1">
      <alignment horizontal="right" wrapText="1"/>
    </xf>
    <xf numFmtId="0" fontId="28" fillId="0" borderId="37" xfId="0" applyFont="1" applyBorder="1" applyAlignment="1">
      <alignment horizontal="right" wrapText="1"/>
    </xf>
    <xf numFmtId="0" fontId="28" fillId="0" borderId="37" xfId="0" applyFont="1" applyBorder="1" applyAlignment="1">
      <alignment wrapText="1"/>
    </xf>
    <xf numFmtId="0" fontId="24" fillId="0" borderId="37" xfId="0" applyFont="1" applyBorder="1" applyAlignment="1">
      <alignment horizontal="right" wrapText="1"/>
    </xf>
    <xf numFmtId="0" fontId="24" fillId="0" borderId="37" xfId="0" applyFont="1" applyBorder="1" applyAlignment="1">
      <alignment wrapText="1"/>
    </xf>
    <xf numFmtId="3" fontId="31" fillId="0" borderId="37" xfId="0" applyNumberFormat="1" applyFont="1" applyBorder="1" applyAlignment="1">
      <alignment horizontal="right" wrapText="1"/>
    </xf>
    <xf numFmtId="3" fontId="31" fillId="0" borderId="69" xfId="0" applyNumberFormat="1" applyFont="1" applyBorder="1" applyAlignment="1">
      <alignment horizontal="right" wrapText="1"/>
    </xf>
    <xf numFmtId="0" fontId="25" fillId="0" borderId="70" xfId="0" applyFont="1" applyBorder="1" applyAlignment="1">
      <alignment horizontal="center" wrapText="1"/>
    </xf>
    <xf numFmtId="0" fontId="43" fillId="0" borderId="7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3" fontId="24" fillId="0" borderId="24" xfId="0" applyNumberFormat="1" applyFont="1" applyBorder="1" applyAlignment="1">
      <alignment horizontal="right" wrapText="1"/>
    </xf>
    <xf numFmtId="3" fontId="28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3" fontId="24" fillId="0" borderId="26" xfId="0" applyNumberFormat="1" applyFont="1" applyBorder="1" applyAlignment="1">
      <alignment horizontal="right" wrapText="1"/>
    </xf>
    <xf numFmtId="3" fontId="28" fillId="0" borderId="24" xfId="0" applyNumberFormat="1" applyFont="1" applyBorder="1" applyAlignment="1">
      <alignment horizontal="right" wrapText="1"/>
    </xf>
    <xf numFmtId="0" fontId="28" fillId="0" borderId="26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3" fontId="31" fillId="0" borderId="26" xfId="0" applyNumberFormat="1" applyFont="1" applyBorder="1" applyAlignment="1">
      <alignment horizontal="right" wrapText="1"/>
    </xf>
    <xf numFmtId="0" fontId="31" fillId="0" borderId="34" xfId="0" applyFont="1" applyBorder="1" applyAlignment="1">
      <alignment wrapText="1"/>
    </xf>
    <xf numFmtId="0" fontId="31" fillId="0" borderId="45" xfId="0" applyFont="1" applyBorder="1" applyAlignment="1">
      <alignment wrapText="1"/>
    </xf>
    <xf numFmtId="3" fontId="31" fillId="0" borderId="35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3" fontId="52" fillId="0" borderId="37" xfId="0" applyNumberFormat="1" applyFont="1" applyBorder="1" applyAlignment="1">
      <alignment horizontal="right" wrapText="1"/>
    </xf>
    <xf numFmtId="3" fontId="52" fillId="0" borderId="69" xfId="0" applyNumberFormat="1" applyFont="1" applyBorder="1" applyAlignment="1">
      <alignment horizontal="right" wrapText="1"/>
    </xf>
    <xf numFmtId="0" fontId="28" fillId="0" borderId="26" xfId="0" applyFont="1" applyBorder="1" applyAlignment="1">
      <alignment horizontal="right" wrapText="1"/>
    </xf>
    <xf numFmtId="3" fontId="52" fillId="0" borderId="26" xfId="0" applyNumberFormat="1" applyFont="1" applyBorder="1" applyAlignment="1">
      <alignment horizontal="right" wrapText="1"/>
    </xf>
    <xf numFmtId="3" fontId="27" fillId="0" borderId="26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6" xfId="101" applyFont="1" applyFill="1" applyBorder="1" applyAlignment="1">
      <alignment horizontal="center" vertical="center" wrapText="1"/>
      <protection/>
    </xf>
    <xf numFmtId="3" fontId="34" fillId="0" borderId="73" xfId="101" applyNumberFormat="1" applyFont="1" applyFill="1" applyBorder="1">
      <alignment/>
      <protection/>
    </xf>
    <xf numFmtId="4" fontId="34" fillId="0" borderId="74" xfId="101" applyNumberFormat="1" applyFont="1" applyFill="1" applyBorder="1">
      <alignment/>
      <protection/>
    </xf>
    <xf numFmtId="3" fontId="34" fillId="0" borderId="74" xfId="101" applyNumberFormat="1" applyFont="1" applyFill="1" applyBorder="1">
      <alignment/>
      <protection/>
    </xf>
    <xf numFmtId="3" fontId="33" fillId="0" borderId="74" xfId="98" applyNumberFormat="1" applyFont="1" applyFill="1" applyBorder="1" applyAlignment="1">
      <alignment horizontal="center" vertical="center"/>
      <protection/>
    </xf>
    <xf numFmtId="3" fontId="33" fillId="0" borderId="74" xfId="98" applyNumberFormat="1" applyFont="1" applyFill="1" applyBorder="1" applyAlignment="1">
      <alignment vertical="center"/>
      <protection/>
    </xf>
    <xf numFmtId="3" fontId="34" fillId="0" borderId="74" xfId="98" applyNumberFormat="1" applyFont="1" applyFill="1" applyBorder="1" applyAlignment="1">
      <alignment vertical="center"/>
      <protection/>
    </xf>
    <xf numFmtId="3" fontId="34" fillId="21" borderId="74" xfId="101" applyNumberFormat="1" applyFont="1" applyFill="1" applyBorder="1">
      <alignment/>
      <protection/>
    </xf>
    <xf numFmtId="167" fontId="33" fillId="0" borderId="74" xfId="101" applyNumberFormat="1" applyFont="1" applyFill="1" applyBorder="1">
      <alignment/>
      <protection/>
    </xf>
    <xf numFmtId="3" fontId="33" fillId="0" borderId="75" xfId="98" applyNumberFormat="1" applyFont="1" applyFill="1" applyBorder="1" applyAlignment="1">
      <alignment vertical="center"/>
      <protection/>
    </xf>
    <xf numFmtId="3" fontId="33" fillId="0" borderId="37" xfId="98" applyNumberFormat="1" applyFont="1" applyFill="1" applyBorder="1" applyAlignment="1">
      <alignment vertical="center"/>
      <protection/>
    </xf>
    <xf numFmtId="3" fontId="34" fillId="21" borderId="37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3" fontId="33" fillId="0" borderId="37" xfId="101" applyNumberFormat="1" applyFont="1" applyFill="1" applyBorder="1">
      <alignment/>
      <protection/>
    </xf>
    <xf numFmtId="167" fontId="33" fillId="0" borderId="76" xfId="98" applyNumberFormat="1" applyFont="1" applyBorder="1" applyAlignment="1">
      <alignment vertical="center"/>
      <protection/>
    </xf>
    <xf numFmtId="167" fontId="33" fillId="0" borderId="37" xfId="98" applyNumberFormat="1" applyFont="1" applyBorder="1" applyAlignment="1">
      <alignment vertical="center"/>
      <protection/>
    </xf>
    <xf numFmtId="4" fontId="33" fillId="0" borderId="49" xfId="101" applyNumberFormat="1" applyFont="1" applyFill="1" applyBorder="1">
      <alignment/>
      <protection/>
    </xf>
    <xf numFmtId="167" fontId="34" fillId="21" borderId="37" xfId="101" applyNumberFormat="1" applyFont="1" applyFill="1" applyBorder="1">
      <alignment/>
      <protection/>
    </xf>
    <xf numFmtId="3" fontId="59" fillId="20" borderId="37" xfId="101" applyNumberFormat="1" applyFont="1" applyFill="1" applyBorder="1">
      <alignment/>
      <protection/>
    </xf>
    <xf numFmtId="0" fontId="34" fillId="20" borderId="77" xfId="101" applyFont="1" applyFill="1" applyBorder="1" applyAlignment="1">
      <alignment horizontal="right" vertical="center" wrapText="1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79" xfId="101" applyFont="1" applyFill="1" applyBorder="1" applyAlignment="1">
      <alignment horizontal="center" vertical="center"/>
      <protection/>
    </xf>
    <xf numFmtId="0" fontId="38" fillId="0" borderId="80" xfId="98" applyFont="1" applyBorder="1" applyAlignment="1">
      <alignment vertical="center"/>
      <protection/>
    </xf>
    <xf numFmtId="3" fontId="34" fillId="0" borderId="81" xfId="101" applyNumberFormat="1" applyFont="1" applyFill="1" applyBorder="1">
      <alignment/>
      <protection/>
    </xf>
    <xf numFmtId="0" fontId="38" fillId="0" borderId="82" xfId="98" applyFont="1" applyBorder="1" applyAlignment="1">
      <alignment vertical="center"/>
      <protection/>
    </xf>
    <xf numFmtId="3" fontId="34" fillId="0" borderId="83" xfId="101" applyNumberFormat="1" applyFont="1" applyFill="1" applyBorder="1">
      <alignment/>
      <protection/>
    </xf>
    <xf numFmtId="3" fontId="41" fillId="0" borderId="83" xfId="101" applyNumberFormat="1" applyFont="1" applyFill="1" applyBorder="1">
      <alignment/>
      <protection/>
    </xf>
    <xf numFmtId="0" fontId="1" fillId="0" borderId="82" xfId="98" applyFont="1" applyBorder="1" applyAlignment="1">
      <alignment vertical="center"/>
      <protection/>
    </xf>
    <xf numFmtId="3" fontId="33" fillId="0" borderId="83" xfId="98" applyNumberFormat="1" applyFont="1" applyFill="1" applyBorder="1" applyAlignment="1">
      <alignment vertical="center"/>
      <protection/>
    </xf>
    <xf numFmtId="3" fontId="34" fillId="0" borderId="83" xfId="98" applyNumberFormat="1" applyFont="1" applyFill="1" applyBorder="1" applyAlignment="1">
      <alignment vertical="center"/>
      <protection/>
    </xf>
    <xf numFmtId="3" fontId="41" fillId="0" borderId="83" xfId="98" applyNumberFormat="1" applyFont="1" applyFill="1" applyBorder="1" applyAlignment="1">
      <alignment vertical="center"/>
      <protection/>
    </xf>
    <xf numFmtId="0" fontId="34" fillId="21" borderId="82" xfId="98" applyFont="1" applyFill="1" applyBorder="1" applyAlignment="1">
      <alignment vertical="center"/>
      <protection/>
    </xf>
    <xf numFmtId="3" fontId="34" fillId="21" borderId="83" xfId="101" applyNumberFormat="1" applyFont="1" applyFill="1" applyBorder="1">
      <alignment/>
      <protection/>
    </xf>
    <xf numFmtId="3" fontId="33" fillId="0" borderId="83" xfId="101" applyNumberFormat="1" applyFont="1" applyFill="1" applyBorder="1">
      <alignment/>
      <protection/>
    </xf>
    <xf numFmtId="0" fontId="1" fillId="0" borderId="82" xfId="98" applyFont="1" applyBorder="1" applyAlignment="1">
      <alignment vertical="center" wrapText="1"/>
      <protection/>
    </xf>
    <xf numFmtId="0" fontId="1" fillId="0" borderId="84" xfId="98" applyFont="1" applyBorder="1" applyAlignment="1">
      <alignment vertical="center"/>
      <protection/>
    </xf>
    <xf numFmtId="3" fontId="33" fillId="0" borderId="85" xfId="101" applyNumberFormat="1" applyFont="1" applyFill="1" applyBorder="1">
      <alignment/>
      <protection/>
    </xf>
    <xf numFmtId="0" fontId="1" fillId="0" borderId="14" xfId="98" applyFont="1" applyBorder="1" applyAlignment="1">
      <alignment vertical="center"/>
      <protection/>
    </xf>
    <xf numFmtId="3" fontId="33" fillId="0" borderId="26" xfId="101" applyNumberFormat="1" applyFont="1" applyFill="1" applyBorder="1">
      <alignment/>
      <protection/>
    </xf>
    <xf numFmtId="0" fontId="34" fillId="21" borderId="14" xfId="98" applyFont="1" applyFill="1" applyBorder="1" applyAlignment="1">
      <alignment vertical="center"/>
      <protection/>
    </xf>
    <xf numFmtId="3" fontId="34" fillId="21" borderId="26" xfId="101" applyNumberFormat="1" applyFont="1" applyFill="1" applyBorder="1">
      <alignment/>
      <protection/>
    </xf>
    <xf numFmtId="0" fontId="38" fillId="0" borderId="86" xfId="98" applyFont="1" applyBorder="1" applyAlignment="1">
      <alignment vertical="center"/>
      <protection/>
    </xf>
    <xf numFmtId="3" fontId="34" fillId="0" borderId="24" xfId="101" applyNumberFormat="1" applyFont="1" applyFill="1" applyBorder="1">
      <alignment/>
      <protection/>
    </xf>
    <xf numFmtId="3" fontId="33" fillId="0" borderId="87" xfId="98" applyNumberFormat="1" applyFont="1" applyFill="1" applyBorder="1" applyAlignment="1">
      <alignment vertical="center"/>
      <protection/>
    </xf>
    <xf numFmtId="0" fontId="1" fillId="0" borderId="27" xfId="98" applyFont="1" applyBorder="1" applyAlignment="1">
      <alignment vertical="center"/>
      <protection/>
    </xf>
    <xf numFmtId="3" fontId="33" fillId="0" borderId="26" xfId="98" applyNumberFormat="1" applyFont="1" applyFill="1" applyBorder="1" applyAlignment="1">
      <alignment vertical="center"/>
      <protection/>
    </xf>
    <xf numFmtId="3" fontId="34" fillId="21" borderId="26" xfId="98" applyNumberFormat="1" applyFont="1" applyFill="1" applyBorder="1" applyAlignment="1">
      <alignment vertical="center"/>
      <protection/>
    </xf>
    <xf numFmtId="0" fontId="59" fillId="20" borderId="34" xfId="101" applyFont="1" applyFill="1" applyBorder="1">
      <alignment/>
      <protection/>
    </xf>
    <xf numFmtId="3" fontId="59" fillId="20" borderId="45" xfId="101" applyNumberFormat="1" applyFont="1" applyFill="1" applyBorder="1">
      <alignment/>
      <protection/>
    </xf>
    <xf numFmtId="0" fontId="59" fillId="20" borderId="45" xfId="104" applyFont="1" applyFill="1" applyBorder="1">
      <alignment/>
      <protection/>
    </xf>
    <xf numFmtId="3" fontId="59" fillId="20" borderId="35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8" xfId="100" applyFont="1" applyBorder="1" applyAlignment="1">
      <alignment vertical="center" wrapText="1"/>
      <protection/>
    </xf>
    <xf numFmtId="0" fontId="26" fillId="0" borderId="88" xfId="100" applyFont="1" applyBorder="1" applyAlignment="1">
      <alignment horizontal="center" vertical="center" wrapText="1"/>
      <protection/>
    </xf>
    <xf numFmtId="0" fontId="26" fillId="0" borderId="89" xfId="100" applyFont="1" applyBorder="1" applyAlignment="1">
      <alignment horizontal="center" vertical="center" wrapText="1"/>
      <protection/>
    </xf>
    <xf numFmtId="0" fontId="44" fillId="0" borderId="14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7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4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7" xfId="100" applyFont="1" applyBorder="1">
      <alignment/>
      <protection/>
    </xf>
    <xf numFmtId="0" fontId="15" fillId="0" borderId="57" xfId="100" applyFont="1" applyBorder="1" applyAlignment="1">
      <alignment horizontal="left"/>
      <protection/>
    </xf>
    <xf numFmtId="3" fontId="15" fillId="0" borderId="57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4" xfId="100" applyBorder="1">
      <alignment/>
      <protection/>
    </xf>
    <xf numFmtId="0" fontId="15" fillId="0" borderId="37" xfId="100" applyFont="1" applyBorder="1" applyAlignment="1">
      <alignment vertical="center" wrapText="1"/>
      <protection/>
    </xf>
    <xf numFmtId="0" fontId="15" fillId="0" borderId="49" xfId="100" applyFont="1" applyBorder="1">
      <alignment/>
      <protection/>
    </xf>
    <xf numFmtId="49" fontId="15" fillId="0" borderId="33" xfId="100" applyNumberFormat="1" applyFont="1" applyBorder="1" applyAlignment="1">
      <alignment horizontal="right"/>
      <protection/>
    </xf>
    <xf numFmtId="49" fontId="15" fillId="0" borderId="57" xfId="100" applyNumberFormat="1" applyFont="1" applyBorder="1" applyAlignment="1">
      <alignment horizontal="right"/>
      <protection/>
    </xf>
    <xf numFmtId="180" fontId="15" fillId="0" borderId="57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7" xfId="100" applyNumberFormat="1" applyFont="1" applyFill="1" applyBorder="1" applyAlignment="1" applyProtection="1">
      <alignment vertical="center" wrapText="1"/>
      <protection locked="0"/>
    </xf>
    <xf numFmtId="49" fontId="15" fillId="0" borderId="33" xfId="100" applyNumberFormat="1" applyBorder="1">
      <alignment/>
      <protection/>
    </xf>
    <xf numFmtId="49" fontId="15" fillId="0" borderId="57" xfId="100" applyNumberFormat="1" applyBorder="1">
      <alignment/>
      <protection/>
    </xf>
    <xf numFmtId="0" fontId="26" fillId="0" borderId="45" xfId="100" applyFont="1" applyBorder="1" applyAlignment="1">
      <alignment horizontal="left"/>
      <protection/>
    </xf>
    <xf numFmtId="3" fontId="26" fillId="0" borderId="45" xfId="100" applyNumberFormat="1" applyFont="1" applyBorder="1">
      <alignment/>
      <protection/>
    </xf>
    <xf numFmtId="0" fontId="26" fillId="0" borderId="38" xfId="100" applyFont="1" applyBorder="1" applyAlignment="1">
      <alignment horizontal="left"/>
      <protection/>
    </xf>
    <xf numFmtId="0" fontId="26" fillId="0" borderId="34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4" xfId="103" applyFont="1" applyBorder="1" applyAlignment="1">
      <alignment horizontal="center"/>
      <protection/>
    </xf>
    <xf numFmtId="0" fontId="24" fillId="0" borderId="90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8" xfId="103" applyNumberFormat="1" applyFont="1" applyBorder="1" applyAlignment="1">
      <alignment horizontal="right"/>
      <protection/>
    </xf>
    <xf numFmtId="0" fontId="27" fillId="0" borderId="26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7" xfId="103" applyFont="1" applyBorder="1" applyAlignment="1">
      <alignment horizontal="left"/>
      <protection/>
    </xf>
    <xf numFmtId="0" fontId="24" fillId="0" borderId="49" xfId="103" applyFont="1" applyBorder="1" applyAlignment="1">
      <alignment horizontal="right"/>
      <protection/>
    </xf>
    <xf numFmtId="0" fontId="27" fillId="21" borderId="34" xfId="103" applyFont="1" applyFill="1" applyBorder="1" applyAlignment="1">
      <alignment horizontal="center"/>
      <protection/>
    </xf>
    <xf numFmtId="0" fontId="24" fillId="21" borderId="45" xfId="103" applyFont="1" applyFill="1" applyBorder="1" applyAlignment="1">
      <alignment horizontal="left"/>
      <protection/>
    </xf>
    <xf numFmtId="0" fontId="24" fillId="21" borderId="38" xfId="103" applyFont="1" applyFill="1" applyBorder="1" applyAlignment="1">
      <alignment horizontal="right"/>
      <protection/>
    </xf>
    <xf numFmtId="3" fontId="24" fillId="21" borderId="62" xfId="103" applyNumberFormat="1" applyFont="1" applyFill="1" applyBorder="1" applyAlignment="1">
      <alignment horizontal="right"/>
      <protection/>
    </xf>
    <xf numFmtId="0" fontId="27" fillId="21" borderId="35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3" fontId="52" fillId="0" borderId="91" xfId="0" applyNumberFormat="1" applyFont="1" applyBorder="1" applyAlignment="1">
      <alignment horizontal="right" wrapText="1"/>
    </xf>
    <xf numFmtId="0" fontId="0" fillId="0" borderId="92" xfId="0" applyBorder="1" applyAlignment="1">
      <alignment/>
    </xf>
    <xf numFmtId="0" fontId="0" fillId="0" borderId="35" xfId="0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108" applyFont="1" applyAlignment="1">
      <alignment horizontal="left"/>
      <protection/>
    </xf>
    <xf numFmtId="0" fontId="42" fillId="0" borderId="0" xfId="108" applyFont="1" applyAlignment="1">
      <alignment horizontal="center"/>
      <protection/>
    </xf>
    <xf numFmtId="0" fontId="56" fillId="0" borderId="39" xfId="108" applyFont="1" applyBorder="1" applyAlignment="1">
      <alignment horizontal="left" vertical="center"/>
      <protection/>
    </xf>
    <xf numFmtId="0" fontId="56" fillId="0" borderId="37" xfId="108" applyFont="1" applyBorder="1" applyAlignment="1">
      <alignment horizontal="left" vertical="center"/>
      <protection/>
    </xf>
    <xf numFmtId="0" fontId="1" fillId="0" borderId="93" xfId="108" applyFont="1" applyBorder="1" applyAlignment="1">
      <alignment horizontal="right"/>
      <protection/>
    </xf>
    <xf numFmtId="0" fontId="34" fillId="0" borderId="44" xfId="108" applyFont="1" applyFill="1" applyBorder="1" applyAlignment="1">
      <alignment horizontal="left" vertical="center"/>
      <protection/>
    </xf>
    <xf numFmtId="0" fontId="34" fillId="0" borderId="39" xfId="108" applyFont="1" applyFill="1" applyBorder="1" applyAlignment="1">
      <alignment horizontal="left" vertical="center"/>
      <protection/>
    </xf>
    <xf numFmtId="0" fontId="34" fillId="0" borderId="94" xfId="108" applyFont="1" applyFill="1" applyBorder="1" applyAlignment="1">
      <alignment horizontal="left" vertical="center"/>
      <protection/>
    </xf>
    <xf numFmtId="0" fontId="42" fillId="20" borderId="34" xfId="108" applyFont="1" applyFill="1" applyBorder="1" applyAlignment="1">
      <alignment horizontal="left" vertical="center"/>
      <protection/>
    </xf>
    <xf numFmtId="0" fontId="42" fillId="20" borderId="45" xfId="108" applyFont="1" applyFill="1" applyBorder="1" applyAlignment="1">
      <alignment horizontal="left" vertical="center"/>
      <protection/>
    </xf>
    <xf numFmtId="0" fontId="58" fillId="20" borderId="44" xfId="108" applyFont="1" applyFill="1" applyBorder="1" applyAlignment="1">
      <alignment horizontal="left" vertical="center"/>
      <protection/>
    </xf>
    <xf numFmtId="0" fontId="58" fillId="20" borderId="37" xfId="108" applyFont="1" applyFill="1" applyBorder="1" applyAlignment="1">
      <alignment horizontal="left" vertical="center"/>
      <protection/>
    </xf>
    <xf numFmtId="0" fontId="58" fillId="20" borderId="14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4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56" fillId="0" borderId="44" xfId="108" applyFont="1" applyBorder="1" applyAlignment="1">
      <alignment horizontal="left" vertical="center"/>
      <protection/>
    </xf>
    <xf numFmtId="0" fontId="41" fillId="0" borderId="37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58" fillId="20" borderId="28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9" xfId="108" applyFont="1" applyBorder="1" applyAlignment="1">
      <alignment horizontal="left"/>
      <protection/>
    </xf>
    <xf numFmtId="0" fontId="56" fillId="0" borderId="37" xfId="108" applyFont="1" applyBorder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95" xfId="0" applyFont="1" applyBorder="1" applyAlignment="1">
      <alignment horizontal="right" wrapText="1"/>
    </xf>
    <xf numFmtId="0" fontId="27" fillId="0" borderId="58" xfId="0" applyFont="1" applyBorder="1" applyAlignment="1">
      <alignment/>
    </xf>
    <xf numFmtId="0" fontId="27" fillId="0" borderId="88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45" xfId="0" applyFont="1" applyBorder="1" applyAlignment="1">
      <alignment/>
    </xf>
    <xf numFmtId="0" fontId="34" fillId="20" borderId="96" xfId="101" applyFont="1" applyFill="1" applyBorder="1" applyAlignment="1">
      <alignment horizontal="center" vertical="center"/>
      <protection/>
    </xf>
    <xf numFmtId="0" fontId="34" fillId="20" borderId="15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98" xfId="101" applyFont="1" applyFill="1" applyBorder="1" applyAlignment="1">
      <alignment horizontal="center" vertical="center"/>
      <protection/>
    </xf>
    <xf numFmtId="0" fontId="34" fillId="20" borderId="99" xfId="101" applyFont="1" applyFill="1" applyBorder="1" applyAlignment="1">
      <alignment horizontal="center" vertical="center"/>
      <protection/>
    </xf>
    <xf numFmtId="0" fontId="34" fillId="20" borderId="39" xfId="101" applyFont="1" applyFill="1" applyBorder="1" applyAlignment="1">
      <alignment horizontal="center" vertical="center"/>
      <protection/>
    </xf>
    <xf numFmtId="0" fontId="34" fillId="20" borderId="37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7" xfId="108" applyFont="1" applyBorder="1" applyAlignment="1">
      <alignment horizontal="right"/>
      <protection/>
    </xf>
    <xf numFmtId="180" fontId="48" fillId="0" borderId="100" xfId="106" applyNumberFormat="1" applyFont="1" applyFill="1" applyBorder="1" applyAlignment="1" applyProtection="1">
      <alignment horizontal="center" vertical="center" wrapText="1"/>
      <protection/>
    </xf>
    <xf numFmtId="180" fontId="48" fillId="0" borderId="101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43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8" fillId="0" borderId="64" xfId="106" applyNumberFormat="1" applyFont="1" applyFill="1" applyBorder="1" applyAlignment="1" applyProtection="1">
      <alignment horizontal="center" vertical="center" wrapText="1"/>
      <protection/>
    </xf>
    <xf numFmtId="0" fontId="1" fillId="0" borderId="47" xfId="108" applyFont="1" applyBorder="1" applyAlignment="1">
      <alignment horizontal="right"/>
      <protection/>
    </xf>
    <xf numFmtId="0" fontId="15" fillId="0" borderId="43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8" fillId="0" borderId="88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93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27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34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45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92" xfId="106" applyNumberFormat="1" applyFont="1" applyFill="1" applyBorder="1" applyAlignment="1" applyProtection="1">
      <alignment horizontal="center" vertical="center"/>
      <protection/>
    </xf>
    <xf numFmtId="180" fontId="48" fillId="0" borderId="26" xfId="106" applyNumberFormat="1" applyFont="1" applyFill="1" applyBorder="1" applyAlignment="1" applyProtection="1">
      <alignment horizontal="center" vertical="center"/>
      <protection/>
    </xf>
    <xf numFmtId="180" fontId="48" fillId="0" borderId="88" xfId="106" applyNumberFormat="1" applyFont="1" applyFill="1" applyBorder="1" applyAlignment="1" applyProtection="1">
      <alignment horizontal="center" vertical="center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8" fillId="0" borderId="14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0" fontId="26" fillId="0" borderId="92" xfId="105" applyFont="1" applyFill="1" applyBorder="1" applyAlignment="1">
      <alignment horizontal="center" vertical="center" wrapText="1"/>
      <protection/>
    </xf>
    <xf numFmtId="0" fontId="26" fillId="0" borderId="91" xfId="105" applyFont="1" applyFill="1" applyBorder="1" applyAlignment="1">
      <alignment horizontal="center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26" fillId="0" borderId="57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6" xfId="68" applyNumberFormat="1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26" xfId="105" applyFont="1" applyFill="1" applyBorder="1" applyAlignment="1" applyProtection="1">
      <alignment horizontal="center" vertical="center"/>
      <protection/>
    </xf>
    <xf numFmtId="182" fontId="44" fillId="0" borderId="45" xfId="68" applyNumberFormat="1" applyFont="1" applyFill="1" applyBorder="1" applyAlignment="1" applyProtection="1">
      <alignment horizontal="center"/>
      <protection/>
    </xf>
    <xf numFmtId="182" fontId="44" fillId="0" borderId="35" xfId="68" applyNumberFormat="1" applyFont="1" applyFill="1" applyBorder="1" applyAlignment="1" applyProtection="1">
      <alignment horizontal="center"/>
      <protection/>
    </xf>
    <xf numFmtId="0" fontId="44" fillId="0" borderId="45" xfId="105" applyFont="1" applyFill="1" applyBorder="1" applyAlignment="1" applyProtection="1">
      <alignment horizontal="center" vertical="center" wrapText="1"/>
      <protection/>
    </xf>
    <xf numFmtId="0" fontId="49" fillId="0" borderId="43" xfId="105" applyFont="1" applyFill="1" applyBorder="1" applyAlignment="1">
      <alignment horizontal="center" vertical="center" wrapText="1"/>
      <protection/>
    </xf>
    <xf numFmtId="0" fontId="49" fillId="0" borderId="99" xfId="105" applyFont="1" applyFill="1" applyBorder="1" applyAlignment="1" applyProtection="1">
      <alignment horizontal="center" vertical="center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0" fontId="49" fillId="0" borderId="102" xfId="105" applyFont="1" applyFill="1" applyBorder="1" applyAlignment="1" applyProtection="1">
      <alignment horizontal="center" vertical="center"/>
      <protection/>
    </xf>
    <xf numFmtId="0" fontId="67" fillId="0" borderId="37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8" xfId="106" applyFont="1" applyBorder="1" applyAlignment="1">
      <alignment horizontal="left" wrapText="1"/>
      <protection/>
    </xf>
    <xf numFmtId="0" fontId="26" fillId="0" borderId="97" xfId="105" applyFont="1" applyFill="1" applyBorder="1" applyAlignment="1">
      <alignment horizontal="center" vertical="center" wrapText="1"/>
      <protection/>
    </xf>
    <xf numFmtId="0" fontId="26" fillId="0" borderId="98" xfId="105" applyFont="1" applyFill="1" applyBorder="1" applyAlignment="1">
      <alignment horizontal="center" vertical="center" wrapText="1"/>
      <protection/>
    </xf>
    <xf numFmtId="0" fontId="26" fillId="0" borderId="89" xfId="105" applyFont="1" applyFill="1" applyBorder="1" applyAlignment="1">
      <alignment horizontal="center" vertical="center" wrapText="1"/>
      <protection/>
    </xf>
    <xf numFmtId="0" fontId="67" fillId="0" borderId="39" xfId="106" applyFont="1" applyBorder="1" applyAlignment="1">
      <alignment horizontal="left" wrapText="1"/>
      <protection/>
    </xf>
    <xf numFmtId="0" fontId="26" fillId="0" borderId="58" xfId="105" applyFont="1" applyFill="1" applyBorder="1" applyAlignment="1">
      <alignment horizontal="center" vertical="center" wrapText="1"/>
      <protection/>
    </xf>
    <xf numFmtId="0" fontId="26" fillId="0" borderId="33" xfId="105" applyFont="1" applyFill="1" applyBorder="1" applyAlignment="1">
      <alignment horizontal="center" vertical="center" wrapText="1"/>
      <protection/>
    </xf>
    <xf numFmtId="0" fontId="44" fillId="0" borderId="32" xfId="105" applyFont="1" applyFill="1" applyBorder="1" applyAlignment="1" applyProtection="1">
      <alignment horizontal="center" vertical="center" wrapText="1"/>
      <protection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8" xfId="105" applyFont="1" applyFill="1" applyBorder="1" applyAlignment="1" applyProtection="1">
      <alignment horizontal="center" vertical="center" wrapText="1"/>
      <protection/>
    </xf>
    <xf numFmtId="0" fontId="44" fillId="0" borderId="92" xfId="105" applyFont="1" applyFill="1" applyBorder="1" applyAlignment="1" applyProtection="1">
      <alignment horizontal="center" vertical="center" wrapText="1"/>
      <protection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0" fontId="26" fillId="0" borderId="88" xfId="105" applyFont="1" applyFill="1" applyBorder="1" applyAlignment="1" applyProtection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22" xfId="103" applyFont="1" applyFill="1" applyBorder="1" applyAlignment="1">
      <alignment horizontal="center" vertical="center" wrapText="1"/>
      <protection/>
    </xf>
    <xf numFmtId="0" fontId="24" fillId="24" borderId="22" xfId="103" applyFont="1" applyFill="1" applyBorder="1" applyAlignment="1">
      <alignment horizontal="center" vertical="center" wrapText="1"/>
      <protection/>
    </xf>
    <xf numFmtId="0" fontId="24" fillId="24" borderId="100" xfId="103" applyFont="1" applyFill="1" applyBorder="1" applyAlignment="1">
      <alignment horizontal="center" vertical="center" wrapText="1"/>
      <protection/>
    </xf>
    <xf numFmtId="0" fontId="24" fillId="24" borderId="103" xfId="103" applyFont="1" applyFill="1" applyBorder="1" applyAlignment="1">
      <alignment horizontal="center" vertical="center" wrapText="1"/>
      <protection/>
    </xf>
    <xf numFmtId="0" fontId="24" fillId="24" borderId="101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7"/>
  <sheetViews>
    <sheetView tabSelected="1" view="pageLayout" zoomScale="80" zoomScaleSheetLayoutView="100" zoomScalePageLayoutView="80" workbookViewId="0" topLeftCell="A1">
      <selection activeCell="G3" sqref="G3"/>
    </sheetView>
  </sheetViews>
  <sheetFormatPr defaultColWidth="9.140625" defaultRowHeight="12.75"/>
  <cols>
    <col min="1" max="1" width="4.57421875" style="98" customWidth="1"/>
    <col min="2" max="2" width="43.421875" style="98" customWidth="1"/>
    <col min="3" max="3" width="13.8515625" style="98" customWidth="1"/>
    <col min="4" max="4" width="12.28125" style="98" hidden="1" customWidth="1"/>
    <col min="5" max="5" width="14.421875" style="98" hidden="1" customWidth="1"/>
    <col min="6" max="6" width="5.7109375" style="98" customWidth="1"/>
    <col min="7" max="7" width="43.00390625" style="98" customWidth="1"/>
    <col min="8" max="8" width="14.28125" style="98" customWidth="1"/>
    <col min="9" max="9" width="12.7109375" style="98" hidden="1" customWidth="1"/>
    <col min="10" max="10" width="13.57421875" style="98" hidden="1" customWidth="1"/>
    <col min="11" max="16384" width="9.140625" style="98" customWidth="1"/>
  </cols>
  <sheetData>
    <row r="1" spans="1:10" ht="18.75">
      <c r="A1" s="536" t="s">
        <v>495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ht="18.75">
      <c r="A2" s="536" t="s">
        <v>476</v>
      </c>
      <c r="B2" s="536"/>
      <c r="C2" s="536"/>
      <c r="D2" s="536"/>
      <c r="E2" s="536"/>
      <c r="F2" s="536"/>
      <c r="G2" s="536"/>
      <c r="H2" s="536"/>
      <c r="I2" s="536"/>
      <c r="J2" s="536"/>
    </row>
    <row r="3" spans="1:10" ht="18.75">
      <c r="A3" s="340"/>
      <c r="B3" s="340"/>
      <c r="C3" s="340"/>
      <c r="D3" s="340"/>
      <c r="E3" s="340"/>
      <c r="F3" s="340"/>
      <c r="G3" s="535" t="s">
        <v>558</v>
      </c>
      <c r="H3" s="340"/>
      <c r="I3" s="340"/>
      <c r="J3" s="340"/>
    </row>
    <row r="4" spans="1:10" ht="18.75">
      <c r="A4" s="340"/>
      <c r="B4" s="340"/>
      <c r="C4" s="340"/>
      <c r="D4" s="340"/>
      <c r="E4" s="340"/>
      <c r="F4" s="340"/>
      <c r="G4" s="340"/>
      <c r="H4" s="342" t="s">
        <v>518</v>
      </c>
      <c r="I4" s="341"/>
      <c r="J4" s="339" t="s">
        <v>470</v>
      </c>
    </row>
    <row r="5" spans="8:10" ht="13.5" thickBot="1">
      <c r="H5" s="380" t="s">
        <v>483</v>
      </c>
      <c r="I5" s="539" t="s">
        <v>483</v>
      </c>
      <c r="J5" s="539"/>
    </row>
    <row r="6" spans="1:10" ht="74.25" customHeight="1">
      <c r="A6" s="152"/>
      <c r="B6" s="153" t="s">
        <v>308</v>
      </c>
      <c r="C6" s="154" t="s">
        <v>480</v>
      </c>
      <c r="D6" s="154" t="s">
        <v>479</v>
      </c>
      <c r="E6" s="155" t="s">
        <v>481</v>
      </c>
      <c r="F6" s="156"/>
      <c r="G6" s="153" t="s">
        <v>308</v>
      </c>
      <c r="H6" s="154" t="s">
        <v>480</v>
      </c>
      <c r="I6" s="154" t="s">
        <v>479</v>
      </c>
      <c r="J6" s="155" t="s">
        <v>481</v>
      </c>
    </row>
    <row r="7" spans="1:10" ht="15" customHeight="1">
      <c r="A7" s="540" t="s">
        <v>309</v>
      </c>
      <c r="B7" s="541"/>
      <c r="C7" s="541"/>
      <c r="D7" s="541"/>
      <c r="E7" s="542"/>
      <c r="F7" s="541" t="s">
        <v>310</v>
      </c>
      <c r="G7" s="541"/>
      <c r="H7" s="541"/>
      <c r="I7" s="541"/>
      <c r="J7" s="542"/>
    </row>
    <row r="8" spans="1:10" ht="15" customHeight="1">
      <c r="A8" s="157" t="s">
        <v>100</v>
      </c>
      <c r="B8" s="104" t="s">
        <v>311</v>
      </c>
      <c r="C8" s="105"/>
      <c r="D8" s="105"/>
      <c r="E8" s="133"/>
      <c r="F8" s="129" t="s">
        <v>100</v>
      </c>
      <c r="G8" s="106" t="s">
        <v>311</v>
      </c>
      <c r="H8" s="105"/>
      <c r="I8" s="105"/>
      <c r="J8" s="133"/>
    </row>
    <row r="9" spans="1:10" ht="15" customHeight="1">
      <c r="A9" s="157"/>
      <c r="B9" s="113" t="s">
        <v>312</v>
      </c>
      <c r="C9" s="122">
        <v>7926556</v>
      </c>
      <c r="D9" s="122"/>
      <c r="E9" s="134"/>
      <c r="F9" s="107"/>
      <c r="G9" s="113" t="s">
        <v>346</v>
      </c>
      <c r="H9" s="105">
        <v>2525000</v>
      </c>
      <c r="I9" s="105"/>
      <c r="J9" s="133"/>
    </row>
    <row r="10" spans="1:10" ht="35.25" customHeight="1">
      <c r="A10" s="157"/>
      <c r="B10" s="123" t="s">
        <v>313</v>
      </c>
      <c r="C10" s="112">
        <v>343000</v>
      </c>
      <c r="D10" s="112"/>
      <c r="E10" s="135"/>
      <c r="F10" s="129"/>
      <c r="G10" s="148" t="s">
        <v>347</v>
      </c>
      <c r="H10" s="105">
        <v>614000</v>
      </c>
      <c r="I10" s="105"/>
      <c r="J10" s="133"/>
    </row>
    <row r="11" spans="1:10" ht="15" customHeight="1">
      <c r="A11" s="157"/>
      <c r="B11" s="113" t="s">
        <v>314</v>
      </c>
      <c r="C11" s="112">
        <v>10000</v>
      </c>
      <c r="D11" s="112"/>
      <c r="E11" s="135"/>
      <c r="F11" s="129"/>
      <c r="G11" s="113" t="s">
        <v>348</v>
      </c>
      <c r="H11" s="105">
        <v>4448556</v>
      </c>
      <c r="I11" s="105"/>
      <c r="J11" s="133"/>
    </row>
    <row r="12" spans="1:10" ht="15" customHeight="1">
      <c r="A12" s="157"/>
      <c r="B12" s="113" t="s">
        <v>315</v>
      </c>
      <c r="C12" s="112">
        <v>0</v>
      </c>
      <c r="D12" s="112"/>
      <c r="E12" s="135"/>
      <c r="F12" s="129"/>
      <c r="G12" s="113" t="s">
        <v>349</v>
      </c>
      <c r="H12" s="105">
        <v>200000</v>
      </c>
      <c r="I12" s="105"/>
      <c r="J12" s="133"/>
    </row>
    <row r="13" spans="1:10" ht="15" customHeight="1">
      <c r="A13" s="157"/>
      <c r="B13" s="125"/>
      <c r="C13" s="124"/>
      <c r="D13" s="124"/>
      <c r="E13" s="136"/>
      <c r="F13" s="129"/>
      <c r="G13" s="113" t="s">
        <v>350</v>
      </c>
      <c r="H13" s="105">
        <v>260000</v>
      </c>
      <c r="I13" s="105"/>
      <c r="J13" s="133"/>
    </row>
    <row r="14" spans="1:10" ht="15" customHeight="1">
      <c r="A14" s="157"/>
      <c r="B14" s="111"/>
      <c r="C14" s="112"/>
      <c r="D14" s="112"/>
      <c r="E14" s="135"/>
      <c r="F14" s="129"/>
      <c r="G14" s="113" t="s">
        <v>316</v>
      </c>
      <c r="H14" s="105">
        <v>0</v>
      </c>
      <c r="I14" s="105"/>
      <c r="J14" s="133"/>
    </row>
    <row r="15" spans="1:10" ht="15" customHeight="1">
      <c r="A15" s="552" t="s">
        <v>317</v>
      </c>
      <c r="B15" s="538"/>
      <c r="C15" s="124">
        <f>SUM(C9:C14)</f>
        <v>8279556</v>
      </c>
      <c r="D15" s="124"/>
      <c r="E15" s="124"/>
      <c r="F15" s="557" t="s">
        <v>318</v>
      </c>
      <c r="G15" s="558"/>
      <c r="H15" s="128">
        <f>SUM(H9:H14)</f>
        <v>8047556</v>
      </c>
      <c r="I15" s="128"/>
      <c r="J15" s="141"/>
    </row>
    <row r="16" spans="1:10" ht="15" customHeight="1">
      <c r="A16" s="158"/>
      <c r="B16" s="115"/>
      <c r="C16" s="110"/>
      <c r="D16" s="110"/>
      <c r="E16" s="137"/>
      <c r="F16" s="130"/>
      <c r="G16" s="126"/>
      <c r="H16" s="114"/>
      <c r="I16" s="114"/>
      <c r="J16" s="140"/>
    </row>
    <row r="17" spans="1:10" ht="15" customHeight="1">
      <c r="A17" s="552" t="s">
        <v>341</v>
      </c>
      <c r="B17" s="538"/>
      <c r="C17" s="124">
        <v>0</v>
      </c>
      <c r="D17" s="124"/>
      <c r="E17" s="136"/>
      <c r="F17" s="537" t="s">
        <v>345</v>
      </c>
      <c r="G17" s="538"/>
      <c r="H17" s="128">
        <v>317000</v>
      </c>
      <c r="I17" s="128"/>
      <c r="J17" s="141"/>
    </row>
    <row r="18" spans="1:10" ht="15" customHeight="1">
      <c r="A18" s="159"/>
      <c r="B18" s="111"/>
      <c r="C18" s="112"/>
      <c r="D18" s="112"/>
      <c r="E18" s="135"/>
      <c r="F18" s="131"/>
      <c r="G18" s="111"/>
      <c r="H18" s="114"/>
      <c r="I18" s="114"/>
      <c r="J18" s="140"/>
    </row>
    <row r="19" spans="1:10" ht="15" customHeight="1">
      <c r="A19" s="547" t="s">
        <v>319</v>
      </c>
      <c r="B19" s="548"/>
      <c r="C19" s="357">
        <f>C15+C17</f>
        <v>8279556</v>
      </c>
      <c r="D19" s="357"/>
      <c r="E19" s="357"/>
      <c r="F19" s="546" t="s">
        <v>320</v>
      </c>
      <c r="G19" s="548" t="s">
        <v>320</v>
      </c>
      <c r="H19" s="358">
        <f>H15+H17</f>
        <v>8364556</v>
      </c>
      <c r="I19" s="358"/>
      <c r="J19" s="359"/>
    </row>
    <row r="20" spans="1:10" ht="15" customHeight="1">
      <c r="A20" s="355"/>
      <c r="B20" s="356"/>
      <c r="C20" s="357"/>
      <c r="D20" s="357"/>
      <c r="E20" s="361"/>
      <c r="F20" s="354"/>
      <c r="G20" s="356"/>
      <c r="H20" s="358"/>
      <c r="I20" s="358"/>
      <c r="J20" s="359"/>
    </row>
    <row r="21" spans="1:10" ht="15" customHeight="1">
      <c r="A21" s="549" t="s">
        <v>321</v>
      </c>
      <c r="B21" s="556"/>
      <c r="C21" s="116"/>
      <c r="D21" s="116"/>
      <c r="E21" s="138"/>
      <c r="F21" s="551" t="s">
        <v>340</v>
      </c>
      <c r="G21" s="556"/>
      <c r="H21" s="117"/>
      <c r="I21" s="117"/>
      <c r="J21" s="160"/>
    </row>
    <row r="22" spans="1:10" ht="15" customHeight="1">
      <c r="A22" s="549" t="s">
        <v>322</v>
      </c>
      <c r="B22" s="550"/>
      <c r="C22" s="116"/>
      <c r="D22" s="116"/>
      <c r="E22" s="138"/>
      <c r="F22" s="551" t="s">
        <v>323</v>
      </c>
      <c r="G22" s="550"/>
      <c r="H22" s="117"/>
      <c r="I22" s="117"/>
      <c r="J22" s="160"/>
    </row>
    <row r="23" spans="1:10" ht="15" customHeight="1">
      <c r="A23" s="157" t="s">
        <v>100</v>
      </c>
      <c r="B23" s="118" t="s">
        <v>311</v>
      </c>
      <c r="C23" s="105"/>
      <c r="D23" s="105"/>
      <c r="E23" s="133"/>
      <c r="F23" s="132" t="s">
        <v>100</v>
      </c>
      <c r="G23" s="106" t="s">
        <v>311</v>
      </c>
      <c r="H23" s="105"/>
      <c r="I23" s="105"/>
      <c r="J23" s="133"/>
    </row>
    <row r="24" spans="1:10" ht="15" customHeight="1">
      <c r="A24" s="161"/>
      <c r="B24" s="109" t="s">
        <v>324</v>
      </c>
      <c r="C24" s="105">
        <v>0</v>
      </c>
      <c r="D24" s="105"/>
      <c r="E24" s="133"/>
      <c r="F24" s="132"/>
      <c r="G24" s="113" t="s">
        <v>325</v>
      </c>
      <c r="H24" s="105">
        <v>943000</v>
      </c>
      <c r="I24" s="105"/>
      <c r="J24" s="133"/>
    </row>
    <row r="25" spans="1:10" ht="15" customHeight="1">
      <c r="A25" s="161"/>
      <c r="B25" s="109" t="s">
        <v>326</v>
      </c>
      <c r="C25" s="105">
        <v>0</v>
      </c>
      <c r="D25" s="105"/>
      <c r="E25" s="133"/>
      <c r="F25" s="132"/>
      <c r="G25" s="119" t="s">
        <v>327</v>
      </c>
      <c r="H25" s="105">
        <v>0</v>
      </c>
      <c r="I25" s="105"/>
      <c r="J25" s="133"/>
    </row>
    <row r="26" spans="1:10" ht="15" customHeight="1">
      <c r="A26" s="161"/>
      <c r="B26" s="109" t="s">
        <v>328</v>
      </c>
      <c r="C26" s="105">
        <v>0</v>
      </c>
      <c r="D26" s="105"/>
      <c r="E26" s="133"/>
      <c r="F26" s="132"/>
      <c r="G26" s="119" t="s">
        <v>329</v>
      </c>
      <c r="H26" s="105">
        <v>0</v>
      </c>
      <c r="I26" s="105"/>
      <c r="J26" s="133"/>
    </row>
    <row r="27" spans="1:10" ht="15" customHeight="1">
      <c r="A27" s="161"/>
      <c r="B27" s="109" t="s">
        <v>330</v>
      </c>
      <c r="C27" s="105">
        <v>0</v>
      </c>
      <c r="D27" s="105"/>
      <c r="E27" s="133"/>
      <c r="F27" s="132"/>
      <c r="G27" s="113" t="s">
        <v>331</v>
      </c>
      <c r="H27" s="105">
        <v>0</v>
      </c>
      <c r="I27" s="105"/>
      <c r="J27" s="133"/>
    </row>
    <row r="28" spans="1:10" s="360" customFormat="1" ht="15" customHeight="1">
      <c r="A28" s="161"/>
      <c r="B28" s="127"/>
      <c r="C28" s="146"/>
      <c r="D28" s="146"/>
      <c r="E28" s="147"/>
      <c r="F28" s="132"/>
      <c r="G28" s="113" t="s">
        <v>466</v>
      </c>
      <c r="H28" s="105">
        <v>0</v>
      </c>
      <c r="I28" s="105"/>
      <c r="J28" s="133"/>
    </row>
    <row r="29" spans="1:10" s="360" customFormat="1" ht="15" customHeight="1">
      <c r="A29" s="162" t="s">
        <v>332</v>
      </c>
      <c r="B29" s="151"/>
      <c r="C29" s="124">
        <f>SUM(C24:C28)</f>
        <v>0</v>
      </c>
      <c r="D29" s="124"/>
      <c r="E29" s="124"/>
      <c r="F29" s="553" t="s">
        <v>333</v>
      </c>
      <c r="G29" s="554"/>
      <c r="H29" s="128">
        <f>SUM(H24:H28)</f>
        <v>943000</v>
      </c>
      <c r="I29" s="128"/>
      <c r="J29" s="141"/>
    </row>
    <row r="30" spans="1:10" ht="15" customHeight="1">
      <c r="A30" s="163"/>
      <c r="B30" s="120"/>
      <c r="C30" s="110"/>
      <c r="D30" s="110"/>
      <c r="E30" s="137"/>
      <c r="F30" s="102"/>
      <c r="G30" s="103"/>
      <c r="H30" s="114"/>
      <c r="I30" s="114"/>
      <c r="J30" s="140"/>
    </row>
    <row r="31" spans="1:10" ht="15" customHeight="1">
      <c r="A31" s="162" t="s">
        <v>342</v>
      </c>
      <c r="B31" s="120"/>
      <c r="C31" s="110"/>
      <c r="D31" s="110"/>
      <c r="E31" s="137"/>
      <c r="F31" s="541" t="s">
        <v>334</v>
      </c>
      <c r="G31" s="551"/>
      <c r="H31" s="114"/>
      <c r="I31" s="114"/>
      <c r="J31" s="140"/>
    </row>
    <row r="32" spans="1:10" ht="15" customHeight="1">
      <c r="A32" s="157" t="s">
        <v>100</v>
      </c>
      <c r="B32" s="118" t="s">
        <v>311</v>
      </c>
      <c r="C32" s="110"/>
      <c r="D32" s="110"/>
      <c r="E32" s="137"/>
      <c r="F32" s="157" t="s">
        <v>100</v>
      </c>
      <c r="G32" s="118" t="s">
        <v>311</v>
      </c>
      <c r="H32" s="105"/>
      <c r="I32" s="105"/>
      <c r="J32" s="133"/>
    </row>
    <row r="33" spans="1:10" ht="15" customHeight="1">
      <c r="A33" s="161"/>
      <c r="B33" s="142" t="s">
        <v>343</v>
      </c>
      <c r="C33" s="143">
        <v>1028000</v>
      </c>
      <c r="D33" s="143"/>
      <c r="E33" s="144"/>
      <c r="F33" s="132"/>
      <c r="G33" s="113"/>
      <c r="H33" s="108"/>
      <c r="I33" s="108"/>
      <c r="J33" s="139"/>
    </row>
    <row r="34" spans="1:10" ht="36.75" customHeight="1">
      <c r="A34" s="157"/>
      <c r="B34" s="363" t="s">
        <v>487</v>
      </c>
      <c r="C34" s="105">
        <v>0</v>
      </c>
      <c r="D34" s="114"/>
      <c r="E34" s="140"/>
      <c r="F34" s="132"/>
      <c r="G34" s="363" t="s">
        <v>488</v>
      </c>
      <c r="H34" s="105">
        <v>0</v>
      </c>
      <c r="I34" s="108"/>
      <c r="J34" s="139"/>
    </row>
    <row r="35" spans="1:10" ht="15" customHeight="1">
      <c r="A35" s="161"/>
      <c r="B35" s="121"/>
      <c r="C35" s="112"/>
      <c r="D35" s="112"/>
      <c r="E35" s="135"/>
      <c r="F35" s="132"/>
      <c r="G35" s="111"/>
      <c r="H35" s="105"/>
      <c r="I35" s="105"/>
      <c r="J35" s="133"/>
    </row>
    <row r="36" spans="1:10" ht="15" customHeight="1">
      <c r="A36" s="552" t="s">
        <v>335</v>
      </c>
      <c r="B36" s="538"/>
      <c r="C36" s="124">
        <f>SUM(C33:C35)</f>
        <v>1028000</v>
      </c>
      <c r="D36" s="124"/>
      <c r="E36" s="136"/>
      <c r="F36" s="552" t="s">
        <v>334</v>
      </c>
      <c r="G36" s="538"/>
      <c r="H36" s="128">
        <f>SUM(H34:H35)</f>
        <v>0</v>
      </c>
      <c r="I36" s="128"/>
      <c r="J36" s="141"/>
    </row>
    <row r="37" spans="1:10" ht="15" customHeight="1">
      <c r="A37" s="164"/>
      <c r="B37" s="132"/>
      <c r="C37" s="110"/>
      <c r="D37" s="110"/>
      <c r="E37" s="137"/>
      <c r="F37" s="145"/>
      <c r="G37" s="145"/>
      <c r="H37" s="114"/>
      <c r="I37" s="114"/>
      <c r="J37" s="140"/>
    </row>
    <row r="38" spans="1:10" s="99" customFormat="1" ht="17.25">
      <c r="A38" s="545" t="s">
        <v>336</v>
      </c>
      <c r="B38" s="546"/>
      <c r="C38" s="362">
        <f>C29+C36</f>
        <v>1028000</v>
      </c>
      <c r="D38" s="362"/>
      <c r="E38" s="362"/>
      <c r="F38" s="555" t="s">
        <v>344</v>
      </c>
      <c r="G38" s="546"/>
      <c r="H38" s="358">
        <f>H29+H36</f>
        <v>943000</v>
      </c>
      <c r="I38" s="358"/>
      <c r="J38" s="359"/>
    </row>
    <row r="39" spans="1:10" s="99" customFormat="1" ht="15.75">
      <c r="A39" s="164"/>
      <c r="B39" s="132"/>
      <c r="C39" s="110"/>
      <c r="D39" s="110"/>
      <c r="E39" s="137"/>
      <c r="F39" s="145"/>
      <c r="G39" s="145"/>
      <c r="H39" s="114"/>
      <c r="I39" s="114"/>
      <c r="J39" s="140"/>
    </row>
    <row r="40" spans="1:10" s="99" customFormat="1" ht="19.5" thickBot="1">
      <c r="A40" s="543" t="s">
        <v>337</v>
      </c>
      <c r="B40" s="544"/>
      <c r="C40" s="166">
        <f>C19+C38</f>
        <v>9307556</v>
      </c>
      <c r="D40" s="166"/>
      <c r="E40" s="167"/>
      <c r="F40" s="168"/>
      <c r="G40" s="165" t="s">
        <v>338</v>
      </c>
      <c r="H40" s="166">
        <f>H19+H38</f>
        <v>9307556</v>
      </c>
      <c r="I40" s="166"/>
      <c r="J40" s="167"/>
    </row>
    <row r="41" spans="1:10" s="99" customFormat="1" ht="14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s="99" customFormat="1" ht="14.25">
      <c r="A42" s="149"/>
      <c r="B42" s="150"/>
      <c r="C42" s="149"/>
      <c r="D42" s="149"/>
      <c r="E42" s="149"/>
      <c r="F42" s="149"/>
      <c r="G42" s="149"/>
      <c r="H42" s="149"/>
      <c r="I42" s="149"/>
      <c r="J42" s="149"/>
    </row>
    <row r="43" spans="1:10" s="99" customFormat="1" ht="14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ht="1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5" customHeight="1">
      <c r="A47" s="100"/>
      <c r="B47" s="100"/>
      <c r="C47" s="100"/>
      <c r="D47" s="100"/>
      <c r="E47" s="100"/>
      <c r="F47" s="100"/>
      <c r="G47" s="101"/>
      <c r="H47" s="100"/>
      <c r="I47" s="100"/>
      <c r="J47" s="100"/>
    </row>
    <row r="48" spans="1:10" ht="1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0" ht="1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</row>
    <row r="50" spans="1:10" ht="1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</row>
    <row r="51" spans="1:10" ht="1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</row>
    <row r="52" spans="1:10" ht="1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</row>
    <row r="53" spans="1:10" s="360" customFormat="1" ht="1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0" s="360" customFormat="1" ht="1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="100" customFormat="1" ht="12.75"/>
    <row r="57" spans="1:256" ht="1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49"/>
      <c r="L57" s="149"/>
      <c r="M57" s="149"/>
      <c r="N57" s="149"/>
      <c r="O57" s="149"/>
      <c r="P57" s="149" t="s">
        <v>339</v>
      </c>
      <c r="Q57" s="149" t="s">
        <v>339</v>
      </c>
      <c r="R57" s="149" t="s">
        <v>339</v>
      </c>
      <c r="S57" s="149" t="s">
        <v>339</v>
      </c>
      <c r="T57" s="149" t="s">
        <v>339</v>
      </c>
      <c r="U57" s="149" t="s">
        <v>339</v>
      </c>
      <c r="V57" s="149" t="s">
        <v>339</v>
      </c>
      <c r="W57" s="149" t="s">
        <v>339</v>
      </c>
      <c r="X57" s="149" t="s">
        <v>339</v>
      </c>
      <c r="Y57" s="149" t="s">
        <v>339</v>
      </c>
      <c r="Z57" s="149" t="s">
        <v>339</v>
      </c>
      <c r="AA57" s="149" t="s">
        <v>339</v>
      </c>
      <c r="AB57" s="149" t="s">
        <v>339</v>
      </c>
      <c r="AC57" s="149" t="s">
        <v>339</v>
      </c>
      <c r="AD57" s="149" t="s">
        <v>339</v>
      </c>
      <c r="AE57" s="149" t="s">
        <v>339</v>
      </c>
      <c r="AF57" s="149" t="s">
        <v>339</v>
      </c>
      <c r="AG57" s="149" t="s">
        <v>339</v>
      </c>
      <c r="AH57" s="149" t="s">
        <v>339</v>
      </c>
      <c r="AI57" s="149" t="s">
        <v>339</v>
      </c>
      <c r="AJ57" s="149" t="s">
        <v>339</v>
      </c>
      <c r="AK57" s="149" t="s">
        <v>339</v>
      </c>
      <c r="AL57" s="149" t="s">
        <v>339</v>
      </c>
      <c r="AM57" s="149" t="s">
        <v>339</v>
      </c>
      <c r="AN57" s="149" t="s">
        <v>339</v>
      </c>
      <c r="AO57" s="149" t="s">
        <v>339</v>
      </c>
      <c r="AP57" s="149" t="s">
        <v>339</v>
      </c>
      <c r="AQ57" s="149" t="s">
        <v>339</v>
      </c>
      <c r="AR57" s="149" t="s">
        <v>339</v>
      </c>
      <c r="AS57" s="149" t="s">
        <v>339</v>
      </c>
      <c r="AT57" s="149" t="s">
        <v>339</v>
      </c>
      <c r="AU57" s="149" t="s">
        <v>339</v>
      </c>
      <c r="AV57" s="149" t="s">
        <v>339</v>
      </c>
      <c r="AW57" s="149" t="s">
        <v>339</v>
      </c>
      <c r="AX57" s="149" t="s">
        <v>339</v>
      </c>
      <c r="AY57" s="149" t="s">
        <v>339</v>
      </c>
      <c r="AZ57" s="149" t="s">
        <v>339</v>
      </c>
      <c r="BA57" s="149" t="s">
        <v>339</v>
      </c>
      <c r="BB57" s="149" t="s">
        <v>339</v>
      </c>
      <c r="BC57" s="149" t="s">
        <v>339</v>
      </c>
      <c r="BD57" s="149" t="s">
        <v>339</v>
      </c>
      <c r="BE57" s="149" t="s">
        <v>339</v>
      </c>
      <c r="BF57" s="149" t="s">
        <v>339</v>
      </c>
      <c r="BG57" s="149" t="s">
        <v>339</v>
      </c>
      <c r="BH57" s="149" t="s">
        <v>339</v>
      </c>
      <c r="BI57" s="149" t="s">
        <v>339</v>
      </c>
      <c r="BJ57" s="149" t="s">
        <v>339</v>
      </c>
      <c r="BK57" s="149" t="s">
        <v>339</v>
      </c>
      <c r="BL57" s="149" t="s">
        <v>339</v>
      </c>
      <c r="BM57" s="149" t="s">
        <v>339</v>
      </c>
      <c r="BN57" s="149" t="s">
        <v>339</v>
      </c>
      <c r="BO57" s="149" t="s">
        <v>339</v>
      </c>
      <c r="BP57" s="149" t="s">
        <v>339</v>
      </c>
      <c r="BQ57" s="149" t="s">
        <v>339</v>
      </c>
      <c r="BR57" s="149" t="s">
        <v>339</v>
      </c>
      <c r="BS57" s="149" t="s">
        <v>339</v>
      </c>
      <c r="BT57" s="149" t="s">
        <v>339</v>
      </c>
      <c r="BU57" s="149" t="s">
        <v>339</v>
      </c>
      <c r="BV57" s="149" t="s">
        <v>339</v>
      </c>
      <c r="BW57" s="149" t="s">
        <v>339</v>
      </c>
      <c r="BX57" s="149" t="s">
        <v>339</v>
      </c>
      <c r="BY57" s="149" t="s">
        <v>339</v>
      </c>
      <c r="BZ57" s="149" t="s">
        <v>339</v>
      </c>
      <c r="CA57" s="149" t="s">
        <v>339</v>
      </c>
      <c r="CB57" s="149" t="s">
        <v>339</v>
      </c>
      <c r="CC57" s="149" t="s">
        <v>339</v>
      </c>
      <c r="CD57" s="149" t="s">
        <v>339</v>
      </c>
      <c r="CE57" s="149" t="s">
        <v>339</v>
      </c>
      <c r="CF57" s="149" t="s">
        <v>339</v>
      </c>
      <c r="CG57" s="149" t="s">
        <v>339</v>
      </c>
      <c r="CH57" s="149" t="s">
        <v>339</v>
      </c>
      <c r="CI57" s="149" t="s">
        <v>339</v>
      </c>
      <c r="CJ57" s="149" t="s">
        <v>339</v>
      </c>
      <c r="CK57" s="149" t="s">
        <v>339</v>
      </c>
      <c r="CL57" s="149" t="s">
        <v>339</v>
      </c>
      <c r="CM57" s="149" t="s">
        <v>339</v>
      </c>
      <c r="CN57" s="149" t="s">
        <v>339</v>
      </c>
      <c r="CO57" s="149" t="s">
        <v>339</v>
      </c>
      <c r="CP57" s="149" t="s">
        <v>339</v>
      </c>
      <c r="CQ57" s="149" t="s">
        <v>339</v>
      </c>
      <c r="CR57" s="149" t="s">
        <v>339</v>
      </c>
      <c r="CS57" s="149" t="s">
        <v>339</v>
      </c>
      <c r="CT57" s="149" t="s">
        <v>339</v>
      </c>
      <c r="CU57" s="149" t="s">
        <v>339</v>
      </c>
      <c r="CV57" s="149" t="s">
        <v>339</v>
      </c>
      <c r="CW57" s="149" t="s">
        <v>339</v>
      </c>
      <c r="CX57" s="149" t="s">
        <v>339</v>
      </c>
      <c r="CY57" s="149" t="s">
        <v>339</v>
      </c>
      <c r="CZ57" s="149" t="s">
        <v>339</v>
      </c>
      <c r="DA57" s="149" t="s">
        <v>339</v>
      </c>
      <c r="DB57" s="149" t="s">
        <v>339</v>
      </c>
      <c r="DC57" s="149" t="s">
        <v>339</v>
      </c>
      <c r="DD57" s="149" t="s">
        <v>339</v>
      </c>
      <c r="DE57" s="149" t="s">
        <v>339</v>
      </c>
      <c r="DF57" s="149" t="s">
        <v>339</v>
      </c>
      <c r="DG57" s="149" t="s">
        <v>339</v>
      </c>
      <c r="DH57" s="149" t="s">
        <v>339</v>
      </c>
      <c r="DI57" s="149" t="s">
        <v>339</v>
      </c>
      <c r="DJ57" s="149" t="s">
        <v>339</v>
      </c>
      <c r="DK57" s="149" t="s">
        <v>339</v>
      </c>
      <c r="DL57" s="149" t="s">
        <v>339</v>
      </c>
      <c r="DM57" s="149" t="s">
        <v>339</v>
      </c>
      <c r="DN57" s="149" t="s">
        <v>339</v>
      </c>
      <c r="DO57" s="149" t="s">
        <v>339</v>
      </c>
      <c r="DP57" s="149" t="s">
        <v>339</v>
      </c>
      <c r="DQ57" s="149" t="s">
        <v>339</v>
      </c>
      <c r="DR57" s="149" t="s">
        <v>339</v>
      </c>
      <c r="DS57" s="149" t="s">
        <v>339</v>
      </c>
      <c r="DT57" s="149" t="s">
        <v>339</v>
      </c>
      <c r="DU57" s="149" t="s">
        <v>339</v>
      </c>
      <c r="DV57" s="149" t="s">
        <v>339</v>
      </c>
      <c r="DW57" s="149" t="s">
        <v>339</v>
      </c>
      <c r="DX57" s="149" t="s">
        <v>339</v>
      </c>
      <c r="DY57" s="149" t="s">
        <v>339</v>
      </c>
      <c r="DZ57" s="149" t="s">
        <v>339</v>
      </c>
      <c r="EA57" s="149" t="s">
        <v>339</v>
      </c>
      <c r="EB57" s="149" t="s">
        <v>339</v>
      </c>
      <c r="EC57" s="149" t="s">
        <v>339</v>
      </c>
      <c r="ED57" s="149" t="s">
        <v>339</v>
      </c>
      <c r="EE57" s="149" t="s">
        <v>339</v>
      </c>
      <c r="EF57" s="149" t="s">
        <v>339</v>
      </c>
      <c r="EG57" s="149" t="s">
        <v>339</v>
      </c>
      <c r="EH57" s="149" t="s">
        <v>339</v>
      </c>
      <c r="EI57" s="149" t="s">
        <v>339</v>
      </c>
      <c r="EJ57" s="149" t="s">
        <v>339</v>
      </c>
      <c r="EK57" s="149" t="s">
        <v>339</v>
      </c>
      <c r="EL57" s="149" t="s">
        <v>339</v>
      </c>
      <c r="EM57" s="149" t="s">
        <v>339</v>
      </c>
      <c r="EN57" s="149" t="s">
        <v>339</v>
      </c>
      <c r="EO57" s="149" t="s">
        <v>339</v>
      </c>
      <c r="EP57" s="149" t="s">
        <v>339</v>
      </c>
      <c r="EQ57" s="149" t="s">
        <v>339</v>
      </c>
      <c r="ER57" s="149" t="s">
        <v>339</v>
      </c>
      <c r="ES57" s="149" t="s">
        <v>339</v>
      </c>
      <c r="ET57" s="149" t="s">
        <v>339</v>
      </c>
      <c r="EU57" s="149" t="s">
        <v>339</v>
      </c>
      <c r="EV57" s="149" t="s">
        <v>339</v>
      </c>
      <c r="EW57" s="149" t="s">
        <v>339</v>
      </c>
      <c r="EX57" s="149" t="s">
        <v>339</v>
      </c>
      <c r="EY57" s="149" t="s">
        <v>339</v>
      </c>
      <c r="EZ57" s="149" t="s">
        <v>339</v>
      </c>
      <c r="FA57" s="149" t="s">
        <v>339</v>
      </c>
      <c r="FB57" s="149" t="s">
        <v>339</v>
      </c>
      <c r="FC57" s="149" t="s">
        <v>339</v>
      </c>
      <c r="FD57" s="149" t="s">
        <v>339</v>
      </c>
      <c r="FE57" s="149" t="s">
        <v>339</v>
      </c>
      <c r="FF57" s="149" t="s">
        <v>339</v>
      </c>
      <c r="FG57" s="149" t="s">
        <v>339</v>
      </c>
      <c r="FH57" s="149" t="s">
        <v>339</v>
      </c>
      <c r="FI57" s="149" t="s">
        <v>339</v>
      </c>
      <c r="FJ57" s="149" t="s">
        <v>339</v>
      </c>
      <c r="FK57" s="149" t="s">
        <v>339</v>
      </c>
      <c r="FL57" s="149" t="s">
        <v>339</v>
      </c>
      <c r="FM57" s="149" t="s">
        <v>339</v>
      </c>
      <c r="FN57" s="149" t="s">
        <v>339</v>
      </c>
      <c r="FO57" s="149" t="s">
        <v>339</v>
      </c>
      <c r="FP57" s="149" t="s">
        <v>339</v>
      </c>
      <c r="FQ57" s="149" t="s">
        <v>339</v>
      </c>
      <c r="FR57" s="149" t="s">
        <v>339</v>
      </c>
      <c r="FS57" s="149" t="s">
        <v>339</v>
      </c>
      <c r="FT57" s="149" t="s">
        <v>339</v>
      </c>
      <c r="FU57" s="149" t="s">
        <v>339</v>
      </c>
      <c r="FV57" s="149" t="s">
        <v>339</v>
      </c>
      <c r="FW57" s="149" t="s">
        <v>339</v>
      </c>
      <c r="FX57" s="149" t="s">
        <v>339</v>
      </c>
      <c r="FY57" s="149" t="s">
        <v>339</v>
      </c>
      <c r="FZ57" s="149" t="s">
        <v>339</v>
      </c>
      <c r="GA57" s="149" t="s">
        <v>339</v>
      </c>
      <c r="GB57" s="149" t="s">
        <v>339</v>
      </c>
      <c r="GC57" s="149" t="s">
        <v>339</v>
      </c>
      <c r="GD57" s="149" t="s">
        <v>339</v>
      </c>
      <c r="GE57" s="149" t="s">
        <v>339</v>
      </c>
      <c r="GF57" s="149" t="s">
        <v>339</v>
      </c>
      <c r="GG57" s="149" t="s">
        <v>339</v>
      </c>
      <c r="GH57" s="149" t="s">
        <v>339</v>
      </c>
      <c r="GI57" s="149" t="s">
        <v>339</v>
      </c>
      <c r="GJ57" s="149" t="s">
        <v>339</v>
      </c>
      <c r="GK57" s="149" t="s">
        <v>339</v>
      </c>
      <c r="GL57" s="149" t="s">
        <v>339</v>
      </c>
      <c r="GM57" s="149" t="s">
        <v>339</v>
      </c>
      <c r="GN57" s="149" t="s">
        <v>339</v>
      </c>
      <c r="GO57" s="149" t="s">
        <v>339</v>
      </c>
      <c r="GP57" s="149" t="s">
        <v>339</v>
      </c>
      <c r="GQ57" s="149" t="s">
        <v>339</v>
      </c>
      <c r="GR57" s="149" t="s">
        <v>339</v>
      </c>
      <c r="GS57" s="149" t="s">
        <v>339</v>
      </c>
      <c r="GT57" s="149" t="s">
        <v>339</v>
      </c>
      <c r="GU57" s="149" t="s">
        <v>339</v>
      </c>
      <c r="GV57" s="149" t="s">
        <v>339</v>
      </c>
      <c r="GW57" s="149" t="s">
        <v>339</v>
      </c>
      <c r="GX57" s="149" t="s">
        <v>339</v>
      </c>
      <c r="GY57" s="149" t="s">
        <v>339</v>
      </c>
      <c r="GZ57" s="149" t="s">
        <v>339</v>
      </c>
      <c r="HA57" s="149" t="s">
        <v>339</v>
      </c>
      <c r="HB57" s="149" t="s">
        <v>339</v>
      </c>
      <c r="HC57" s="149" t="s">
        <v>339</v>
      </c>
      <c r="HD57" s="149" t="s">
        <v>339</v>
      </c>
      <c r="HE57" s="149" t="s">
        <v>339</v>
      </c>
      <c r="HF57" s="149" t="s">
        <v>339</v>
      </c>
      <c r="HG57" s="149" t="s">
        <v>339</v>
      </c>
      <c r="HH57" s="149" t="s">
        <v>339</v>
      </c>
      <c r="HI57" s="149" t="s">
        <v>339</v>
      </c>
      <c r="HJ57" s="149" t="s">
        <v>339</v>
      </c>
      <c r="HK57" s="149" t="s">
        <v>339</v>
      </c>
      <c r="HL57" s="149" t="s">
        <v>339</v>
      </c>
      <c r="HM57" s="149" t="s">
        <v>339</v>
      </c>
      <c r="HN57" s="149" t="s">
        <v>339</v>
      </c>
      <c r="HO57" s="149" t="s">
        <v>339</v>
      </c>
      <c r="HP57" s="149" t="s">
        <v>339</v>
      </c>
      <c r="HQ57" s="149" t="s">
        <v>339</v>
      </c>
      <c r="HR57" s="149" t="s">
        <v>339</v>
      </c>
      <c r="HS57" s="149" t="s">
        <v>339</v>
      </c>
      <c r="HT57" s="149" t="s">
        <v>339</v>
      </c>
      <c r="HU57" s="149" t="s">
        <v>339</v>
      </c>
      <c r="HV57" s="149" t="s">
        <v>339</v>
      </c>
      <c r="HW57" s="149" t="s">
        <v>339</v>
      </c>
      <c r="HX57" s="149" t="s">
        <v>339</v>
      </c>
      <c r="HY57" s="149" t="s">
        <v>339</v>
      </c>
      <c r="HZ57" s="149" t="s">
        <v>339</v>
      </c>
      <c r="IA57" s="149" t="s">
        <v>339</v>
      </c>
      <c r="IB57" s="149" t="s">
        <v>339</v>
      </c>
      <c r="IC57" s="149" t="s">
        <v>339</v>
      </c>
      <c r="ID57" s="149" t="s">
        <v>339</v>
      </c>
      <c r="IE57" s="149" t="s">
        <v>339</v>
      </c>
      <c r="IF57" s="149" t="s">
        <v>339</v>
      </c>
      <c r="IG57" s="149" t="s">
        <v>339</v>
      </c>
      <c r="IH57" s="149" t="s">
        <v>339</v>
      </c>
      <c r="II57" s="149" t="s">
        <v>339</v>
      </c>
      <c r="IJ57" s="149" t="s">
        <v>339</v>
      </c>
      <c r="IK57" s="149" t="s">
        <v>339</v>
      </c>
      <c r="IL57" s="149" t="s">
        <v>339</v>
      </c>
      <c r="IM57" s="149" t="s">
        <v>339</v>
      </c>
      <c r="IN57" s="149" t="s">
        <v>339</v>
      </c>
      <c r="IO57" s="149" t="s">
        <v>339</v>
      </c>
      <c r="IP57" s="149" t="s">
        <v>339</v>
      </c>
      <c r="IQ57" s="149" t="s">
        <v>339</v>
      </c>
      <c r="IR57" s="149" t="s">
        <v>339</v>
      </c>
      <c r="IS57" s="149" t="s">
        <v>339</v>
      </c>
      <c r="IT57" s="149" t="s">
        <v>339</v>
      </c>
      <c r="IU57" s="149" t="s">
        <v>339</v>
      </c>
      <c r="IV57" s="149" t="s">
        <v>339</v>
      </c>
    </row>
    <row r="58" s="100" customFormat="1" ht="12.75"/>
    <row r="59" s="100" customFormat="1" ht="12.75"/>
    <row r="60" s="100" customFormat="1" ht="12.75"/>
    <row r="61" s="100" customFormat="1" ht="12.75"/>
    <row r="62" s="100" customFormat="1" ht="12.75"/>
    <row r="63" s="100" customFormat="1" ht="12.75"/>
    <row r="64" s="100" customFormat="1" ht="12.75"/>
    <row r="65" s="100" customFormat="1" ht="12.75"/>
    <row r="66" s="100" customFormat="1" ht="12.75"/>
    <row r="67" s="100" customFormat="1" ht="12.75"/>
    <row r="68" s="100" customFormat="1" ht="12.75"/>
    <row r="69" s="100" customFormat="1" ht="12.75"/>
    <row r="70" s="100" customFormat="1" ht="12.75"/>
    <row r="71" s="100" customFormat="1" ht="12.75"/>
    <row r="72" s="100" customFormat="1" ht="12.75"/>
    <row r="73" s="100" customFormat="1" ht="12.75"/>
    <row r="74" s="100" customFormat="1" ht="12.75"/>
    <row r="75" s="100" customFormat="1" ht="12.75"/>
    <row r="76" s="100" customFormat="1" ht="12.75"/>
    <row r="77" s="100" customFormat="1" ht="12.75"/>
    <row r="78" s="100" customFormat="1" ht="12.75"/>
    <row r="79" s="100" customFormat="1" ht="12.75"/>
    <row r="80" s="100" customFormat="1" ht="12.75"/>
    <row r="81" s="100" customFormat="1" ht="12.75"/>
    <row r="82" s="100" customFormat="1" ht="12.75"/>
    <row r="83" s="100" customFormat="1" ht="12.75"/>
    <row r="84" s="100" customFormat="1" ht="12.75"/>
    <row r="85" s="100" customFormat="1" ht="12.75"/>
    <row r="86" s="100" customFormat="1" ht="12.75"/>
    <row r="87" s="100" customFormat="1" ht="12.75"/>
    <row r="88" s="100" customFormat="1" ht="12.75"/>
    <row r="89" s="100" customFormat="1" ht="12.75"/>
    <row r="90" s="100" customFormat="1" ht="12.75"/>
    <row r="91" s="100" customFormat="1" ht="12.75"/>
    <row r="92" s="100" customFormat="1" ht="12.75"/>
    <row r="93" s="100" customFormat="1" ht="12.75"/>
    <row r="94" s="100" customFormat="1" ht="12.75"/>
    <row r="95" s="100" customFormat="1" ht="12.75"/>
    <row r="96" s="100" customFormat="1" ht="12.75"/>
    <row r="97" s="100" customFormat="1" ht="12.75"/>
    <row r="98" s="100" customFormat="1" ht="12.75"/>
    <row r="99" s="100" customFormat="1" ht="12.75"/>
    <row r="100" s="100" customFormat="1" ht="12.75"/>
    <row r="101" s="100" customFormat="1" ht="12.75"/>
    <row r="102" s="100" customFormat="1" ht="12.75"/>
    <row r="103" s="100" customFormat="1" ht="12.75"/>
    <row r="104" s="100" customFormat="1" ht="12.75"/>
    <row r="105" s="100" customFormat="1" ht="12.75"/>
    <row r="106" s="100" customFormat="1" ht="12.75"/>
    <row r="107" s="100" customFormat="1" ht="12.75"/>
    <row r="108" s="100" customFormat="1" ht="12.75"/>
    <row r="109" s="100" customFormat="1" ht="12.75"/>
    <row r="110" s="100" customFormat="1" ht="12.75"/>
    <row r="111" s="100" customFormat="1" ht="12.75"/>
    <row r="112" s="100" customFormat="1" ht="12.75"/>
    <row r="113" s="100" customFormat="1" ht="12.75"/>
    <row r="114" s="100" customFormat="1" ht="12.75"/>
    <row r="115" s="100" customFormat="1" ht="12.75"/>
    <row r="116" s="100" customFormat="1" ht="12.75"/>
    <row r="117" s="100" customFormat="1" ht="12.75"/>
    <row r="118" s="100" customFormat="1" ht="12.75"/>
    <row r="119" s="100" customFormat="1" ht="12.75"/>
    <row r="120" s="100" customFormat="1" ht="12.75"/>
    <row r="121" s="100" customFormat="1" ht="12.75"/>
    <row r="122" s="100" customFormat="1" ht="12.75"/>
    <row r="123" s="100" customFormat="1" ht="12.75"/>
    <row r="124" s="100" customFormat="1" ht="12.75"/>
    <row r="125" s="100" customFormat="1" ht="12.75"/>
    <row r="126" s="100" customFormat="1" ht="12.75"/>
    <row r="127" s="100" customFormat="1" ht="12.75"/>
    <row r="128" s="100" customFormat="1" ht="12.75"/>
    <row r="129" s="100" customFormat="1" ht="12.75"/>
    <row r="130" s="100" customFormat="1" ht="12.75"/>
    <row r="131" s="100" customFormat="1" ht="12.75"/>
    <row r="132" s="100" customFormat="1" ht="12.75"/>
    <row r="133" s="100" customFormat="1" ht="12.75"/>
    <row r="134" s="100" customFormat="1" ht="12.75"/>
    <row r="135" s="100" customFormat="1" ht="12.75"/>
    <row r="136" s="100" customFormat="1" ht="12.75"/>
    <row r="137" s="100" customFormat="1" ht="12.75"/>
    <row r="138" s="100" customFormat="1" ht="12.75"/>
    <row r="139" s="100" customFormat="1" ht="12.75"/>
    <row r="140" s="100" customFormat="1" ht="12.75"/>
    <row r="141" s="100" customFormat="1" ht="12.75"/>
    <row r="142" s="100" customFormat="1" ht="12.75"/>
    <row r="143" s="100" customFormat="1" ht="12.75"/>
    <row r="144" s="100" customFormat="1" ht="12.75"/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="100" customFormat="1" ht="12.75"/>
    <row r="156" s="100" customFormat="1" ht="12.75"/>
    <row r="157" s="100" customFormat="1" ht="12.75"/>
    <row r="158" s="100" customFormat="1" ht="12.75"/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  <row r="172" s="100" customFormat="1" ht="12.75"/>
    <row r="173" s="100" customFormat="1" ht="12.75"/>
    <row r="174" s="100" customFormat="1" ht="12.75"/>
    <row r="175" s="100" customFormat="1" ht="12.75"/>
    <row r="176" s="100" customFormat="1" ht="12.75"/>
    <row r="177" s="100" customFormat="1" ht="12.75"/>
    <row r="178" s="100" customFormat="1" ht="12.75"/>
    <row r="179" s="100" customFormat="1" ht="12.75"/>
    <row r="180" s="100" customFormat="1" ht="12.75"/>
    <row r="181" s="100" customFormat="1" ht="12.75"/>
    <row r="182" s="100" customFormat="1" ht="12.75"/>
    <row r="183" s="100" customFormat="1" ht="12.75"/>
    <row r="184" s="100" customFormat="1" ht="12.75"/>
    <row r="185" s="100" customFormat="1" ht="12.75"/>
    <row r="186" s="100" customFormat="1" ht="12.75"/>
    <row r="187" s="100" customFormat="1" ht="12.75"/>
    <row r="188" s="100" customFormat="1" ht="12.75"/>
    <row r="189" s="100" customFormat="1" ht="12.75"/>
    <row r="190" s="100" customFormat="1" ht="12.75"/>
    <row r="191" s="100" customFormat="1" ht="12.75"/>
    <row r="192" s="100" customFormat="1" ht="12.75"/>
    <row r="193" s="100" customFormat="1" ht="12.75"/>
    <row r="194" s="100" customFormat="1" ht="12.75"/>
    <row r="195" s="100" customFormat="1" ht="12.75"/>
    <row r="196" s="100" customFormat="1" ht="12.75"/>
    <row r="197" s="100" customFormat="1" ht="12.75"/>
    <row r="198" s="100" customFormat="1" ht="12.75"/>
    <row r="199" s="100" customFormat="1" ht="12.75"/>
    <row r="200" s="100" customFormat="1" ht="12.75"/>
    <row r="201" s="100" customFormat="1" ht="12.75"/>
    <row r="202" s="100" customFormat="1" ht="12.75"/>
    <row r="203" s="100" customFormat="1" ht="12.75"/>
    <row r="204" s="100" customFormat="1" ht="12.75"/>
    <row r="205" s="100" customFormat="1" ht="12.75"/>
    <row r="206" s="100" customFormat="1" ht="12.75"/>
    <row r="207" s="100" customFormat="1" ht="12.75"/>
    <row r="208" s="100" customFormat="1" ht="12.75"/>
    <row r="209" s="100" customFormat="1" ht="12.75"/>
    <row r="210" s="100" customFormat="1" ht="12.75"/>
    <row r="211" s="100" customFormat="1" ht="12.75"/>
    <row r="212" s="100" customFormat="1" ht="12.75"/>
    <row r="213" spans="1:10" s="100" customFormat="1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1:10" s="100" customFormat="1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1:10" s="100" customFormat="1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0" s="100" customFormat="1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1:10" s="100" customFormat="1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1:10" s="100" customFormat="1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s="100" customFormat="1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1:10" s="100" customFormat="1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10" s="100" customFormat="1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10" s="100" customFormat="1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1:10" s="100" customFormat="1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</row>
    <row r="224" spans="1:10" s="100" customFormat="1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</row>
    <row r="225" spans="1:10" s="100" customFormat="1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1:10" s="100" customFormat="1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1:10" s="100" customFormat="1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</row>
  </sheetData>
  <sheetProtection/>
  <mergeCells count="22">
    <mergeCell ref="F36:G36"/>
    <mergeCell ref="F21:G21"/>
    <mergeCell ref="A15:B15"/>
    <mergeCell ref="A17:B17"/>
    <mergeCell ref="F15:G15"/>
    <mergeCell ref="A21:B21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A1:J1"/>
    <mergeCell ref="A2:J2"/>
    <mergeCell ref="F17:G17"/>
    <mergeCell ref="I5:J5"/>
    <mergeCell ref="A7:E7"/>
    <mergeCell ref="F7:J7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">
      <selection activeCell="E2" sqref="E2"/>
    </sheetView>
  </sheetViews>
  <sheetFormatPr defaultColWidth="8.00390625" defaultRowHeight="12.75"/>
  <cols>
    <col min="1" max="1" width="4.8515625" style="218" customWidth="1"/>
    <col min="2" max="2" width="30.57421875" style="218" customWidth="1"/>
    <col min="3" max="4" width="12.00390625" style="218" customWidth="1"/>
    <col min="5" max="5" width="12.57421875" style="218" customWidth="1"/>
    <col min="6" max="6" width="12.00390625" style="218" customWidth="1"/>
    <col min="7" max="16384" width="8.00390625" style="218" customWidth="1"/>
  </cols>
  <sheetData>
    <row r="1" spans="1:6" s="352" customFormat="1" ht="48.75" customHeight="1">
      <c r="A1" s="629" t="s">
        <v>511</v>
      </c>
      <c r="B1" s="629"/>
      <c r="C1" s="629"/>
      <c r="D1" s="629"/>
      <c r="E1" s="629"/>
      <c r="F1" s="629"/>
    </row>
    <row r="2" spans="1:6" s="352" customFormat="1" ht="16.5" customHeight="1">
      <c r="A2" s="526"/>
      <c r="B2" s="526"/>
      <c r="C2" s="526"/>
      <c r="D2" s="526"/>
      <c r="E2" s="535" t="s">
        <v>558</v>
      </c>
      <c r="F2" s="526"/>
    </row>
    <row r="3" spans="1:9" s="243" customFormat="1" ht="15.75" customHeight="1">
      <c r="A3" s="250"/>
      <c r="B3" s="242"/>
      <c r="C3" s="585"/>
      <c r="D3" s="585"/>
      <c r="E3" s="589" t="s">
        <v>475</v>
      </c>
      <c r="F3" s="589"/>
      <c r="G3" s="350"/>
      <c r="I3" s="349"/>
    </row>
    <row r="4" spans="1:9" s="244" customFormat="1" ht="15.75" customHeight="1">
      <c r="A4" s="251"/>
      <c r="B4" s="252"/>
      <c r="C4" s="253"/>
      <c r="D4" s="348"/>
      <c r="E4" s="632" t="s">
        <v>504</v>
      </c>
      <c r="F4" s="632"/>
      <c r="G4" s="351"/>
      <c r="I4" s="348"/>
    </row>
    <row r="5" spans="1:7" ht="15.75" customHeight="1">
      <c r="A5" s="602" t="s">
        <v>512</v>
      </c>
      <c r="B5" s="602"/>
      <c r="C5" s="602"/>
      <c r="D5" s="602"/>
      <c r="E5" s="602"/>
      <c r="F5" s="221"/>
      <c r="G5" s="222"/>
    </row>
    <row r="6" spans="1:7" ht="15.75" customHeight="1" thickBot="1">
      <c r="A6" s="219"/>
      <c r="B6" s="219"/>
      <c r="C6" s="220"/>
      <c r="D6" s="220"/>
      <c r="E6" s="221"/>
      <c r="F6" s="221"/>
      <c r="G6" s="222"/>
    </row>
    <row r="7" spans="1:7" ht="22.5" customHeight="1">
      <c r="A7" s="235" t="s">
        <v>414</v>
      </c>
      <c r="B7" s="633" t="s">
        <v>429</v>
      </c>
      <c r="C7" s="633"/>
      <c r="D7" s="633"/>
      <c r="E7" s="630" t="s">
        <v>430</v>
      </c>
      <c r="F7" s="631"/>
      <c r="G7" s="222"/>
    </row>
    <row r="8" spans="1:7" ht="15.75" customHeight="1">
      <c r="A8" s="236" t="s">
        <v>100</v>
      </c>
      <c r="B8" s="608" t="s">
        <v>101</v>
      </c>
      <c r="C8" s="608"/>
      <c r="D8" s="608"/>
      <c r="E8" s="608" t="s">
        <v>102</v>
      </c>
      <c r="F8" s="609"/>
      <c r="G8" s="222"/>
    </row>
    <row r="9" spans="1:7" ht="15.75" customHeight="1">
      <c r="A9" s="236" t="s">
        <v>107</v>
      </c>
      <c r="B9" s="628"/>
      <c r="C9" s="628"/>
      <c r="D9" s="628"/>
      <c r="E9" s="606"/>
      <c r="F9" s="607"/>
      <c r="G9" s="222"/>
    </row>
    <row r="10" spans="1:7" ht="15.75" customHeight="1">
      <c r="A10" s="236" t="s">
        <v>108</v>
      </c>
      <c r="B10" s="628"/>
      <c r="C10" s="628"/>
      <c r="D10" s="628"/>
      <c r="E10" s="606"/>
      <c r="F10" s="607"/>
      <c r="G10" s="222"/>
    </row>
    <row r="11" spans="1:7" ht="15.75" customHeight="1">
      <c r="A11" s="236" t="s">
        <v>109</v>
      </c>
      <c r="B11" s="628"/>
      <c r="C11" s="628"/>
      <c r="D11" s="628"/>
      <c r="E11" s="606"/>
      <c r="F11" s="607"/>
      <c r="G11" s="222"/>
    </row>
    <row r="12" spans="1:7" ht="25.5" customHeight="1" thickBot="1">
      <c r="A12" s="246" t="s">
        <v>110</v>
      </c>
      <c r="B12" s="612" t="s">
        <v>431</v>
      </c>
      <c r="C12" s="612"/>
      <c r="D12" s="612"/>
      <c r="E12" s="610">
        <f>SUM(E9:E11)</f>
        <v>0</v>
      </c>
      <c r="F12" s="611"/>
      <c r="G12" s="222"/>
    </row>
    <row r="13" spans="1:7" ht="25.5" customHeight="1">
      <c r="A13" s="247"/>
      <c r="B13" s="248"/>
      <c r="C13" s="248"/>
      <c r="D13" s="248"/>
      <c r="E13" s="249"/>
      <c r="F13" s="249"/>
      <c r="G13" s="222"/>
    </row>
    <row r="14" spans="1:7" ht="15.75" customHeight="1">
      <c r="A14" s="602" t="s">
        <v>462</v>
      </c>
      <c r="B14" s="602"/>
      <c r="C14" s="602"/>
      <c r="D14" s="602"/>
      <c r="E14" s="602"/>
      <c r="F14" s="602"/>
      <c r="G14" s="222"/>
    </row>
    <row r="15" spans="1:7" ht="15.75" customHeight="1" thickBot="1">
      <c r="A15" s="219"/>
      <c r="B15" s="219"/>
      <c r="C15" s="220"/>
      <c r="D15" s="220"/>
      <c r="E15" s="221"/>
      <c r="F15" s="221"/>
      <c r="G15" s="222"/>
    </row>
    <row r="16" spans="1:6" ht="15" customHeight="1">
      <c r="A16" s="624" t="s">
        <v>414</v>
      </c>
      <c r="B16" s="603" t="s">
        <v>415</v>
      </c>
      <c r="C16" s="620" t="s">
        <v>416</v>
      </c>
      <c r="D16" s="621"/>
      <c r="E16" s="622"/>
      <c r="F16" s="600" t="s">
        <v>417</v>
      </c>
    </row>
    <row r="17" spans="1:6" ht="13.5" customHeight="1" thickBot="1">
      <c r="A17" s="625"/>
      <c r="B17" s="604"/>
      <c r="C17" s="223" t="s">
        <v>509</v>
      </c>
      <c r="D17" s="223" t="s">
        <v>510</v>
      </c>
      <c r="E17" s="223" t="s">
        <v>517</v>
      </c>
      <c r="F17" s="601"/>
    </row>
    <row r="18" spans="1:6" ht="15.75" thickBot="1">
      <c r="A18" s="224" t="s">
        <v>100</v>
      </c>
      <c r="B18" s="225" t="s">
        <v>101</v>
      </c>
      <c r="C18" s="225" t="s">
        <v>102</v>
      </c>
      <c r="D18" s="225" t="s">
        <v>103</v>
      </c>
      <c r="E18" s="225" t="s">
        <v>104</v>
      </c>
      <c r="F18" s="226" t="s">
        <v>418</v>
      </c>
    </row>
    <row r="19" spans="1:6" ht="24.75">
      <c r="A19" s="227" t="s">
        <v>107</v>
      </c>
      <c r="B19" s="378" t="s">
        <v>516</v>
      </c>
      <c r="C19" s="371">
        <v>340000</v>
      </c>
      <c r="D19" s="371">
        <v>360000</v>
      </c>
      <c r="E19" s="371">
        <v>380000</v>
      </c>
      <c r="F19" s="372">
        <f>SUM(C19:E19)</f>
        <v>1080000</v>
      </c>
    </row>
    <row r="20" spans="1:6" ht="15">
      <c r="A20" s="228" t="s">
        <v>108</v>
      </c>
      <c r="B20" s="370" t="s">
        <v>425</v>
      </c>
      <c r="C20" s="371">
        <v>3000</v>
      </c>
      <c r="D20" s="371">
        <v>4000</v>
      </c>
      <c r="E20" s="371">
        <v>5000</v>
      </c>
      <c r="F20" s="373">
        <f>SUM(C20:E20)</f>
        <v>12000</v>
      </c>
    </row>
    <row r="21" spans="1:6" ht="15">
      <c r="A21" s="228" t="s">
        <v>109</v>
      </c>
      <c r="B21" s="229"/>
      <c r="C21" s="374"/>
      <c r="D21" s="374"/>
      <c r="E21" s="374"/>
      <c r="F21" s="373">
        <f>SUM(C21:E21)</f>
        <v>0</v>
      </c>
    </row>
    <row r="22" spans="1:6" ht="15">
      <c r="A22" s="228" t="s">
        <v>110</v>
      </c>
      <c r="B22" s="229"/>
      <c r="C22" s="374"/>
      <c r="D22" s="374"/>
      <c r="E22" s="374"/>
      <c r="F22" s="373">
        <f>SUM(C22:E22)</f>
        <v>0</v>
      </c>
    </row>
    <row r="23" spans="1:6" ht="15.75" thickBot="1">
      <c r="A23" s="230" t="s">
        <v>111</v>
      </c>
      <c r="B23" s="231"/>
      <c r="C23" s="375"/>
      <c r="D23" s="375"/>
      <c r="E23" s="375"/>
      <c r="F23" s="373">
        <f>SUM(C23:E23)</f>
        <v>0</v>
      </c>
    </row>
    <row r="24" spans="1:6" s="234" customFormat="1" ht="15" thickBot="1">
      <c r="A24" s="232" t="s">
        <v>112</v>
      </c>
      <c r="B24" s="233" t="s">
        <v>419</v>
      </c>
      <c r="C24" s="376">
        <f>SUM(C19:C23)</f>
        <v>343000</v>
      </c>
      <c r="D24" s="376">
        <f>SUM(D19:D23)</f>
        <v>364000</v>
      </c>
      <c r="E24" s="376">
        <f>SUM(E19:E23)</f>
        <v>385000</v>
      </c>
      <c r="F24" s="377">
        <f>SUM(F19:F23)</f>
        <v>1092000</v>
      </c>
    </row>
    <row r="25" spans="1:6" s="234" customFormat="1" ht="14.25">
      <c r="A25" s="287"/>
      <c r="B25" s="288"/>
      <c r="C25" s="289"/>
      <c r="D25" s="289"/>
      <c r="E25" s="289"/>
      <c r="F25" s="289"/>
    </row>
    <row r="26" spans="1:6" s="290" customFormat="1" ht="30.75" customHeight="1">
      <c r="A26" s="605" t="s">
        <v>463</v>
      </c>
      <c r="B26" s="605"/>
      <c r="C26" s="605"/>
      <c r="D26" s="605"/>
      <c r="E26" s="605"/>
      <c r="F26" s="605"/>
    </row>
    <row r="27" ht="15.75" thickBot="1"/>
    <row r="28" spans="1:6" ht="32.25" thickBot="1">
      <c r="A28" s="279" t="s">
        <v>414</v>
      </c>
      <c r="B28" s="626" t="s">
        <v>420</v>
      </c>
      <c r="C28" s="627"/>
      <c r="D28" s="627"/>
      <c r="E28" s="627"/>
      <c r="F28" s="279" t="s">
        <v>515</v>
      </c>
    </row>
    <row r="29" spans="1:6" ht="15">
      <c r="A29" s="280" t="s">
        <v>100</v>
      </c>
      <c r="B29" s="614" t="s">
        <v>101</v>
      </c>
      <c r="C29" s="615"/>
      <c r="D29" s="615"/>
      <c r="E29" s="616"/>
      <c r="F29" s="280" t="s">
        <v>102</v>
      </c>
    </row>
    <row r="30" spans="1:6" ht="15">
      <c r="A30" s="293" t="s">
        <v>107</v>
      </c>
      <c r="B30" s="291" t="s">
        <v>421</v>
      </c>
      <c r="C30" s="281"/>
      <c r="D30" s="282"/>
      <c r="E30" s="282"/>
      <c r="F30" s="285">
        <v>340000</v>
      </c>
    </row>
    <row r="31" spans="1:6" ht="23.25" customHeight="1">
      <c r="A31" s="293" t="s">
        <v>108</v>
      </c>
      <c r="B31" s="617" t="s">
        <v>422</v>
      </c>
      <c r="C31" s="618"/>
      <c r="D31" s="618"/>
      <c r="E31" s="619"/>
      <c r="F31" s="285">
        <v>0</v>
      </c>
    </row>
    <row r="32" spans="1:6" ht="15">
      <c r="A32" s="293" t="s">
        <v>109</v>
      </c>
      <c r="B32" s="617" t="s">
        <v>423</v>
      </c>
      <c r="C32" s="618"/>
      <c r="D32" s="618"/>
      <c r="E32" s="619"/>
      <c r="F32" s="285">
        <v>0</v>
      </c>
    </row>
    <row r="33" spans="1:6" ht="30" customHeight="1">
      <c r="A33" s="293" t="s">
        <v>110</v>
      </c>
      <c r="B33" s="617" t="s">
        <v>424</v>
      </c>
      <c r="C33" s="618"/>
      <c r="D33" s="618"/>
      <c r="E33" s="619"/>
      <c r="F33" s="285">
        <v>0</v>
      </c>
    </row>
    <row r="34" spans="1:6" ht="15">
      <c r="A34" s="293" t="s">
        <v>111</v>
      </c>
      <c r="B34" s="617" t="s">
        <v>425</v>
      </c>
      <c r="C34" s="618"/>
      <c r="D34" s="618"/>
      <c r="E34" s="619"/>
      <c r="F34" s="285">
        <v>3000</v>
      </c>
    </row>
    <row r="35" spans="1:6" ht="17.25" customHeight="1" thickBot="1">
      <c r="A35" s="294" t="s">
        <v>112</v>
      </c>
      <c r="B35" s="623" t="s">
        <v>426</v>
      </c>
      <c r="C35" s="623"/>
      <c r="D35" s="623"/>
      <c r="E35" s="623"/>
      <c r="F35" s="285">
        <v>0</v>
      </c>
    </row>
    <row r="36" spans="1:6" ht="29.25" customHeight="1" thickBot="1">
      <c r="A36" s="292" t="s">
        <v>427</v>
      </c>
      <c r="B36" s="283"/>
      <c r="C36" s="284"/>
      <c r="D36" s="284"/>
      <c r="E36" s="284"/>
      <c r="F36" s="286">
        <f>SUM(F30:F35)</f>
        <v>343000</v>
      </c>
    </row>
    <row r="37" spans="1:5" ht="27" customHeight="1">
      <c r="A37" s="613" t="s">
        <v>428</v>
      </c>
      <c r="B37" s="613"/>
      <c r="C37" s="613"/>
      <c r="D37" s="613"/>
      <c r="E37" s="613"/>
    </row>
  </sheetData>
  <sheetProtection/>
  <mergeCells count="31">
    <mergeCell ref="E4:F4"/>
    <mergeCell ref="B9:D9"/>
    <mergeCell ref="A5:E5"/>
    <mergeCell ref="B7:D7"/>
    <mergeCell ref="B35:E35"/>
    <mergeCell ref="A16:A17"/>
    <mergeCell ref="B34:E34"/>
    <mergeCell ref="B28:E28"/>
    <mergeCell ref="B10:D10"/>
    <mergeCell ref="A1:F1"/>
    <mergeCell ref="E7:F7"/>
    <mergeCell ref="C3:D3"/>
    <mergeCell ref="E3:F3"/>
    <mergeCell ref="B11:D11"/>
    <mergeCell ref="B8:D8"/>
    <mergeCell ref="E8:F8"/>
    <mergeCell ref="E12:F12"/>
    <mergeCell ref="B12:D12"/>
    <mergeCell ref="A37:E37"/>
    <mergeCell ref="B29:E29"/>
    <mergeCell ref="B31:E31"/>
    <mergeCell ref="B32:E32"/>
    <mergeCell ref="B33:E33"/>
    <mergeCell ref="C16:E16"/>
    <mergeCell ref="F16:F17"/>
    <mergeCell ref="A14:F14"/>
    <mergeCell ref="B16:B17"/>
    <mergeCell ref="A26:F26"/>
    <mergeCell ref="E9:F9"/>
    <mergeCell ref="E11:F11"/>
    <mergeCell ref="E10:F10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C1">
      <selection activeCell="E4" sqref="E4"/>
    </sheetView>
  </sheetViews>
  <sheetFormatPr defaultColWidth="8.00390625" defaultRowHeight="12.75"/>
  <cols>
    <col min="1" max="1" width="9.8515625" style="469" hidden="1" customWidth="1"/>
    <col min="2" max="2" width="3.28125" style="469" hidden="1" customWidth="1"/>
    <col min="3" max="3" width="54.28125" style="469" customWidth="1"/>
    <col min="4" max="4" width="13.57421875" style="469" customWidth="1"/>
    <col min="5" max="5" width="51.421875" style="469" customWidth="1"/>
    <col min="6" max="6" width="12.7109375" style="469" customWidth="1"/>
    <col min="7" max="16384" width="8.00390625" style="469" customWidth="1"/>
  </cols>
  <sheetData>
    <row r="1" spans="3:6" ht="30" customHeight="1">
      <c r="C1" s="634" t="s">
        <v>552</v>
      </c>
      <c r="D1" s="634"/>
      <c r="E1" s="634"/>
      <c r="F1" s="634"/>
    </row>
    <row r="2" spans="3:6" ht="30" customHeight="1">
      <c r="C2" s="634" t="s">
        <v>522</v>
      </c>
      <c r="D2" s="634"/>
      <c r="E2" s="634"/>
      <c r="F2" s="634"/>
    </row>
    <row r="3" spans="3:6" ht="17.25" customHeight="1">
      <c r="C3" s="634" t="s">
        <v>477</v>
      </c>
      <c r="D3" s="634"/>
      <c r="E3" s="634"/>
      <c r="F3" s="634"/>
    </row>
    <row r="4" spans="3:6" ht="17.25" customHeight="1">
      <c r="C4" s="470"/>
      <c r="D4" s="470"/>
      <c r="E4" s="535" t="s">
        <v>558</v>
      </c>
      <c r="F4" s="470"/>
    </row>
    <row r="5" spans="3:6" ht="17.25" customHeight="1">
      <c r="C5" s="470"/>
      <c r="D5" s="470"/>
      <c r="E5" s="470"/>
      <c r="F5" s="471" t="s">
        <v>523</v>
      </c>
    </row>
    <row r="6" spans="5:6" ht="19.5" customHeight="1" thickBot="1">
      <c r="E6" s="472"/>
      <c r="F6" s="473" t="s">
        <v>524</v>
      </c>
    </row>
    <row r="7" spans="1:6" ht="42" customHeight="1">
      <c r="A7" s="474" t="s">
        <v>525</v>
      </c>
      <c r="B7" s="475" t="s">
        <v>526</v>
      </c>
      <c r="C7" s="475" t="s">
        <v>527</v>
      </c>
      <c r="D7" s="475" t="s">
        <v>480</v>
      </c>
      <c r="E7" s="476" t="s">
        <v>528</v>
      </c>
      <c r="F7" s="475" t="s">
        <v>480</v>
      </c>
    </row>
    <row r="8" spans="1:6" s="480" customFormat="1" ht="10.5">
      <c r="A8" s="477">
        <v>1</v>
      </c>
      <c r="B8" s="478">
        <v>2</v>
      </c>
      <c r="C8" s="478" t="s">
        <v>100</v>
      </c>
      <c r="D8" s="478" t="s">
        <v>101</v>
      </c>
      <c r="E8" s="479" t="s">
        <v>102</v>
      </c>
      <c r="F8" s="478" t="s">
        <v>103</v>
      </c>
    </row>
    <row r="9" spans="1:6" ht="33" customHeight="1">
      <c r="A9" s="481" t="s">
        <v>529</v>
      </c>
      <c r="B9" s="482" t="s">
        <v>530</v>
      </c>
      <c r="C9" s="524" t="s">
        <v>554</v>
      </c>
      <c r="D9" s="484">
        <v>943000</v>
      </c>
      <c r="E9" s="485"/>
      <c r="F9" s="484"/>
    </row>
    <row r="10" spans="1:6" ht="15" customHeight="1">
      <c r="A10" s="481" t="s">
        <v>529</v>
      </c>
      <c r="B10" s="482" t="s">
        <v>530</v>
      </c>
      <c r="C10" s="486"/>
      <c r="D10" s="487"/>
      <c r="E10" s="485"/>
      <c r="F10" s="488"/>
    </row>
    <row r="11" spans="1:6" ht="12.75" customHeight="1">
      <c r="A11" s="481" t="s">
        <v>531</v>
      </c>
      <c r="B11" s="482" t="s">
        <v>532</v>
      </c>
      <c r="C11" s="489"/>
      <c r="D11" s="488"/>
      <c r="E11" s="485"/>
      <c r="F11" s="488"/>
    </row>
    <row r="12" spans="1:6" ht="17.25" customHeight="1">
      <c r="A12" s="481" t="s">
        <v>533</v>
      </c>
      <c r="B12" s="482" t="s">
        <v>534</v>
      </c>
      <c r="C12" s="483"/>
      <c r="D12" s="488"/>
      <c r="E12" s="485"/>
      <c r="F12" s="488"/>
    </row>
    <row r="13" spans="1:6" ht="15" customHeight="1">
      <c r="A13" s="481" t="s">
        <v>529</v>
      </c>
      <c r="B13" s="482" t="s">
        <v>535</v>
      </c>
      <c r="C13" s="483"/>
      <c r="D13" s="488"/>
      <c r="E13" s="485"/>
      <c r="F13" s="488"/>
    </row>
    <row r="14" spans="1:6" ht="12.75">
      <c r="A14" s="481" t="s">
        <v>533</v>
      </c>
      <c r="B14" s="482" t="s">
        <v>534</v>
      </c>
      <c r="C14" s="489"/>
      <c r="D14" s="484"/>
      <c r="E14" s="485"/>
      <c r="F14" s="488"/>
    </row>
    <row r="15" spans="1:6" ht="16.5" customHeight="1">
      <c r="A15" s="490">
        <v>999000</v>
      </c>
      <c r="B15" s="482" t="s">
        <v>535</v>
      </c>
      <c r="C15" s="489"/>
      <c r="D15" s="484"/>
      <c r="E15" s="491"/>
      <c r="F15" s="488"/>
    </row>
    <row r="16" spans="1:6" ht="12.75">
      <c r="A16" s="481" t="s">
        <v>536</v>
      </c>
      <c r="B16" s="482" t="s">
        <v>537</v>
      </c>
      <c r="C16" s="489"/>
      <c r="D16" s="484"/>
      <c r="E16" s="485"/>
      <c r="F16" s="484"/>
    </row>
    <row r="17" spans="1:6" ht="12.75">
      <c r="A17" s="481" t="s">
        <v>538</v>
      </c>
      <c r="B17" s="482" t="s">
        <v>539</v>
      </c>
      <c r="C17" s="489"/>
      <c r="D17" s="484"/>
      <c r="E17" s="485"/>
      <c r="F17" s="484"/>
    </row>
    <row r="18" spans="1:6" ht="15" customHeight="1">
      <c r="A18" s="481" t="s">
        <v>529</v>
      </c>
      <c r="B18" s="482" t="s">
        <v>540</v>
      </c>
      <c r="C18" s="483"/>
      <c r="D18" s="488"/>
      <c r="E18" s="492"/>
      <c r="F18" s="484"/>
    </row>
    <row r="19" spans="1:6" ht="15" customHeight="1">
      <c r="A19" s="493"/>
      <c r="B19" s="494"/>
      <c r="C19" s="495"/>
      <c r="D19" s="496"/>
      <c r="E19" s="492"/>
      <c r="F19" s="487"/>
    </row>
    <row r="20" spans="1:6" ht="13.5" thickBot="1">
      <c r="A20" s="497"/>
      <c r="B20" s="498"/>
      <c r="C20" s="499"/>
      <c r="D20" s="500">
        <f>SUM(D9:D18)</f>
        <v>943000</v>
      </c>
      <c r="E20" s="501"/>
      <c r="F20" s="500">
        <f>SUM(F9:F18)</f>
        <v>0</v>
      </c>
    </row>
    <row r="21" spans="1:2" ht="12.75">
      <c r="A21" s="497"/>
      <c r="B21" s="498"/>
    </row>
    <row r="22" spans="1:2" ht="12.75">
      <c r="A22" s="497"/>
      <c r="B22" s="498"/>
    </row>
    <row r="23" spans="1:2" ht="13.5" thickBot="1">
      <c r="A23" s="502" t="s">
        <v>541</v>
      </c>
      <c r="B23" s="499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8.421875" style="504" customWidth="1"/>
    <col min="2" max="2" width="44.421875" style="504" customWidth="1"/>
    <col min="3" max="3" width="5.57421875" style="504" hidden="1" customWidth="1"/>
    <col min="4" max="4" width="14.7109375" style="504" customWidth="1"/>
    <col min="5" max="5" width="21.140625" style="504" customWidth="1"/>
    <col min="6" max="16384" width="9.140625" style="504" customWidth="1"/>
  </cols>
  <sheetData>
    <row r="1" spans="1:5" ht="15.75">
      <c r="A1" s="635" t="s">
        <v>553</v>
      </c>
      <c r="B1" s="635"/>
      <c r="C1" s="635"/>
      <c r="D1" s="635"/>
      <c r="E1" s="635"/>
    </row>
    <row r="2" spans="1:5" ht="15.75">
      <c r="A2" s="503"/>
      <c r="B2" s="503"/>
      <c r="C2" s="503"/>
      <c r="D2" s="503"/>
      <c r="E2" s="503"/>
    </row>
    <row r="3" spans="1:5" ht="15.75">
      <c r="A3" s="503"/>
      <c r="B3" s="503"/>
      <c r="C3" s="503"/>
      <c r="D3" s="535" t="s">
        <v>558</v>
      </c>
      <c r="E3" s="503"/>
    </row>
    <row r="4" spans="1:5" ht="12.75" customHeight="1">
      <c r="A4" s="505"/>
      <c r="B4" s="505"/>
      <c r="C4" s="505"/>
      <c r="D4" s="505"/>
      <c r="E4" s="506" t="s">
        <v>542</v>
      </c>
    </row>
    <row r="5" spans="1:5" ht="15">
      <c r="A5" s="507"/>
      <c r="B5" s="507"/>
      <c r="C5" s="507"/>
      <c r="D5" s="507"/>
      <c r="E5" s="508" t="s">
        <v>483</v>
      </c>
    </row>
    <row r="6" spans="1:5" ht="15.75" thickBot="1">
      <c r="A6" s="507"/>
      <c r="B6" s="507"/>
      <c r="C6" s="507"/>
      <c r="D6" s="507"/>
      <c r="E6" s="507"/>
    </row>
    <row r="7" spans="1:5" ht="15.75" customHeight="1" thickBot="1">
      <c r="A7" s="636" t="s">
        <v>543</v>
      </c>
      <c r="B7" s="637" t="s">
        <v>544</v>
      </c>
      <c r="C7" s="637"/>
      <c r="D7" s="638" t="s">
        <v>545</v>
      </c>
      <c r="E7" s="637" t="s">
        <v>546</v>
      </c>
    </row>
    <row r="8" spans="1:5" ht="15.75" customHeight="1" thickBot="1">
      <c r="A8" s="636"/>
      <c r="B8" s="637"/>
      <c r="C8" s="637"/>
      <c r="D8" s="639"/>
      <c r="E8" s="637"/>
    </row>
    <row r="9" spans="1:5" ht="15.75" customHeight="1" thickBot="1">
      <c r="A9" s="636"/>
      <c r="B9" s="637"/>
      <c r="C9" s="637"/>
      <c r="D9" s="639"/>
      <c r="E9" s="637"/>
    </row>
    <row r="10" spans="1:5" ht="15.75" customHeight="1" thickBot="1">
      <c r="A10" s="636"/>
      <c r="B10" s="637"/>
      <c r="C10" s="637"/>
      <c r="D10" s="640"/>
      <c r="E10" s="637"/>
    </row>
    <row r="11" spans="1:5" s="514" customFormat="1" ht="27.75" customHeight="1">
      <c r="A11" s="509" t="s">
        <v>547</v>
      </c>
      <c r="B11" s="510" t="s">
        <v>548</v>
      </c>
      <c r="C11" s="511"/>
      <c r="D11" s="512">
        <v>0</v>
      </c>
      <c r="E11" s="513"/>
    </row>
    <row r="12" spans="1:5" s="514" customFormat="1" ht="27.75" customHeight="1">
      <c r="A12" s="509" t="s">
        <v>549</v>
      </c>
      <c r="B12" s="515" t="s">
        <v>550</v>
      </c>
      <c r="C12" s="516"/>
      <c r="D12" s="512">
        <v>0</v>
      </c>
      <c r="E12" s="513"/>
    </row>
    <row r="13" spans="1:5" ht="27.75" customHeight="1" thickBot="1">
      <c r="A13" s="517"/>
      <c r="B13" s="518" t="s">
        <v>551</v>
      </c>
      <c r="C13" s="519"/>
      <c r="D13" s="520">
        <f>D11+D12</f>
        <v>0</v>
      </c>
      <c r="E13" s="521"/>
    </row>
    <row r="14" spans="1:5" ht="16.5" customHeight="1">
      <c r="A14" s="522"/>
      <c r="B14" s="522"/>
      <c r="C14" s="522"/>
      <c r="D14" s="522"/>
      <c r="E14" s="522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28125" style="0" customWidth="1"/>
    <col min="4" max="4" width="13.140625" style="0" hidden="1" customWidth="1"/>
    <col min="5" max="5" width="13.421875" style="0" hidden="1" customWidth="1"/>
  </cols>
  <sheetData>
    <row r="1" spans="1:5" ht="38.25" customHeight="1">
      <c r="A1" s="559" t="s">
        <v>496</v>
      </c>
      <c r="B1" s="559"/>
      <c r="C1" s="559"/>
      <c r="D1" s="559"/>
      <c r="E1" s="559"/>
    </row>
    <row r="2" spans="1:5" ht="18" customHeight="1">
      <c r="A2" s="560" t="s">
        <v>477</v>
      </c>
      <c r="B2" s="560"/>
      <c r="C2" s="560"/>
      <c r="D2" s="560"/>
      <c r="E2" s="560"/>
    </row>
    <row r="3" spans="1:5" ht="18" customHeight="1">
      <c r="A3" s="523"/>
      <c r="B3" s="535" t="s">
        <v>558</v>
      </c>
      <c r="C3" s="523"/>
      <c r="D3" s="523"/>
      <c r="E3" s="523"/>
    </row>
    <row r="4" spans="1:5" ht="28.5" customHeight="1">
      <c r="A4" s="4"/>
      <c r="B4" s="2"/>
      <c r="C4" s="379" t="s">
        <v>519</v>
      </c>
      <c r="D4" s="561" t="s">
        <v>471</v>
      </c>
      <c r="E4" s="561"/>
    </row>
    <row r="5" spans="1:5" ht="13.5" thickBot="1">
      <c r="A5" s="3"/>
      <c r="B5" s="3"/>
      <c r="C5" s="409" t="s">
        <v>483</v>
      </c>
      <c r="D5" s="562" t="s">
        <v>483</v>
      </c>
      <c r="E5" s="562"/>
    </row>
    <row r="6" spans="1:5" ht="44.25" customHeight="1" thickBot="1" thickTop="1">
      <c r="A6" s="31" t="s">
        <v>0</v>
      </c>
      <c r="B6" s="32" t="s">
        <v>1</v>
      </c>
      <c r="C6" s="393" t="s">
        <v>478</v>
      </c>
      <c r="D6" s="381" t="s">
        <v>479</v>
      </c>
      <c r="E6" s="14" t="s">
        <v>481</v>
      </c>
    </row>
    <row r="7" spans="1:5" ht="12.75" customHeight="1" thickTop="1">
      <c r="A7" s="394" t="s">
        <v>100</v>
      </c>
      <c r="B7" s="34" t="s">
        <v>101</v>
      </c>
      <c r="C7" s="395" t="s">
        <v>102</v>
      </c>
      <c r="D7" s="382" t="s">
        <v>103</v>
      </c>
      <c r="E7" s="34" t="s">
        <v>104</v>
      </c>
    </row>
    <row r="8" spans="1:5" ht="21.75" customHeight="1">
      <c r="A8" s="30" t="s">
        <v>2</v>
      </c>
      <c r="B8" s="13" t="s">
        <v>3</v>
      </c>
      <c r="C8" s="396">
        <f>C9+C16</f>
        <v>7926556</v>
      </c>
      <c r="D8" s="383"/>
      <c r="E8" s="23"/>
    </row>
    <row r="9" spans="1:5" s="33" customFormat="1" ht="21.75" customHeight="1">
      <c r="A9" s="27" t="s">
        <v>4</v>
      </c>
      <c r="B9" s="9" t="s">
        <v>5</v>
      </c>
      <c r="C9" s="397">
        <v>7926556</v>
      </c>
      <c r="D9" s="384"/>
      <c r="E9" s="16"/>
    </row>
    <row r="10" spans="1:5" s="33" customFormat="1" ht="21.75" customHeight="1" hidden="1">
      <c r="A10" s="27" t="s">
        <v>125</v>
      </c>
      <c r="B10" s="9" t="s">
        <v>6</v>
      </c>
      <c r="C10" s="397"/>
      <c r="D10" s="384"/>
      <c r="E10" s="16"/>
    </row>
    <row r="11" spans="1:5" s="33" customFormat="1" ht="21.75" customHeight="1" hidden="1">
      <c r="A11" s="27" t="s">
        <v>126</v>
      </c>
      <c r="B11" s="9" t="s">
        <v>7</v>
      </c>
      <c r="C11" s="397"/>
      <c r="D11" s="384"/>
      <c r="E11" s="16"/>
    </row>
    <row r="12" spans="1:5" s="33" customFormat="1" ht="21.75" customHeight="1" hidden="1">
      <c r="A12" s="27" t="s">
        <v>127</v>
      </c>
      <c r="B12" s="9" t="s">
        <v>8</v>
      </c>
      <c r="C12" s="397"/>
      <c r="D12" s="384"/>
      <c r="E12" s="16"/>
    </row>
    <row r="13" spans="1:5" s="33" customFormat="1" ht="21.75" customHeight="1" hidden="1">
      <c r="A13" s="27" t="s">
        <v>128</v>
      </c>
      <c r="B13" s="9" t="s">
        <v>9</v>
      </c>
      <c r="C13" s="397"/>
      <c r="D13" s="384"/>
      <c r="E13" s="16"/>
    </row>
    <row r="14" spans="1:5" s="33" customFormat="1" ht="21.75" customHeight="1" hidden="1">
      <c r="A14" s="27" t="s">
        <v>129</v>
      </c>
      <c r="B14" s="17" t="s">
        <v>10</v>
      </c>
      <c r="C14" s="398"/>
      <c r="D14" s="384"/>
      <c r="E14" s="18"/>
    </row>
    <row r="15" spans="1:5" s="33" customFormat="1" ht="21.75" customHeight="1" hidden="1">
      <c r="A15" s="27" t="s">
        <v>130</v>
      </c>
      <c r="B15" s="17" t="s">
        <v>11</v>
      </c>
      <c r="C15" s="399"/>
      <c r="D15" s="384"/>
      <c r="E15" s="17"/>
    </row>
    <row r="16" spans="1:5" s="33" customFormat="1" ht="21.75" customHeight="1">
      <c r="A16" s="27" t="s">
        <v>12</v>
      </c>
      <c r="B16" s="9" t="s">
        <v>13</v>
      </c>
      <c r="C16" s="397">
        <v>0</v>
      </c>
      <c r="D16" s="384"/>
      <c r="E16" s="16"/>
    </row>
    <row r="17" spans="1:5" ht="21.75" customHeight="1">
      <c r="A17" s="26" t="s">
        <v>14</v>
      </c>
      <c r="B17" s="10" t="s">
        <v>15</v>
      </c>
      <c r="C17" s="400">
        <v>0</v>
      </c>
      <c r="D17" s="385"/>
      <c r="E17" s="15"/>
    </row>
    <row r="18" spans="1:5" ht="21.75" customHeight="1" hidden="1">
      <c r="A18" s="27" t="s">
        <v>159</v>
      </c>
      <c r="B18" s="17" t="s">
        <v>296</v>
      </c>
      <c r="C18" s="398">
        <v>0</v>
      </c>
      <c r="D18" s="384"/>
      <c r="E18" s="18"/>
    </row>
    <row r="19" spans="1:5" ht="21.75" customHeight="1" hidden="1">
      <c r="A19" s="27" t="s">
        <v>160</v>
      </c>
      <c r="B19" s="9" t="s">
        <v>188</v>
      </c>
      <c r="C19" s="397">
        <v>14220</v>
      </c>
      <c r="D19" s="384"/>
      <c r="E19" s="16"/>
    </row>
    <row r="20" spans="1:5" ht="21.75" customHeight="1">
      <c r="A20" s="26" t="s">
        <v>16</v>
      </c>
      <c r="B20" s="10" t="s">
        <v>17</v>
      </c>
      <c r="C20" s="400">
        <f>C22+C27+C21</f>
        <v>343000</v>
      </c>
      <c r="D20" s="385"/>
      <c r="E20" s="15"/>
    </row>
    <row r="21" spans="1:5" ht="21.75" customHeight="1">
      <c r="A21" s="27" t="s">
        <v>485</v>
      </c>
      <c r="B21" s="9" t="s">
        <v>484</v>
      </c>
      <c r="C21" s="397">
        <v>264000</v>
      </c>
      <c r="D21" s="385"/>
      <c r="E21" s="15"/>
    </row>
    <row r="22" spans="1:5" s="33" customFormat="1" ht="23.25" customHeight="1">
      <c r="A22" s="27" t="s">
        <v>18</v>
      </c>
      <c r="B22" s="9" t="s">
        <v>19</v>
      </c>
      <c r="C22" s="397">
        <v>76000</v>
      </c>
      <c r="D22" s="384"/>
      <c r="E22" s="16"/>
    </row>
    <row r="23" spans="1:5" s="33" customFormat="1" ht="21.75" customHeight="1" hidden="1">
      <c r="A23" s="27" t="s">
        <v>20</v>
      </c>
      <c r="B23" s="9" t="s">
        <v>21</v>
      </c>
      <c r="C23" s="397"/>
      <c r="D23" s="384"/>
      <c r="E23" s="16"/>
    </row>
    <row r="24" spans="1:5" s="33" customFormat="1" ht="21.75" customHeight="1" hidden="1">
      <c r="A24" s="27"/>
      <c r="B24" s="9" t="s">
        <v>22</v>
      </c>
      <c r="C24" s="397"/>
      <c r="D24" s="384"/>
      <c r="E24" s="16"/>
    </row>
    <row r="25" spans="1:5" s="33" customFormat="1" ht="21.75" customHeight="1" hidden="1">
      <c r="A25" s="27" t="s">
        <v>23</v>
      </c>
      <c r="B25" s="9" t="s">
        <v>24</v>
      </c>
      <c r="C25" s="397"/>
      <c r="D25" s="384"/>
      <c r="E25" s="16"/>
    </row>
    <row r="26" spans="1:5" s="33" customFormat="1" ht="21.75" customHeight="1" hidden="1">
      <c r="A26" s="27" t="s">
        <v>25</v>
      </c>
      <c r="B26" s="9" t="s">
        <v>26</v>
      </c>
      <c r="C26" s="397"/>
      <c r="D26" s="384"/>
      <c r="E26" s="16"/>
    </row>
    <row r="27" spans="1:5" s="33" customFormat="1" ht="21.75" customHeight="1">
      <c r="A27" s="27" t="s">
        <v>27</v>
      </c>
      <c r="B27" s="9" t="s">
        <v>28</v>
      </c>
      <c r="C27" s="397">
        <v>3000</v>
      </c>
      <c r="D27" s="384"/>
      <c r="E27" s="16"/>
    </row>
    <row r="28" spans="1:5" ht="21.75" customHeight="1">
      <c r="A28" s="26" t="s">
        <v>29</v>
      </c>
      <c r="B28" s="10" t="s">
        <v>30</v>
      </c>
      <c r="C28" s="400">
        <f>SUM(C29:C36)</f>
        <v>10000</v>
      </c>
      <c r="D28" s="385"/>
      <c r="E28" s="15"/>
    </row>
    <row r="29" spans="1:5" ht="21.75" customHeight="1">
      <c r="A29" s="27" t="s">
        <v>31</v>
      </c>
      <c r="B29" s="9" t="s">
        <v>120</v>
      </c>
      <c r="C29" s="397">
        <v>0</v>
      </c>
      <c r="D29" s="384"/>
      <c r="E29" s="16"/>
    </row>
    <row r="30" spans="1:5" ht="21.75" customHeight="1">
      <c r="A30" s="27" t="s">
        <v>297</v>
      </c>
      <c r="B30" s="9" t="s">
        <v>298</v>
      </c>
      <c r="C30" s="397">
        <v>0</v>
      </c>
      <c r="D30" s="384"/>
      <c r="E30" s="16"/>
    </row>
    <row r="31" spans="1:5" ht="21.75" customHeight="1">
      <c r="A31" s="27" t="s">
        <v>32</v>
      </c>
      <c r="B31" s="9" t="s">
        <v>33</v>
      </c>
      <c r="C31" s="397">
        <v>0</v>
      </c>
      <c r="D31" s="384"/>
      <c r="E31" s="16"/>
    </row>
    <row r="32" spans="1:5" ht="18.75" customHeight="1">
      <c r="A32" s="27" t="s">
        <v>34</v>
      </c>
      <c r="B32" s="9" t="s">
        <v>35</v>
      </c>
      <c r="C32" s="397">
        <v>0</v>
      </c>
      <c r="D32" s="384"/>
      <c r="E32" s="16"/>
    </row>
    <row r="33" spans="1:5" ht="24.75" customHeight="1">
      <c r="A33" s="27" t="s">
        <v>36</v>
      </c>
      <c r="B33" s="9" t="s">
        <v>37</v>
      </c>
      <c r="C33" s="397">
        <v>0</v>
      </c>
      <c r="D33" s="384"/>
      <c r="E33" s="16"/>
    </row>
    <row r="34" spans="1:5" ht="21.75" customHeight="1">
      <c r="A34" s="353" t="s">
        <v>38</v>
      </c>
      <c r="B34" s="24" t="s">
        <v>39</v>
      </c>
      <c r="C34" s="401">
        <v>0</v>
      </c>
      <c r="D34" s="386"/>
      <c r="E34" s="25"/>
    </row>
    <row r="35" spans="1:5" ht="21.75" customHeight="1">
      <c r="A35" s="27" t="s">
        <v>40</v>
      </c>
      <c r="B35" s="9" t="s">
        <v>41</v>
      </c>
      <c r="C35" s="397">
        <v>10000</v>
      </c>
      <c r="D35" s="387"/>
      <c r="E35" s="19"/>
    </row>
    <row r="36" spans="1:5" ht="21.75" customHeight="1">
      <c r="A36" s="27" t="s">
        <v>42</v>
      </c>
      <c r="B36" s="9" t="s">
        <v>43</v>
      </c>
      <c r="C36" s="402">
        <v>0</v>
      </c>
      <c r="D36" s="388"/>
      <c r="E36" s="9"/>
    </row>
    <row r="37" spans="1:5" ht="21.75" customHeight="1">
      <c r="A37" s="26" t="s">
        <v>44</v>
      </c>
      <c r="B37" s="10" t="s">
        <v>45</v>
      </c>
      <c r="C37" s="400">
        <v>0</v>
      </c>
      <c r="D37" s="389"/>
      <c r="E37" s="20"/>
    </row>
    <row r="38" spans="1:5" ht="21.75" customHeight="1" hidden="1">
      <c r="A38" s="27" t="s">
        <v>299</v>
      </c>
      <c r="B38" s="9" t="s">
        <v>300</v>
      </c>
      <c r="C38" s="402">
        <v>0</v>
      </c>
      <c r="D38" s="388"/>
      <c r="E38" s="9"/>
    </row>
    <row r="39" spans="1:5" ht="21.75" customHeight="1">
      <c r="A39" s="26" t="s">
        <v>46</v>
      </c>
      <c r="B39" s="10" t="s">
        <v>47</v>
      </c>
      <c r="C39" s="400">
        <v>0</v>
      </c>
      <c r="D39" s="385"/>
      <c r="E39" s="15"/>
    </row>
    <row r="40" spans="1:5" ht="21.75" customHeight="1" hidden="1">
      <c r="A40" s="27" t="s">
        <v>121</v>
      </c>
      <c r="B40" s="9" t="s">
        <v>48</v>
      </c>
      <c r="C40" s="397"/>
      <c r="D40" s="384"/>
      <c r="E40" s="16"/>
    </row>
    <row r="41" spans="1:5" ht="21.75" customHeight="1" hidden="1">
      <c r="A41" s="27" t="s">
        <v>303</v>
      </c>
      <c r="B41" s="9" t="s">
        <v>304</v>
      </c>
      <c r="C41" s="397"/>
      <c r="D41" s="384"/>
      <c r="E41" s="16"/>
    </row>
    <row r="42" spans="1:5" ht="21.75" customHeight="1">
      <c r="A42" s="26" t="s">
        <v>49</v>
      </c>
      <c r="B42" s="10" t="s">
        <v>189</v>
      </c>
      <c r="C42" s="403">
        <v>0</v>
      </c>
      <c r="D42" s="390"/>
      <c r="E42" s="10"/>
    </row>
    <row r="43" spans="1:5" ht="21.75" customHeight="1" hidden="1">
      <c r="A43" s="27" t="s">
        <v>122</v>
      </c>
      <c r="B43" s="9" t="s">
        <v>123</v>
      </c>
      <c r="C43" s="402">
        <v>0</v>
      </c>
      <c r="D43" s="388"/>
      <c r="E43" s="9"/>
    </row>
    <row r="44" spans="1:5" ht="30" customHeight="1">
      <c r="A44" s="404" t="s">
        <v>186</v>
      </c>
      <c r="B44" s="12" t="s">
        <v>50</v>
      </c>
      <c r="C44" s="405">
        <f>C8+C17+C20+C28+C37+C39+C42</f>
        <v>8279556</v>
      </c>
      <c r="D44" s="391"/>
      <c r="E44" s="21"/>
    </row>
    <row r="45" spans="1:5" ht="21.75" customHeight="1">
      <c r="A45" s="26" t="s">
        <v>51</v>
      </c>
      <c r="B45" s="10" t="s">
        <v>52</v>
      </c>
      <c r="C45" s="400">
        <f>SUM(C46:C48)</f>
        <v>1028000</v>
      </c>
      <c r="D45" s="385"/>
      <c r="E45" s="15"/>
    </row>
    <row r="46" spans="1:5" ht="24" customHeight="1">
      <c r="A46" s="27" t="s">
        <v>499</v>
      </c>
      <c r="B46" s="9" t="s">
        <v>489</v>
      </c>
      <c r="C46" s="397">
        <v>0</v>
      </c>
      <c r="D46" s="384"/>
      <c r="E46" s="16"/>
    </row>
    <row r="47" spans="1:5" ht="21.75" customHeight="1">
      <c r="A47" s="27" t="s">
        <v>53</v>
      </c>
      <c r="B47" s="9" t="s">
        <v>54</v>
      </c>
      <c r="C47" s="397">
        <v>1028000</v>
      </c>
      <c r="D47" s="384"/>
      <c r="E47" s="16"/>
    </row>
    <row r="48" spans="1:5" ht="21.75" customHeight="1">
      <c r="A48" s="27" t="s">
        <v>301</v>
      </c>
      <c r="B48" s="9" t="s">
        <v>302</v>
      </c>
      <c r="C48" s="397"/>
      <c r="D48" s="384"/>
      <c r="E48" s="16"/>
    </row>
    <row r="49" spans="1:5" s="5" customFormat="1" ht="37.5" customHeight="1" thickBot="1">
      <c r="A49" s="406" t="s">
        <v>124</v>
      </c>
      <c r="B49" s="407" t="s">
        <v>55</v>
      </c>
      <c r="C49" s="408">
        <f>C44+C45</f>
        <v>9307556</v>
      </c>
      <c r="D49" s="392"/>
      <c r="E49" s="22"/>
    </row>
    <row r="50" spans="1:5" ht="15">
      <c r="A50" s="1"/>
      <c r="B50" s="1"/>
      <c r="C50" s="1"/>
      <c r="D50" s="1"/>
      <c r="E50" s="1"/>
    </row>
  </sheetData>
  <sheetProtection/>
  <mergeCells count="4">
    <mergeCell ref="A1:E1"/>
    <mergeCell ref="A2:E2"/>
    <mergeCell ref="D4:E4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hidden="1" customWidth="1"/>
    <col min="5" max="5" width="12.8515625" style="0" hidden="1" customWidth="1"/>
  </cols>
  <sheetData>
    <row r="1" spans="1:5" ht="38.25" customHeight="1">
      <c r="A1" s="559" t="s">
        <v>497</v>
      </c>
      <c r="B1" s="559"/>
      <c r="C1" s="559"/>
      <c r="D1" s="559"/>
      <c r="E1" s="559"/>
    </row>
    <row r="2" spans="1:5" ht="18" customHeight="1">
      <c r="A2" s="560" t="s">
        <v>477</v>
      </c>
      <c r="B2" s="560"/>
      <c r="C2" s="560"/>
      <c r="D2" s="560"/>
      <c r="E2" s="560"/>
    </row>
    <row r="3" spans="1:5" ht="18" customHeight="1">
      <c r="A3" s="523"/>
      <c r="B3" s="535" t="s">
        <v>558</v>
      </c>
      <c r="C3" s="523"/>
      <c r="D3" s="523"/>
      <c r="E3" s="523"/>
    </row>
    <row r="4" spans="1:5" ht="19.5" customHeight="1">
      <c r="A4" s="4"/>
      <c r="B4" s="2"/>
      <c r="C4" s="379" t="s">
        <v>520</v>
      </c>
      <c r="D4" s="561" t="s">
        <v>472</v>
      </c>
      <c r="E4" s="561"/>
    </row>
    <row r="5" spans="1:5" ht="13.5" thickBot="1">
      <c r="A5" s="3"/>
      <c r="B5" s="3"/>
      <c r="C5" s="409" t="s">
        <v>483</v>
      </c>
      <c r="D5" s="562" t="s">
        <v>483</v>
      </c>
      <c r="E5" s="562"/>
    </row>
    <row r="6" spans="1:5" ht="38.25" customHeight="1" thickBot="1" thickTop="1">
      <c r="A6" s="31" t="s">
        <v>0</v>
      </c>
      <c r="B6" s="32" t="s">
        <v>1</v>
      </c>
      <c r="C6" s="393" t="s">
        <v>478</v>
      </c>
      <c r="D6" s="381" t="s">
        <v>479</v>
      </c>
      <c r="E6" s="14" t="s">
        <v>481</v>
      </c>
    </row>
    <row r="7" spans="1:5" ht="12.75" customHeight="1" thickTop="1">
      <c r="A7" s="394" t="s">
        <v>100</v>
      </c>
      <c r="B7" s="34" t="s">
        <v>101</v>
      </c>
      <c r="C7" s="395" t="s">
        <v>102</v>
      </c>
      <c r="D7" s="382" t="s">
        <v>103</v>
      </c>
      <c r="E7" s="34" t="s">
        <v>104</v>
      </c>
    </row>
    <row r="8" spans="1:5" s="7" customFormat="1" ht="21.75" customHeight="1">
      <c r="A8" s="30" t="s">
        <v>56</v>
      </c>
      <c r="B8" s="13" t="s">
        <v>57</v>
      </c>
      <c r="C8" s="396">
        <f>C9+C17</f>
        <v>2525000</v>
      </c>
      <c r="D8" s="383"/>
      <c r="E8" s="23"/>
    </row>
    <row r="9" spans="1:5" s="6" customFormat="1" ht="21.75" customHeight="1">
      <c r="A9" s="27" t="s">
        <v>58</v>
      </c>
      <c r="B9" s="9" t="s">
        <v>59</v>
      </c>
      <c r="C9" s="397">
        <v>0</v>
      </c>
      <c r="D9" s="384"/>
      <c r="E9" s="16"/>
    </row>
    <row r="10" spans="1:5" s="6" customFormat="1" ht="22.5" customHeight="1" hidden="1">
      <c r="A10" s="27" t="s">
        <v>131</v>
      </c>
      <c r="B10" s="9" t="s">
        <v>60</v>
      </c>
      <c r="C10" s="397"/>
      <c r="D10" s="384"/>
      <c r="E10" s="16"/>
    </row>
    <row r="11" spans="1:5" s="6" customFormat="1" ht="22.5" customHeight="1" hidden="1">
      <c r="A11" s="27" t="s">
        <v>191</v>
      </c>
      <c r="B11" s="9" t="s">
        <v>192</v>
      </c>
      <c r="C11" s="397"/>
      <c r="D11" s="384"/>
      <c r="E11" s="16"/>
    </row>
    <row r="12" spans="1:5" s="6" customFormat="1" ht="22.5" customHeight="1" hidden="1">
      <c r="A12" s="27" t="s">
        <v>288</v>
      </c>
      <c r="B12" s="9" t="s">
        <v>289</v>
      </c>
      <c r="C12" s="397"/>
      <c r="D12" s="384"/>
      <c r="E12" s="16"/>
    </row>
    <row r="13" spans="1:5" s="6" customFormat="1" ht="21.75" customHeight="1" hidden="1">
      <c r="A13" s="27" t="s">
        <v>132</v>
      </c>
      <c r="B13" s="9" t="s">
        <v>61</v>
      </c>
      <c r="C13" s="397"/>
      <c r="D13" s="384"/>
      <c r="E13" s="16"/>
    </row>
    <row r="14" spans="1:5" s="6" customFormat="1" ht="21.75" customHeight="1" hidden="1">
      <c r="A14" s="27" t="s">
        <v>133</v>
      </c>
      <c r="B14" s="9" t="s">
        <v>62</v>
      </c>
      <c r="C14" s="398"/>
      <c r="D14" s="384"/>
      <c r="E14" s="18"/>
    </row>
    <row r="15" spans="1:5" s="6" customFormat="1" ht="21.75" customHeight="1" hidden="1">
      <c r="A15" s="27" t="s">
        <v>134</v>
      </c>
      <c r="B15" s="9" t="s">
        <v>63</v>
      </c>
      <c r="C15" s="399"/>
      <c r="D15" s="384"/>
      <c r="E15" s="17"/>
    </row>
    <row r="16" spans="1:5" s="6" customFormat="1" ht="21.75" customHeight="1" hidden="1">
      <c r="A16" s="27" t="s">
        <v>135</v>
      </c>
      <c r="B16" s="9" t="s">
        <v>64</v>
      </c>
      <c r="C16" s="399"/>
      <c r="D16" s="384"/>
      <c r="E16" s="17"/>
    </row>
    <row r="17" spans="1:5" s="6" customFormat="1" ht="21.75" customHeight="1">
      <c r="A17" s="27" t="s">
        <v>65</v>
      </c>
      <c r="B17" s="9" t="s">
        <v>66</v>
      </c>
      <c r="C17" s="397">
        <v>2525000</v>
      </c>
      <c r="D17" s="384"/>
      <c r="E17" s="16"/>
    </row>
    <row r="18" spans="1:5" s="6" customFormat="1" ht="21.75" customHeight="1" hidden="1">
      <c r="A18" s="27" t="s">
        <v>136</v>
      </c>
      <c r="B18" s="9" t="s">
        <v>67</v>
      </c>
      <c r="C18" s="397">
        <v>2800</v>
      </c>
      <c r="D18" s="384"/>
      <c r="E18" s="16"/>
    </row>
    <row r="19" spans="1:5" s="6" customFormat="1" ht="28.5" customHeight="1" hidden="1">
      <c r="A19" s="27" t="s">
        <v>137</v>
      </c>
      <c r="B19" s="9" t="s">
        <v>68</v>
      </c>
      <c r="C19" s="397">
        <v>2730</v>
      </c>
      <c r="D19" s="384"/>
      <c r="E19" s="16"/>
    </row>
    <row r="20" spans="1:5" s="6" customFormat="1" ht="21.75" customHeight="1" hidden="1">
      <c r="A20" s="27" t="s">
        <v>138</v>
      </c>
      <c r="B20" s="9" t="s">
        <v>69</v>
      </c>
      <c r="C20" s="397">
        <v>900</v>
      </c>
      <c r="D20" s="384"/>
      <c r="E20" s="16"/>
    </row>
    <row r="21" spans="1:5" s="7" customFormat="1" ht="34.5" customHeight="1">
      <c r="A21" s="26" t="s">
        <v>70</v>
      </c>
      <c r="B21" s="11" t="s">
        <v>157</v>
      </c>
      <c r="C21" s="400">
        <v>614000</v>
      </c>
      <c r="D21" s="385"/>
      <c r="E21" s="15"/>
    </row>
    <row r="22" spans="1:5" s="7" customFormat="1" ht="21.75" customHeight="1">
      <c r="A22" s="26" t="s">
        <v>71</v>
      </c>
      <c r="B22" s="10" t="s">
        <v>72</v>
      </c>
      <c r="C22" s="405">
        <f>C23+C26+C29+C35+C36</f>
        <v>4448556</v>
      </c>
      <c r="D22" s="391"/>
      <c r="E22" s="21"/>
    </row>
    <row r="23" spans="1:5" s="6" customFormat="1" ht="21.75" customHeight="1">
      <c r="A23" s="27" t="s">
        <v>73</v>
      </c>
      <c r="B23" s="9" t="s">
        <v>74</v>
      </c>
      <c r="C23" s="397">
        <v>270000</v>
      </c>
      <c r="D23" s="384"/>
      <c r="E23" s="16"/>
    </row>
    <row r="24" spans="1:5" s="6" customFormat="1" ht="21.75" customHeight="1" hidden="1">
      <c r="A24" s="27" t="s">
        <v>143</v>
      </c>
      <c r="B24" s="9" t="s">
        <v>145</v>
      </c>
      <c r="C24" s="397"/>
      <c r="D24" s="384"/>
      <c r="E24" s="16"/>
    </row>
    <row r="25" spans="1:5" s="6" customFormat="1" ht="21.75" customHeight="1" hidden="1">
      <c r="A25" s="27" t="s">
        <v>144</v>
      </c>
      <c r="B25" s="9" t="s">
        <v>146</v>
      </c>
      <c r="C25" s="397"/>
      <c r="D25" s="384"/>
      <c r="E25" s="16"/>
    </row>
    <row r="26" spans="1:5" s="6" customFormat="1" ht="21.75" customHeight="1">
      <c r="A26" s="27" t="s">
        <v>75</v>
      </c>
      <c r="B26" s="9" t="s">
        <v>76</v>
      </c>
      <c r="C26" s="397">
        <v>100000</v>
      </c>
      <c r="D26" s="384"/>
      <c r="E26" s="16"/>
    </row>
    <row r="27" spans="1:5" s="6" customFormat="1" ht="21.75" customHeight="1" hidden="1">
      <c r="A27" s="27" t="s">
        <v>139</v>
      </c>
      <c r="B27" s="9" t="s">
        <v>141</v>
      </c>
      <c r="C27" s="412"/>
      <c r="D27" s="387"/>
      <c r="E27" s="19"/>
    </row>
    <row r="28" spans="1:5" s="6" customFormat="1" ht="21.75" customHeight="1" hidden="1">
      <c r="A28" s="27" t="s">
        <v>140</v>
      </c>
      <c r="B28" s="9" t="s">
        <v>142</v>
      </c>
      <c r="C28" s="397"/>
      <c r="D28" s="384"/>
      <c r="E28" s="16"/>
    </row>
    <row r="29" spans="1:5" s="6" customFormat="1" ht="21.75" customHeight="1">
      <c r="A29" s="27" t="s">
        <v>77</v>
      </c>
      <c r="B29" s="9" t="s">
        <v>78</v>
      </c>
      <c r="C29" s="397">
        <v>2990000</v>
      </c>
      <c r="D29" s="384"/>
      <c r="E29" s="16"/>
    </row>
    <row r="30" spans="1:5" s="6" customFormat="1" ht="21.75" customHeight="1" hidden="1">
      <c r="A30" s="27" t="s">
        <v>147</v>
      </c>
      <c r="B30" s="17" t="s">
        <v>79</v>
      </c>
      <c r="C30" s="397"/>
      <c r="D30" s="384"/>
      <c r="E30" s="16"/>
    </row>
    <row r="31" spans="1:5" s="6" customFormat="1" ht="21.75" customHeight="1" hidden="1">
      <c r="A31" s="27" t="s">
        <v>148</v>
      </c>
      <c r="B31" s="17" t="s">
        <v>149</v>
      </c>
      <c r="C31" s="397"/>
      <c r="D31" s="384"/>
      <c r="E31" s="16"/>
    </row>
    <row r="32" spans="1:5" s="6" customFormat="1" ht="21.75" customHeight="1" hidden="1">
      <c r="A32" s="27" t="s">
        <v>150</v>
      </c>
      <c r="B32" s="9" t="s">
        <v>151</v>
      </c>
      <c r="C32" s="397"/>
      <c r="D32" s="384"/>
      <c r="E32" s="16"/>
    </row>
    <row r="33" spans="1:5" s="6" customFormat="1" ht="21.75" customHeight="1" hidden="1">
      <c r="A33" s="27" t="s">
        <v>152</v>
      </c>
      <c r="B33" s="9" t="s">
        <v>154</v>
      </c>
      <c r="C33" s="397"/>
      <c r="D33" s="384"/>
      <c r="E33" s="16"/>
    </row>
    <row r="34" spans="1:5" s="6" customFormat="1" ht="21.75" customHeight="1" hidden="1">
      <c r="A34" s="27" t="s">
        <v>153</v>
      </c>
      <c r="B34" s="9" t="s">
        <v>80</v>
      </c>
      <c r="C34" s="397"/>
      <c r="D34" s="384"/>
      <c r="E34" s="16"/>
    </row>
    <row r="35" spans="1:5" s="6" customFormat="1" ht="21.75" customHeight="1">
      <c r="A35" s="353" t="s">
        <v>81</v>
      </c>
      <c r="B35" s="24" t="s">
        <v>82</v>
      </c>
      <c r="C35" s="401">
        <v>0</v>
      </c>
      <c r="D35" s="386"/>
      <c r="E35" s="25"/>
    </row>
    <row r="36" spans="1:5" s="6" customFormat="1" ht="21.75" customHeight="1">
      <c r="A36" s="27" t="s">
        <v>83</v>
      </c>
      <c r="B36" s="9" t="s">
        <v>84</v>
      </c>
      <c r="C36" s="397">
        <v>1088556</v>
      </c>
      <c r="D36" s="387"/>
      <c r="E36" s="19"/>
    </row>
    <row r="37" spans="1:5" s="6" customFormat="1" ht="21.75" customHeight="1" hidden="1">
      <c r="A37" s="27" t="s">
        <v>155</v>
      </c>
      <c r="B37" s="9" t="s">
        <v>85</v>
      </c>
      <c r="C37" s="402">
        <v>12112</v>
      </c>
      <c r="D37" s="388"/>
      <c r="E37" s="9"/>
    </row>
    <row r="38" spans="1:5" s="6" customFormat="1" ht="21.75" customHeight="1" hidden="1">
      <c r="A38" s="27" t="s">
        <v>290</v>
      </c>
      <c r="B38" s="9" t="s">
        <v>291</v>
      </c>
      <c r="C38" s="402">
        <v>0</v>
      </c>
      <c r="D38" s="388"/>
      <c r="E38" s="9"/>
    </row>
    <row r="39" spans="1:5" s="6" customFormat="1" ht="21.75" customHeight="1" hidden="1">
      <c r="A39" s="27" t="s">
        <v>292</v>
      </c>
      <c r="B39" s="9" t="s">
        <v>293</v>
      </c>
      <c r="C39" s="402">
        <v>0</v>
      </c>
      <c r="D39" s="388"/>
      <c r="E39" s="9"/>
    </row>
    <row r="40" spans="1:5" s="6" customFormat="1" ht="21.75" customHeight="1" hidden="1">
      <c r="A40" s="27" t="s">
        <v>156</v>
      </c>
      <c r="B40" s="9" t="s">
        <v>86</v>
      </c>
      <c r="C40" s="402">
        <v>1050</v>
      </c>
      <c r="D40" s="388"/>
      <c r="E40" s="9"/>
    </row>
    <row r="41" spans="1:5" s="7" customFormat="1" ht="21" customHeight="1">
      <c r="A41" s="26" t="s">
        <v>87</v>
      </c>
      <c r="B41" s="10" t="s">
        <v>88</v>
      </c>
      <c r="C41" s="400">
        <v>200000</v>
      </c>
      <c r="D41" s="385"/>
      <c r="E41" s="15"/>
    </row>
    <row r="42" spans="1:5" s="7" customFormat="1" ht="21.75" customHeight="1" hidden="1">
      <c r="A42" s="27" t="s">
        <v>158</v>
      </c>
      <c r="B42" s="9" t="s">
        <v>116</v>
      </c>
      <c r="C42" s="397">
        <v>100</v>
      </c>
      <c r="D42" s="384"/>
      <c r="E42" s="16"/>
    </row>
    <row r="43" spans="1:5" s="7" customFormat="1" ht="32.25" customHeight="1" hidden="1">
      <c r="A43" s="27" t="s">
        <v>161</v>
      </c>
      <c r="B43" s="9" t="s">
        <v>162</v>
      </c>
      <c r="C43" s="402">
        <v>1800</v>
      </c>
      <c r="D43" s="388"/>
      <c r="E43" s="9"/>
    </row>
    <row r="44" spans="1:5" s="7" customFormat="1" ht="20.25" customHeight="1" hidden="1">
      <c r="A44" s="27" t="s">
        <v>163</v>
      </c>
      <c r="B44" s="9" t="s">
        <v>117</v>
      </c>
      <c r="C44" s="402">
        <v>1600</v>
      </c>
      <c r="D44" s="388"/>
      <c r="E44" s="9"/>
    </row>
    <row r="45" spans="1:5" s="7" customFormat="1" ht="24" customHeight="1" hidden="1">
      <c r="A45" s="27" t="s">
        <v>164</v>
      </c>
      <c r="B45" s="9" t="s">
        <v>118</v>
      </c>
      <c r="C45" s="402">
        <v>3700</v>
      </c>
      <c r="D45" s="388"/>
      <c r="E45" s="9"/>
    </row>
    <row r="46" spans="1:5" s="7" customFormat="1" ht="21.75" customHeight="1">
      <c r="A46" s="26" t="s">
        <v>89</v>
      </c>
      <c r="B46" s="10" t="s">
        <v>119</v>
      </c>
      <c r="C46" s="405">
        <f>SUM(C47:C51)</f>
        <v>260000</v>
      </c>
      <c r="D46" s="391"/>
      <c r="E46" s="21"/>
    </row>
    <row r="47" spans="1:5" s="7" customFormat="1" ht="21.75" customHeight="1">
      <c r="A47" s="27" t="s">
        <v>165</v>
      </c>
      <c r="B47" s="9" t="s">
        <v>166</v>
      </c>
      <c r="C47" s="397">
        <v>0</v>
      </c>
      <c r="D47" s="384"/>
      <c r="E47" s="16"/>
    </row>
    <row r="48" spans="1:5" s="7" customFormat="1" ht="21.75" customHeight="1">
      <c r="A48" s="27" t="s">
        <v>167</v>
      </c>
      <c r="B48" s="9" t="s">
        <v>193</v>
      </c>
      <c r="C48" s="397">
        <v>160000</v>
      </c>
      <c r="D48" s="384"/>
      <c r="E48" s="16"/>
    </row>
    <row r="49" spans="1:5" s="7" customFormat="1" ht="30.75" customHeight="1">
      <c r="A49" s="27" t="s">
        <v>168</v>
      </c>
      <c r="B49" s="9" t="s">
        <v>170</v>
      </c>
      <c r="C49" s="397">
        <v>0</v>
      </c>
      <c r="D49" s="384"/>
      <c r="E49" s="16"/>
    </row>
    <row r="50" spans="1:5" s="7" customFormat="1" ht="21.75" customHeight="1">
      <c r="A50" s="27" t="s">
        <v>169</v>
      </c>
      <c r="B50" s="9" t="s">
        <v>171</v>
      </c>
      <c r="C50" s="397">
        <v>100000</v>
      </c>
      <c r="D50" s="384"/>
      <c r="E50" s="16"/>
    </row>
    <row r="51" spans="1:5" s="7" customFormat="1" ht="21.75" customHeight="1">
      <c r="A51" s="27" t="s">
        <v>284</v>
      </c>
      <c r="B51" s="9" t="s">
        <v>285</v>
      </c>
      <c r="C51" s="397">
        <v>0</v>
      </c>
      <c r="D51" s="384"/>
      <c r="E51" s="16"/>
    </row>
    <row r="52" spans="1:5" s="7" customFormat="1" ht="21.75" customHeight="1">
      <c r="A52" s="26" t="s">
        <v>90</v>
      </c>
      <c r="B52" s="10" t="s">
        <v>91</v>
      </c>
      <c r="C52" s="405">
        <v>943000</v>
      </c>
      <c r="D52" s="391"/>
      <c r="E52" s="21"/>
    </row>
    <row r="53" spans="1:5" s="7" customFormat="1" ht="21.75" customHeight="1" hidden="1">
      <c r="A53" s="27" t="s">
        <v>286</v>
      </c>
      <c r="B53" s="9" t="s">
        <v>287</v>
      </c>
      <c r="C53" s="397"/>
      <c r="D53" s="384"/>
      <c r="E53" s="16"/>
    </row>
    <row r="54" spans="1:5" s="7" customFormat="1" ht="21.75" customHeight="1" hidden="1">
      <c r="A54" s="27" t="s">
        <v>172</v>
      </c>
      <c r="B54" s="9" t="s">
        <v>175</v>
      </c>
      <c r="C54" s="397"/>
      <c r="D54" s="384"/>
      <c r="E54" s="16"/>
    </row>
    <row r="55" spans="1:5" s="6" customFormat="1" ht="21.75" customHeight="1" hidden="1">
      <c r="A55" s="27" t="s">
        <v>173</v>
      </c>
      <c r="B55" s="9" t="s">
        <v>176</v>
      </c>
      <c r="C55" s="401"/>
      <c r="D55" s="386"/>
      <c r="E55" s="25"/>
    </row>
    <row r="56" spans="1:5" s="7" customFormat="1" ht="21.75" customHeight="1" hidden="1">
      <c r="A56" s="27" t="s">
        <v>174</v>
      </c>
      <c r="B56" s="9" t="s">
        <v>177</v>
      </c>
      <c r="C56" s="397"/>
      <c r="D56" s="384"/>
      <c r="E56" s="16"/>
    </row>
    <row r="57" spans="1:5" s="7" customFormat="1" ht="21.75" customHeight="1">
      <c r="A57" s="26" t="s">
        <v>92</v>
      </c>
      <c r="B57" s="10" t="s">
        <v>93</v>
      </c>
      <c r="C57" s="405">
        <v>0</v>
      </c>
      <c r="D57" s="391"/>
      <c r="E57" s="21"/>
    </row>
    <row r="58" spans="1:5" s="7" customFormat="1" ht="21.75" customHeight="1" hidden="1">
      <c r="A58" s="27" t="s">
        <v>178</v>
      </c>
      <c r="B58" s="9" t="s">
        <v>180</v>
      </c>
      <c r="C58" s="397"/>
      <c r="D58" s="384"/>
      <c r="E58" s="16"/>
    </row>
    <row r="59" spans="1:5" s="7" customFormat="1" ht="21.75" customHeight="1" hidden="1">
      <c r="A59" s="27" t="s">
        <v>294</v>
      </c>
      <c r="B59" s="9" t="s">
        <v>295</v>
      </c>
      <c r="C59" s="397"/>
      <c r="D59" s="384"/>
      <c r="E59" s="16"/>
    </row>
    <row r="60" spans="1:5" s="7" customFormat="1" ht="21.75" customHeight="1" hidden="1">
      <c r="A60" s="27" t="s">
        <v>179</v>
      </c>
      <c r="B60" s="9" t="s">
        <v>181</v>
      </c>
      <c r="C60" s="397"/>
      <c r="D60" s="384"/>
      <c r="E60" s="16"/>
    </row>
    <row r="61" spans="1:5" s="7" customFormat="1" ht="21.75" customHeight="1">
      <c r="A61" s="26" t="s">
        <v>94</v>
      </c>
      <c r="B61" s="10" t="s">
        <v>183</v>
      </c>
      <c r="C61" s="400">
        <v>0</v>
      </c>
      <c r="D61" s="385"/>
      <c r="E61" s="15"/>
    </row>
    <row r="62" spans="1:5" s="8" customFormat="1" ht="36" customHeight="1">
      <c r="A62" s="28" t="s">
        <v>185</v>
      </c>
      <c r="B62" s="29" t="s">
        <v>95</v>
      </c>
      <c r="C62" s="413">
        <f>C8+C21+C22+C41+C46+C52+C57+C61</f>
        <v>8990556</v>
      </c>
      <c r="D62" s="410"/>
      <c r="E62" s="90"/>
    </row>
    <row r="63" spans="1:5" s="6" customFormat="1" ht="21.75" customHeight="1">
      <c r="A63" s="28" t="s">
        <v>96</v>
      </c>
      <c r="B63" s="29" t="s">
        <v>97</v>
      </c>
      <c r="C63" s="405">
        <f>SUM(C64:C66)</f>
        <v>317000</v>
      </c>
      <c r="D63" s="391"/>
      <c r="E63" s="21"/>
    </row>
    <row r="64" spans="1:5" s="6" customFormat="1" ht="27.75" customHeight="1">
      <c r="A64" s="27" t="s">
        <v>194</v>
      </c>
      <c r="B64" s="364" t="s">
        <v>490</v>
      </c>
      <c r="C64" s="414">
        <v>0</v>
      </c>
      <c r="D64" s="391"/>
      <c r="E64" s="21"/>
    </row>
    <row r="65" spans="1:5" s="6" customFormat="1" ht="21.75" customHeight="1">
      <c r="A65" s="27" t="s">
        <v>194</v>
      </c>
      <c r="B65" s="9" t="s">
        <v>195</v>
      </c>
      <c r="C65" s="397">
        <v>317000</v>
      </c>
      <c r="D65" s="384"/>
      <c r="E65" s="16"/>
    </row>
    <row r="66" spans="1:5" s="8" customFormat="1" ht="21.75" customHeight="1">
      <c r="A66" s="27" t="s">
        <v>182</v>
      </c>
      <c r="B66" s="9" t="s">
        <v>98</v>
      </c>
      <c r="C66" s="397">
        <v>0</v>
      </c>
      <c r="D66" s="384"/>
      <c r="E66" s="16"/>
    </row>
    <row r="67" spans="1:5" ht="30" thickBot="1">
      <c r="A67" s="527" t="s">
        <v>187</v>
      </c>
      <c r="B67" s="528" t="s">
        <v>99</v>
      </c>
      <c r="C67" s="529">
        <f>C62+C63</f>
        <v>9307556</v>
      </c>
      <c r="D67" s="411"/>
      <c r="E67" s="91"/>
    </row>
    <row r="68" spans="1:3" ht="15.75" thickTop="1">
      <c r="A68" s="563" t="s">
        <v>555</v>
      </c>
      <c r="B68" s="564"/>
      <c r="C68" s="530">
        <v>5</v>
      </c>
    </row>
    <row r="69" spans="1:3" ht="15">
      <c r="A69" s="532"/>
      <c r="B69" s="533" t="s">
        <v>557</v>
      </c>
      <c r="C69" s="534">
        <v>2</v>
      </c>
    </row>
    <row r="70" spans="1:3" ht="15.75" thickBot="1">
      <c r="A70" s="565" t="s">
        <v>556</v>
      </c>
      <c r="B70" s="566"/>
      <c r="C70" s="531">
        <v>0</v>
      </c>
    </row>
  </sheetData>
  <sheetProtection/>
  <mergeCells count="6">
    <mergeCell ref="A68:B68"/>
    <mergeCell ref="A70:B70"/>
    <mergeCell ref="A1:E1"/>
    <mergeCell ref="A2:E2"/>
    <mergeCell ref="D4:E4"/>
    <mergeCell ref="D5:E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6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87.8515625" style="210" customWidth="1"/>
    <col min="2" max="2" width="9.28125" style="210" bestFit="1" customWidth="1"/>
    <col min="3" max="3" width="11.8515625" style="210" customWidth="1"/>
    <col min="4" max="4" width="13.28125" style="210" customWidth="1"/>
    <col min="5" max="5" width="10.7109375" style="210" hidden="1" customWidth="1"/>
    <col min="6" max="6" width="11.28125" style="210" hidden="1" customWidth="1"/>
    <col min="7" max="7" width="13.00390625" style="210" hidden="1" customWidth="1"/>
    <col min="8" max="16384" width="9.140625" style="169" customWidth="1"/>
  </cols>
  <sheetData>
    <row r="1" spans="1:7" ht="23.25" customHeight="1">
      <c r="A1" s="574" t="s">
        <v>498</v>
      </c>
      <c r="B1" s="574"/>
      <c r="C1" s="574"/>
      <c r="D1" s="574"/>
      <c r="E1" s="574"/>
      <c r="F1" s="574"/>
      <c r="G1" s="574"/>
    </row>
    <row r="2" spans="1:7" ht="23.25" customHeight="1">
      <c r="A2" s="342"/>
      <c r="B2" s="535" t="s">
        <v>558</v>
      </c>
      <c r="C2" s="342"/>
      <c r="D2" s="342"/>
      <c r="E2" s="342"/>
      <c r="F2" s="342"/>
      <c r="G2" s="342"/>
    </row>
    <row r="3" spans="1:7" ht="12.75" customHeight="1">
      <c r="A3" s="342"/>
      <c r="B3" s="342"/>
      <c r="C3" s="342"/>
      <c r="D3" s="415" t="s">
        <v>521</v>
      </c>
      <c r="E3" s="342"/>
      <c r="F3" s="342"/>
      <c r="G3" s="343" t="s">
        <v>513</v>
      </c>
    </row>
    <row r="4" spans="4:7" ht="15.75" thickBot="1">
      <c r="D4" s="416" t="s">
        <v>483</v>
      </c>
      <c r="F4" s="575" t="s">
        <v>483</v>
      </c>
      <c r="G4" s="575"/>
    </row>
    <row r="5" spans="1:7" ht="14.25">
      <c r="A5" s="567" t="s">
        <v>351</v>
      </c>
      <c r="B5" s="569" t="s">
        <v>482</v>
      </c>
      <c r="C5" s="570"/>
      <c r="D5" s="571"/>
      <c r="E5" s="572"/>
      <c r="F5" s="572"/>
      <c r="G5" s="573"/>
    </row>
    <row r="6" spans="1:7" s="170" customFormat="1" ht="28.5">
      <c r="A6" s="568"/>
      <c r="B6" s="172" t="s">
        <v>352</v>
      </c>
      <c r="C6" s="172" t="s">
        <v>353</v>
      </c>
      <c r="D6" s="436" t="s">
        <v>390</v>
      </c>
      <c r="E6" s="417" t="s">
        <v>352</v>
      </c>
      <c r="F6" s="172" t="s">
        <v>353</v>
      </c>
      <c r="G6" s="173" t="s">
        <v>390</v>
      </c>
    </row>
    <row r="7" spans="1:7" ht="14.25">
      <c r="A7" s="437"/>
      <c r="B7" s="174"/>
      <c r="C7" s="175" t="s">
        <v>354</v>
      </c>
      <c r="D7" s="438" t="s">
        <v>486</v>
      </c>
      <c r="E7" s="174"/>
      <c r="F7" s="175" t="s">
        <v>354</v>
      </c>
      <c r="G7" s="176" t="s">
        <v>486</v>
      </c>
    </row>
    <row r="8" spans="1:7" ht="14.25">
      <c r="A8" s="439" t="s">
        <v>377</v>
      </c>
      <c r="B8" s="177"/>
      <c r="C8" s="177"/>
      <c r="D8" s="440"/>
      <c r="E8" s="418"/>
      <c r="F8" s="177"/>
      <c r="G8" s="178"/>
    </row>
    <row r="9" spans="1:7" ht="14.25">
      <c r="A9" s="441" t="s">
        <v>369</v>
      </c>
      <c r="B9" s="179">
        <v>0</v>
      </c>
      <c r="C9" s="180">
        <v>0</v>
      </c>
      <c r="D9" s="442">
        <f>B9*C9</f>
        <v>0</v>
      </c>
      <c r="E9" s="419"/>
      <c r="F9" s="180"/>
      <c r="G9" s="181"/>
    </row>
    <row r="10" spans="1:7" ht="15.75">
      <c r="A10" s="441" t="s">
        <v>374</v>
      </c>
      <c r="B10" s="179"/>
      <c r="C10" s="180"/>
      <c r="D10" s="443">
        <v>0</v>
      </c>
      <c r="E10" s="419"/>
      <c r="F10" s="180"/>
      <c r="G10" s="211"/>
    </row>
    <row r="11" spans="1:7" ht="14.25">
      <c r="A11" s="441" t="s">
        <v>355</v>
      </c>
      <c r="B11" s="180"/>
      <c r="C11" s="180"/>
      <c r="D11" s="442">
        <v>1607070</v>
      </c>
      <c r="E11" s="420"/>
      <c r="F11" s="180"/>
      <c r="G11" s="181"/>
    </row>
    <row r="12" spans="1:7" ht="15.75">
      <c r="A12" s="441" t="s">
        <v>375</v>
      </c>
      <c r="B12" s="180"/>
      <c r="C12" s="180"/>
      <c r="D12" s="443">
        <v>0</v>
      </c>
      <c r="E12" s="420"/>
      <c r="F12" s="180"/>
      <c r="G12" s="211"/>
    </row>
    <row r="13" spans="1:7" ht="15">
      <c r="A13" s="444" t="s">
        <v>356</v>
      </c>
      <c r="B13" s="182"/>
      <c r="C13" s="183"/>
      <c r="D13" s="445">
        <v>816180</v>
      </c>
      <c r="E13" s="421"/>
      <c r="F13" s="183"/>
      <c r="G13" s="185"/>
    </row>
    <row r="14" spans="1:7" ht="15">
      <c r="A14" s="444" t="s">
        <v>370</v>
      </c>
      <c r="B14" s="182"/>
      <c r="C14" s="183"/>
      <c r="D14" s="445">
        <v>0</v>
      </c>
      <c r="E14" s="421"/>
      <c r="F14" s="183"/>
      <c r="G14" s="185"/>
    </row>
    <row r="15" spans="1:7" ht="15">
      <c r="A15" s="444" t="s">
        <v>357</v>
      </c>
      <c r="B15" s="184"/>
      <c r="C15" s="184"/>
      <c r="D15" s="445">
        <v>448000</v>
      </c>
      <c r="E15" s="422"/>
      <c r="F15" s="184"/>
      <c r="G15" s="185"/>
    </row>
    <row r="16" spans="1:7" ht="15">
      <c r="A16" s="444" t="s">
        <v>371</v>
      </c>
      <c r="B16" s="184"/>
      <c r="C16" s="184"/>
      <c r="D16" s="445">
        <v>0</v>
      </c>
      <c r="E16" s="422"/>
      <c r="F16" s="184"/>
      <c r="G16" s="185"/>
    </row>
    <row r="17" spans="1:7" ht="15">
      <c r="A17" s="444" t="s">
        <v>358</v>
      </c>
      <c r="B17" s="184"/>
      <c r="C17" s="184"/>
      <c r="D17" s="445">
        <v>100000</v>
      </c>
      <c r="E17" s="422"/>
      <c r="F17" s="184"/>
      <c r="G17" s="185"/>
    </row>
    <row r="18" spans="1:7" ht="15">
      <c r="A18" s="444" t="s">
        <v>372</v>
      </c>
      <c r="B18" s="184"/>
      <c r="C18" s="184"/>
      <c r="D18" s="445">
        <v>0</v>
      </c>
      <c r="E18" s="422"/>
      <c r="F18" s="184"/>
      <c r="G18" s="185"/>
    </row>
    <row r="19" spans="1:7" ht="15">
      <c r="A19" s="444" t="s">
        <v>359</v>
      </c>
      <c r="B19" s="184"/>
      <c r="C19" s="184"/>
      <c r="D19" s="445">
        <v>242890</v>
      </c>
      <c r="E19" s="422"/>
      <c r="F19" s="184"/>
      <c r="G19" s="185"/>
    </row>
    <row r="20" spans="1:7" ht="15">
      <c r="A20" s="444" t="s">
        <v>373</v>
      </c>
      <c r="B20" s="184"/>
      <c r="C20" s="184"/>
      <c r="D20" s="445">
        <v>0</v>
      </c>
      <c r="E20" s="422"/>
      <c r="F20" s="184"/>
      <c r="G20" s="185"/>
    </row>
    <row r="21" spans="1:7" ht="14.25">
      <c r="A21" s="441" t="s">
        <v>360</v>
      </c>
      <c r="B21" s="186"/>
      <c r="C21" s="186"/>
      <c r="D21" s="446">
        <v>5000000</v>
      </c>
      <c r="E21" s="423"/>
      <c r="F21" s="186"/>
      <c r="G21" s="187"/>
    </row>
    <row r="22" spans="1:7" ht="14.25" customHeight="1">
      <c r="A22" s="441" t="s">
        <v>376</v>
      </c>
      <c r="B22" s="186"/>
      <c r="C22" s="186"/>
      <c r="D22" s="447">
        <v>4992976</v>
      </c>
      <c r="E22" s="423"/>
      <c r="F22" s="186"/>
      <c r="G22" s="212"/>
    </row>
    <row r="23" spans="1:7" ht="14.25" customHeight="1">
      <c r="A23" s="441" t="s">
        <v>493</v>
      </c>
      <c r="B23" s="186"/>
      <c r="C23" s="186"/>
      <c r="D23" s="446">
        <v>0</v>
      </c>
      <c r="E23" s="423"/>
      <c r="F23" s="186"/>
      <c r="G23" s="212"/>
    </row>
    <row r="24" spans="1:7" ht="14.25" customHeight="1">
      <c r="A24" s="441" t="s">
        <v>494</v>
      </c>
      <c r="B24" s="186"/>
      <c r="C24" s="186"/>
      <c r="D24" s="447">
        <v>0</v>
      </c>
      <c r="E24" s="423"/>
      <c r="F24" s="186"/>
      <c r="G24" s="212"/>
    </row>
    <row r="25" spans="1:7" ht="14.25" customHeight="1">
      <c r="A25" s="441" t="s">
        <v>361</v>
      </c>
      <c r="B25" s="186"/>
      <c r="C25" s="186"/>
      <c r="D25" s="446">
        <v>0</v>
      </c>
      <c r="E25" s="423"/>
      <c r="F25" s="186"/>
      <c r="G25" s="187"/>
    </row>
    <row r="26" spans="1:7" ht="14.25" customHeight="1">
      <c r="A26" s="441" t="s">
        <v>362</v>
      </c>
      <c r="B26" s="186"/>
      <c r="C26" s="186"/>
      <c r="D26" s="446">
        <v>0</v>
      </c>
      <c r="E26" s="423"/>
      <c r="F26" s="186"/>
      <c r="G26" s="212"/>
    </row>
    <row r="27" spans="1:7" ht="14.25" customHeight="1">
      <c r="A27" s="441" t="s">
        <v>363</v>
      </c>
      <c r="B27" s="186"/>
      <c r="C27" s="186"/>
      <c r="D27" s="446">
        <v>7024</v>
      </c>
      <c r="E27" s="423"/>
      <c r="F27" s="186"/>
      <c r="G27" s="187"/>
    </row>
    <row r="28" spans="1:7" ht="14.25">
      <c r="A28" s="448" t="s">
        <v>387</v>
      </c>
      <c r="B28" s="188"/>
      <c r="C28" s="188"/>
      <c r="D28" s="449">
        <f>D11+D22+D23</f>
        <v>6600046</v>
      </c>
      <c r="E28" s="424"/>
      <c r="F28" s="188"/>
      <c r="G28" s="189">
        <f>G10+G12</f>
        <v>0</v>
      </c>
    </row>
    <row r="29" spans="1:7" ht="14.25">
      <c r="A29" s="441" t="s">
        <v>364</v>
      </c>
      <c r="B29" s="180"/>
      <c r="C29" s="180"/>
      <c r="D29" s="442"/>
      <c r="E29" s="420"/>
      <c r="F29" s="180"/>
      <c r="G29" s="181"/>
    </row>
    <row r="30" spans="1:7" ht="15">
      <c r="A30" s="444" t="s">
        <v>378</v>
      </c>
      <c r="B30" s="190"/>
      <c r="C30" s="191"/>
      <c r="D30" s="450"/>
      <c r="E30" s="425"/>
      <c r="F30" s="191"/>
      <c r="G30" s="192"/>
    </row>
    <row r="31" spans="1:7" ht="15">
      <c r="A31" s="451" t="s">
        <v>379</v>
      </c>
      <c r="B31" s="184"/>
      <c r="C31" s="191"/>
      <c r="D31" s="450"/>
      <c r="E31" s="422"/>
      <c r="F31" s="191"/>
      <c r="G31" s="192"/>
    </row>
    <row r="32" spans="1:7" ht="15">
      <c r="A32" s="444" t="s">
        <v>380</v>
      </c>
      <c r="B32" s="190"/>
      <c r="C32" s="191"/>
      <c r="D32" s="450"/>
      <c r="E32" s="425"/>
      <c r="F32" s="191"/>
      <c r="G32" s="192"/>
    </row>
    <row r="33" spans="1:7" ht="15">
      <c r="A33" s="452" t="s">
        <v>365</v>
      </c>
      <c r="B33" s="193"/>
      <c r="C33" s="194"/>
      <c r="D33" s="453"/>
      <c r="E33" s="426"/>
      <c r="F33" s="193"/>
      <c r="G33" s="195"/>
    </row>
    <row r="34" spans="1:7" ht="15">
      <c r="A34" s="454" t="s">
        <v>381</v>
      </c>
      <c r="B34" s="204"/>
      <c r="C34" s="213"/>
      <c r="D34" s="455"/>
      <c r="E34" s="427"/>
      <c r="F34" s="204"/>
      <c r="G34" s="198"/>
    </row>
    <row r="35" spans="1:7" ht="15">
      <c r="A35" s="454" t="s">
        <v>382</v>
      </c>
      <c r="B35" s="204"/>
      <c r="C35" s="213"/>
      <c r="D35" s="455"/>
      <c r="E35" s="427"/>
      <c r="F35" s="204"/>
      <c r="G35" s="198"/>
    </row>
    <row r="36" spans="1:7" ht="14.25">
      <c r="A36" s="456" t="s">
        <v>386</v>
      </c>
      <c r="B36" s="196"/>
      <c r="C36" s="196"/>
      <c r="D36" s="457">
        <f>SUM(D30:D35)</f>
        <v>0</v>
      </c>
      <c r="E36" s="428"/>
      <c r="F36" s="196"/>
      <c r="G36" s="196">
        <f>SUM(G30:G35)</f>
        <v>0</v>
      </c>
    </row>
    <row r="37" spans="1:7" ht="14.25">
      <c r="A37" s="458" t="s">
        <v>366</v>
      </c>
      <c r="B37" s="197"/>
      <c r="C37" s="197"/>
      <c r="D37" s="459"/>
      <c r="E37" s="429"/>
      <c r="F37" s="197"/>
      <c r="G37" s="197"/>
    </row>
    <row r="38" spans="1:7" ht="15">
      <c r="A38" s="444" t="s">
        <v>367</v>
      </c>
      <c r="B38" s="198"/>
      <c r="C38" s="198"/>
      <c r="D38" s="455">
        <v>126510</v>
      </c>
      <c r="E38" s="430"/>
      <c r="F38" s="198"/>
      <c r="G38" s="198"/>
    </row>
    <row r="39" spans="1:7" ht="15">
      <c r="A39" s="444" t="s">
        <v>383</v>
      </c>
      <c r="B39" s="199">
        <v>0</v>
      </c>
      <c r="C39" s="200">
        <v>0</v>
      </c>
      <c r="D39" s="460">
        <f>B39*C39</f>
        <v>0</v>
      </c>
      <c r="E39" s="431"/>
      <c r="F39" s="213"/>
      <c r="G39" s="367"/>
    </row>
    <row r="40" spans="1:7" ht="15">
      <c r="A40" s="461" t="s">
        <v>492</v>
      </c>
      <c r="B40" s="366">
        <v>0</v>
      </c>
      <c r="C40" s="213">
        <v>0</v>
      </c>
      <c r="D40" s="460">
        <f>B40*C40</f>
        <v>0</v>
      </c>
      <c r="E40" s="432"/>
      <c r="F40" s="365"/>
      <c r="G40" s="201"/>
    </row>
    <row r="41" spans="1:7" ht="15">
      <c r="A41" s="454" t="s">
        <v>384</v>
      </c>
      <c r="B41" s="203"/>
      <c r="C41" s="202"/>
      <c r="D41" s="460"/>
      <c r="E41" s="433"/>
      <c r="F41" s="202"/>
      <c r="G41" s="201"/>
    </row>
    <row r="42" spans="1:7" ht="15">
      <c r="A42" s="454" t="s">
        <v>385</v>
      </c>
      <c r="B42" s="203"/>
      <c r="C42" s="202"/>
      <c r="D42" s="462"/>
      <c r="E42" s="433"/>
      <c r="F42" s="202"/>
      <c r="G42" s="204"/>
    </row>
    <row r="43" spans="1:7" ht="14.25">
      <c r="A43" s="456" t="s">
        <v>388</v>
      </c>
      <c r="B43" s="205"/>
      <c r="C43" s="206"/>
      <c r="D43" s="463">
        <f>SUM(D38:D42)</f>
        <v>126510</v>
      </c>
      <c r="E43" s="434"/>
      <c r="F43" s="206"/>
      <c r="G43" s="207">
        <f>SUM(G38:G42)</f>
        <v>0</v>
      </c>
    </row>
    <row r="44" spans="1:7" s="171" customFormat="1" ht="14.25">
      <c r="A44" s="456" t="s">
        <v>389</v>
      </c>
      <c r="B44" s="196"/>
      <c r="C44" s="206"/>
      <c r="D44" s="463">
        <v>1200000</v>
      </c>
      <c r="E44" s="428"/>
      <c r="F44" s="206"/>
      <c r="G44" s="207"/>
    </row>
    <row r="45" spans="1:7" ht="25.5" customHeight="1" thickBot="1">
      <c r="A45" s="464" t="s">
        <v>368</v>
      </c>
      <c r="B45" s="465"/>
      <c r="C45" s="466"/>
      <c r="D45" s="467">
        <f>D28+D36+D43+D44</f>
        <v>7926556</v>
      </c>
      <c r="E45" s="435"/>
      <c r="F45" s="214"/>
      <c r="G45" s="215">
        <f>G28+G36+G43+G44</f>
        <v>0</v>
      </c>
    </row>
    <row r="46" spans="1:2" ht="15">
      <c r="A46" s="208"/>
      <c r="B46" s="209"/>
    </row>
  </sheetData>
  <sheetProtection/>
  <mergeCells count="5">
    <mergeCell ref="A5:A6"/>
    <mergeCell ref="B5:D5"/>
    <mergeCell ref="E5:G5"/>
    <mergeCell ref="A1:G1"/>
    <mergeCell ref="F4:G4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zoomScale="110" zoomScaleNormal="110" zoomScaleSheetLayoutView="100" zoomScalePageLayoutView="0" workbookViewId="0" topLeftCell="A1">
      <selection activeCell="D2" sqref="D2"/>
    </sheetView>
  </sheetViews>
  <sheetFormatPr defaultColWidth="8.00390625" defaultRowHeight="12.75"/>
  <cols>
    <col min="1" max="1" width="5.8515625" style="35" customWidth="1"/>
    <col min="2" max="2" width="47.28125" style="38" customWidth="1"/>
    <col min="3" max="3" width="14.00390625" style="35" customWidth="1"/>
    <col min="4" max="4" width="47.28125" style="35" customWidth="1"/>
    <col min="5" max="5" width="14.00390625" style="35" customWidth="1"/>
    <col min="6" max="6" width="4.140625" style="35" customWidth="1"/>
    <col min="7" max="16384" width="8.00390625" style="35" customWidth="1"/>
  </cols>
  <sheetData>
    <row r="1" spans="2:6" ht="39.75" customHeight="1">
      <c r="B1" s="36" t="s">
        <v>196</v>
      </c>
      <c r="C1" s="37"/>
      <c r="D1" s="37"/>
      <c r="E1" s="37"/>
      <c r="F1" s="578"/>
    </row>
    <row r="2" spans="2:6" ht="15.75" customHeight="1">
      <c r="B2" s="36"/>
      <c r="C2" s="37"/>
      <c r="D2" s="535" t="s">
        <v>558</v>
      </c>
      <c r="E2" s="37"/>
      <c r="F2" s="578"/>
    </row>
    <row r="3" spans="2:6" ht="19.5" customHeight="1">
      <c r="B3" s="36"/>
      <c r="C3" s="37"/>
      <c r="D3" s="37"/>
      <c r="E3" s="468" t="s">
        <v>500</v>
      </c>
      <c r="F3" s="578"/>
    </row>
    <row r="4" spans="5:6" ht="13.5" thickBot="1">
      <c r="E4" s="344" t="s">
        <v>483</v>
      </c>
      <c r="F4" s="578"/>
    </row>
    <row r="5" spans="1:6" ht="18" customHeight="1" thickBot="1">
      <c r="A5" s="576" t="s">
        <v>197</v>
      </c>
      <c r="B5" s="39" t="s">
        <v>105</v>
      </c>
      <c r="C5" s="40"/>
      <c r="D5" s="39" t="s">
        <v>106</v>
      </c>
      <c r="E5" s="41"/>
      <c r="F5" s="578"/>
    </row>
    <row r="6" spans="1:6" s="45" customFormat="1" ht="35.25" customHeight="1" thickBot="1">
      <c r="A6" s="577"/>
      <c r="B6" s="42" t="s">
        <v>198</v>
      </c>
      <c r="C6" s="43" t="s">
        <v>501</v>
      </c>
      <c r="D6" s="42" t="s">
        <v>198</v>
      </c>
      <c r="E6" s="44" t="str">
        <f>+C6</f>
        <v>2016. évi előirányzat</v>
      </c>
      <c r="F6" s="578"/>
    </row>
    <row r="7" spans="1:6" s="50" customFormat="1" ht="12" customHeight="1" thickBot="1">
      <c r="A7" s="46" t="s">
        <v>100</v>
      </c>
      <c r="B7" s="47" t="s">
        <v>101</v>
      </c>
      <c r="C7" s="48" t="s">
        <v>102</v>
      </c>
      <c r="D7" s="47" t="s">
        <v>103</v>
      </c>
      <c r="E7" s="49" t="s">
        <v>104</v>
      </c>
      <c r="F7" s="578"/>
    </row>
    <row r="8" spans="1:6" ht="12.75" customHeight="1">
      <c r="A8" s="51" t="s">
        <v>107</v>
      </c>
      <c r="B8" s="52" t="s">
        <v>199</v>
      </c>
      <c r="C8" s="53">
        <v>7926556</v>
      </c>
      <c r="D8" s="52" t="s">
        <v>57</v>
      </c>
      <c r="E8" s="54">
        <v>2525000</v>
      </c>
      <c r="F8" s="578"/>
    </row>
    <row r="9" spans="1:6" ht="12.75" customHeight="1">
      <c r="A9" s="55" t="s">
        <v>108</v>
      </c>
      <c r="B9" s="56" t="s">
        <v>200</v>
      </c>
      <c r="C9" s="57"/>
      <c r="D9" s="56" t="s">
        <v>201</v>
      </c>
      <c r="E9" s="58">
        <v>614000</v>
      </c>
      <c r="F9" s="578"/>
    </row>
    <row r="10" spans="1:6" ht="12.75" customHeight="1">
      <c r="A10" s="55" t="s">
        <v>109</v>
      </c>
      <c r="B10" s="56" t="s">
        <v>202</v>
      </c>
      <c r="C10" s="57">
        <v>0</v>
      </c>
      <c r="D10" s="56" t="s">
        <v>203</v>
      </c>
      <c r="E10" s="58">
        <v>4448556</v>
      </c>
      <c r="F10" s="578"/>
    </row>
    <row r="11" spans="1:6" ht="12.75" customHeight="1">
      <c r="A11" s="55" t="s">
        <v>110</v>
      </c>
      <c r="B11" s="56" t="s">
        <v>17</v>
      </c>
      <c r="C11" s="57">
        <v>343000</v>
      </c>
      <c r="D11" s="56" t="s">
        <v>88</v>
      </c>
      <c r="E11" s="58">
        <v>200000</v>
      </c>
      <c r="F11" s="578"/>
    </row>
    <row r="12" spans="1:6" ht="12.75" customHeight="1">
      <c r="A12" s="55" t="s">
        <v>111</v>
      </c>
      <c r="B12" s="59" t="s">
        <v>30</v>
      </c>
      <c r="C12" s="57">
        <v>10000</v>
      </c>
      <c r="D12" s="56" t="s">
        <v>119</v>
      </c>
      <c r="E12" s="58">
        <v>260000</v>
      </c>
      <c r="F12" s="578"/>
    </row>
    <row r="13" spans="1:6" ht="12.75" customHeight="1">
      <c r="A13" s="55" t="s">
        <v>112</v>
      </c>
      <c r="B13" s="56" t="s">
        <v>47</v>
      </c>
      <c r="C13" s="60"/>
      <c r="D13" s="56" t="s">
        <v>204</v>
      </c>
      <c r="E13" s="58">
        <v>0</v>
      </c>
      <c r="F13" s="578"/>
    </row>
    <row r="14" spans="1:6" ht="12.75" customHeight="1">
      <c r="A14" s="55" t="s">
        <v>113</v>
      </c>
      <c r="B14" s="56" t="s">
        <v>205</v>
      </c>
      <c r="C14" s="57"/>
      <c r="D14" s="61"/>
      <c r="E14" s="58"/>
      <c r="F14" s="578"/>
    </row>
    <row r="15" spans="1:6" ht="12.75" customHeight="1" thickBot="1">
      <c r="A15" s="55" t="s">
        <v>114</v>
      </c>
      <c r="B15" s="61"/>
      <c r="C15" s="57"/>
      <c r="D15" s="61"/>
      <c r="E15" s="58"/>
      <c r="F15" s="578"/>
    </row>
    <row r="16" spans="1:6" ht="15.75" customHeight="1" thickBot="1">
      <c r="A16" s="55" t="s">
        <v>115</v>
      </c>
      <c r="B16" s="63" t="s">
        <v>210</v>
      </c>
      <c r="C16" s="64">
        <f>SUM(C8:C15)</f>
        <v>8279556</v>
      </c>
      <c r="D16" s="63" t="s">
        <v>211</v>
      </c>
      <c r="E16" s="65">
        <f>SUM(E8:E15)</f>
        <v>8047556</v>
      </c>
      <c r="F16" s="578"/>
    </row>
    <row r="17" spans="1:6" ht="12.75" customHeight="1">
      <c r="A17" s="55" t="s">
        <v>206</v>
      </c>
      <c r="B17" s="66" t="s">
        <v>213</v>
      </c>
      <c r="C17" s="67">
        <f>+C18+C19+C20+C21</f>
        <v>1028000</v>
      </c>
      <c r="D17" s="68" t="s">
        <v>214</v>
      </c>
      <c r="E17" s="69"/>
      <c r="F17" s="578"/>
    </row>
    <row r="18" spans="1:6" ht="12.75" customHeight="1">
      <c r="A18" s="55" t="s">
        <v>207</v>
      </c>
      <c r="B18" s="68" t="s">
        <v>216</v>
      </c>
      <c r="C18" s="70">
        <v>1028000</v>
      </c>
      <c r="D18" s="68" t="s">
        <v>217</v>
      </c>
      <c r="E18" s="71"/>
      <c r="F18" s="578"/>
    </row>
    <row r="19" spans="1:6" ht="12.75" customHeight="1">
      <c r="A19" s="55" t="s">
        <v>208</v>
      </c>
      <c r="B19" s="68" t="s">
        <v>219</v>
      </c>
      <c r="C19" s="70"/>
      <c r="D19" s="68" t="s">
        <v>220</v>
      </c>
      <c r="E19" s="71"/>
      <c r="F19" s="578"/>
    </row>
    <row r="20" spans="1:6" ht="12.75" customHeight="1">
      <c r="A20" s="55" t="s">
        <v>209</v>
      </c>
      <c r="B20" s="68" t="s">
        <v>222</v>
      </c>
      <c r="C20" s="70"/>
      <c r="D20" s="68" t="s">
        <v>223</v>
      </c>
      <c r="E20" s="71"/>
      <c r="F20" s="578"/>
    </row>
    <row r="21" spans="1:6" ht="12.75" customHeight="1">
      <c r="A21" s="55" t="s">
        <v>212</v>
      </c>
      <c r="B21" s="68" t="s">
        <v>225</v>
      </c>
      <c r="C21" s="70"/>
      <c r="D21" s="66" t="s">
        <v>226</v>
      </c>
      <c r="E21" s="71"/>
      <c r="F21" s="578"/>
    </row>
    <row r="22" spans="1:6" ht="12.75" customHeight="1">
      <c r="A22" s="55" t="s">
        <v>215</v>
      </c>
      <c r="B22" s="68" t="s">
        <v>228</v>
      </c>
      <c r="C22" s="72">
        <f>+C23+C24</f>
        <v>0</v>
      </c>
      <c r="D22" s="68" t="s">
        <v>229</v>
      </c>
      <c r="E22" s="71"/>
      <c r="F22" s="578"/>
    </row>
    <row r="23" spans="1:6" ht="12.75" customHeight="1">
      <c r="A23" s="55" t="s">
        <v>218</v>
      </c>
      <c r="B23" s="95" t="s">
        <v>231</v>
      </c>
      <c r="C23" s="73"/>
      <c r="D23" s="52" t="s">
        <v>232</v>
      </c>
      <c r="E23" s="69"/>
      <c r="F23" s="578"/>
    </row>
    <row r="24" spans="1:6" ht="12.75" customHeight="1">
      <c r="A24" s="55" t="s">
        <v>221</v>
      </c>
      <c r="B24" s="96" t="s">
        <v>234</v>
      </c>
      <c r="C24" s="70"/>
      <c r="D24" s="56" t="s">
        <v>235</v>
      </c>
      <c r="E24" s="71"/>
      <c r="F24" s="578"/>
    </row>
    <row r="25" spans="1:6" ht="12.75" customHeight="1">
      <c r="A25" s="55" t="s">
        <v>224</v>
      </c>
      <c r="B25" s="96" t="s">
        <v>237</v>
      </c>
      <c r="C25" s="71"/>
      <c r="D25" s="56" t="s">
        <v>238</v>
      </c>
      <c r="E25" s="71"/>
      <c r="F25" s="578"/>
    </row>
    <row r="26" spans="1:6" ht="12.75" customHeight="1">
      <c r="A26" s="55" t="s">
        <v>227</v>
      </c>
      <c r="B26" s="96" t="s">
        <v>240</v>
      </c>
      <c r="C26" s="71"/>
      <c r="D26" s="56" t="s">
        <v>306</v>
      </c>
      <c r="E26" s="71">
        <v>317000</v>
      </c>
      <c r="F26" s="578"/>
    </row>
    <row r="27" spans="1:6" ht="12.75" customHeight="1" thickBot="1">
      <c r="A27" s="55" t="s">
        <v>230</v>
      </c>
      <c r="B27" s="96" t="s">
        <v>240</v>
      </c>
      <c r="C27" s="71"/>
      <c r="D27" s="92" t="s">
        <v>184</v>
      </c>
      <c r="E27" s="93"/>
      <c r="F27" s="578"/>
    </row>
    <row r="28" spans="1:6" ht="15.75" customHeight="1" thickBot="1">
      <c r="A28" s="55" t="s">
        <v>233</v>
      </c>
      <c r="B28" s="97" t="s">
        <v>242</v>
      </c>
      <c r="C28" s="94">
        <f>+C17+C22+C25+C27</f>
        <v>1028000</v>
      </c>
      <c r="D28" s="63" t="s">
        <v>243</v>
      </c>
      <c r="E28" s="65">
        <f>SUM(E17:E27)</f>
        <v>317000</v>
      </c>
      <c r="F28" s="578"/>
    </row>
    <row r="29" spans="1:6" ht="13.5" thickBot="1">
      <c r="A29" s="55" t="s">
        <v>236</v>
      </c>
      <c r="B29" s="74" t="s">
        <v>245</v>
      </c>
      <c r="C29" s="75">
        <f>+C16+C28</f>
        <v>9307556</v>
      </c>
      <c r="D29" s="74" t="s">
        <v>246</v>
      </c>
      <c r="E29" s="75">
        <f>+E16+E28</f>
        <v>8364556</v>
      </c>
      <c r="F29" s="578"/>
    </row>
    <row r="30" spans="1:6" ht="13.5" thickBot="1">
      <c r="A30" s="55" t="s">
        <v>239</v>
      </c>
      <c r="B30" s="74" t="s">
        <v>248</v>
      </c>
      <c r="C30" s="75" t="str">
        <f>IF(C16-E16&lt;0,E16-C16,"-")</f>
        <v>-</v>
      </c>
      <c r="D30" s="74" t="s">
        <v>249</v>
      </c>
      <c r="E30" s="75">
        <f>IF(C16-E16&gt;0,C16-E16,"-")</f>
        <v>232000</v>
      </c>
      <c r="F30" s="578"/>
    </row>
    <row r="31" spans="1:6" ht="13.5" thickBot="1">
      <c r="A31" s="55" t="s">
        <v>241</v>
      </c>
      <c r="B31" s="74" t="s">
        <v>251</v>
      </c>
      <c r="C31" s="75" t="str">
        <f>IF(C16+C28-E29&lt;0,E29-(C16+C28),"-")</f>
        <v>-</v>
      </c>
      <c r="D31" s="74" t="s">
        <v>252</v>
      </c>
      <c r="E31" s="75">
        <f>IF(C16+C28-E29&gt;0,C16+C28-E29,"-")</f>
        <v>943000</v>
      </c>
      <c r="F31" s="578"/>
    </row>
    <row r="32" spans="2:4" ht="18.75">
      <c r="B32" s="579"/>
      <c r="C32" s="579"/>
      <c r="D32" s="579"/>
    </row>
  </sheetData>
  <sheetProtection/>
  <mergeCells count="3">
    <mergeCell ref="A5:A6"/>
    <mergeCell ref="F1:F31"/>
    <mergeCell ref="B32:D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D2" sqref="D2"/>
    </sheetView>
  </sheetViews>
  <sheetFormatPr defaultColWidth="8.00390625" defaultRowHeight="12.75"/>
  <cols>
    <col min="1" max="1" width="5.8515625" style="35" customWidth="1"/>
    <col min="2" max="2" width="47.28125" style="38" customWidth="1"/>
    <col min="3" max="3" width="14.00390625" style="35" customWidth="1"/>
    <col min="4" max="4" width="47.28125" style="35" customWidth="1"/>
    <col min="5" max="5" width="14.00390625" style="35" customWidth="1"/>
    <col min="6" max="6" width="4.140625" style="35" customWidth="1"/>
    <col min="7" max="16384" width="8.00390625" style="35" customWidth="1"/>
  </cols>
  <sheetData>
    <row r="1" spans="2:6" ht="31.5">
      <c r="B1" s="36" t="s">
        <v>253</v>
      </c>
      <c r="C1" s="37"/>
      <c r="D1" s="37"/>
      <c r="E1" s="37"/>
      <c r="F1" s="578"/>
    </row>
    <row r="2" spans="2:6" ht="15.75">
      <c r="B2" s="36"/>
      <c r="C2" s="37"/>
      <c r="D2" s="535" t="s">
        <v>558</v>
      </c>
      <c r="E2" s="37"/>
      <c r="F2" s="578"/>
    </row>
    <row r="3" spans="2:6" ht="19.5" customHeight="1">
      <c r="B3" s="36"/>
      <c r="C3" s="37"/>
      <c r="D3" s="37"/>
      <c r="E3" s="468" t="s">
        <v>502</v>
      </c>
      <c r="F3" s="578"/>
    </row>
    <row r="4" spans="5:6" ht="13.5" thickBot="1">
      <c r="E4" s="344" t="s">
        <v>483</v>
      </c>
      <c r="F4" s="578"/>
    </row>
    <row r="5" spans="1:6" ht="13.5" thickBot="1">
      <c r="A5" s="580" t="s">
        <v>197</v>
      </c>
      <c r="B5" s="39" t="s">
        <v>105</v>
      </c>
      <c r="C5" s="40"/>
      <c r="D5" s="39" t="s">
        <v>106</v>
      </c>
      <c r="E5" s="41"/>
      <c r="F5" s="578"/>
    </row>
    <row r="6" spans="1:6" s="45" customFormat="1" ht="24.75" thickBot="1">
      <c r="A6" s="581"/>
      <c r="B6" s="42" t="s">
        <v>198</v>
      </c>
      <c r="C6" s="43" t="str">
        <f>+'4,a Műk. mérleg'!C6</f>
        <v>2016. évi előirányzat</v>
      </c>
      <c r="D6" s="42" t="s">
        <v>198</v>
      </c>
      <c r="E6" s="43" t="str">
        <f>+'4,a Műk. mérleg'!C6</f>
        <v>2016. évi előirányzat</v>
      </c>
      <c r="F6" s="578"/>
    </row>
    <row r="7" spans="1:6" s="45" customFormat="1" ht="13.5" thickBot="1">
      <c r="A7" s="46" t="s">
        <v>100</v>
      </c>
      <c r="B7" s="47" t="s">
        <v>101</v>
      </c>
      <c r="C7" s="48" t="s">
        <v>102</v>
      </c>
      <c r="D7" s="47" t="s">
        <v>103</v>
      </c>
      <c r="E7" s="49" t="s">
        <v>104</v>
      </c>
      <c r="F7" s="578"/>
    </row>
    <row r="8" spans="1:6" ht="12.75" customHeight="1">
      <c r="A8" s="51" t="s">
        <v>107</v>
      </c>
      <c r="B8" s="52" t="s">
        <v>254</v>
      </c>
      <c r="C8" s="53"/>
      <c r="D8" s="52" t="s">
        <v>91</v>
      </c>
      <c r="E8" s="54">
        <v>943000</v>
      </c>
      <c r="F8" s="578"/>
    </row>
    <row r="9" spans="1:6" ht="12.75">
      <c r="A9" s="55" t="s">
        <v>108</v>
      </c>
      <c r="B9" s="56" t="s">
        <v>255</v>
      </c>
      <c r="C9" s="57"/>
      <c r="D9" s="56" t="s">
        <v>256</v>
      </c>
      <c r="E9" s="58"/>
      <c r="F9" s="578"/>
    </row>
    <row r="10" spans="1:6" ht="12.75" customHeight="1">
      <c r="A10" s="55" t="s">
        <v>109</v>
      </c>
      <c r="B10" s="56" t="s">
        <v>45</v>
      </c>
      <c r="C10" s="57">
        <v>0</v>
      </c>
      <c r="D10" s="56" t="s">
        <v>93</v>
      </c>
      <c r="E10" s="58"/>
      <c r="F10" s="578"/>
    </row>
    <row r="11" spans="1:6" ht="12.75" customHeight="1">
      <c r="A11" s="55" t="s">
        <v>110</v>
      </c>
      <c r="B11" s="56" t="s">
        <v>257</v>
      </c>
      <c r="C11" s="57">
        <v>0</v>
      </c>
      <c r="D11" s="56" t="s">
        <v>258</v>
      </c>
      <c r="E11" s="58"/>
      <c r="F11" s="578"/>
    </row>
    <row r="12" spans="1:6" ht="12.75" customHeight="1">
      <c r="A12" s="55" t="s">
        <v>111</v>
      </c>
      <c r="B12" s="56" t="s">
        <v>259</v>
      </c>
      <c r="C12" s="57"/>
      <c r="D12" s="56" t="s">
        <v>260</v>
      </c>
      <c r="E12" s="58"/>
      <c r="F12" s="578"/>
    </row>
    <row r="13" spans="1:6" ht="12.75" customHeight="1">
      <c r="A13" s="55" t="s">
        <v>112</v>
      </c>
      <c r="B13" s="56" t="s">
        <v>261</v>
      </c>
      <c r="C13" s="60"/>
      <c r="D13" s="77" t="s">
        <v>204</v>
      </c>
      <c r="E13" s="78"/>
      <c r="F13" s="578"/>
    </row>
    <row r="14" spans="1:6" ht="13.5" thickBot="1">
      <c r="A14" s="55" t="s">
        <v>206</v>
      </c>
      <c r="B14" s="61"/>
      <c r="C14" s="60"/>
      <c r="D14" s="76"/>
      <c r="E14" s="58"/>
      <c r="F14" s="578"/>
    </row>
    <row r="15" spans="1:6" ht="15.75" customHeight="1" thickBot="1">
      <c r="A15" s="62" t="s">
        <v>208</v>
      </c>
      <c r="B15" s="63" t="s">
        <v>262</v>
      </c>
      <c r="C15" s="64">
        <f>+C8+C10+C11+C13+C14</f>
        <v>0</v>
      </c>
      <c r="D15" s="63" t="s">
        <v>263</v>
      </c>
      <c r="E15" s="65">
        <f>+E8+E10+E12+E13+E14</f>
        <v>943000</v>
      </c>
      <c r="F15" s="578"/>
    </row>
    <row r="16" spans="1:6" ht="12.75" customHeight="1">
      <c r="A16" s="51" t="s">
        <v>209</v>
      </c>
      <c r="B16" s="79" t="s">
        <v>264</v>
      </c>
      <c r="C16" s="80">
        <f>+C17+C18+C19+C20+C21</f>
        <v>0</v>
      </c>
      <c r="D16" s="68" t="s">
        <v>214</v>
      </c>
      <c r="E16" s="81"/>
      <c r="F16" s="578"/>
    </row>
    <row r="17" spans="1:6" ht="12.75" customHeight="1">
      <c r="A17" s="55" t="s">
        <v>212</v>
      </c>
      <c r="B17" s="82" t="s">
        <v>265</v>
      </c>
      <c r="C17" s="70"/>
      <c r="D17" s="68" t="s">
        <v>266</v>
      </c>
      <c r="E17" s="71"/>
      <c r="F17" s="578"/>
    </row>
    <row r="18" spans="1:6" ht="12.75" customHeight="1">
      <c r="A18" s="51" t="s">
        <v>215</v>
      </c>
      <c r="B18" s="82" t="s">
        <v>267</v>
      </c>
      <c r="C18" s="70"/>
      <c r="D18" s="68" t="s">
        <v>220</v>
      </c>
      <c r="E18" s="71"/>
      <c r="F18" s="578"/>
    </row>
    <row r="19" spans="1:6" ht="12.75" customHeight="1">
      <c r="A19" s="55" t="s">
        <v>218</v>
      </c>
      <c r="B19" s="82" t="s">
        <v>268</v>
      </c>
      <c r="C19" s="70"/>
      <c r="D19" s="68" t="s">
        <v>223</v>
      </c>
      <c r="E19" s="71"/>
      <c r="F19" s="578"/>
    </row>
    <row r="20" spans="1:6" ht="12.75" customHeight="1">
      <c r="A20" s="51" t="s">
        <v>221</v>
      </c>
      <c r="B20" s="82" t="s">
        <v>269</v>
      </c>
      <c r="C20" s="70"/>
      <c r="D20" s="66" t="s">
        <v>226</v>
      </c>
      <c r="E20" s="71"/>
      <c r="F20" s="578"/>
    </row>
    <row r="21" spans="1:6" ht="12.75" customHeight="1">
      <c r="A21" s="55" t="s">
        <v>224</v>
      </c>
      <c r="B21" s="83" t="s">
        <v>270</v>
      </c>
      <c r="C21" s="70"/>
      <c r="D21" s="68" t="s">
        <v>271</v>
      </c>
      <c r="E21" s="71"/>
      <c r="F21" s="578"/>
    </row>
    <row r="22" spans="1:6" ht="12.75" customHeight="1">
      <c r="A22" s="51" t="s">
        <v>227</v>
      </c>
      <c r="B22" s="84" t="s">
        <v>272</v>
      </c>
      <c r="C22" s="72">
        <f>+C23+C24+C25+C26+C27</f>
        <v>0</v>
      </c>
      <c r="D22" s="85" t="s">
        <v>273</v>
      </c>
      <c r="E22" s="71"/>
      <c r="F22" s="578"/>
    </row>
    <row r="23" spans="1:6" ht="12.75" customHeight="1">
      <c r="A23" s="55" t="s">
        <v>230</v>
      </c>
      <c r="B23" s="83" t="s">
        <v>274</v>
      </c>
      <c r="C23" s="70"/>
      <c r="D23" s="85" t="s">
        <v>275</v>
      </c>
      <c r="E23" s="71"/>
      <c r="F23" s="578"/>
    </row>
    <row r="24" spans="1:6" ht="12.75" customHeight="1">
      <c r="A24" s="51" t="s">
        <v>233</v>
      </c>
      <c r="B24" s="83" t="s">
        <v>276</v>
      </c>
      <c r="C24" s="70"/>
      <c r="D24" s="86"/>
      <c r="E24" s="71"/>
      <c r="F24" s="578"/>
    </row>
    <row r="25" spans="1:6" ht="12.75" customHeight="1">
      <c r="A25" s="55" t="s">
        <v>236</v>
      </c>
      <c r="B25" s="82" t="s">
        <v>190</v>
      </c>
      <c r="C25" s="70"/>
      <c r="D25" s="87"/>
      <c r="E25" s="71"/>
      <c r="F25" s="578"/>
    </row>
    <row r="26" spans="1:6" ht="12.75" customHeight="1">
      <c r="A26" s="51" t="s">
        <v>239</v>
      </c>
      <c r="B26" s="88" t="s">
        <v>277</v>
      </c>
      <c r="C26" s="70"/>
      <c r="D26" s="61"/>
      <c r="E26" s="71"/>
      <c r="F26" s="578"/>
    </row>
    <row r="27" spans="1:6" ht="12.75" customHeight="1" thickBot="1">
      <c r="A27" s="55" t="s">
        <v>241</v>
      </c>
      <c r="B27" s="89" t="s">
        <v>278</v>
      </c>
      <c r="C27" s="70"/>
      <c r="D27" s="87"/>
      <c r="E27" s="71"/>
      <c r="F27" s="578"/>
    </row>
    <row r="28" spans="1:6" ht="21.75" customHeight="1" thickBot="1">
      <c r="A28" s="62" t="s">
        <v>244</v>
      </c>
      <c r="B28" s="63" t="s">
        <v>279</v>
      </c>
      <c r="C28" s="64">
        <f>+C16+C22</f>
        <v>0</v>
      </c>
      <c r="D28" s="63" t="s">
        <v>280</v>
      </c>
      <c r="E28" s="65">
        <f>SUM(E16:E27)</f>
        <v>0</v>
      </c>
      <c r="F28" s="578"/>
    </row>
    <row r="29" spans="1:6" ht="13.5" thickBot="1">
      <c r="A29" s="62" t="s">
        <v>247</v>
      </c>
      <c r="B29" s="74" t="s">
        <v>281</v>
      </c>
      <c r="C29" s="75">
        <f>+C15+C28</f>
        <v>0</v>
      </c>
      <c r="D29" s="74" t="s">
        <v>282</v>
      </c>
      <c r="E29" s="75">
        <f>+E15+E28</f>
        <v>943000</v>
      </c>
      <c r="F29" s="578"/>
    </row>
    <row r="30" spans="1:6" ht="13.5" thickBot="1">
      <c r="A30" s="62" t="s">
        <v>250</v>
      </c>
      <c r="B30" s="74" t="s">
        <v>248</v>
      </c>
      <c r="C30" s="75">
        <f>IF(C15-E15&lt;0,E15-C15,"-")</f>
        <v>943000</v>
      </c>
      <c r="D30" s="74" t="s">
        <v>249</v>
      </c>
      <c r="E30" s="75" t="str">
        <f>IF(C15-E15&gt;0,C15-E15,"-")</f>
        <v>-</v>
      </c>
      <c r="F30" s="578"/>
    </row>
    <row r="31" spans="1:6" ht="13.5" thickBot="1">
      <c r="A31" s="62" t="s">
        <v>283</v>
      </c>
      <c r="B31" s="74" t="s">
        <v>251</v>
      </c>
      <c r="C31" s="75">
        <f>C30-C28</f>
        <v>943000</v>
      </c>
      <c r="D31" s="74" t="s">
        <v>252</v>
      </c>
      <c r="E31" s="75" t="s">
        <v>307</v>
      </c>
      <c r="F31" s="578"/>
    </row>
  </sheetData>
  <sheetProtection/>
  <mergeCells count="2">
    <mergeCell ref="A5:A6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216" customWidth="1"/>
    <col min="2" max="2" width="33.57421875" style="216" customWidth="1"/>
    <col min="3" max="3" width="10.57421875" style="216" customWidth="1"/>
    <col min="4" max="4" width="10.421875" style="216" customWidth="1"/>
    <col min="5" max="5" width="11.421875" style="216" customWidth="1"/>
    <col min="6" max="6" width="10.00390625" style="216" customWidth="1"/>
    <col min="7" max="7" width="10.421875" style="216" customWidth="1"/>
    <col min="8" max="8" width="10.28125" style="216" customWidth="1"/>
    <col min="9" max="9" width="9.8515625" style="216" customWidth="1"/>
    <col min="10" max="10" width="9.7109375" style="216" customWidth="1"/>
    <col min="11" max="11" width="10.28125" style="216" customWidth="1"/>
    <col min="12" max="12" width="10.57421875" style="216" customWidth="1"/>
    <col min="13" max="13" width="10.421875" style="216" customWidth="1"/>
    <col min="14" max="14" width="11.28125" style="216" customWidth="1"/>
    <col min="15" max="15" width="14.00390625" style="216" customWidth="1"/>
    <col min="16" max="16384" width="9.140625" style="216" customWidth="1"/>
  </cols>
  <sheetData>
    <row r="1" spans="1:20" s="338" customFormat="1" ht="15.75">
      <c r="A1" s="574" t="s">
        <v>491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346"/>
      <c r="Q1" s="346"/>
      <c r="R1" s="346"/>
      <c r="S1" s="346"/>
      <c r="T1" s="346"/>
    </row>
    <row r="2" spans="1:20" s="338" customFormat="1" ht="15.75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535" t="s">
        <v>558</v>
      </c>
      <c r="M2" s="342"/>
      <c r="N2" s="342"/>
      <c r="O2" s="342"/>
      <c r="P2" s="346"/>
      <c r="Q2" s="346"/>
      <c r="R2" s="346"/>
      <c r="S2" s="346"/>
      <c r="T2" s="346"/>
    </row>
    <row r="3" spans="3:15" s="338" customFormat="1" ht="14.25">
      <c r="C3" s="345"/>
      <c r="D3" s="345"/>
      <c r="O3" s="347" t="s">
        <v>473</v>
      </c>
    </row>
    <row r="4" spans="3:15" s="338" customFormat="1" ht="12.75">
      <c r="C4" s="345"/>
      <c r="D4" s="345"/>
      <c r="N4" s="582" t="s">
        <v>483</v>
      </c>
      <c r="O4" s="582"/>
    </row>
    <row r="5" spans="1:15" ht="27.75" customHeight="1">
      <c r="A5" s="298" t="s">
        <v>393</v>
      </c>
      <c r="B5" s="299" t="s">
        <v>198</v>
      </c>
      <c r="C5" s="299" t="s">
        <v>394</v>
      </c>
      <c r="D5" s="299" t="s">
        <v>395</v>
      </c>
      <c r="E5" s="299" t="s">
        <v>396</v>
      </c>
      <c r="F5" s="299" t="s">
        <v>397</v>
      </c>
      <c r="G5" s="299" t="s">
        <v>398</v>
      </c>
      <c r="H5" s="299" t="s">
        <v>399</v>
      </c>
      <c r="I5" s="299" t="s">
        <v>400</v>
      </c>
      <c r="J5" s="299" t="s">
        <v>401</v>
      </c>
      <c r="K5" s="299" t="s">
        <v>402</v>
      </c>
      <c r="L5" s="299" t="s">
        <v>403</v>
      </c>
      <c r="M5" s="299" t="s">
        <v>404</v>
      </c>
      <c r="N5" s="299" t="s">
        <v>405</v>
      </c>
      <c r="O5" s="299" t="s">
        <v>391</v>
      </c>
    </row>
    <row r="6" spans="1:15" ht="27.75" customHeight="1">
      <c r="A6" s="300"/>
      <c r="B6" s="301" t="s">
        <v>406</v>
      </c>
      <c r="C6" s="302"/>
      <c r="D6" s="303">
        <f>C25</f>
        <v>809000</v>
      </c>
      <c r="E6" s="303">
        <f aca="true" t="shared" si="0" ref="E6:N6">D25</f>
        <v>907000</v>
      </c>
      <c r="F6" s="303">
        <f t="shared" si="0"/>
        <v>1105000</v>
      </c>
      <c r="G6" s="303">
        <f t="shared" si="0"/>
        <v>900000</v>
      </c>
      <c r="H6" s="303">
        <f t="shared" si="0"/>
        <v>898000</v>
      </c>
      <c r="I6" s="303">
        <f t="shared" si="0"/>
        <v>776000</v>
      </c>
      <c r="J6" s="303">
        <f t="shared" si="0"/>
        <v>324000</v>
      </c>
      <c r="K6" s="303">
        <f t="shared" si="0"/>
        <v>102000</v>
      </c>
      <c r="L6" s="303">
        <f t="shared" si="0"/>
        <v>100000</v>
      </c>
      <c r="M6" s="303">
        <f t="shared" si="0"/>
        <v>1000</v>
      </c>
      <c r="N6" s="303">
        <f t="shared" si="0"/>
        <v>79000</v>
      </c>
      <c r="O6" s="302"/>
    </row>
    <row r="7" spans="1:15" ht="22.5" customHeight="1">
      <c r="A7" s="304" t="s">
        <v>107</v>
      </c>
      <c r="B7" s="305" t="s">
        <v>30</v>
      </c>
      <c r="C7" s="306">
        <v>0</v>
      </c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10000</v>
      </c>
      <c r="O7" s="307">
        <f aca="true" t="shared" si="1" ref="O7:O13">SUM(C7:N7)</f>
        <v>10000</v>
      </c>
    </row>
    <row r="8" spans="1:15" ht="21.75" customHeight="1">
      <c r="A8" s="304" t="s">
        <v>108</v>
      </c>
      <c r="B8" s="305" t="s">
        <v>17</v>
      </c>
      <c r="C8" s="306">
        <v>20000</v>
      </c>
      <c r="D8" s="306">
        <v>20000</v>
      </c>
      <c r="E8" s="306">
        <v>120000</v>
      </c>
      <c r="F8" s="306">
        <v>0</v>
      </c>
      <c r="G8" s="306">
        <v>20000</v>
      </c>
      <c r="H8" s="306">
        <v>0</v>
      </c>
      <c r="I8" s="306">
        <v>20000</v>
      </c>
      <c r="J8" s="306">
        <v>0</v>
      </c>
      <c r="K8" s="306">
        <v>120000</v>
      </c>
      <c r="L8" s="306">
        <v>23000</v>
      </c>
      <c r="M8" s="306">
        <v>0</v>
      </c>
      <c r="N8" s="306">
        <v>0</v>
      </c>
      <c r="O8" s="307">
        <f t="shared" si="1"/>
        <v>343000</v>
      </c>
    </row>
    <row r="9" spans="1:15" ht="34.5" customHeight="1">
      <c r="A9" s="304" t="s">
        <v>109</v>
      </c>
      <c r="B9" s="305" t="s">
        <v>465</v>
      </c>
      <c r="C9" s="306">
        <v>661000</v>
      </c>
      <c r="D9" s="306">
        <v>661000</v>
      </c>
      <c r="E9" s="306">
        <v>661000</v>
      </c>
      <c r="F9" s="306">
        <v>661000</v>
      </c>
      <c r="G9" s="306">
        <v>661000</v>
      </c>
      <c r="H9" s="306">
        <v>661000</v>
      </c>
      <c r="I9" s="306">
        <v>661000</v>
      </c>
      <c r="J9" s="306">
        <v>661000</v>
      </c>
      <c r="K9" s="306">
        <v>661000</v>
      </c>
      <c r="L9" s="306">
        <v>661000</v>
      </c>
      <c r="M9" s="306">
        <v>661000</v>
      </c>
      <c r="N9" s="306">
        <v>655556</v>
      </c>
      <c r="O9" s="307">
        <f t="shared" si="1"/>
        <v>7926556</v>
      </c>
    </row>
    <row r="10" spans="1:15" ht="27.75" customHeight="1">
      <c r="A10" s="304" t="s">
        <v>110</v>
      </c>
      <c r="B10" s="308" t="s">
        <v>468</v>
      </c>
      <c r="C10" s="306">
        <v>0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7">
        <f t="shared" si="1"/>
        <v>0</v>
      </c>
    </row>
    <row r="11" spans="1:15" ht="33.75" customHeight="1">
      <c r="A11" s="304" t="s">
        <v>111</v>
      </c>
      <c r="B11" s="308" t="s">
        <v>464</v>
      </c>
      <c r="C11" s="306">
        <v>0</v>
      </c>
      <c r="D11" s="306">
        <v>0</v>
      </c>
      <c r="E11" s="306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7">
        <f t="shared" si="1"/>
        <v>0</v>
      </c>
    </row>
    <row r="12" spans="1:15" ht="33.75" customHeight="1">
      <c r="A12" s="304" t="s">
        <v>112</v>
      </c>
      <c r="B12" s="308" t="s">
        <v>469</v>
      </c>
      <c r="C12" s="306">
        <v>0</v>
      </c>
      <c r="D12" s="306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7">
        <f>SUM(C12:N12)</f>
        <v>0</v>
      </c>
    </row>
    <row r="13" spans="1:15" ht="27.75" customHeight="1">
      <c r="A13" s="304" t="s">
        <v>113</v>
      </c>
      <c r="B13" s="308" t="s">
        <v>407</v>
      </c>
      <c r="C13" s="306">
        <v>1028000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7">
        <f t="shared" si="1"/>
        <v>1028000</v>
      </c>
    </row>
    <row r="14" spans="1:15" s="336" customFormat="1" ht="27.75" customHeight="1">
      <c r="A14" s="332"/>
      <c r="B14" s="333" t="s">
        <v>408</v>
      </c>
      <c r="C14" s="334">
        <f aca="true" t="shared" si="2" ref="C14:O14">SUM(C7:C13)</f>
        <v>1709000</v>
      </c>
      <c r="D14" s="334">
        <f t="shared" si="2"/>
        <v>681000</v>
      </c>
      <c r="E14" s="334">
        <f t="shared" si="2"/>
        <v>781000</v>
      </c>
      <c r="F14" s="334">
        <f t="shared" si="2"/>
        <v>661000</v>
      </c>
      <c r="G14" s="334">
        <f t="shared" si="2"/>
        <v>681000</v>
      </c>
      <c r="H14" s="334">
        <f t="shared" si="2"/>
        <v>661000</v>
      </c>
      <c r="I14" s="334">
        <f t="shared" si="2"/>
        <v>681000</v>
      </c>
      <c r="J14" s="334">
        <f t="shared" si="2"/>
        <v>661000</v>
      </c>
      <c r="K14" s="334">
        <f t="shared" si="2"/>
        <v>781000</v>
      </c>
      <c r="L14" s="334">
        <f t="shared" si="2"/>
        <v>684000</v>
      </c>
      <c r="M14" s="334">
        <f t="shared" si="2"/>
        <v>661000</v>
      </c>
      <c r="N14" s="334">
        <f t="shared" si="2"/>
        <v>665556</v>
      </c>
      <c r="O14" s="335">
        <f t="shared" si="2"/>
        <v>9307556</v>
      </c>
    </row>
    <row r="15" spans="1:15" ht="27.75" customHeight="1">
      <c r="A15" s="300"/>
      <c r="B15" s="301" t="s">
        <v>106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2"/>
    </row>
    <row r="16" spans="1:15" ht="27.75" customHeight="1">
      <c r="A16" s="304" t="s">
        <v>114</v>
      </c>
      <c r="B16" s="310" t="s">
        <v>57</v>
      </c>
      <c r="C16" s="306">
        <v>210000</v>
      </c>
      <c r="D16" s="306">
        <v>210000</v>
      </c>
      <c r="E16" s="306">
        <v>210000</v>
      </c>
      <c r="F16" s="306">
        <v>210000</v>
      </c>
      <c r="G16" s="306">
        <v>210000</v>
      </c>
      <c r="H16" s="306">
        <v>210000</v>
      </c>
      <c r="I16" s="306">
        <v>210000</v>
      </c>
      <c r="J16" s="306">
        <v>210000</v>
      </c>
      <c r="K16" s="306">
        <v>210000</v>
      </c>
      <c r="L16" s="306">
        <v>210000</v>
      </c>
      <c r="M16" s="306">
        <v>210000</v>
      </c>
      <c r="N16" s="306">
        <v>215000</v>
      </c>
      <c r="O16" s="307">
        <f aca="true" t="shared" si="3" ref="O16:O22">SUM(C16:N16)</f>
        <v>2525000</v>
      </c>
    </row>
    <row r="17" spans="1:15" ht="27.75" customHeight="1">
      <c r="A17" s="304" t="s">
        <v>115</v>
      </c>
      <c r="B17" s="310" t="s">
        <v>409</v>
      </c>
      <c r="C17" s="306">
        <v>51000</v>
      </c>
      <c r="D17" s="306">
        <v>51000</v>
      </c>
      <c r="E17" s="306">
        <v>51000</v>
      </c>
      <c r="F17" s="306">
        <v>51000</v>
      </c>
      <c r="G17" s="306">
        <v>51000</v>
      </c>
      <c r="H17" s="306">
        <v>51000</v>
      </c>
      <c r="I17" s="306">
        <v>51000</v>
      </c>
      <c r="J17" s="306">
        <v>51000</v>
      </c>
      <c r="K17" s="306">
        <v>51000</v>
      </c>
      <c r="L17" s="306">
        <v>51000</v>
      </c>
      <c r="M17" s="306">
        <v>51000</v>
      </c>
      <c r="N17" s="306">
        <v>53000</v>
      </c>
      <c r="O17" s="307">
        <f t="shared" si="3"/>
        <v>614000</v>
      </c>
    </row>
    <row r="18" spans="1:15" ht="27.75" customHeight="1">
      <c r="A18" s="304" t="s">
        <v>206</v>
      </c>
      <c r="B18" s="311" t="s">
        <v>72</v>
      </c>
      <c r="C18" s="306">
        <v>300000</v>
      </c>
      <c r="D18" s="306">
        <v>300000</v>
      </c>
      <c r="E18" s="306">
        <v>300000</v>
      </c>
      <c r="F18" s="306">
        <v>400000</v>
      </c>
      <c r="G18" s="306">
        <v>400000</v>
      </c>
      <c r="H18" s="306">
        <v>500000</v>
      </c>
      <c r="I18" s="306">
        <v>500000</v>
      </c>
      <c r="J18" s="306">
        <v>500000</v>
      </c>
      <c r="K18" s="306">
        <v>500000</v>
      </c>
      <c r="L18" s="306">
        <v>300000</v>
      </c>
      <c r="M18" s="306">
        <v>300000</v>
      </c>
      <c r="N18" s="306">
        <v>148556</v>
      </c>
      <c r="O18" s="307">
        <f t="shared" si="3"/>
        <v>4448556</v>
      </c>
    </row>
    <row r="19" spans="1:15" ht="27.75" customHeight="1">
      <c r="A19" s="304" t="s">
        <v>207</v>
      </c>
      <c r="B19" s="312" t="s">
        <v>88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100000</v>
      </c>
      <c r="K19" s="306">
        <v>0</v>
      </c>
      <c r="L19" s="306">
        <v>0</v>
      </c>
      <c r="M19" s="306">
        <v>0</v>
      </c>
      <c r="N19" s="306">
        <v>100000</v>
      </c>
      <c r="O19" s="307">
        <f t="shared" si="3"/>
        <v>200000</v>
      </c>
    </row>
    <row r="20" spans="1:15" ht="30" customHeight="1">
      <c r="A20" s="304" t="s">
        <v>208</v>
      </c>
      <c r="B20" s="312" t="s">
        <v>305</v>
      </c>
      <c r="C20" s="306">
        <v>22000</v>
      </c>
      <c r="D20" s="306">
        <v>22000</v>
      </c>
      <c r="E20" s="306">
        <v>22000</v>
      </c>
      <c r="F20" s="306">
        <v>22000</v>
      </c>
      <c r="G20" s="306">
        <v>22000</v>
      </c>
      <c r="H20" s="306">
        <v>22000</v>
      </c>
      <c r="I20" s="306">
        <v>22000</v>
      </c>
      <c r="J20" s="306">
        <v>22000</v>
      </c>
      <c r="K20" s="306">
        <v>22000</v>
      </c>
      <c r="L20" s="306">
        <v>22000</v>
      </c>
      <c r="M20" s="306">
        <v>22000</v>
      </c>
      <c r="N20" s="306">
        <v>18000</v>
      </c>
      <c r="O20" s="307">
        <f t="shared" si="3"/>
        <v>260000</v>
      </c>
    </row>
    <row r="21" spans="1:15" ht="27.75" customHeight="1">
      <c r="A21" s="304" t="s">
        <v>209</v>
      </c>
      <c r="B21" s="311" t="s">
        <v>410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7">
        <f t="shared" si="3"/>
        <v>0</v>
      </c>
    </row>
    <row r="22" spans="1:15" ht="27.75" customHeight="1">
      <c r="A22" s="304" t="s">
        <v>212</v>
      </c>
      <c r="B22" s="311" t="s">
        <v>411</v>
      </c>
      <c r="C22" s="306">
        <v>0</v>
      </c>
      <c r="D22" s="306">
        <v>0</v>
      </c>
      <c r="E22" s="306">
        <v>0</v>
      </c>
      <c r="F22" s="306">
        <v>183000</v>
      </c>
      <c r="G22" s="306">
        <v>0</v>
      </c>
      <c r="H22" s="306">
        <v>0</v>
      </c>
      <c r="I22" s="306">
        <v>350000</v>
      </c>
      <c r="J22" s="306">
        <v>0</v>
      </c>
      <c r="K22" s="306">
        <v>0</v>
      </c>
      <c r="L22" s="306">
        <v>200000</v>
      </c>
      <c r="M22" s="306">
        <v>0</v>
      </c>
      <c r="N22" s="306">
        <v>210000</v>
      </c>
      <c r="O22" s="307">
        <f t="shared" si="3"/>
        <v>943000</v>
      </c>
    </row>
    <row r="23" spans="1:15" ht="27.75" customHeight="1">
      <c r="A23" s="304" t="s">
        <v>215</v>
      </c>
      <c r="B23" s="369" t="s">
        <v>514</v>
      </c>
      <c r="C23" s="306">
        <v>317000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f>SUM(C23:N23)</f>
        <v>317000</v>
      </c>
    </row>
    <row r="24" spans="1:15" s="336" customFormat="1" ht="27.75" customHeight="1">
      <c r="A24" s="332"/>
      <c r="B24" s="333" t="s">
        <v>412</v>
      </c>
      <c r="C24" s="334">
        <f aca="true" t="shared" si="4" ref="C24:O24">SUM(C16:C23)</f>
        <v>900000</v>
      </c>
      <c r="D24" s="334">
        <f t="shared" si="4"/>
        <v>583000</v>
      </c>
      <c r="E24" s="334">
        <f t="shared" si="4"/>
        <v>583000</v>
      </c>
      <c r="F24" s="334">
        <f t="shared" si="4"/>
        <v>866000</v>
      </c>
      <c r="G24" s="334">
        <f t="shared" si="4"/>
        <v>683000</v>
      </c>
      <c r="H24" s="334">
        <f t="shared" si="4"/>
        <v>783000</v>
      </c>
      <c r="I24" s="334">
        <f t="shared" si="4"/>
        <v>1133000</v>
      </c>
      <c r="J24" s="334">
        <f t="shared" si="4"/>
        <v>883000</v>
      </c>
      <c r="K24" s="334">
        <f t="shared" si="4"/>
        <v>783000</v>
      </c>
      <c r="L24" s="334">
        <f t="shared" si="4"/>
        <v>783000</v>
      </c>
      <c r="M24" s="334">
        <f t="shared" si="4"/>
        <v>583000</v>
      </c>
      <c r="N24" s="334">
        <f t="shared" si="4"/>
        <v>744556</v>
      </c>
      <c r="O24" s="335">
        <f t="shared" si="4"/>
        <v>9307556</v>
      </c>
    </row>
    <row r="25" spans="1:15" ht="15.75">
      <c r="A25" s="300"/>
      <c r="B25" s="301" t="s">
        <v>413</v>
      </c>
      <c r="C25" s="313">
        <f>C14-C24</f>
        <v>809000</v>
      </c>
      <c r="D25" s="313">
        <f aca="true" t="shared" si="5" ref="D25:N25">D6+D14-D24</f>
        <v>907000</v>
      </c>
      <c r="E25" s="313">
        <f t="shared" si="5"/>
        <v>1105000</v>
      </c>
      <c r="F25" s="313">
        <f t="shared" si="5"/>
        <v>900000</v>
      </c>
      <c r="G25" s="313">
        <f t="shared" si="5"/>
        <v>898000</v>
      </c>
      <c r="H25" s="313">
        <f t="shared" si="5"/>
        <v>776000</v>
      </c>
      <c r="I25" s="313">
        <f t="shared" si="5"/>
        <v>324000</v>
      </c>
      <c r="J25" s="313">
        <f t="shared" si="5"/>
        <v>102000</v>
      </c>
      <c r="K25" s="313">
        <f t="shared" si="5"/>
        <v>100000</v>
      </c>
      <c r="L25" s="313">
        <f t="shared" si="5"/>
        <v>1000</v>
      </c>
      <c r="M25" s="313">
        <f t="shared" si="5"/>
        <v>79000</v>
      </c>
      <c r="N25" s="313">
        <f t="shared" si="5"/>
        <v>0</v>
      </c>
      <c r="O25" s="300"/>
    </row>
    <row r="27" spans="3:14" ht="12.75">
      <c r="C27" s="337"/>
      <c r="E27" s="337"/>
      <c r="F27" s="337"/>
      <c r="I27" s="337"/>
      <c r="J27" s="337"/>
      <c r="K27" s="337"/>
      <c r="N27" s="337"/>
    </row>
    <row r="28" spans="5:13" ht="12.75">
      <c r="E28" s="337"/>
      <c r="F28" s="337"/>
      <c r="G28" s="337"/>
      <c r="H28" s="337"/>
      <c r="I28" s="337"/>
      <c r="K28" s="337"/>
      <c r="M28" s="337"/>
    </row>
    <row r="29" ht="22.5" customHeight="1">
      <c r="B29" s="217"/>
    </row>
  </sheetData>
  <sheetProtection/>
  <mergeCells count="2">
    <mergeCell ref="A1:O1"/>
    <mergeCell ref="N4:O4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4"/>
  <sheetViews>
    <sheetView zoomScalePageLayoutView="0" workbookViewId="0" topLeftCell="A1">
      <selection activeCell="C2" sqref="C2"/>
    </sheetView>
  </sheetViews>
  <sheetFormatPr defaultColWidth="8.00390625" defaultRowHeight="12.75"/>
  <cols>
    <col min="1" max="1" width="5.00390625" style="241" customWidth="1"/>
    <col min="2" max="2" width="54.140625" style="243" customWidth="1"/>
    <col min="3" max="4" width="15.140625" style="243" customWidth="1"/>
    <col min="5" max="16384" width="8.00390625" style="243" customWidth="1"/>
  </cols>
  <sheetData>
    <row r="1" spans="1:4" ht="40.5" customHeight="1">
      <c r="A1" s="250"/>
      <c r="B1" s="584" t="s">
        <v>506</v>
      </c>
      <c r="C1" s="584"/>
      <c r="D1" s="584"/>
    </row>
    <row r="2" spans="1:4" ht="15.75" customHeight="1">
      <c r="A2" s="250"/>
      <c r="B2" s="242"/>
      <c r="C2" s="535" t="s">
        <v>558</v>
      </c>
      <c r="D2" s="242"/>
    </row>
    <row r="3" spans="1:4" ht="15.75" customHeight="1">
      <c r="A3" s="250"/>
      <c r="B3" s="242"/>
      <c r="C3" s="585" t="s">
        <v>503</v>
      </c>
      <c r="D3" s="585"/>
    </row>
    <row r="4" spans="1:7" s="244" customFormat="1" ht="15.75" thickBot="1">
      <c r="A4" s="251"/>
      <c r="B4" s="252"/>
      <c r="C4" s="253"/>
      <c r="D4" s="368" t="s">
        <v>504</v>
      </c>
      <c r="G4" s="244" t="s">
        <v>505</v>
      </c>
    </row>
    <row r="5" spans="1:4" s="245" customFormat="1" ht="48" customHeight="1" thickBot="1">
      <c r="A5" s="254" t="s">
        <v>414</v>
      </c>
      <c r="B5" s="255" t="s">
        <v>442</v>
      </c>
      <c r="C5" s="255" t="s">
        <v>443</v>
      </c>
      <c r="D5" s="256" t="s">
        <v>444</v>
      </c>
    </row>
    <row r="6" spans="1:4" s="245" customFormat="1" ht="13.5" customHeight="1" thickBot="1">
      <c r="A6" s="254" t="s">
        <v>100</v>
      </c>
      <c r="B6" s="255" t="s">
        <v>101</v>
      </c>
      <c r="C6" s="255" t="s">
        <v>102</v>
      </c>
      <c r="D6" s="256" t="s">
        <v>103</v>
      </c>
    </row>
    <row r="7" spans="1:4" ht="18" customHeight="1">
      <c r="A7" s="257" t="s">
        <v>107</v>
      </c>
      <c r="B7" s="258" t="s">
        <v>445</v>
      </c>
      <c r="C7" s="296">
        <v>0</v>
      </c>
      <c r="D7" s="295">
        <v>0</v>
      </c>
    </row>
    <row r="8" spans="1:4" ht="18" customHeight="1">
      <c r="A8" s="259" t="s">
        <v>108</v>
      </c>
      <c r="B8" s="260" t="s">
        <v>446</v>
      </c>
      <c r="C8" s="296">
        <v>0</v>
      </c>
      <c r="D8" s="297">
        <v>0</v>
      </c>
    </row>
    <row r="9" spans="1:4" ht="18" customHeight="1">
      <c r="A9" s="259" t="s">
        <v>109</v>
      </c>
      <c r="B9" s="260" t="s">
        <v>447</v>
      </c>
      <c r="C9" s="296">
        <v>0</v>
      </c>
      <c r="D9" s="297">
        <v>0</v>
      </c>
    </row>
    <row r="10" spans="1:4" ht="18" customHeight="1">
      <c r="A10" s="259" t="s">
        <v>110</v>
      </c>
      <c r="B10" s="260" t="s">
        <v>448</v>
      </c>
      <c r="C10" s="296">
        <v>0</v>
      </c>
      <c r="D10" s="297">
        <v>0</v>
      </c>
    </row>
    <row r="11" spans="1:4" ht="18" customHeight="1">
      <c r="A11" s="259" t="s">
        <v>111</v>
      </c>
      <c r="B11" s="260" t="s">
        <v>449</v>
      </c>
      <c r="C11" s="296">
        <v>264000</v>
      </c>
      <c r="D11" s="297">
        <v>0</v>
      </c>
    </row>
    <row r="12" spans="1:4" ht="18" customHeight="1">
      <c r="A12" s="259" t="s">
        <v>112</v>
      </c>
      <c r="B12" s="260" t="s">
        <v>450</v>
      </c>
      <c r="C12" s="296">
        <v>0</v>
      </c>
      <c r="D12" s="297">
        <v>0</v>
      </c>
    </row>
    <row r="13" spans="1:4" ht="18" customHeight="1">
      <c r="A13" s="259" t="s">
        <v>113</v>
      </c>
      <c r="B13" s="261" t="s">
        <v>451</v>
      </c>
      <c r="C13" s="296">
        <v>0</v>
      </c>
      <c r="D13" s="297">
        <v>0</v>
      </c>
    </row>
    <row r="14" spans="1:4" ht="18" customHeight="1">
      <c r="A14" s="259" t="s">
        <v>115</v>
      </c>
      <c r="B14" s="261" t="s">
        <v>452</v>
      </c>
      <c r="C14" s="296">
        <v>264000</v>
      </c>
      <c r="D14" s="297">
        <v>0</v>
      </c>
    </row>
    <row r="15" spans="1:4" ht="18" customHeight="1">
      <c r="A15" s="259" t="s">
        <v>206</v>
      </c>
      <c r="B15" s="261" t="s">
        <v>453</v>
      </c>
      <c r="C15" s="296">
        <v>0</v>
      </c>
      <c r="D15" s="297">
        <v>0</v>
      </c>
    </row>
    <row r="16" spans="1:4" ht="18" customHeight="1">
      <c r="A16" s="259" t="s">
        <v>207</v>
      </c>
      <c r="B16" s="261" t="s">
        <v>454</v>
      </c>
      <c r="C16" s="296">
        <v>0</v>
      </c>
      <c r="D16" s="297">
        <v>0</v>
      </c>
    </row>
    <row r="17" spans="1:4" ht="22.5" customHeight="1">
      <c r="A17" s="259" t="s">
        <v>208</v>
      </c>
      <c r="B17" s="261" t="s">
        <v>455</v>
      </c>
      <c r="C17" s="296">
        <v>0</v>
      </c>
      <c r="D17" s="297">
        <v>0</v>
      </c>
    </row>
    <row r="18" spans="1:4" ht="18" customHeight="1">
      <c r="A18" s="259" t="s">
        <v>209</v>
      </c>
      <c r="B18" s="260" t="s">
        <v>456</v>
      </c>
      <c r="C18" s="296">
        <v>76000</v>
      </c>
      <c r="D18" s="297">
        <v>0</v>
      </c>
    </row>
    <row r="19" spans="1:4" ht="18" customHeight="1">
      <c r="A19" s="259" t="s">
        <v>212</v>
      </c>
      <c r="B19" s="260" t="s">
        <v>457</v>
      </c>
      <c r="C19" s="296">
        <v>0</v>
      </c>
      <c r="D19" s="297">
        <v>0</v>
      </c>
    </row>
    <row r="20" spans="1:4" ht="18" customHeight="1">
      <c r="A20" s="259" t="s">
        <v>215</v>
      </c>
      <c r="B20" s="260" t="s">
        <v>458</v>
      </c>
      <c r="C20" s="296">
        <v>0</v>
      </c>
      <c r="D20" s="297">
        <v>0</v>
      </c>
    </row>
    <row r="21" spans="1:4" ht="18" customHeight="1">
      <c r="A21" s="259" t="s">
        <v>218</v>
      </c>
      <c r="B21" s="260" t="s">
        <v>459</v>
      </c>
      <c r="C21" s="296">
        <v>0</v>
      </c>
      <c r="D21" s="297">
        <v>0</v>
      </c>
    </row>
    <row r="22" spans="1:4" ht="18" customHeight="1">
      <c r="A22" s="259" t="s">
        <v>221</v>
      </c>
      <c r="B22" s="260" t="s">
        <v>460</v>
      </c>
      <c r="C22" s="296">
        <v>0</v>
      </c>
      <c r="D22" s="297">
        <v>0</v>
      </c>
    </row>
    <row r="23" spans="1:4" ht="18" customHeight="1">
      <c r="A23" s="259" t="s">
        <v>224</v>
      </c>
      <c r="B23" s="262"/>
      <c r="C23" s="263"/>
      <c r="D23" s="264"/>
    </row>
    <row r="24" spans="1:4" ht="18" customHeight="1">
      <c r="A24" s="259" t="s">
        <v>227</v>
      </c>
      <c r="B24" s="265"/>
      <c r="C24" s="263"/>
      <c r="D24" s="264"/>
    </row>
    <row r="25" spans="1:4" ht="18" customHeight="1">
      <c r="A25" s="259" t="s">
        <v>230</v>
      </c>
      <c r="B25" s="265"/>
      <c r="C25" s="263"/>
      <c r="D25" s="264"/>
    </row>
    <row r="26" spans="1:4" ht="18" customHeight="1">
      <c r="A26" s="259" t="s">
        <v>233</v>
      </c>
      <c r="B26" s="265"/>
      <c r="C26" s="263"/>
      <c r="D26" s="264"/>
    </row>
    <row r="27" spans="1:4" ht="18" customHeight="1">
      <c r="A27" s="259" t="s">
        <v>236</v>
      </c>
      <c r="B27" s="265"/>
      <c r="C27" s="263"/>
      <c r="D27" s="264"/>
    </row>
    <row r="28" spans="1:4" ht="18" customHeight="1">
      <c r="A28" s="259" t="s">
        <v>239</v>
      </c>
      <c r="B28" s="265"/>
      <c r="C28" s="263"/>
      <c r="D28" s="264"/>
    </row>
    <row r="29" spans="1:4" ht="18" customHeight="1">
      <c r="A29" s="259" t="s">
        <v>241</v>
      </c>
      <c r="B29" s="265"/>
      <c r="C29" s="263"/>
      <c r="D29" s="264"/>
    </row>
    <row r="30" spans="1:4" ht="18" customHeight="1">
      <c r="A30" s="259" t="s">
        <v>244</v>
      </c>
      <c r="B30" s="265"/>
      <c r="C30" s="263"/>
      <c r="D30" s="264"/>
    </row>
    <row r="31" spans="1:4" ht="18" customHeight="1" thickBot="1">
      <c r="A31" s="266" t="s">
        <v>247</v>
      </c>
      <c r="B31" s="267"/>
      <c r="C31" s="268"/>
      <c r="D31" s="269"/>
    </row>
    <row r="32" spans="1:4" ht="18" customHeight="1" thickBot="1">
      <c r="A32" s="270" t="s">
        <v>250</v>
      </c>
      <c r="B32" s="271" t="s">
        <v>392</v>
      </c>
      <c r="C32" s="272">
        <f>+C7+C8+C9+C10+C11+C18+C19+C20+C21+C22+C23+C24+C25+C26+C27+C28+C29+C30+C31</f>
        <v>340000</v>
      </c>
      <c r="D32" s="275">
        <f>SUM(D7:D22)</f>
        <v>0</v>
      </c>
    </row>
    <row r="33" spans="1:4" ht="8.25" customHeight="1">
      <c r="A33" s="273"/>
      <c r="B33" s="583"/>
      <c r="C33" s="583"/>
      <c r="D33" s="583"/>
    </row>
    <row r="34" spans="1:4" ht="12.75">
      <c r="A34" s="250"/>
      <c r="B34" s="274"/>
      <c r="C34" s="274"/>
      <c r="D34" s="274"/>
    </row>
  </sheetData>
  <sheetProtection/>
  <mergeCells count="3">
    <mergeCell ref="B33:D33"/>
    <mergeCell ref="B1:D1"/>
    <mergeCell ref="C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1">
      <selection activeCell="F3" sqref="F3"/>
    </sheetView>
  </sheetViews>
  <sheetFormatPr defaultColWidth="8.00390625" defaultRowHeight="12.75"/>
  <cols>
    <col min="1" max="1" width="5.8515625" style="38" customWidth="1"/>
    <col min="2" max="2" width="42.57421875" style="35" customWidth="1"/>
    <col min="3" max="7" width="11.00390625" style="35" customWidth="1"/>
    <col min="8" max="8" width="12.28125" style="35" customWidth="1"/>
    <col min="9" max="9" width="2.8515625" style="35" customWidth="1"/>
    <col min="10" max="16384" width="8.00390625" style="35" customWidth="1"/>
  </cols>
  <sheetData>
    <row r="2" spans="1:8" ht="39.75" customHeight="1">
      <c r="A2" s="591" t="s">
        <v>507</v>
      </c>
      <c r="B2" s="591"/>
      <c r="C2" s="591"/>
      <c r="D2" s="591"/>
      <c r="E2" s="591"/>
      <c r="F2" s="591"/>
      <c r="G2" s="591"/>
      <c r="H2" s="591"/>
    </row>
    <row r="3" spans="1:8" ht="18" customHeight="1">
      <c r="A3" s="525"/>
      <c r="B3" s="525"/>
      <c r="C3" s="525"/>
      <c r="D3" s="525"/>
      <c r="E3" s="525"/>
      <c r="F3" s="535" t="s">
        <v>558</v>
      </c>
      <c r="G3" s="525"/>
      <c r="H3" s="525"/>
    </row>
    <row r="4" spans="1:9" s="243" customFormat="1" ht="15.75" customHeight="1">
      <c r="A4" s="250"/>
      <c r="B4" s="242"/>
      <c r="C4" s="585"/>
      <c r="D4" s="585"/>
      <c r="G4" s="589" t="s">
        <v>474</v>
      </c>
      <c r="H4" s="589"/>
      <c r="I4" s="349"/>
    </row>
    <row r="5" spans="1:9" s="244" customFormat="1" ht="15.75" thickBot="1">
      <c r="A5" s="251"/>
      <c r="B5" s="252"/>
      <c r="C5" s="253"/>
      <c r="D5" s="348"/>
      <c r="G5" s="588" t="s">
        <v>504</v>
      </c>
      <c r="H5" s="588"/>
      <c r="I5" s="348"/>
    </row>
    <row r="6" spans="1:8" s="237" customFormat="1" ht="26.25" customHeight="1">
      <c r="A6" s="597" t="s">
        <v>197</v>
      </c>
      <c r="B6" s="596" t="s">
        <v>432</v>
      </c>
      <c r="C6" s="586" t="s">
        <v>433</v>
      </c>
      <c r="D6" s="586" t="s">
        <v>508</v>
      </c>
      <c r="E6" s="596" t="s">
        <v>434</v>
      </c>
      <c r="F6" s="596"/>
      <c r="G6" s="596"/>
      <c r="H6" s="594" t="s">
        <v>391</v>
      </c>
    </row>
    <row r="7" spans="1:8" s="238" customFormat="1" ht="32.25" customHeight="1">
      <c r="A7" s="598"/>
      <c r="B7" s="599"/>
      <c r="C7" s="599"/>
      <c r="D7" s="587"/>
      <c r="E7" s="314" t="s">
        <v>477</v>
      </c>
      <c r="F7" s="314" t="s">
        <v>509</v>
      </c>
      <c r="G7" s="314" t="s">
        <v>510</v>
      </c>
      <c r="H7" s="595"/>
    </row>
    <row r="8" spans="1:8" s="239" customFormat="1" ht="12.75" customHeight="1">
      <c r="A8" s="240" t="s">
        <v>100</v>
      </c>
      <c r="B8" s="315" t="s">
        <v>101</v>
      </c>
      <c r="C8" s="315" t="s">
        <v>102</v>
      </c>
      <c r="D8" s="315" t="s">
        <v>103</v>
      </c>
      <c r="E8" s="315" t="s">
        <v>104</v>
      </c>
      <c r="F8" s="315" t="s">
        <v>418</v>
      </c>
      <c r="G8" s="315" t="s">
        <v>435</v>
      </c>
      <c r="H8" s="316" t="s">
        <v>467</v>
      </c>
    </row>
    <row r="9" spans="1:8" ht="24.75" customHeight="1">
      <c r="A9" s="240" t="s">
        <v>107</v>
      </c>
      <c r="B9" s="317" t="s">
        <v>436</v>
      </c>
      <c r="C9" s="318"/>
      <c r="D9" s="319">
        <v>0</v>
      </c>
      <c r="E9" s="319">
        <v>0</v>
      </c>
      <c r="F9" s="319">
        <v>0</v>
      </c>
      <c r="G9" s="319">
        <v>0</v>
      </c>
      <c r="H9" s="320">
        <v>0</v>
      </c>
    </row>
    <row r="10" spans="1:9" ht="25.5" customHeight="1">
      <c r="A10" s="240" t="s">
        <v>108</v>
      </c>
      <c r="B10" s="317" t="s">
        <v>437</v>
      </c>
      <c r="C10" s="277"/>
      <c r="D10" s="319">
        <v>0</v>
      </c>
      <c r="E10" s="319">
        <v>0</v>
      </c>
      <c r="F10" s="319">
        <v>0</v>
      </c>
      <c r="G10" s="319">
        <v>0</v>
      </c>
      <c r="H10" s="320">
        <v>0</v>
      </c>
      <c r="I10" s="590"/>
    </row>
    <row r="11" spans="1:9" ht="19.5" customHeight="1">
      <c r="A11" s="240" t="s">
        <v>109</v>
      </c>
      <c r="B11" s="317" t="s">
        <v>438</v>
      </c>
      <c r="C11" s="321" t="s">
        <v>477</v>
      </c>
      <c r="D11" s="322">
        <f>+D12</f>
        <v>0</v>
      </c>
      <c r="E11" s="322">
        <v>943000</v>
      </c>
      <c r="F11" s="322">
        <f>+F12</f>
        <v>0</v>
      </c>
      <c r="G11" s="322">
        <f>+G12</f>
        <v>0</v>
      </c>
      <c r="H11" s="323">
        <f>SUM(D11:G11)</f>
        <v>943000</v>
      </c>
      <c r="I11" s="590"/>
    </row>
    <row r="12" spans="1:9" ht="19.5" customHeight="1">
      <c r="A12" s="240" t="s">
        <v>110</v>
      </c>
      <c r="B12" s="324"/>
      <c r="C12" s="277"/>
      <c r="D12" s="278"/>
      <c r="E12" s="278"/>
      <c r="F12" s="278"/>
      <c r="G12" s="278"/>
      <c r="H12" s="320">
        <f>SUM(D12:G12)</f>
        <v>0</v>
      </c>
      <c r="I12" s="590"/>
    </row>
    <row r="13" spans="1:9" ht="19.5" customHeight="1">
      <c r="A13" s="240" t="s">
        <v>111</v>
      </c>
      <c r="B13" s="317" t="s">
        <v>439</v>
      </c>
      <c r="C13" s="321"/>
      <c r="D13" s="322">
        <f>+D14</f>
        <v>0</v>
      </c>
      <c r="E13" s="322">
        <f>+E14</f>
        <v>0</v>
      </c>
      <c r="F13" s="322">
        <f>+F14</f>
        <v>0</v>
      </c>
      <c r="G13" s="322">
        <f>+G14</f>
        <v>0</v>
      </c>
      <c r="H13" s="323">
        <f>SUM(D13:G13)</f>
        <v>0</v>
      </c>
      <c r="I13" s="590"/>
    </row>
    <row r="14" spans="1:9" ht="19.5" customHeight="1">
      <c r="A14" s="240" t="s">
        <v>112</v>
      </c>
      <c r="B14" s="324"/>
      <c r="C14" s="277"/>
      <c r="D14" s="278"/>
      <c r="E14" s="278"/>
      <c r="F14" s="278"/>
      <c r="G14" s="278"/>
      <c r="H14" s="320">
        <f>SUM(D14:G14)</f>
        <v>0</v>
      </c>
      <c r="I14" s="590"/>
    </row>
    <row r="15" spans="1:9" ht="19.5" customHeight="1">
      <c r="A15" s="240" t="s">
        <v>113</v>
      </c>
      <c r="B15" s="325" t="s">
        <v>440</v>
      </c>
      <c r="C15" s="321" t="s">
        <v>477</v>
      </c>
      <c r="D15" s="322">
        <f>SUM(D16:D17)</f>
        <v>0</v>
      </c>
      <c r="E15" s="322">
        <f>+E17+E16</f>
        <v>317000</v>
      </c>
      <c r="F15" s="322">
        <f>+F17+F16</f>
        <v>0</v>
      </c>
      <c r="G15" s="322">
        <f>+G17+G16</f>
        <v>0</v>
      </c>
      <c r="H15" s="323">
        <f>H16+H17</f>
        <v>317000</v>
      </c>
      <c r="I15" s="590"/>
    </row>
    <row r="16" spans="1:9" ht="19.5" customHeight="1">
      <c r="A16" s="240" t="s">
        <v>114</v>
      </c>
      <c r="B16" s="325"/>
      <c r="C16" s="326"/>
      <c r="D16" s="327"/>
      <c r="E16" s="327"/>
      <c r="F16" s="327"/>
      <c r="G16" s="327"/>
      <c r="H16" s="328">
        <f>SUM(D16:G16)</f>
        <v>0</v>
      </c>
      <c r="I16" s="590"/>
    </row>
    <row r="17" spans="1:9" ht="19.5" customHeight="1">
      <c r="A17" s="240" t="s">
        <v>115</v>
      </c>
      <c r="B17" s="324" t="s">
        <v>461</v>
      </c>
      <c r="C17" s="326" t="s">
        <v>477</v>
      </c>
      <c r="D17" s="327">
        <v>0</v>
      </c>
      <c r="E17" s="278">
        <v>317000</v>
      </c>
      <c r="F17" s="278"/>
      <c r="G17" s="278"/>
      <c r="H17" s="320">
        <f>SUM(D17:G17)</f>
        <v>317000</v>
      </c>
      <c r="I17" s="590"/>
    </row>
    <row r="18" spans="1:9" s="276" customFormat="1" ht="19.5" customHeight="1" thickBot="1">
      <c r="A18" s="592" t="s">
        <v>441</v>
      </c>
      <c r="B18" s="593"/>
      <c r="C18" s="329"/>
      <c r="D18" s="330">
        <f>+D9+D10+D11+D13+D15</f>
        <v>0</v>
      </c>
      <c r="E18" s="330">
        <f>+E9+E10+E11+E13+E15</f>
        <v>1260000</v>
      </c>
      <c r="F18" s="330">
        <f>+F9+F10+F11+F13+F15</f>
        <v>0</v>
      </c>
      <c r="G18" s="330">
        <f>+G9+G10+G11+G13+G15</f>
        <v>0</v>
      </c>
      <c r="H18" s="331">
        <f>+H9+H10+H11+H13+H15</f>
        <v>1260000</v>
      </c>
      <c r="I18" s="590"/>
    </row>
  </sheetData>
  <sheetProtection/>
  <mergeCells count="12">
    <mergeCell ref="B6:B7"/>
    <mergeCell ref="C6:C7"/>
    <mergeCell ref="D6:D7"/>
    <mergeCell ref="C4:D4"/>
    <mergeCell ref="G5:H5"/>
    <mergeCell ref="G4:H4"/>
    <mergeCell ref="I10:I18"/>
    <mergeCell ref="A2:H2"/>
    <mergeCell ref="A18:B18"/>
    <mergeCell ref="H6:H7"/>
    <mergeCell ref="E6:G6"/>
    <mergeCell ref="A6:A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2016-03-04T19:58:57Z</cp:lastPrinted>
  <dcterms:created xsi:type="dcterms:W3CDTF">2014-10-28T13:28:45Z</dcterms:created>
  <dcterms:modified xsi:type="dcterms:W3CDTF">2016-03-04T19:59:06Z</dcterms:modified>
  <cp:category/>
  <cp:version/>
  <cp:contentType/>
  <cp:contentStatus/>
</cp:coreProperties>
</file>