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firstSheet="2" activeTab="6"/>
  </bookViews>
  <sheets>
    <sheet name="bevételek" sheetId="1" r:id="rId1"/>
    <sheet name="kiadások működés felhalmozás" sheetId="2" r:id="rId2"/>
    <sheet name="kiadások működés felhalmozás (2" sheetId="3" r:id="rId3"/>
    <sheet name="kiadások működés felhalmozás (3" sheetId="4" r:id="rId4"/>
    <sheet name="MÉRLEG" sheetId="5" r:id="rId5"/>
    <sheet name="MÉRLEG (2)" sheetId="6" r:id="rId6"/>
    <sheet name="MÉRLEG (3)" sheetId="7" r:id="rId7"/>
    <sheet name="létszám" sheetId="8" r:id="rId8"/>
    <sheet name="beruházások felújítások" sheetId="9" r:id="rId9"/>
    <sheet name="stabilitási 1" sheetId="10" r:id="rId10"/>
    <sheet name="stabilitási 2" sheetId="11" r:id="rId11"/>
  </sheet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2'!$A$57</definedName>
    <definedName name="_xlnm.Print_Area" localSheetId="8">'beruházások felújítások'!$A$1:$E$102</definedName>
    <definedName name="_xlnm.Print_Area" localSheetId="0">'bevételek'!$A$1:$F$97</definedName>
    <definedName name="_xlnm.Print_Area" localSheetId="1">'kiadások működés felhalmozás'!$A$1:$F$123</definedName>
    <definedName name="_xlnm.Print_Area" localSheetId="2">'kiadások működés felhalmozás (2'!$A$1:$F$124</definedName>
    <definedName name="_xlnm.Print_Area" localSheetId="3">'kiadások működés felhalmozás (3'!$A$1:$F$123</definedName>
    <definedName name="_xlnm.Print_Area" localSheetId="7">'létszám'!$A$1:$D$34</definedName>
    <definedName name="_xlnm.Print_Area" localSheetId="4">'MÉRLEG'!$A$1:$E$158</definedName>
    <definedName name="_xlnm.Print_Area" localSheetId="5">'MÉRLEG (2)'!$A$1:$E$158</definedName>
    <definedName name="_xlnm.Print_Area" localSheetId="6">'MÉRLEG (3)'!$A$1:$E$158</definedName>
    <definedName name="_xlnm.Print_Area" localSheetId="9">'stabilitási 1'!$A$1:$J$49</definedName>
    <definedName name="_xlnm.Print_Area" localSheetId="10">'stabilitási 2'!$A$1:$I$68</definedName>
    <definedName name="pr232" localSheetId="4">'MÉRLEG'!#REF!</definedName>
    <definedName name="pr232" localSheetId="5">'MÉRLEG (2)'!$A$16</definedName>
    <definedName name="pr232" localSheetId="6">'MÉRLEG (3)'!$A$16</definedName>
    <definedName name="pr233" localSheetId="4">'MÉRLEG'!#REF!</definedName>
    <definedName name="pr233" localSheetId="5">'MÉRLEG (2)'!$A$17</definedName>
    <definedName name="pr233" localSheetId="6">'MÉRLEG (3)'!$A$17</definedName>
    <definedName name="pr234" localSheetId="4">'MÉRLEG'!#REF!</definedName>
    <definedName name="pr234" localSheetId="5">'MÉRLEG (2)'!$A$18</definedName>
    <definedName name="pr234" localSheetId="6">'MÉRLEG (3)'!$A$18</definedName>
    <definedName name="pr235" localSheetId="4">'MÉRLEG'!#REF!</definedName>
    <definedName name="pr235" localSheetId="5">'MÉRLEG (2)'!$A$19</definedName>
    <definedName name="pr235" localSheetId="6">'MÉRLEG (3)'!$A$19</definedName>
    <definedName name="pr236" localSheetId="4">'MÉRLEG'!#REF!</definedName>
    <definedName name="pr236" localSheetId="5">'MÉRLEG (2)'!$A$20</definedName>
    <definedName name="pr236" localSheetId="6">'MÉRLEG (3)'!$A$20</definedName>
    <definedName name="pr312" localSheetId="4">'MÉRLEG'!#REF!</definedName>
    <definedName name="pr312" localSheetId="5">'MÉRLEG (2)'!$A$7</definedName>
    <definedName name="pr312" localSheetId="6">'MÉRLEG (3)'!$A$7</definedName>
    <definedName name="pr313" localSheetId="4">'MÉRLEG'!#REF!</definedName>
    <definedName name="pr313" localSheetId="5">'MÉRLEG (2)'!$A$8</definedName>
    <definedName name="pr313" localSheetId="6">'MÉRLEG (3)'!$A$8</definedName>
    <definedName name="pr314" localSheetId="4">'MÉRLEG'!#REF!</definedName>
    <definedName name="pr314" localSheetId="5">'MÉRLEG (2)'!$A$9</definedName>
    <definedName name="pr314" localSheetId="6">'MÉRLEG (3)'!$A$9</definedName>
    <definedName name="pr315" localSheetId="4">'MÉRLEG'!#REF!</definedName>
    <definedName name="pr315" localSheetId="5">'MÉRLEG (2)'!$A$10</definedName>
    <definedName name="pr315" localSheetId="6">'MÉRLEG (3)'!$A$10</definedName>
  </definedNames>
  <calcPr fullCalcOnLoad="1"/>
</workbook>
</file>

<file path=xl/sharedStrings.xml><?xml version="1.0" encoding="utf-8"?>
<sst xmlns="http://schemas.openxmlformats.org/spreadsheetml/2006/main" count="2105" uniqueCount="563">
  <si>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</si>
  <si>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</si>
  <si>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</si>
  <si>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</si>
  <si>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</si>
  <si>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</si>
  <si>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</si>
  <si>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</si>
  <si>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</si>
  <si>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</si>
  <si>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</si>
  <si>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</si>
  <si>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</si>
  <si>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</si>
  <si>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</si>
  <si>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</si>
  <si>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ÖNKORMÁNYZATI ELŐIRÁNYZATOK</t>
  </si>
  <si>
    <t>MINDÖSSZESEN</t>
  </si>
  <si>
    <t>ÖNKORMÁNYZAT ÉS KÖLTSÉGVETÉSI SZERVEI ELŐIRÁNYZATA MINDÖSSZESEN</t>
  </si>
  <si>
    <t>ÖSSZESEN</t>
  </si>
  <si>
    <t>ÖSSZESEN: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</si>
  <si>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</si>
  <si>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</si>
  <si>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</si>
  <si>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</si>
  <si>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</si>
  <si>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</si>
  <si>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</si>
  <si>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</si>
  <si>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</si>
  <si>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</si>
  <si>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</si>
  <si>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</si>
  <si>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</si>
  <si>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</si>
  <si>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</si>
  <si>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</si>
  <si>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</si>
  <si>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</si>
  <si>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</si>
  <si>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</si>
  <si>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</si>
  <si>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</si>
  <si>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</si>
  <si>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</si>
  <si>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</si>
  <si>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</si>
  <si>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</si>
  <si>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</si>
  <si>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</si>
  <si>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</si>
  <si>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</si>
  <si>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</si>
  <si>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</si>
  <si>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</si>
  <si>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</si>
  <si>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</si>
  <si>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</si>
  <si>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</si>
  <si>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</si>
  <si>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</si>
  <si>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</si>
  <si>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</si>
  <si>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</si>
  <si>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</si>
  <si>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</si>
  <si>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</si>
  <si>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</si>
  <si>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</si>
  <si>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</si>
  <si>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</si>
  <si>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</si>
  <si>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</si>
  <si>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</si>
  <si>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</si>
  <si>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</si>
  <si>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</si>
  <si>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</si>
  <si>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</si>
  <si>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</si>
  <si>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</si>
  <si>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</si>
  <si>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</si>
  <si>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</si>
  <si>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</si>
  <si>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</si>
  <si>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</si>
  <si>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</si>
  <si>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</si>
  <si>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</si>
  <si>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</si>
  <si>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</si>
  <si>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</si>
  <si>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</si>
  <si>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</si>
  <si>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</si>
  <si>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</si>
  <si>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</si>
  <si>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</si>
  <si>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</si>
  <si>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</si>
  <si>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</si>
  <si>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</si>
  <si>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</si>
  <si>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</si>
  <si>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</si>
  <si>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</si>
  <si>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</si>
  <si>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</si>
  <si>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</si>
  <si>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</si>
  <si>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</si>
  <si>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</si>
  <si>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</si>
  <si>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</si>
  <si>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</si>
  <si>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</si>
  <si>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</si>
  <si>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</si>
  <si>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</si>
  <si>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</si>
  <si>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</si>
  <si>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</si>
  <si>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</si>
  <si>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</si>
  <si>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</si>
  <si>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</si>
  <si>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</si>
  <si>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</si>
  <si>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</si>
  <si>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</si>
  <si>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</si>
  <si>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</si>
  <si>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</si>
  <si>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</si>
  <si>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</si>
  <si>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</si>
  <si>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</si>
  <si>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</si>
  <si>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</si>
  <si>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</si>
  <si>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</si>
  <si>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</si>
  <si>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</si>
  <si>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</si>
  <si>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</si>
  <si>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</si>
  <si>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</si>
  <si>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</si>
  <si>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</si>
  <si>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</si>
  <si>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</si>
  <si>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</si>
  <si>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</si>
  <si>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</si>
  <si>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</si>
  <si>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</si>
  <si>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</si>
  <si>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</si>
  <si>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</si>
  <si>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</si>
  <si>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</si>
  <si>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</si>
  <si>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</si>
  <si>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</si>
  <si>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</si>
  <si>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</si>
  <si>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</si>
  <si>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</si>
  <si>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</si>
  <si>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</si>
  <si>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</si>
  <si>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</si>
  <si>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</si>
  <si>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</si>
  <si>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</si>
  <si>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</si>
  <si>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</si>
  <si>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</si>
  <si>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</si>
  <si>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</si>
  <si>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</si>
  <si>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</si>
  <si>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</si>
  <si>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</si>
  <si>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</si>
  <si>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</si>
  <si>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</si>
  <si>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</si>
  <si>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</si>
  <si>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</si>
  <si>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</si>
  <si>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</si>
  <si>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</si>
  <si>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</si>
  <si>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</si>
  <si>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</si>
  <si>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</si>
  <si>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</si>
  <si>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</si>
  <si>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</si>
  <si>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</si>
  <si>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</si>
  <si>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</si>
  <si>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</si>
  <si>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</si>
  <si>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</si>
  <si>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</si>
  <si>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</si>
  <si>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</si>
  <si>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</si>
  <si>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</si>
  <si>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</si>
  <si>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</si>
  <si>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</si>
  <si>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</si>
  <si>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</si>
  <si>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</si>
  <si>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</si>
  <si>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</si>
  <si>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</si>
  <si>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</si>
  <si>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</si>
  <si>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</si>
  <si>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</si>
  <si>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</si>
  <si>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</si>
  <si>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</si>
  <si>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</si>
  <si>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</si>
  <si>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</si>
  <si>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</si>
  <si>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</si>
  <si>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</si>
  <si>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</si>
  <si>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</si>
  <si>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</si>
  <si>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</si>
  <si>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</si>
  <si>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</si>
  <si>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</si>
  <si>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</si>
  <si>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</si>
  <si>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</si>
  <si>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</si>
  <si>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</si>
  <si>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</si>
  <si>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</si>
  <si>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</si>
  <si>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</si>
  <si>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</si>
  <si>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</si>
  <si>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</si>
  <si>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</si>
  <si>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</si>
  <si>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</si>
  <si>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</si>
  <si>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</si>
  <si>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</si>
  <si>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</si>
  <si>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</si>
  <si>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</si>
  <si>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</si>
  <si>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</si>
  <si>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</si>
  <si>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</si>
  <si>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</si>
  <si>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</si>
  <si>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</si>
  <si>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</si>
  <si>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</si>
  <si>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</si>
  <si>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</si>
  <si>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</si>
  <si>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</si>
  <si>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</si>
  <si>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</si>
  <si>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</si>
  <si>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</si>
  <si>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</si>
  <si>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</si>
  <si>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</si>
  <si>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</si>
  <si>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</si>
  <si>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</si>
  <si>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</si>
  <si>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</si>
  <si>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</si>
  <si>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</si>
  <si>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</si>
  <si>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</si>
  <si>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</si>
  <si>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</si>
  <si>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</si>
  <si>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</si>
  <si>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</si>
  <si>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</si>
  <si>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</si>
  <si>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</si>
  <si>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</si>
  <si>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</si>
  <si>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</si>
  <si>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</si>
  <si>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</si>
  <si>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</si>
  <si>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</si>
  <si>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</si>
  <si>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</si>
  <si>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</si>
  <si>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</si>
  <si>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</si>
  <si>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</si>
  <si>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</si>
  <si>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</si>
  <si>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</si>
  <si>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</si>
  <si>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</si>
  <si>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</si>
  <si>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</si>
  <si>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</si>
  <si>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</si>
  <si>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</si>
  <si>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</si>
  <si>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</si>
  <si>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</si>
  <si>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</si>
  <si>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</si>
  <si>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</si>
  <si>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</si>
  <si>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</si>
  <si>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</si>
  <si>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</si>
  <si>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</si>
  <si>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</si>
  <si>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</si>
  <si>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</si>
  <si>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</si>
  <si>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</si>
  <si>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</si>
  <si>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</si>
  <si>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</si>
  <si>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</si>
  <si>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</si>
  <si>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</si>
  <si>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</si>
  <si>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</si>
  <si>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</si>
  <si>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</si>
  <si>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</si>
  <si>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</si>
  <si>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</si>
  <si>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</si>
  <si>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</si>
  <si>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</si>
  <si>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</si>
  <si>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</si>
  <si>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</si>
  <si>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</si>
  <si>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</si>
  <si>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</si>
  <si>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</si>
  <si>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</si>
  <si>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</si>
  <si>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</si>
  <si>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</si>
  <si>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</si>
  <si>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</si>
  <si>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</si>
  <si>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</si>
  <si>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</si>
  <si>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</si>
  <si>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</si>
  <si>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</si>
  <si>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</si>
  <si>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</si>
  <si>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</si>
  <si>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</si>
  <si>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</si>
  <si>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</si>
  <si>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</si>
  <si>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</si>
  <si>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</si>
  <si>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</si>
  <si>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</si>
  <si>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</si>
  <si>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</si>
  <si>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</si>
  <si>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</si>
  <si>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</si>
  <si>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</si>
  <si>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</si>
  <si>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</si>
  <si>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</si>
  <si>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</si>
  <si>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</si>
  <si>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</si>
  <si>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</si>
  <si>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</si>
  <si>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</si>
  <si>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</si>
  <si>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</si>
  <si>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</si>
  <si>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</si>
  <si>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</si>
  <si>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</si>
  <si>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</si>
  <si>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</si>
  <si>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</si>
  <si>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</si>
  <si>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</si>
  <si>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</si>
  <si>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</si>
  <si>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</si>
  <si>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</si>
  <si>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</si>
  <si>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</si>
  <si>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</si>
  <si>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</si>
  <si>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</si>
  <si>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</si>
  <si>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</si>
  <si>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</si>
  <si>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</si>
  <si>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</si>
  <si>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</si>
  <si>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</si>
  <si>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</si>
  <si>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</si>
  <si>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</si>
  <si>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</si>
  <si>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</si>
  <si>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</si>
  <si>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</si>
  <si>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</si>
  <si>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</si>
  <si>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</si>
  <si>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</si>
  <si>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</si>
  <si>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</si>
  <si>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</si>
  <si>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</si>
  <si>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</si>
  <si>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</si>
  <si>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</si>
  <si>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</si>
  <si>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</si>
  <si>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</si>
  <si>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</si>
  <si>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</si>
  <si>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</si>
  <si>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</si>
  <si>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</si>
  <si>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</si>
  <si>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</si>
  <si>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</si>
  <si>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</si>
  <si>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</si>
  <si>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</si>
  <si>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</si>
  <si>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</si>
  <si>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</si>
  <si>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</si>
  <si>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</si>
  <si>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</si>
  <si>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</si>
  <si>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</si>
  <si>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</si>
  <si>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</si>
  <si>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</si>
  <si>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</si>
  <si>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</si>
  <si>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</si>
  <si>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</si>
  <si>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</si>
  <si>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</si>
  <si>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</si>
  <si>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</si>
  <si>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</si>
  <si>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</si>
  <si>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</si>
  <si>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</si>
  <si>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</si>
  <si>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</si>
  <si>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</si>
  <si>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</si>
  <si>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</si>
  <si>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</si>
  <si>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</si>
  <si>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</si>
  <si>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</si>
  <si>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</si>
  <si>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Előirányzatai</t>
  </si>
  <si>
    <t xml:space="preserve">Önkormányzat és Közös Hivatal </t>
  </si>
  <si>
    <t>Közös Hivatal</t>
  </si>
  <si>
    <t>KÖZÖS HIVATAL ELŐIRÁNYZAT</t>
  </si>
  <si>
    <t>Óvoda felújítás</t>
  </si>
  <si>
    <t>Költségvetési engedélyezett létszámkeret (álláshely) (fő) Közös Hivatal</t>
  </si>
  <si>
    <t>Járda tulajdonbavétel</t>
  </si>
  <si>
    <t>Egészségház burkolat javítás</t>
  </si>
  <si>
    <t>saját bevételek 2019.</t>
  </si>
  <si>
    <t>2019.</t>
  </si>
  <si>
    <t xml:space="preserve">Bevételek </t>
  </si>
  <si>
    <t xml:space="preserve">Kiadások </t>
  </si>
  <si>
    <t xml:space="preserve">Költségvetési mérleg közgazdasági tagolásban </t>
  </si>
  <si>
    <t>Tartalékok</t>
  </si>
  <si>
    <t xml:space="preserve">Beruházások és felújítások </t>
  </si>
  <si>
    <t xml:space="preserve">A helyi önkormányzat költségvetési mérlege közgazdasági tagolásban 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</si>
  <si>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</si>
  <si>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</si>
  <si>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>saját bevételek 2020.</t>
  </si>
  <si>
    <t>2020.</t>
  </si>
  <si>
    <t>Rendezési terv módosítás</t>
  </si>
  <si>
    <t>Településképi arculati kézikönyv</t>
  </si>
  <si>
    <t>Ingatlan, gyümölcsös telepítés zártkerti revitalizáció</t>
  </si>
  <si>
    <t>Könyvtár és Közösségi Ház tervezési díja</t>
  </si>
  <si>
    <t>Községháza felújítás</t>
  </si>
  <si>
    <t>Helytörténeti Múzeum szigetelés</t>
  </si>
  <si>
    <t>saját bevételek 2021.</t>
  </si>
  <si>
    <t>2021.</t>
  </si>
  <si>
    <t>Köztéri wifi (EFOP 152)</t>
  </si>
  <si>
    <t>Önkormányzat 2019. évi költségvetése</t>
  </si>
  <si>
    <t>Fogorvosi eszköz beszerzés</t>
  </si>
  <si>
    <t>B411</t>
  </si>
  <si>
    <t>B64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</si>
  <si>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</si>
  <si>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</si>
  <si>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B65</t>
  </si>
  <si>
    <t>Működési célú támogatások az Európai Uniónak</t>
  </si>
  <si>
    <t>K513</t>
  </si>
  <si>
    <t>K89</t>
  </si>
  <si>
    <t>Felhalmozási célú támogatások az Európai Uniónak</t>
  </si>
  <si>
    <t>2017. évi teljesítés       forint</t>
  </si>
  <si>
    <t>2018. évi várható teljesítés       forint</t>
  </si>
  <si>
    <t>Felhalmozási bevételek</t>
  </si>
  <si>
    <t>2017. évi teljesítés        Ft</t>
  </si>
  <si>
    <t>2019. évi eredeti előirányzat      forint</t>
  </si>
  <si>
    <t>saját bevételek 2022.</t>
  </si>
  <si>
    <t>2022.</t>
  </si>
  <si>
    <t>2019. évi módosított előirányzat      forint</t>
  </si>
  <si>
    <t>2019. évi módosított      forint</t>
  </si>
  <si>
    <t>Ingatlan vásárlás (Red Fox épület)</t>
  </si>
  <si>
    <t>Fogorvosi eszköz beszerzés, számítógépek</t>
  </si>
  <si>
    <t>Ingatlan vásárlás, Zártkerti Program 2020</t>
  </si>
  <si>
    <t>Magyar Falu Program, Óvodai udvari játékok</t>
  </si>
  <si>
    <t>Betlehemi jelenet LED meleg fehér fényű, függesztett kivitel</t>
  </si>
  <si>
    <t>Zártkerti Pr. motoros kasza és damilfej</t>
  </si>
  <si>
    <t>Motoros kaszák beszerzése (3db), közfoglalkoztatás</t>
  </si>
  <si>
    <t>Rendezvénysátor ponyva</t>
  </si>
  <si>
    <t>Bölcsődei Fejlesztési Program, eszközbeszerzés</t>
  </si>
  <si>
    <t>Magyar Falu Program, eszközbeszerzés</t>
  </si>
  <si>
    <t>Bölcsődei Fejlesztési Program, felújítás</t>
  </si>
  <si>
    <t>Zártkerti Program, útfelújítás 2020</t>
  </si>
  <si>
    <t>Munka Törvénykönyve vezetőkre vonatkozó rendelkezései alapján foglalkoztatott vezető</t>
  </si>
  <si>
    <t>1. melléklet az 1/2019 (III.13.) önkormányzati rendelethez</t>
  </si>
  <si>
    <t>4. melléklet az 1/2019 (III.13.) önkormányzati rendelethez</t>
  </si>
  <si>
    <t>3. melléklet az 1/2019 (III.13.) önkormányzati rendelethez</t>
  </si>
  <si>
    <t>5. melléklet az 1/2019 (III.13.) önkormányzati rendelethez</t>
  </si>
  <si>
    <t>6. melléklet az 1/2019 (III.13.) önkormányzati rendelethez</t>
  </si>
  <si>
    <t>1/1. melléklet az 1/2019 (III.13.) önkormányzati rendelethez</t>
  </si>
  <si>
    <t>1/2. melléklet az 1/2019 (III.13.) önkormányzati rendelethez</t>
  </si>
  <si>
    <t>2. melléklet az 1/2019 (III.13.) önkormányzati rendelethez</t>
  </si>
  <si>
    <t>2/1. melléklet az 1/2019 (III.13.) önkormányzati rendelethez</t>
  </si>
  <si>
    <t>2/2. melléklet az 1/2019 (III.13.)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</si>
</sst>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\ _F_t_-;\-* #,##0.0\ _F_t_-;_-* &quot;-&quot;??\ _F_t_-;_-@_-"/>
    <numFmt numFmtId="176" formatCode="_-* #,##0\ _F_t_-;\-* #,##0\ _F_t_-;_-* &quot;-&quot;??\ _F_t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>
      <alignment/>
      <protection/>
    </xf>
    <xf numFmtId="0" fontId="6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7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0" xfId="43" applyFont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7" fontId="11" fillId="37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4" fontId="1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3" fontId="65" fillId="0" borderId="10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0" fillId="0" borderId="10" xfId="0" applyBorder="1" applyAlignment="1">
      <alignment/>
    </xf>
    <xf numFmtId="3" fontId="6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6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4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1" fillId="0" borderId="0" xfId="43" applyFont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0" xfId="0" applyFont="1" applyAlignment="1">
      <alignment horizontal="lef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5.7109375" style="0" customWidth="1"/>
  </cols>
  <sheetData>
    <row r="1" spans="1:6" ht="27" customHeight="1">
      <c r="A1" s="133" t="s">
        <v>520</v>
      </c>
      <c r="B1" s="134"/>
      <c r="C1" s="134"/>
      <c r="D1" s="134"/>
      <c r="E1" s="134"/>
      <c r="F1" s="135"/>
    </row>
    <row r="2" spans="1:6" ht="23.25" customHeight="1">
      <c r="A2" s="136" t="s">
        <v>501</v>
      </c>
      <c r="B2" s="137"/>
      <c r="C2" s="137"/>
      <c r="D2" s="137"/>
      <c r="E2" s="137"/>
      <c r="F2" s="135"/>
    </row>
    <row r="3" ht="18">
      <c r="A3" s="45"/>
    </row>
    <row r="4" ht="14.25">
      <c r="D4" s="81" t="s">
        <v>553</v>
      </c>
    </row>
    <row r="5" spans="1:6" ht="39.75">
      <c r="A5" s="2" t="s">
        <v>32</v>
      </c>
      <c r="B5" s="3" t="s">
        <v>21</v>
      </c>
      <c r="C5" s="59" t="s">
        <v>468</v>
      </c>
      <c r="D5" s="59" t="s">
        <v>469</v>
      </c>
      <c r="E5" s="59" t="s">
        <v>470</v>
      </c>
      <c r="F5" s="77" t="s">
        <v>19</v>
      </c>
    </row>
    <row r="6" spans="1:6" ht="15" customHeight="1">
      <c r="A6" s="30" t="s">
        <v>210</v>
      </c>
      <c r="B6" s="6" t="s">
        <v>211</v>
      </c>
      <c r="C6" s="91">
        <v>56561337</v>
      </c>
      <c r="D6" s="91"/>
      <c r="E6" s="91">
        <v>54731000</v>
      </c>
      <c r="F6" s="91">
        <f>SUM(C6:E6)</f>
        <v>111292337</v>
      </c>
    </row>
    <row r="7" spans="1:6" ht="15" customHeight="1">
      <c r="A7" s="5" t="s">
        <v>212</v>
      </c>
      <c r="B7" s="6" t="s">
        <v>213</v>
      </c>
      <c r="C7" s="91">
        <v>72094541</v>
      </c>
      <c r="D7" s="91"/>
      <c r="E7" s="91"/>
      <c r="F7" s="91">
        <f aca="true" t="shared" si="0" ref="F7:F72">SUM(C7:E7)</f>
        <v>72094541</v>
      </c>
    </row>
    <row r="8" spans="1:6" ht="15" customHeight="1">
      <c r="A8" s="5" t="s">
        <v>214</v>
      </c>
      <c r="B8" s="6" t="s">
        <v>215</v>
      </c>
      <c r="C8" s="91">
        <v>47077478</v>
      </c>
      <c r="D8" s="91"/>
      <c r="E8" s="91"/>
      <c r="F8" s="91">
        <f t="shared" si="0"/>
        <v>47077478</v>
      </c>
    </row>
    <row r="9" spans="1:6" ht="15" customHeight="1">
      <c r="A9" s="5" t="s">
        <v>216</v>
      </c>
      <c r="B9" s="6" t="s">
        <v>217</v>
      </c>
      <c r="C9" s="91">
        <v>2287932</v>
      </c>
      <c r="D9" s="91"/>
      <c r="E9" s="91"/>
      <c r="F9" s="91">
        <f t="shared" si="0"/>
        <v>2287932</v>
      </c>
    </row>
    <row r="10" spans="1:6" ht="15" customHeight="1">
      <c r="A10" s="5" t="s">
        <v>218</v>
      </c>
      <c r="B10" s="6" t="s">
        <v>219</v>
      </c>
      <c r="C10" s="91">
        <v>11762180</v>
      </c>
      <c r="D10" s="91"/>
      <c r="E10" s="91"/>
      <c r="F10" s="91">
        <f t="shared" si="0"/>
        <v>11762180</v>
      </c>
    </row>
    <row r="11" spans="1:6" ht="15" customHeight="1">
      <c r="A11" s="5" t="s">
        <v>220</v>
      </c>
      <c r="B11" s="6" t="s">
        <v>221</v>
      </c>
      <c r="C11" s="91">
        <v>1332008</v>
      </c>
      <c r="D11" s="91"/>
      <c r="E11" s="91"/>
      <c r="F11" s="91">
        <f t="shared" si="0"/>
        <v>1332008</v>
      </c>
    </row>
    <row r="12" spans="1:6" ht="15" customHeight="1">
      <c r="A12" s="7" t="s">
        <v>417</v>
      </c>
      <c r="B12" s="8" t="s">
        <v>222</v>
      </c>
      <c r="C12" s="92">
        <f>SUM(C6:C11)</f>
        <v>191115476</v>
      </c>
      <c r="D12" s="92">
        <f>SUM(D6:D11)</f>
        <v>0</v>
      </c>
      <c r="E12" s="92">
        <f>SUM(E6:E11)</f>
        <v>54731000</v>
      </c>
      <c r="F12" s="92">
        <f t="shared" si="0"/>
        <v>245846476</v>
      </c>
    </row>
    <row r="13" spans="1:6" ht="15" customHeight="1">
      <c r="A13" s="5" t="s">
        <v>223</v>
      </c>
      <c r="B13" s="6" t="s">
        <v>224</v>
      </c>
      <c r="C13" s="91"/>
      <c r="D13" s="91"/>
      <c r="E13" s="91"/>
      <c r="F13" s="91">
        <f t="shared" si="0"/>
        <v>0</v>
      </c>
    </row>
    <row r="14" spans="1:6" ht="15" customHeight="1">
      <c r="A14" s="5" t="s">
        <v>225</v>
      </c>
      <c r="B14" s="6" t="s">
        <v>226</v>
      </c>
      <c r="C14" s="91"/>
      <c r="D14" s="91"/>
      <c r="E14" s="91"/>
      <c r="F14" s="91">
        <f t="shared" si="0"/>
        <v>0</v>
      </c>
    </row>
    <row r="15" spans="1:6" ht="15" customHeight="1">
      <c r="A15" s="5" t="s">
        <v>380</v>
      </c>
      <c r="B15" s="6" t="s">
        <v>227</v>
      </c>
      <c r="C15" s="91"/>
      <c r="D15" s="91"/>
      <c r="E15" s="91"/>
      <c r="F15" s="91">
        <f t="shared" si="0"/>
        <v>0</v>
      </c>
    </row>
    <row r="16" spans="1:6" ht="15" customHeight="1">
      <c r="A16" s="5" t="s">
        <v>381</v>
      </c>
      <c r="B16" s="6" t="s">
        <v>228</v>
      </c>
      <c r="C16" s="91"/>
      <c r="D16" s="91"/>
      <c r="E16" s="91"/>
      <c r="F16" s="91">
        <f t="shared" si="0"/>
        <v>0</v>
      </c>
    </row>
    <row r="17" spans="1:6" ht="15" customHeight="1">
      <c r="A17" s="5" t="s">
        <v>382</v>
      </c>
      <c r="B17" s="6" t="s">
        <v>229</v>
      </c>
      <c r="C17" s="91">
        <v>36015479</v>
      </c>
      <c r="D17" s="91"/>
      <c r="E17" s="91">
        <f>14725910+9560000+8020749</f>
        <v>32306659</v>
      </c>
      <c r="F17" s="91">
        <f t="shared" si="0"/>
        <v>68322138</v>
      </c>
    </row>
    <row r="18" spans="1:6" ht="15" customHeight="1">
      <c r="A18" s="38" t="s">
        <v>418</v>
      </c>
      <c r="B18" s="47" t="s">
        <v>230</v>
      </c>
      <c r="C18" s="92">
        <f>SUM(C12+C13+C14+C15+C16+C17)</f>
        <v>227130955</v>
      </c>
      <c r="D18" s="92">
        <f>SUM(D12+D13+D14+D15+D16+D17)</f>
        <v>0</v>
      </c>
      <c r="E18" s="92">
        <f>SUM(E12+E13+E14+E15+E16+E17)</f>
        <v>87037659</v>
      </c>
      <c r="F18" s="92">
        <f>SUM(F12+F13+F14+F15+F16+F17)</f>
        <v>314168614</v>
      </c>
    </row>
    <row r="19" spans="1:6" ht="15" customHeight="1">
      <c r="A19" s="5" t="s">
        <v>231</v>
      </c>
      <c r="B19" s="6" t="s">
        <v>232</v>
      </c>
      <c r="C19" s="91">
        <v>30924140</v>
      </c>
      <c r="D19" s="91"/>
      <c r="E19" s="91"/>
      <c r="F19" s="91">
        <f t="shared" si="0"/>
        <v>30924140</v>
      </c>
    </row>
    <row r="20" spans="1:6" ht="23.25" customHeight="1">
      <c r="A20" s="5" t="s">
        <v>233</v>
      </c>
      <c r="B20" s="6" t="s">
        <v>234</v>
      </c>
      <c r="C20" s="91"/>
      <c r="D20" s="91"/>
      <c r="E20" s="91"/>
      <c r="F20" s="91">
        <f t="shared" si="0"/>
        <v>0</v>
      </c>
    </row>
    <row r="21" spans="1:6" ht="26.25">
      <c r="A21" s="5" t="s">
        <v>383</v>
      </c>
      <c r="B21" s="6" t="s">
        <v>235</v>
      </c>
      <c r="C21" s="91"/>
      <c r="D21" s="91"/>
      <c r="E21" s="91"/>
      <c r="F21" s="91">
        <f t="shared" si="0"/>
        <v>0</v>
      </c>
    </row>
    <row r="22" spans="1:6" ht="26.25">
      <c r="A22" s="5" t="s">
        <v>384</v>
      </c>
      <c r="B22" s="6" t="s">
        <v>236</v>
      </c>
      <c r="C22" s="91"/>
      <c r="D22" s="91"/>
      <c r="E22" s="91"/>
      <c r="F22" s="91">
        <f t="shared" si="0"/>
        <v>0</v>
      </c>
    </row>
    <row r="23" spans="1:6" ht="15" customHeight="1">
      <c r="A23" s="5" t="s">
        <v>385</v>
      </c>
      <c r="B23" s="6" t="s">
        <v>237</v>
      </c>
      <c r="C23" s="91">
        <v>36266751</v>
      </c>
      <c r="D23" s="91"/>
      <c r="E23" s="91"/>
      <c r="F23" s="91">
        <f t="shared" si="0"/>
        <v>36266751</v>
      </c>
    </row>
    <row r="24" spans="1:6" ht="15" customHeight="1">
      <c r="A24" s="38" t="s">
        <v>419</v>
      </c>
      <c r="B24" s="47" t="s">
        <v>238</v>
      </c>
      <c r="C24" s="92">
        <f>SUM(C19:C23)</f>
        <v>67190891</v>
      </c>
      <c r="D24" s="92">
        <f>SUM(D19:D23)</f>
        <v>0</v>
      </c>
      <c r="E24" s="92">
        <f>SUM(E19:E23)</f>
        <v>0</v>
      </c>
      <c r="F24" s="92">
        <f t="shared" si="0"/>
        <v>67190891</v>
      </c>
    </row>
    <row r="25" spans="1:6" ht="15" customHeight="1">
      <c r="A25" s="5" t="s">
        <v>386</v>
      </c>
      <c r="B25" s="6" t="s">
        <v>239</v>
      </c>
      <c r="C25" s="91">
        <v>20000</v>
      </c>
      <c r="D25" s="91"/>
      <c r="E25" s="91"/>
      <c r="F25" s="91">
        <f t="shared" si="0"/>
        <v>20000</v>
      </c>
    </row>
    <row r="26" spans="1:6" ht="15" customHeight="1">
      <c r="A26" s="5" t="s">
        <v>387</v>
      </c>
      <c r="B26" s="6" t="s">
        <v>240</v>
      </c>
      <c r="C26" s="91"/>
      <c r="D26" s="91"/>
      <c r="E26" s="91"/>
      <c r="F26" s="91">
        <f t="shared" si="0"/>
        <v>0</v>
      </c>
    </row>
    <row r="27" spans="1:6" ht="15" customHeight="1">
      <c r="A27" s="7" t="s">
        <v>420</v>
      </c>
      <c r="B27" s="8" t="s">
        <v>241</v>
      </c>
      <c r="C27" s="91">
        <f>SUM(C25:C26)</f>
        <v>20000</v>
      </c>
      <c r="D27" s="91"/>
      <c r="E27" s="91"/>
      <c r="F27" s="91">
        <f t="shared" si="0"/>
        <v>20000</v>
      </c>
    </row>
    <row r="28" spans="1:6" ht="15" customHeight="1">
      <c r="A28" s="5" t="s">
        <v>388</v>
      </c>
      <c r="B28" s="6" t="s">
        <v>242</v>
      </c>
      <c r="C28" s="91"/>
      <c r="D28" s="91"/>
      <c r="E28" s="91"/>
      <c r="F28" s="91">
        <f t="shared" si="0"/>
        <v>0</v>
      </c>
    </row>
    <row r="29" spans="1:6" ht="15" customHeight="1">
      <c r="A29" s="5" t="s">
        <v>389</v>
      </c>
      <c r="B29" s="6" t="s">
        <v>243</v>
      </c>
      <c r="C29" s="91"/>
      <c r="D29" s="91"/>
      <c r="E29" s="91"/>
      <c r="F29" s="91">
        <f t="shared" si="0"/>
        <v>0</v>
      </c>
    </row>
    <row r="30" spans="1:6" ht="15" customHeight="1">
      <c r="A30" s="5" t="s">
        <v>390</v>
      </c>
      <c r="B30" s="6" t="s">
        <v>244</v>
      </c>
      <c r="C30" s="91">
        <v>10300000</v>
      </c>
      <c r="D30" s="91"/>
      <c r="E30" s="91"/>
      <c r="F30" s="91">
        <f t="shared" si="0"/>
        <v>10300000</v>
      </c>
    </row>
    <row r="31" spans="1:6" ht="15" customHeight="1">
      <c r="A31" s="5" t="s">
        <v>391</v>
      </c>
      <c r="B31" s="6" t="s">
        <v>245</v>
      </c>
      <c r="C31" s="91">
        <v>15000000</v>
      </c>
      <c r="D31" s="91"/>
      <c r="E31" s="91"/>
      <c r="F31" s="91">
        <f t="shared" si="0"/>
        <v>15000000</v>
      </c>
    </row>
    <row r="32" spans="1:6" ht="15" customHeight="1">
      <c r="A32" s="5" t="s">
        <v>392</v>
      </c>
      <c r="B32" s="6" t="s">
        <v>246</v>
      </c>
      <c r="C32" s="91"/>
      <c r="D32" s="91"/>
      <c r="E32" s="91"/>
      <c r="F32" s="91">
        <f t="shared" si="0"/>
        <v>0</v>
      </c>
    </row>
    <row r="33" spans="1:6" ht="15" customHeight="1">
      <c r="A33" s="5" t="s">
        <v>247</v>
      </c>
      <c r="B33" s="6" t="s">
        <v>248</v>
      </c>
      <c r="C33" s="91"/>
      <c r="D33" s="91"/>
      <c r="E33" s="91"/>
      <c r="F33" s="91">
        <f t="shared" si="0"/>
        <v>0</v>
      </c>
    </row>
    <row r="34" spans="1:6" ht="15" customHeight="1">
      <c r="A34" s="5" t="s">
        <v>393</v>
      </c>
      <c r="B34" s="6" t="s">
        <v>249</v>
      </c>
      <c r="C34" s="91">
        <v>4000000</v>
      </c>
      <c r="D34" s="91"/>
      <c r="E34" s="91"/>
      <c r="F34" s="91">
        <f t="shared" si="0"/>
        <v>4000000</v>
      </c>
    </row>
    <row r="35" spans="1:6" ht="15" customHeight="1">
      <c r="A35" s="5" t="s">
        <v>394</v>
      </c>
      <c r="B35" s="6" t="s">
        <v>250</v>
      </c>
      <c r="C35" s="91">
        <v>300000</v>
      </c>
      <c r="D35" s="91"/>
      <c r="E35" s="91"/>
      <c r="F35" s="91">
        <f t="shared" si="0"/>
        <v>300000</v>
      </c>
    </row>
    <row r="36" spans="1:6" ht="15" customHeight="1">
      <c r="A36" s="7" t="s">
        <v>421</v>
      </c>
      <c r="B36" s="8" t="s">
        <v>251</v>
      </c>
      <c r="C36" s="92">
        <f>SUM(C31:C35)</f>
        <v>19300000</v>
      </c>
      <c r="D36" s="92">
        <f>SUM(D31:D35)</f>
        <v>0</v>
      </c>
      <c r="E36" s="92">
        <f>SUM(E31:E35)</f>
        <v>0</v>
      </c>
      <c r="F36" s="92">
        <f>SUM(F31:F35)</f>
        <v>19300000</v>
      </c>
    </row>
    <row r="37" spans="1:6" ht="15" customHeight="1">
      <c r="A37" s="5" t="s">
        <v>395</v>
      </c>
      <c r="B37" s="6" t="s">
        <v>252</v>
      </c>
      <c r="C37" s="91">
        <v>650000</v>
      </c>
      <c r="D37" s="91"/>
      <c r="E37" s="91"/>
      <c r="F37" s="91">
        <f t="shared" si="0"/>
        <v>650000</v>
      </c>
    </row>
    <row r="38" spans="1:6" ht="15" customHeight="1">
      <c r="A38" s="38" t="s">
        <v>422</v>
      </c>
      <c r="B38" s="47" t="s">
        <v>253</v>
      </c>
      <c r="C38" s="92">
        <f>SUM(C27+C30+C36+C37)</f>
        <v>30270000</v>
      </c>
      <c r="D38" s="92">
        <f>SUM(D27+D30+D36+D37)</f>
        <v>0</v>
      </c>
      <c r="E38" s="92">
        <f>SUM(E27+E30+E36+E37)</f>
        <v>0</v>
      </c>
      <c r="F38" s="92">
        <f t="shared" si="0"/>
        <v>30270000</v>
      </c>
    </row>
    <row r="39" spans="1:6" ht="15" customHeight="1">
      <c r="A39" s="13" t="s">
        <v>254</v>
      </c>
      <c r="B39" s="6" t="s">
        <v>255</v>
      </c>
      <c r="C39" s="91"/>
      <c r="D39" s="91"/>
      <c r="E39" s="91"/>
      <c r="F39" s="91">
        <f t="shared" si="0"/>
        <v>0</v>
      </c>
    </row>
    <row r="40" spans="1:6" ht="15" customHeight="1">
      <c r="A40" s="13" t="s">
        <v>396</v>
      </c>
      <c r="B40" s="6" t="s">
        <v>256</v>
      </c>
      <c r="C40" s="91">
        <v>7500000</v>
      </c>
      <c r="D40" s="91"/>
      <c r="E40" s="91"/>
      <c r="F40" s="91">
        <f t="shared" si="0"/>
        <v>7500000</v>
      </c>
    </row>
    <row r="41" spans="1:6" ht="15" customHeight="1">
      <c r="A41" s="13" t="s">
        <v>397</v>
      </c>
      <c r="B41" s="6" t="s">
        <v>257</v>
      </c>
      <c r="C41" s="91">
        <v>600000</v>
      </c>
      <c r="D41" s="91"/>
      <c r="E41" s="91"/>
      <c r="F41" s="91">
        <f t="shared" si="0"/>
        <v>600000</v>
      </c>
    </row>
    <row r="42" spans="1:6" ht="15" customHeight="1">
      <c r="A42" s="13" t="s">
        <v>398</v>
      </c>
      <c r="B42" s="6" t="s">
        <v>258</v>
      </c>
      <c r="C42" s="91">
        <v>12896278</v>
      </c>
      <c r="D42" s="91"/>
      <c r="E42" s="91"/>
      <c r="F42" s="91">
        <f t="shared" si="0"/>
        <v>12896278</v>
      </c>
    </row>
    <row r="43" spans="1:6" ht="15" customHeight="1">
      <c r="A43" s="13" t="s">
        <v>259</v>
      </c>
      <c r="B43" s="6" t="s">
        <v>260</v>
      </c>
      <c r="C43" s="91"/>
      <c r="D43" s="91"/>
      <c r="E43" s="91"/>
      <c r="F43" s="91">
        <f t="shared" si="0"/>
        <v>0</v>
      </c>
    </row>
    <row r="44" spans="1:6" ht="15" customHeight="1">
      <c r="A44" s="13" t="s">
        <v>261</v>
      </c>
      <c r="B44" s="6" t="s">
        <v>262</v>
      </c>
      <c r="C44" s="91">
        <v>250000</v>
      </c>
      <c r="D44" s="91"/>
      <c r="E44" s="91"/>
      <c r="F44" s="91">
        <f t="shared" si="0"/>
        <v>250000</v>
      </c>
    </row>
    <row r="45" spans="1:6" ht="15" customHeight="1">
      <c r="A45" s="13" t="s">
        <v>263</v>
      </c>
      <c r="B45" s="6" t="s">
        <v>264</v>
      </c>
      <c r="C45" s="91"/>
      <c r="D45" s="91"/>
      <c r="E45" s="91"/>
      <c r="F45" s="91">
        <f t="shared" si="0"/>
        <v>0</v>
      </c>
    </row>
    <row r="46" spans="1:6" ht="15" customHeight="1">
      <c r="A46" s="13" t="s">
        <v>399</v>
      </c>
      <c r="B46" s="6" t="s">
        <v>265</v>
      </c>
      <c r="C46" s="91"/>
      <c r="D46" s="91"/>
      <c r="E46" s="91">
        <v>1</v>
      </c>
      <c r="F46" s="91">
        <f t="shared" si="0"/>
        <v>1</v>
      </c>
    </row>
    <row r="47" spans="1:6" ht="15" customHeight="1">
      <c r="A47" s="13" t="s">
        <v>400</v>
      </c>
      <c r="B47" s="6" t="s">
        <v>266</v>
      </c>
      <c r="C47" s="91"/>
      <c r="D47" s="91"/>
      <c r="E47" s="91"/>
      <c r="F47" s="91">
        <f t="shared" si="0"/>
        <v>0</v>
      </c>
    </row>
    <row r="48" spans="1:6" ht="15" customHeight="1">
      <c r="A48" s="13" t="s">
        <v>401</v>
      </c>
      <c r="B48" s="6" t="s">
        <v>522</v>
      </c>
      <c r="C48" s="91">
        <v>2000000</v>
      </c>
      <c r="D48" s="91"/>
      <c r="E48" s="91">
        <v>1414</v>
      </c>
      <c r="F48" s="91">
        <f t="shared" si="0"/>
        <v>2001414</v>
      </c>
    </row>
    <row r="49" spans="1:6" ht="15" customHeight="1">
      <c r="A49" s="46" t="s">
        <v>423</v>
      </c>
      <c r="B49" s="47" t="s">
        <v>268</v>
      </c>
      <c r="C49" s="92">
        <f>SUM(C39:C48)</f>
        <v>23246278</v>
      </c>
      <c r="D49" s="92">
        <f>SUM(D39:D48)</f>
        <v>0</v>
      </c>
      <c r="E49" s="92">
        <f>SUM(E39:E48)</f>
        <v>1415</v>
      </c>
      <c r="F49" s="92">
        <f t="shared" si="0"/>
        <v>23247693</v>
      </c>
    </row>
    <row r="50" spans="1:6" ht="15" customHeight="1">
      <c r="A50" s="13" t="s">
        <v>402</v>
      </c>
      <c r="B50" s="6" t="s">
        <v>269</v>
      </c>
      <c r="C50" s="91"/>
      <c r="D50" s="91"/>
      <c r="E50" s="91"/>
      <c r="F50" s="91">
        <f t="shared" si="0"/>
        <v>0</v>
      </c>
    </row>
    <row r="51" spans="1:6" ht="15" customHeight="1">
      <c r="A51" s="13" t="s">
        <v>403</v>
      </c>
      <c r="B51" s="6" t="s">
        <v>270</v>
      </c>
      <c r="C51" s="91"/>
      <c r="D51" s="91"/>
      <c r="E51" s="91"/>
      <c r="F51" s="91">
        <f t="shared" si="0"/>
        <v>0</v>
      </c>
    </row>
    <row r="52" spans="1:6" ht="15" customHeight="1">
      <c r="A52" s="13" t="s">
        <v>271</v>
      </c>
      <c r="B52" s="6" t="s">
        <v>272</v>
      </c>
      <c r="C52" s="91"/>
      <c r="D52" s="91"/>
      <c r="E52" s="91"/>
      <c r="F52" s="91">
        <f t="shared" si="0"/>
        <v>0</v>
      </c>
    </row>
    <row r="53" spans="1:6" ht="15" customHeight="1">
      <c r="A53" s="13" t="s">
        <v>404</v>
      </c>
      <c r="B53" s="6" t="s">
        <v>273</v>
      </c>
      <c r="C53" s="91"/>
      <c r="D53" s="91"/>
      <c r="E53" s="91"/>
      <c r="F53" s="91">
        <f t="shared" si="0"/>
        <v>0</v>
      </c>
    </row>
    <row r="54" spans="1:6" ht="15" customHeight="1">
      <c r="A54" s="13" t="s">
        <v>274</v>
      </c>
      <c r="B54" s="6" t="s">
        <v>275</v>
      </c>
      <c r="C54" s="91"/>
      <c r="D54" s="91"/>
      <c r="E54" s="91"/>
      <c r="F54" s="91">
        <f t="shared" si="0"/>
        <v>0</v>
      </c>
    </row>
    <row r="55" spans="1:6" ht="15" customHeight="1">
      <c r="A55" s="38" t="s">
        <v>424</v>
      </c>
      <c r="B55" s="47" t="s">
        <v>276</v>
      </c>
      <c r="C55" s="91">
        <f>SUM(C50:C54)</f>
        <v>0</v>
      </c>
      <c r="D55" s="91">
        <f>SUM(D50:D54)</f>
        <v>0</v>
      </c>
      <c r="E55" s="91">
        <f>SUM(E50:E54)</f>
        <v>0</v>
      </c>
      <c r="F55" s="91">
        <f t="shared" si="0"/>
        <v>0</v>
      </c>
    </row>
    <row r="56" spans="1:6" ht="15" customHeight="1">
      <c r="A56" s="13" t="s">
        <v>277</v>
      </c>
      <c r="B56" s="6" t="s">
        <v>278</v>
      </c>
      <c r="C56" s="91"/>
      <c r="D56" s="91"/>
      <c r="E56" s="91"/>
      <c r="F56" s="91">
        <f t="shared" si="0"/>
        <v>0</v>
      </c>
    </row>
    <row r="57" spans="1:6" ht="15" customHeight="1">
      <c r="A57" s="5" t="s">
        <v>524</v>
      </c>
      <c r="B57" s="6" t="s">
        <v>279</v>
      </c>
      <c r="C57" s="91"/>
      <c r="D57" s="91"/>
      <c r="E57" s="91"/>
      <c r="F57" s="91">
        <f t="shared" si="0"/>
        <v>0</v>
      </c>
    </row>
    <row r="58" spans="1:6" ht="14.25" customHeight="1">
      <c r="A58" s="5" t="s">
        <v>525</v>
      </c>
      <c r="B58" s="6" t="s">
        <v>280</v>
      </c>
      <c r="C58" s="91"/>
      <c r="D58" s="91"/>
      <c r="E58" s="91"/>
      <c r="F58" s="91">
        <f t="shared" si="0"/>
        <v>0</v>
      </c>
    </row>
    <row r="59" spans="1:6" ht="14.25" customHeight="1">
      <c r="A59" s="5" t="s">
        <v>405</v>
      </c>
      <c r="B59" s="6" t="s">
        <v>523</v>
      </c>
      <c r="C59" s="117">
        <v>50000</v>
      </c>
      <c r="D59" s="117"/>
      <c r="E59" s="117"/>
      <c r="F59" s="117">
        <f t="shared" si="0"/>
        <v>50000</v>
      </c>
    </row>
    <row r="60" spans="1:6" ht="14.25" customHeight="1">
      <c r="A60" s="13" t="s">
        <v>406</v>
      </c>
      <c r="B60" s="6" t="s">
        <v>526</v>
      </c>
      <c r="C60" s="117"/>
      <c r="D60" s="117"/>
      <c r="E60" s="117"/>
      <c r="F60" s="117">
        <f t="shared" si="0"/>
        <v>0</v>
      </c>
    </row>
    <row r="61" spans="1:6" ht="15" customHeight="1">
      <c r="A61" s="38" t="s">
        <v>425</v>
      </c>
      <c r="B61" s="47" t="s">
        <v>281</v>
      </c>
      <c r="C61" s="92">
        <f>SUM(C56:C60)</f>
        <v>50000</v>
      </c>
      <c r="D61" s="120">
        <f>SUM(D56:D60)</f>
        <v>0</v>
      </c>
      <c r="E61" s="120">
        <f>SUM(E56:E60)</f>
        <v>0</v>
      </c>
      <c r="F61" s="92">
        <f t="shared" si="0"/>
        <v>50000</v>
      </c>
    </row>
    <row r="62" spans="1:6" ht="26.25">
      <c r="A62" s="13" t="s">
        <v>282</v>
      </c>
      <c r="B62" s="6" t="s">
        <v>283</v>
      </c>
      <c r="C62" s="91"/>
      <c r="D62" s="91"/>
      <c r="E62" s="91"/>
      <c r="F62" s="91">
        <f t="shared" si="0"/>
        <v>0</v>
      </c>
    </row>
    <row r="63" spans="1:6" ht="26.25">
      <c r="A63" s="5" t="s">
        <v>407</v>
      </c>
      <c r="B63" s="6" t="s">
        <v>284</v>
      </c>
      <c r="C63" s="91"/>
      <c r="D63" s="91"/>
      <c r="E63" s="91"/>
      <c r="F63" s="91">
        <f t="shared" si="0"/>
        <v>0</v>
      </c>
    </row>
    <row r="64" spans="1:6" ht="15" customHeight="1">
      <c r="A64" s="13" t="s">
        <v>408</v>
      </c>
      <c r="B64" s="6" t="s">
        <v>285</v>
      </c>
      <c r="C64" s="91"/>
      <c r="D64" s="91"/>
      <c r="E64" s="91"/>
      <c r="F64" s="91">
        <f t="shared" si="0"/>
        <v>0</v>
      </c>
    </row>
    <row r="65" spans="1:6" ht="15" customHeight="1">
      <c r="A65" s="38" t="s">
        <v>427</v>
      </c>
      <c r="B65" s="47" t="s">
        <v>286</v>
      </c>
      <c r="C65" s="91">
        <f>SUM(C62:C64)</f>
        <v>0</v>
      </c>
      <c r="D65" s="91">
        <f>SUM(D62:D64)</f>
        <v>0</v>
      </c>
      <c r="E65" s="91">
        <f>SUM(E62:E64)</f>
        <v>0</v>
      </c>
      <c r="F65" s="91">
        <f t="shared" si="0"/>
        <v>0</v>
      </c>
    </row>
    <row r="66" spans="1:6" ht="15">
      <c r="A66" s="44" t="s">
        <v>426</v>
      </c>
      <c r="B66" s="34" t="s">
        <v>287</v>
      </c>
      <c r="C66" s="92">
        <f>SUM(C18+C24+C38+C49+C55+C61+C65)</f>
        <v>347888124</v>
      </c>
      <c r="D66" s="92">
        <f>SUM(D18+D24+D38+D49+D55+D61+D65)</f>
        <v>0</v>
      </c>
      <c r="E66" s="92">
        <f>SUM(E18+E24+E38+E49+E55+E61+E65)</f>
        <v>87039074</v>
      </c>
      <c r="F66" s="92">
        <f>SUM(F18+F24+F38+F49+F55+F61+F65)</f>
        <v>434927198</v>
      </c>
    </row>
    <row r="67" spans="1:6" ht="15">
      <c r="A67" s="61" t="s">
        <v>476</v>
      </c>
      <c r="B67" s="60"/>
      <c r="C67" s="91"/>
      <c r="D67" s="91"/>
      <c r="E67" s="91"/>
      <c r="F67" s="91">
        <f t="shared" si="0"/>
        <v>0</v>
      </c>
    </row>
    <row r="68" spans="1:6" ht="15">
      <c r="A68" s="61" t="s">
        <v>477</v>
      </c>
      <c r="B68" s="60"/>
      <c r="C68" s="91"/>
      <c r="D68" s="91"/>
      <c r="E68" s="91"/>
      <c r="F68" s="91">
        <f t="shared" si="0"/>
        <v>0</v>
      </c>
    </row>
    <row r="69" spans="1:6" ht="14.25">
      <c r="A69" s="36" t="s">
        <v>409</v>
      </c>
      <c r="B69" s="5" t="s">
        <v>288</v>
      </c>
      <c r="C69" s="91"/>
      <c r="D69" s="91"/>
      <c r="E69" s="91"/>
      <c r="F69" s="91">
        <f t="shared" si="0"/>
        <v>0</v>
      </c>
    </row>
    <row r="70" spans="1:6" ht="14.25">
      <c r="A70" s="13" t="s">
        <v>289</v>
      </c>
      <c r="B70" s="5" t="s">
        <v>290</v>
      </c>
      <c r="C70" s="91"/>
      <c r="D70" s="91"/>
      <c r="E70" s="91"/>
      <c r="F70" s="91">
        <f t="shared" si="0"/>
        <v>0</v>
      </c>
    </row>
    <row r="71" spans="1:6" ht="14.25">
      <c r="A71" s="36" t="s">
        <v>410</v>
      </c>
      <c r="B71" s="5" t="s">
        <v>291</v>
      </c>
      <c r="C71" s="91"/>
      <c r="D71" s="91"/>
      <c r="E71" s="91"/>
      <c r="F71" s="91">
        <f t="shared" si="0"/>
        <v>0</v>
      </c>
    </row>
    <row r="72" spans="1:6" ht="14.25">
      <c r="A72" s="15" t="s">
        <v>428</v>
      </c>
      <c r="B72" s="7" t="s">
        <v>292</v>
      </c>
      <c r="C72" s="91">
        <f>SUM(C69:C71)</f>
        <v>0</v>
      </c>
      <c r="D72" s="91">
        <f>SUM(D69:D71)</f>
        <v>0</v>
      </c>
      <c r="E72" s="91">
        <f>SUM(E69:E71)</f>
        <v>0</v>
      </c>
      <c r="F72" s="91">
        <f t="shared" si="0"/>
        <v>0</v>
      </c>
    </row>
    <row r="73" spans="1:6" ht="14.25">
      <c r="A73" s="13" t="s">
        <v>411</v>
      </c>
      <c r="B73" s="5" t="s">
        <v>293</v>
      </c>
      <c r="C73" s="91"/>
      <c r="D73" s="91"/>
      <c r="E73" s="91"/>
      <c r="F73" s="91">
        <f aca="true" t="shared" si="1" ref="F73:F96">SUM(C73:E73)</f>
        <v>0</v>
      </c>
    </row>
    <row r="74" spans="1:6" ht="14.25">
      <c r="A74" s="36" t="s">
        <v>294</v>
      </c>
      <c r="B74" s="5" t="s">
        <v>295</v>
      </c>
      <c r="C74" s="91"/>
      <c r="D74" s="91"/>
      <c r="E74" s="91"/>
      <c r="F74" s="91">
        <f t="shared" si="1"/>
        <v>0</v>
      </c>
    </row>
    <row r="75" spans="1:6" ht="14.25">
      <c r="A75" s="13" t="s">
        <v>412</v>
      </c>
      <c r="B75" s="5" t="s">
        <v>296</v>
      </c>
      <c r="C75" s="91"/>
      <c r="D75" s="91"/>
      <c r="E75" s="91"/>
      <c r="F75" s="91">
        <f t="shared" si="1"/>
        <v>0</v>
      </c>
    </row>
    <row r="76" spans="1:6" ht="14.25">
      <c r="A76" s="36" t="s">
        <v>297</v>
      </c>
      <c r="B76" s="5" t="s">
        <v>298</v>
      </c>
      <c r="C76" s="91"/>
      <c r="D76" s="91"/>
      <c r="E76" s="91"/>
      <c r="F76" s="91">
        <f t="shared" si="1"/>
        <v>0</v>
      </c>
    </row>
    <row r="77" spans="1:6" ht="14.25">
      <c r="A77" s="14" t="s">
        <v>429</v>
      </c>
      <c r="B77" s="7" t="s">
        <v>299</v>
      </c>
      <c r="C77" s="91">
        <f>SUM(C73:C76)</f>
        <v>0</v>
      </c>
      <c r="D77" s="91">
        <f>SUM(D73:D76)</f>
        <v>0</v>
      </c>
      <c r="E77" s="91">
        <f>SUM(E73:E76)</f>
        <v>0</v>
      </c>
      <c r="F77" s="91">
        <f t="shared" si="1"/>
        <v>0</v>
      </c>
    </row>
    <row r="78" spans="1:6" ht="14.25">
      <c r="A78" s="5" t="s">
        <v>474</v>
      </c>
      <c r="B78" s="5" t="s">
        <v>300</v>
      </c>
      <c r="C78" s="91">
        <v>67506924</v>
      </c>
      <c r="D78" s="91"/>
      <c r="E78" s="91">
        <v>478600</v>
      </c>
      <c r="F78" s="91">
        <f t="shared" si="1"/>
        <v>67985524</v>
      </c>
    </row>
    <row r="79" spans="1:6" ht="14.25">
      <c r="A79" s="5" t="s">
        <v>475</v>
      </c>
      <c r="B79" s="5" t="s">
        <v>300</v>
      </c>
      <c r="C79" s="91"/>
      <c r="D79" s="91"/>
      <c r="E79" s="91"/>
      <c r="F79" s="91">
        <f t="shared" si="1"/>
        <v>0</v>
      </c>
    </row>
    <row r="80" spans="1:6" ht="14.25">
      <c r="A80" s="5" t="s">
        <v>472</v>
      </c>
      <c r="B80" s="5" t="s">
        <v>301</v>
      </c>
      <c r="C80" s="91"/>
      <c r="D80" s="91"/>
      <c r="E80" s="91"/>
      <c r="F80" s="91">
        <f t="shared" si="1"/>
        <v>0</v>
      </c>
    </row>
    <row r="81" spans="1:6" ht="14.25">
      <c r="A81" s="5" t="s">
        <v>473</v>
      </c>
      <c r="B81" s="5" t="s">
        <v>301</v>
      </c>
      <c r="C81" s="91"/>
      <c r="D81" s="91"/>
      <c r="E81" s="91"/>
      <c r="F81" s="91">
        <f t="shared" si="1"/>
        <v>0</v>
      </c>
    </row>
    <row r="82" spans="1:6" ht="14.25">
      <c r="A82" s="7" t="s">
        <v>430</v>
      </c>
      <c r="B82" s="7" t="s">
        <v>302</v>
      </c>
      <c r="C82" s="92">
        <f>SUM(C78:C81)</f>
        <v>67506924</v>
      </c>
      <c r="D82" s="92">
        <f>SUM(D78:D81)</f>
        <v>0</v>
      </c>
      <c r="E82" s="92">
        <f>SUM(E78:E81)</f>
        <v>478600</v>
      </c>
      <c r="F82" s="92">
        <f t="shared" si="1"/>
        <v>67985524</v>
      </c>
    </row>
    <row r="83" spans="1:6" ht="14.25">
      <c r="A83" s="36" t="s">
        <v>303</v>
      </c>
      <c r="B83" s="5" t="s">
        <v>304</v>
      </c>
      <c r="C83" s="91">
        <v>1682899</v>
      </c>
      <c r="D83" s="91"/>
      <c r="E83" s="91"/>
      <c r="F83" s="91">
        <f t="shared" si="1"/>
        <v>1682899</v>
      </c>
    </row>
    <row r="84" spans="1:6" ht="14.25">
      <c r="A84" s="36" t="s">
        <v>305</v>
      </c>
      <c r="B84" s="5" t="s">
        <v>306</v>
      </c>
      <c r="C84" s="91"/>
      <c r="D84" s="91"/>
      <c r="E84" s="91"/>
      <c r="F84" s="91">
        <f t="shared" si="1"/>
        <v>0</v>
      </c>
    </row>
    <row r="85" spans="1:6" ht="14.25">
      <c r="A85" s="36" t="s">
        <v>307</v>
      </c>
      <c r="B85" s="5" t="s">
        <v>308</v>
      </c>
      <c r="C85" s="91"/>
      <c r="D85" s="91"/>
      <c r="E85" s="91"/>
      <c r="F85" s="91">
        <f t="shared" si="1"/>
        <v>0</v>
      </c>
    </row>
    <row r="86" spans="1:6" ht="14.25">
      <c r="A86" s="36" t="s">
        <v>309</v>
      </c>
      <c r="B86" s="5" t="s">
        <v>310</v>
      </c>
      <c r="C86" s="91">
        <v>20000000</v>
      </c>
      <c r="D86" s="91"/>
      <c r="E86" s="91"/>
      <c r="F86" s="91">
        <f t="shared" si="1"/>
        <v>20000000</v>
      </c>
    </row>
    <row r="87" spans="1:6" ht="14.25">
      <c r="A87" s="13" t="s">
        <v>413</v>
      </c>
      <c r="B87" s="5" t="s">
        <v>311</v>
      </c>
      <c r="C87" s="91"/>
      <c r="D87" s="91"/>
      <c r="E87" s="91"/>
      <c r="F87" s="91">
        <f t="shared" si="1"/>
        <v>0</v>
      </c>
    </row>
    <row r="88" spans="1:6" ht="14.25">
      <c r="A88" s="15" t="s">
        <v>431</v>
      </c>
      <c r="B88" s="7" t="s">
        <v>312</v>
      </c>
      <c r="C88" s="92">
        <f>SUM(C83:C87)</f>
        <v>21682899</v>
      </c>
      <c r="D88" s="92">
        <f>SUM(D83:D87)</f>
        <v>0</v>
      </c>
      <c r="E88" s="92">
        <f>SUM(E83:E87)</f>
        <v>0</v>
      </c>
      <c r="F88" s="92">
        <f t="shared" si="1"/>
        <v>21682899</v>
      </c>
    </row>
    <row r="89" spans="1:6" ht="14.25">
      <c r="A89" s="13" t="s">
        <v>313</v>
      </c>
      <c r="B89" s="5" t="s">
        <v>314</v>
      </c>
      <c r="C89" s="91"/>
      <c r="D89" s="91"/>
      <c r="E89" s="91"/>
      <c r="F89" s="91">
        <f t="shared" si="1"/>
        <v>0</v>
      </c>
    </row>
    <row r="90" spans="1:6" ht="14.25">
      <c r="A90" s="13" t="s">
        <v>315</v>
      </c>
      <c r="B90" s="5" t="s">
        <v>316</v>
      </c>
      <c r="C90" s="91"/>
      <c r="D90" s="91"/>
      <c r="E90" s="91"/>
      <c r="F90" s="91">
        <f t="shared" si="1"/>
        <v>0</v>
      </c>
    </row>
    <row r="91" spans="1:6" ht="14.25">
      <c r="A91" s="36" t="s">
        <v>317</v>
      </c>
      <c r="B91" s="5" t="s">
        <v>318</v>
      </c>
      <c r="C91" s="91"/>
      <c r="D91" s="91"/>
      <c r="E91" s="91"/>
      <c r="F91" s="91">
        <f t="shared" si="1"/>
        <v>0</v>
      </c>
    </row>
    <row r="92" spans="1:6" ht="14.25">
      <c r="A92" s="36" t="s">
        <v>414</v>
      </c>
      <c r="B92" s="5" t="s">
        <v>319</v>
      </c>
      <c r="C92" s="91"/>
      <c r="D92" s="91"/>
      <c r="E92" s="91"/>
      <c r="F92" s="91">
        <f t="shared" si="1"/>
        <v>0</v>
      </c>
    </row>
    <row r="93" spans="1:6" ht="14.25">
      <c r="A93" s="14" t="s">
        <v>432</v>
      </c>
      <c r="B93" s="7" t="s">
        <v>320</v>
      </c>
      <c r="C93" s="91">
        <f>SUM(C89:C92)</f>
        <v>0</v>
      </c>
      <c r="D93" s="91">
        <f>SUM(D89:D92)</f>
        <v>0</v>
      </c>
      <c r="E93" s="91">
        <f>SUM(E89:E92)</f>
        <v>0</v>
      </c>
      <c r="F93" s="91">
        <f t="shared" si="1"/>
        <v>0</v>
      </c>
    </row>
    <row r="94" spans="1:6" ht="14.25">
      <c r="A94" s="15" t="s">
        <v>321</v>
      </c>
      <c r="B94" s="7" t="s">
        <v>322</v>
      </c>
      <c r="C94" s="91"/>
      <c r="D94" s="91"/>
      <c r="E94" s="91"/>
      <c r="F94" s="91">
        <f t="shared" si="1"/>
        <v>0</v>
      </c>
    </row>
    <row r="95" spans="1:6" ht="15">
      <c r="A95" s="39" t="s">
        <v>433</v>
      </c>
      <c r="B95" s="40" t="s">
        <v>323</v>
      </c>
      <c r="C95" s="92">
        <f>SUM(C72+C77+C82+C88+C93+C94)</f>
        <v>89189823</v>
      </c>
      <c r="D95" s="92">
        <f>SUM(D72+D77+D82+D88+D93+D94)</f>
        <v>0</v>
      </c>
      <c r="E95" s="92">
        <f>SUM(E72+E77+E82+E88+E93+E94)</f>
        <v>478600</v>
      </c>
      <c r="F95" s="92">
        <f t="shared" si="1"/>
        <v>89668423</v>
      </c>
    </row>
    <row r="96" spans="1:6" ht="15">
      <c r="A96" s="42" t="s">
        <v>416</v>
      </c>
      <c r="B96" s="43"/>
      <c r="C96" s="92">
        <f>SUM(C66+C95)</f>
        <v>437077947</v>
      </c>
      <c r="D96" s="92">
        <f>SUM(D66+D95)</f>
        <v>0</v>
      </c>
      <c r="E96" s="92">
        <f>SUM(E66+E95)</f>
        <v>87517674</v>
      </c>
      <c r="F96" s="92">
        <f t="shared" si="1"/>
        <v>524595621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">
      <selection activeCell="G4" sqref="G4:J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33" t="s">
        <v>520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46.5" customHeight="1">
      <c r="A2" s="136" t="s">
        <v>507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6.5" customHeight="1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10" ht="14.25">
      <c r="A4" s="4" t="s">
        <v>16</v>
      </c>
      <c r="G4" s="138" t="s">
        <v>556</v>
      </c>
      <c r="H4" s="138"/>
      <c r="I4" s="138"/>
      <c r="J4" s="138"/>
    </row>
    <row r="5" spans="1:10" ht="61.5" customHeight="1">
      <c r="A5" s="2" t="s">
        <v>32</v>
      </c>
      <c r="B5" s="3" t="s">
        <v>33</v>
      </c>
      <c r="C5" s="58" t="s">
        <v>483</v>
      </c>
      <c r="D5" s="58" t="s">
        <v>486</v>
      </c>
      <c r="E5" s="58" t="s">
        <v>487</v>
      </c>
      <c r="F5" s="58" t="s">
        <v>488</v>
      </c>
      <c r="G5" s="58" t="s">
        <v>2</v>
      </c>
      <c r="H5" s="58" t="s">
        <v>484</v>
      </c>
      <c r="I5" s="58" t="s">
        <v>485</v>
      </c>
      <c r="J5" s="58" t="s">
        <v>489</v>
      </c>
    </row>
    <row r="6" spans="1:10" ht="24">
      <c r="A6" s="41"/>
      <c r="B6" s="41"/>
      <c r="C6" s="41"/>
      <c r="D6" s="41"/>
      <c r="E6" s="41"/>
      <c r="F6" s="64" t="s">
        <v>3</v>
      </c>
      <c r="G6" s="63"/>
      <c r="H6" s="41"/>
      <c r="I6" s="41"/>
      <c r="J6" s="41"/>
    </row>
    <row r="7" spans="1:10" ht="14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4.2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4.2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4.25">
      <c r="A10" s="13" t="s">
        <v>135</v>
      </c>
      <c r="B10" s="6" t="s">
        <v>136</v>
      </c>
      <c r="C10" s="41"/>
      <c r="D10" s="41"/>
      <c r="E10" s="41"/>
      <c r="F10" s="41"/>
      <c r="G10" s="41"/>
      <c r="H10" s="41"/>
      <c r="I10" s="41"/>
      <c r="J10" s="41"/>
    </row>
    <row r="11" spans="1:10" ht="14.25">
      <c r="A11" s="13"/>
      <c r="B11" s="6"/>
      <c r="C11" s="41"/>
      <c r="D11" s="41"/>
      <c r="E11" s="41"/>
      <c r="F11" s="41"/>
      <c r="G11" s="41"/>
      <c r="H11" s="41"/>
      <c r="I11" s="41"/>
      <c r="J11" s="41"/>
    </row>
    <row r="12" spans="1:10" ht="14.25">
      <c r="A12" s="13"/>
      <c r="B12" s="6"/>
      <c r="C12" s="41"/>
      <c r="D12" s="41"/>
      <c r="E12" s="41"/>
      <c r="F12" s="41"/>
      <c r="G12" s="41"/>
      <c r="H12" s="41"/>
      <c r="I12" s="41"/>
      <c r="J12" s="41"/>
    </row>
    <row r="13" spans="1:10" ht="14.25">
      <c r="A13" s="13"/>
      <c r="B13" s="6"/>
      <c r="C13" s="41"/>
      <c r="D13" s="41"/>
      <c r="E13" s="41"/>
      <c r="F13" s="41"/>
      <c r="G13" s="41"/>
      <c r="H13" s="41"/>
      <c r="I13" s="41"/>
      <c r="J13" s="41"/>
    </row>
    <row r="14" spans="1:10" ht="14.25">
      <c r="A14" s="13"/>
      <c r="B14" s="6"/>
      <c r="C14" s="41"/>
      <c r="D14" s="41"/>
      <c r="E14" s="41"/>
      <c r="F14" s="41"/>
      <c r="G14" s="41"/>
      <c r="H14" s="41"/>
      <c r="I14" s="41"/>
      <c r="J14" s="41"/>
    </row>
    <row r="15" spans="1:10" ht="14.25">
      <c r="A15" s="13" t="s">
        <v>336</v>
      </c>
      <c r="B15" s="6" t="s">
        <v>137</v>
      </c>
      <c r="C15" s="41"/>
      <c r="D15" s="41"/>
      <c r="E15" s="41"/>
      <c r="F15" s="41"/>
      <c r="G15" s="41"/>
      <c r="H15" s="41"/>
      <c r="I15" s="41"/>
      <c r="J15" s="41"/>
    </row>
    <row r="16" spans="1:10" ht="14.25">
      <c r="A16" s="13"/>
      <c r="B16" s="6"/>
      <c r="C16" s="41"/>
      <c r="D16" s="41"/>
      <c r="E16" s="41"/>
      <c r="F16" s="41"/>
      <c r="G16" s="41"/>
      <c r="H16" s="41"/>
      <c r="I16" s="41"/>
      <c r="J16" s="41"/>
    </row>
    <row r="17" spans="1:10" ht="14.25">
      <c r="A17" s="13"/>
      <c r="B17" s="6"/>
      <c r="C17" s="41"/>
      <c r="D17" s="41"/>
      <c r="E17" s="41"/>
      <c r="F17" s="41"/>
      <c r="G17" s="41"/>
      <c r="H17" s="41"/>
      <c r="I17" s="41"/>
      <c r="J17" s="41"/>
    </row>
    <row r="18" spans="1:10" ht="14.25">
      <c r="A18" s="13"/>
      <c r="B18" s="6"/>
      <c r="C18" s="41"/>
      <c r="D18" s="41"/>
      <c r="E18" s="41"/>
      <c r="F18" s="41"/>
      <c r="G18" s="41"/>
      <c r="H18" s="41"/>
      <c r="I18" s="41"/>
      <c r="J18" s="41"/>
    </row>
    <row r="19" spans="1:10" ht="14.25">
      <c r="A19" s="13"/>
      <c r="B19" s="6"/>
      <c r="C19" s="41"/>
      <c r="D19" s="41"/>
      <c r="E19" s="41"/>
      <c r="F19" s="41"/>
      <c r="G19" s="41"/>
      <c r="H19" s="41"/>
      <c r="I19" s="41"/>
      <c r="J19" s="41"/>
    </row>
    <row r="20" spans="1:10" ht="14.25">
      <c r="A20" s="5" t="s">
        <v>138</v>
      </c>
      <c r="B20" s="6" t="s">
        <v>139</v>
      </c>
      <c r="C20" s="41"/>
      <c r="D20" s="41"/>
      <c r="E20" s="41"/>
      <c r="F20" s="41"/>
      <c r="G20" s="41"/>
      <c r="H20" s="41"/>
      <c r="I20" s="41"/>
      <c r="J20" s="41"/>
    </row>
    <row r="21" spans="1:10" ht="14.25">
      <c r="A21" s="5"/>
      <c r="B21" s="6"/>
      <c r="C21" s="41"/>
      <c r="D21" s="41"/>
      <c r="E21" s="41"/>
      <c r="F21" s="41"/>
      <c r="G21" s="41"/>
      <c r="H21" s="41"/>
      <c r="I21" s="41"/>
      <c r="J21" s="41"/>
    </row>
    <row r="22" spans="1:10" ht="14.25">
      <c r="A22" s="5"/>
      <c r="B22" s="6"/>
      <c r="C22" s="41"/>
      <c r="D22" s="41"/>
      <c r="E22" s="41"/>
      <c r="F22" s="41"/>
      <c r="G22" s="41"/>
      <c r="H22" s="41"/>
      <c r="I22" s="41"/>
      <c r="J22" s="41"/>
    </row>
    <row r="23" spans="1:10" ht="14.25">
      <c r="A23" s="13" t="s">
        <v>140</v>
      </c>
      <c r="B23" s="6" t="s">
        <v>141</v>
      </c>
      <c r="C23" s="41"/>
      <c r="D23" s="41"/>
      <c r="E23" s="41"/>
      <c r="F23" s="41"/>
      <c r="G23" s="41"/>
      <c r="H23" s="41"/>
      <c r="I23" s="41"/>
      <c r="J23" s="41"/>
    </row>
    <row r="24" spans="1:10" ht="14.25">
      <c r="A24" s="13"/>
      <c r="B24" s="6"/>
      <c r="C24" s="41"/>
      <c r="D24" s="41"/>
      <c r="E24" s="41"/>
      <c r="F24" s="41"/>
      <c r="G24" s="41"/>
      <c r="H24" s="41"/>
      <c r="I24" s="41"/>
      <c r="J24" s="41"/>
    </row>
    <row r="25" spans="1:10" ht="14.25">
      <c r="A25" s="13"/>
      <c r="B25" s="6"/>
      <c r="C25" s="41"/>
      <c r="D25" s="41"/>
      <c r="E25" s="41"/>
      <c r="F25" s="41"/>
      <c r="G25" s="41"/>
      <c r="H25" s="41"/>
      <c r="I25" s="41"/>
      <c r="J25" s="41"/>
    </row>
    <row r="26" spans="1:10" ht="14.25">
      <c r="A26" s="13" t="s">
        <v>142</v>
      </c>
      <c r="B26" s="6" t="s">
        <v>143</v>
      </c>
      <c r="C26" s="41"/>
      <c r="D26" s="41"/>
      <c r="E26" s="41"/>
      <c r="F26" s="41"/>
      <c r="G26" s="41"/>
      <c r="H26" s="41"/>
      <c r="I26" s="41"/>
      <c r="J26" s="41"/>
    </row>
    <row r="27" spans="1:10" ht="14.25">
      <c r="A27" s="13"/>
      <c r="B27" s="6"/>
      <c r="C27" s="41"/>
      <c r="D27" s="41"/>
      <c r="E27" s="41"/>
      <c r="F27" s="41"/>
      <c r="G27" s="41"/>
      <c r="H27" s="41"/>
      <c r="I27" s="41"/>
      <c r="J27" s="41"/>
    </row>
    <row r="28" spans="1:10" ht="14.25">
      <c r="A28" s="13"/>
      <c r="B28" s="6"/>
      <c r="C28" s="41"/>
      <c r="D28" s="41"/>
      <c r="E28" s="41"/>
      <c r="F28" s="41"/>
      <c r="G28" s="41"/>
      <c r="H28" s="41"/>
      <c r="I28" s="41"/>
      <c r="J28" s="41"/>
    </row>
    <row r="29" spans="1:10" ht="14.25">
      <c r="A29" s="5" t="s">
        <v>144</v>
      </c>
      <c r="B29" s="6" t="s">
        <v>145</v>
      </c>
      <c r="C29" s="41"/>
      <c r="D29" s="41"/>
      <c r="E29" s="41"/>
      <c r="F29" s="41"/>
      <c r="G29" s="41"/>
      <c r="H29" s="41"/>
      <c r="I29" s="41"/>
      <c r="J29" s="41"/>
    </row>
    <row r="30" spans="1:10" ht="14.25">
      <c r="A30" s="5" t="s">
        <v>146</v>
      </c>
      <c r="B30" s="6" t="s">
        <v>147</v>
      </c>
      <c r="C30" s="41"/>
      <c r="D30" s="41"/>
      <c r="E30" s="41"/>
      <c r="F30" s="41"/>
      <c r="G30" s="41"/>
      <c r="H30" s="41"/>
      <c r="I30" s="41"/>
      <c r="J30" s="41"/>
    </row>
    <row r="31" spans="1:10" ht="15">
      <c r="A31" s="17" t="s">
        <v>337</v>
      </c>
      <c r="B31" s="9" t="s">
        <v>148</v>
      </c>
      <c r="C31" s="41"/>
      <c r="D31" s="41"/>
      <c r="E31" s="41"/>
      <c r="F31" s="41"/>
      <c r="G31" s="41"/>
      <c r="H31" s="41"/>
      <c r="I31" s="41"/>
      <c r="J31" s="41"/>
    </row>
    <row r="32" spans="1:10" ht="14.25">
      <c r="A32" s="13" t="s">
        <v>495</v>
      </c>
      <c r="B32" s="8"/>
      <c r="C32" s="83"/>
      <c r="D32" s="41"/>
      <c r="E32" s="41"/>
      <c r="F32" s="83"/>
      <c r="G32" s="83"/>
      <c r="H32" s="86"/>
      <c r="I32" s="86"/>
      <c r="J32" s="41"/>
    </row>
    <row r="33" spans="1:10" ht="15">
      <c r="A33" s="20"/>
      <c r="B33" s="8"/>
      <c r="C33" s="41"/>
      <c r="D33" s="41"/>
      <c r="E33" s="41"/>
      <c r="F33" s="41"/>
      <c r="G33" s="41"/>
      <c r="H33" s="41"/>
      <c r="I33" s="41"/>
      <c r="J33" s="41"/>
    </row>
    <row r="34" spans="1:10" ht="15">
      <c r="A34" s="20"/>
      <c r="B34" s="8"/>
      <c r="C34" s="41"/>
      <c r="D34" s="41"/>
      <c r="E34" s="41"/>
      <c r="F34" s="41"/>
      <c r="G34" s="41"/>
      <c r="H34" s="41"/>
      <c r="I34" s="41"/>
      <c r="J34" s="41"/>
    </row>
    <row r="35" spans="1:10" ht="15">
      <c r="A35" s="20"/>
      <c r="B35" s="8"/>
      <c r="C35" s="41"/>
      <c r="D35" s="41"/>
      <c r="E35" s="41"/>
      <c r="F35" s="41"/>
      <c r="G35" s="41"/>
      <c r="H35" s="41"/>
      <c r="I35" s="41"/>
      <c r="J35" s="41"/>
    </row>
    <row r="36" spans="1:10" ht="14.25">
      <c r="A36" s="13" t="s">
        <v>149</v>
      </c>
      <c r="B36" s="6" t="s">
        <v>150</v>
      </c>
      <c r="C36" s="83">
        <f>SUM(C32:C35)</f>
        <v>0</v>
      </c>
      <c r="D36" s="83">
        <f>SUM(D32:D35)</f>
        <v>0</v>
      </c>
      <c r="E36" s="83">
        <f>SUM(E32:E35)</f>
        <v>0</v>
      </c>
      <c r="F36" s="83"/>
      <c r="G36" s="83"/>
      <c r="H36" s="86"/>
      <c r="I36" s="83"/>
      <c r="J36" s="83"/>
    </row>
    <row r="37" spans="1:10" ht="14.25">
      <c r="A37" s="13"/>
      <c r="B37" s="8"/>
      <c r="C37" s="84"/>
      <c r="D37" s="41"/>
      <c r="E37" s="41"/>
      <c r="F37" s="41"/>
      <c r="G37" s="41"/>
      <c r="H37" s="41"/>
      <c r="I37" s="41"/>
      <c r="J37" s="41"/>
    </row>
    <row r="38" spans="1:10" ht="14.25">
      <c r="A38" s="13"/>
      <c r="B38" s="6"/>
      <c r="C38" s="41"/>
      <c r="D38" s="41"/>
      <c r="E38" s="41"/>
      <c r="F38" s="41"/>
      <c r="G38" s="41"/>
      <c r="H38" s="41"/>
      <c r="I38" s="41"/>
      <c r="J38" s="41"/>
    </row>
    <row r="39" spans="1:10" ht="14.25">
      <c r="A39" s="13"/>
      <c r="B39" s="6"/>
      <c r="C39" s="41"/>
      <c r="D39" s="41"/>
      <c r="E39" s="41"/>
      <c r="F39" s="41"/>
      <c r="G39" s="41"/>
      <c r="H39" s="41"/>
      <c r="I39" s="41"/>
      <c r="J39" s="41"/>
    </row>
    <row r="40" spans="1:10" ht="14.25">
      <c r="A40" s="13"/>
      <c r="B40" s="6"/>
      <c r="C40" s="41"/>
      <c r="D40" s="41"/>
      <c r="E40" s="41"/>
      <c r="F40" s="41"/>
      <c r="G40" s="41"/>
      <c r="H40" s="41"/>
      <c r="I40" s="41"/>
      <c r="J40" s="41"/>
    </row>
    <row r="41" spans="1:10" ht="14.25">
      <c r="A41" s="13" t="s">
        <v>151</v>
      </c>
      <c r="B41" s="6" t="s">
        <v>152</v>
      </c>
      <c r="C41" s="41"/>
      <c r="D41" s="41"/>
      <c r="E41" s="41"/>
      <c r="F41" s="41"/>
      <c r="G41" s="41"/>
      <c r="H41" s="41"/>
      <c r="I41" s="41"/>
      <c r="J41" s="41"/>
    </row>
    <row r="42" spans="1:10" ht="14.25">
      <c r="A42" s="13"/>
      <c r="B42" s="6"/>
      <c r="C42" s="41"/>
      <c r="D42" s="41"/>
      <c r="E42" s="41"/>
      <c r="F42" s="41"/>
      <c r="G42" s="41"/>
      <c r="H42" s="41"/>
      <c r="I42" s="41"/>
      <c r="J42" s="41"/>
    </row>
    <row r="43" spans="1:10" ht="14.25">
      <c r="A43" s="13"/>
      <c r="B43" s="6"/>
      <c r="C43" s="41"/>
      <c r="D43" s="41"/>
      <c r="E43" s="41"/>
      <c r="F43" s="41"/>
      <c r="G43" s="41"/>
      <c r="H43" s="41"/>
      <c r="I43" s="41"/>
      <c r="J43" s="41"/>
    </row>
    <row r="44" spans="1:10" ht="14.25">
      <c r="A44" s="13"/>
      <c r="B44" s="6"/>
      <c r="C44" s="41"/>
      <c r="D44" s="41"/>
      <c r="E44" s="41"/>
      <c r="F44" s="41"/>
      <c r="G44" s="41"/>
      <c r="H44" s="41"/>
      <c r="I44" s="41"/>
      <c r="J44" s="41"/>
    </row>
    <row r="45" spans="1:10" ht="14.25">
      <c r="A45" s="13"/>
      <c r="B45" s="6"/>
      <c r="C45" s="41"/>
      <c r="D45" s="41"/>
      <c r="E45" s="41"/>
      <c r="F45" s="41"/>
      <c r="G45" s="41"/>
      <c r="H45" s="41"/>
      <c r="I45" s="41"/>
      <c r="J45" s="41"/>
    </row>
    <row r="46" spans="1:10" ht="14.25">
      <c r="A46" s="13" t="s">
        <v>153</v>
      </c>
      <c r="B46" s="6" t="s">
        <v>154</v>
      </c>
      <c r="C46" s="41"/>
      <c r="D46" s="41"/>
      <c r="E46" s="41"/>
      <c r="F46" s="41"/>
      <c r="G46" s="41"/>
      <c r="H46" s="41"/>
      <c r="I46" s="41"/>
      <c r="J46" s="41"/>
    </row>
    <row r="47" spans="1:10" ht="14.25">
      <c r="A47" s="13" t="s">
        <v>155</v>
      </c>
      <c r="B47" s="6" t="s">
        <v>156</v>
      </c>
      <c r="C47" s="41"/>
      <c r="D47" s="41"/>
      <c r="E47" s="41"/>
      <c r="F47" s="83"/>
      <c r="G47" s="83"/>
      <c r="H47" s="86"/>
      <c r="I47" s="86"/>
      <c r="J47" s="41"/>
    </row>
    <row r="48" spans="1:10" ht="15">
      <c r="A48" s="17" t="s">
        <v>338</v>
      </c>
      <c r="B48" s="9" t="s">
        <v>157</v>
      </c>
      <c r="C48" s="83">
        <f>SUM(C36+C41+C46+C47)</f>
        <v>0</v>
      </c>
      <c r="D48" s="83">
        <f>SUM(D36+D41+D46+D47)</f>
        <v>0</v>
      </c>
      <c r="E48" s="83">
        <f>SUM(E36+E41+E46+E47)</f>
        <v>0</v>
      </c>
      <c r="F48" s="83"/>
      <c r="G48" s="83"/>
      <c r="H48" s="86"/>
      <c r="I48" s="86"/>
      <c r="J48" s="83"/>
    </row>
  </sheetData>
  <sheetProtection/>
  <mergeCells count="3">
    <mergeCell ref="A2:J2"/>
    <mergeCell ref="A1:J1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47" sqref="A47:I47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9" ht="25.5" customHeight="1">
      <c r="A1" s="133" t="s">
        <v>520</v>
      </c>
      <c r="B1" s="133"/>
      <c r="C1" s="133"/>
      <c r="D1" s="133"/>
      <c r="E1" s="133"/>
      <c r="F1" s="133"/>
      <c r="G1" s="133"/>
      <c r="H1" s="133"/>
      <c r="I1" s="133"/>
    </row>
    <row r="2" spans="1:9" ht="82.5" customHeight="1">
      <c r="A2" s="136" t="s">
        <v>508</v>
      </c>
      <c r="B2" s="136"/>
      <c r="C2" s="136"/>
      <c r="D2" s="136"/>
      <c r="E2" s="136"/>
      <c r="F2" s="136"/>
      <c r="G2" s="136"/>
      <c r="H2" s="136"/>
      <c r="I2" s="136"/>
    </row>
    <row r="3" spans="1:8" ht="20.25" customHeight="1">
      <c r="A3" s="67"/>
      <c r="B3" s="68"/>
      <c r="C3" s="68"/>
      <c r="D3" s="68"/>
      <c r="E3" s="68"/>
      <c r="F3" s="68"/>
      <c r="G3" s="68"/>
      <c r="H3" s="68"/>
    </row>
    <row r="4" spans="1:9" ht="14.25">
      <c r="A4" s="4" t="s">
        <v>16</v>
      </c>
      <c r="G4" s="139" t="s">
        <v>557</v>
      </c>
      <c r="H4" s="139"/>
      <c r="I4" s="139"/>
    </row>
    <row r="5" spans="1:10" ht="86.25" customHeight="1">
      <c r="A5" s="2" t="s">
        <v>32</v>
      </c>
      <c r="B5" s="3" t="s">
        <v>33</v>
      </c>
      <c r="C5" s="130" t="s">
        <v>484</v>
      </c>
      <c r="D5" s="130" t="s">
        <v>485</v>
      </c>
      <c r="E5" s="130" t="s">
        <v>490</v>
      </c>
      <c r="F5" s="131" t="s">
        <v>499</v>
      </c>
      <c r="G5" s="131" t="s">
        <v>509</v>
      </c>
      <c r="H5" s="131" t="s">
        <v>517</v>
      </c>
      <c r="I5" s="131" t="s">
        <v>536</v>
      </c>
      <c r="J5" s="132"/>
    </row>
    <row r="6" spans="1:9" ht="14.25">
      <c r="A6" s="18" t="s">
        <v>409</v>
      </c>
      <c r="B6" s="5" t="s">
        <v>288</v>
      </c>
      <c r="C6" s="85"/>
      <c r="D6" s="85"/>
      <c r="E6" s="93"/>
      <c r="F6" s="41"/>
      <c r="G6" s="41"/>
      <c r="H6" s="41"/>
      <c r="I6" s="41"/>
    </row>
    <row r="7" spans="1:9" ht="14.25">
      <c r="A7" s="50" t="s">
        <v>171</v>
      </c>
      <c r="B7" s="50" t="s">
        <v>288</v>
      </c>
      <c r="C7" s="41"/>
      <c r="D7" s="41"/>
      <c r="E7" s="103"/>
      <c r="F7" s="41"/>
      <c r="G7" s="41"/>
      <c r="H7" s="41"/>
      <c r="I7" s="41"/>
    </row>
    <row r="8" spans="1:9" ht="26.25">
      <c r="A8" s="12" t="s">
        <v>289</v>
      </c>
      <c r="B8" s="5" t="s">
        <v>290</v>
      </c>
      <c r="C8" s="41"/>
      <c r="D8" s="41"/>
      <c r="E8" s="103"/>
      <c r="F8" s="41"/>
      <c r="G8" s="41"/>
      <c r="H8" s="41"/>
      <c r="I8" s="41"/>
    </row>
    <row r="9" spans="1:9" ht="14.25">
      <c r="A9" s="18" t="s">
        <v>434</v>
      </c>
      <c r="B9" s="5" t="s">
        <v>291</v>
      </c>
      <c r="C9" s="41"/>
      <c r="D9" s="41"/>
      <c r="E9" s="103"/>
      <c r="F9" s="41"/>
      <c r="G9" s="41"/>
      <c r="H9" s="41"/>
      <c r="I9" s="41"/>
    </row>
    <row r="10" spans="1:9" ht="14.25">
      <c r="A10" s="50" t="s">
        <v>171</v>
      </c>
      <c r="B10" s="50" t="s">
        <v>291</v>
      </c>
      <c r="C10" s="41"/>
      <c r="D10" s="41"/>
      <c r="E10" s="103"/>
      <c r="F10" s="41"/>
      <c r="G10" s="41"/>
      <c r="H10" s="41"/>
      <c r="I10" s="41"/>
    </row>
    <row r="11" spans="1:9" ht="14.25">
      <c r="A11" s="11" t="s">
        <v>428</v>
      </c>
      <c r="B11" s="7" t="s">
        <v>292</v>
      </c>
      <c r="C11" s="41"/>
      <c r="D11" s="41"/>
      <c r="E11" s="103">
        <f>SUM(E6:E10)</f>
        <v>0</v>
      </c>
      <c r="F11" s="41">
        <f>SUM(F6:F10)</f>
        <v>0</v>
      </c>
      <c r="G11" s="41">
        <f>SUM(G6:G10)</f>
        <v>0</v>
      </c>
      <c r="H11" s="41">
        <f>SUM(H6:H10)</f>
        <v>0</v>
      </c>
      <c r="I11" s="41">
        <f>SUM(I6:I10)</f>
        <v>0</v>
      </c>
    </row>
    <row r="12" spans="1:9" ht="14.25">
      <c r="A12" s="12" t="s">
        <v>435</v>
      </c>
      <c r="B12" s="5" t="s">
        <v>293</v>
      </c>
      <c r="C12" s="41"/>
      <c r="D12" s="41"/>
      <c r="E12" s="103"/>
      <c r="F12" s="41"/>
      <c r="G12" s="41"/>
      <c r="H12" s="41"/>
      <c r="I12" s="41"/>
    </row>
    <row r="13" spans="1:9" ht="14.25">
      <c r="A13" s="50" t="s">
        <v>177</v>
      </c>
      <c r="B13" s="50" t="s">
        <v>293</v>
      </c>
      <c r="C13" s="41"/>
      <c r="D13" s="41"/>
      <c r="E13" s="103"/>
      <c r="F13" s="41"/>
      <c r="G13" s="41"/>
      <c r="H13" s="41"/>
      <c r="I13" s="41"/>
    </row>
    <row r="14" spans="1:9" ht="14.25">
      <c r="A14" s="18" t="s">
        <v>294</v>
      </c>
      <c r="B14" s="5" t="s">
        <v>295</v>
      </c>
      <c r="C14" s="41"/>
      <c r="D14" s="41"/>
      <c r="E14" s="103"/>
      <c r="F14" s="41"/>
      <c r="G14" s="41"/>
      <c r="H14" s="41"/>
      <c r="I14" s="41"/>
    </row>
    <row r="15" spans="1:9" ht="14.25">
      <c r="A15" s="13" t="s">
        <v>436</v>
      </c>
      <c r="B15" s="5" t="s">
        <v>296</v>
      </c>
      <c r="C15" s="26"/>
      <c r="D15" s="26"/>
      <c r="E15" s="84"/>
      <c r="F15" s="26"/>
      <c r="G15" s="26"/>
      <c r="H15" s="26"/>
      <c r="I15" s="26"/>
    </row>
    <row r="16" spans="1:9" ht="14.25">
      <c r="A16" s="50" t="s">
        <v>178</v>
      </c>
      <c r="B16" s="50" t="s">
        <v>296</v>
      </c>
      <c r="C16" s="26"/>
      <c r="D16" s="26"/>
      <c r="E16" s="84"/>
      <c r="F16" s="26"/>
      <c r="G16" s="26"/>
      <c r="H16" s="26"/>
      <c r="I16" s="26"/>
    </row>
    <row r="17" spans="1:9" ht="14.25">
      <c r="A17" s="18" t="s">
        <v>297</v>
      </c>
      <c r="B17" s="5" t="s">
        <v>298</v>
      </c>
      <c r="C17" s="26"/>
      <c r="D17" s="26"/>
      <c r="E17" s="84"/>
      <c r="F17" s="26"/>
      <c r="G17" s="26"/>
      <c r="H17" s="26"/>
      <c r="I17" s="26"/>
    </row>
    <row r="18" spans="1:9" ht="14.25">
      <c r="A18" s="19" t="s">
        <v>429</v>
      </c>
      <c r="B18" s="7" t="s">
        <v>299</v>
      </c>
      <c r="C18" s="26"/>
      <c r="D18" s="26"/>
      <c r="E18" s="84"/>
      <c r="F18" s="26"/>
      <c r="G18" s="26"/>
      <c r="H18" s="26"/>
      <c r="I18" s="26"/>
    </row>
    <row r="19" spans="1:9" ht="14.25">
      <c r="A19" s="12" t="s">
        <v>313</v>
      </c>
      <c r="B19" s="5" t="s">
        <v>314</v>
      </c>
      <c r="C19" s="26"/>
      <c r="D19" s="26"/>
      <c r="E19" s="84"/>
      <c r="F19" s="26"/>
      <c r="G19" s="26"/>
      <c r="H19" s="26"/>
      <c r="I19" s="26"/>
    </row>
    <row r="20" spans="1:9" ht="14.25">
      <c r="A20" s="13" t="s">
        <v>315</v>
      </c>
      <c r="B20" s="5" t="s">
        <v>316</v>
      </c>
      <c r="C20" s="26"/>
      <c r="D20" s="26"/>
      <c r="E20" s="84"/>
      <c r="F20" s="26"/>
      <c r="G20" s="26"/>
      <c r="H20" s="26"/>
      <c r="I20" s="26"/>
    </row>
    <row r="21" spans="1:9" ht="14.25">
      <c r="A21" s="18" t="s">
        <v>317</v>
      </c>
      <c r="B21" s="5" t="s">
        <v>318</v>
      </c>
      <c r="C21" s="26"/>
      <c r="D21" s="26"/>
      <c r="E21" s="84"/>
      <c r="F21" s="26"/>
      <c r="G21" s="26"/>
      <c r="H21" s="26"/>
      <c r="I21" s="26"/>
    </row>
    <row r="22" spans="1:9" ht="14.25">
      <c r="A22" s="18" t="s">
        <v>414</v>
      </c>
      <c r="B22" s="5" t="s">
        <v>319</v>
      </c>
      <c r="C22" s="26"/>
      <c r="D22" s="26"/>
      <c r="E22" s="84"/>
      <c r="F22" s="26"/>
      <c r="G22" s="26"/>
      <c r="H22" s="26"/>
      <c r="I22" s="26"/>
    </row>
    <row r="23" spans="1:9" ht="14.25">
      <c r="A23" s="50" t="s">
        <v>203</v>
      </c>
      <c r="B23" s="50" t="s">
        <v>319</v>
      </c>
      <c r="C23" s="26"/>
      <c r="D23" s="26"/>
      <c r="E23" s="84"/>
      <c r="F23" s="26"/>
      <c r="G23" s="26"/>
      <c r="H23" s="26"/>
      <c r="I23" s="26"/>
    </row>
    <row r="24" spans="1:9" ht="14.25">
      <c r="A24" s="50" t="s">
        <v>204</v>
      </c>
      <c r="B24" s="50" t="s">
        <v>319</v>
      </c>
      <c r="C24" s="26"/>
      <c r="D24" s="26"/>
      <c r="E24" s="84"/>
      <c r="F24" s="26"/>
      <c r="G24" s="26"/>
      <c r="H24" s="26"/>
      <c r="I24" s="26"/>
    </row>
    <row r="25" spans="1:9" ht="14.25">
      <c r="A25" s="51" t="s">
        <v>205</v>
      </c>
      <c r="B25" s="51" t="s">
        <v>319</v>
      </c>
      <c r="C25" s="26"/>
      <c r="D25" s="26"/>
      <c r="E25" s="84"/>
      <c r="F25" s="26"/>
      <c r="G25" s="26"/>
      <c r="H25" s="26"/>
      <c r="I25" s="26"/>
    </row>
    <row r="26" spans="1:9" ht="14.25">
      <c r="A26" s="52" t="s">
        <v>432</v>
      </c>
      <c r="B26" s="38" t="s">
        <v>320</v>
      </c>
      <c r="C26" s="26"/>
      <c r="D26" s="26"/>
      <c r="E26" s="84"/>
      <c r="F26" s="26"/>
      <c r="G26" s="26"/>
      <c r="H26" s="26"/>
      <c r="I26" s="26"/>
    </row>
    <row r="27" spans="1:2" ht="14.25">
      <c r="A27" s="74"/>
      <c r="B27" s="75"/>
    </row>
    <row r="28" spans="1:9" ht="24.75" customHeight="1">
      <c r="A28" s="2" t="s">
        <v>32</v>
      </c>
      <c r="B28" s="3" t="s">
        <v>33</v>
      </c>
      <c r="C28" s="87"/>
      <c r="D28" s="26"/>
      <c r="E28" s="26"/>
      <c r="F28" s="87" t="s">
        <v>500</v>
      </c>
      <c r="G28" s="87" t="s">
        <v>510</v>
      </c>
      <c r="H28" s="87" t="s">
        <v>518</v>
      </c>
      <c r="I28" s="87" t="s">
        <v>537</v>
      </c>
    </row>
    <row r="29" spans="1:9" ht="27">
      <c r="A29" s="78" t="s">
        <v>31</v>
      </c>
      <c r="B29" s="38"/>
      <c r="C29" s="26"/>
      <c r="D29" s="26"/>
      <c r="E29" s="26"/>
      <c r="F29" s="91"/>
      <c r="G29" s="91"/>
      <c r="H29" s="91"/>
      <c r="I29" s="91"/>
    </row>
    <row r="30" spans="1:9" ht="15">
      <c r="A30" s="76" t="s">
        <v>25</v>
      </c>
      <c r="B30" s="38"/>
      <c r="C30" s="26"/>
      <c r="D30" s="26"/>
      <c r="E30" s="26"/>
      <c r="F30" s="91">
        <v>25300000</v>
      </c>
      <c r="G30" s="117">
        <v>25300000</v>
      </c>
      <c r="H30" s="117">
        <v>25300000</v>
      </c>
      <c r="I30" s="117">
        <v>25300000</v>
      </c>
    </row>
    <row r="31" spans="1:9" ht="30.75">
      <c r="A31" s="76" t="s">
        <v>26</v>
      </c>
      <c r="B31" s="38"/>
      <c r="C31" s="26"/>
      <c r="D31" s="26"/>
      <c r="E31" s="26"/>
      <c r="F31" s="91"/>
      <c r="G31" s="91"/>
      <c r="H31" s="91"/>
      <c r="I31" s="91"/>
    </row>
    <row r="32" spans="1:9" ht="15">
      <c r="A32" s="76" t="s">
        <v>27</v>
      </c>
      <c r="B32" s="38"/>
      <c r="C32" s="26"/>
      <c r="D32" s="26"/>
      <c r="E32" s="26"/>
      <c r="F32" s="91"/>
      <c r="G32" s="91"/>
      <c r="H32" s="91"/>
      <c r="I32" s="91"/>
    </row>
    <row r="33" spans="1:9" ht="30.75">
      <c r="A33" s="76" t="s">
        <v>28</v>
      </c>
      <c r="B33" s="38"/>
      <c r="C33" s="26"/>
      <c r="D33" s="26"/>
      <c r="E33" s="26"/>
      <c r="F33" s="91"/>
      <c r="G33" s="91"/>
      <c r="H33" s="91"/>
      <c r="I33" s="91"/>
    </row>
    <row r="34" spans="1:9" ht="15">
      <c r="A34" s="76" t="s">
        <v>29</v>
      </c>
      <c r="B34" s="38"/>
      <c r="C34" s="26"/>
      <c r="D34" s="26"/>
      <c r="E34" s="26"/>
      <c r="F34" s="91"/>
      <c r="G34" s="91"/>
      <c r="H34" s="91"/>
      <c r="I34" s="91"/>
    </row>
    <row r="35" spans="1:9" ht="15">
      <c r="A35" s="76" t="s">
        <v>30</v>
      </c>
      <c r="B35" s="38"/>
      <c r="C35" s="26"/>
      <c r="D35" s="26"/>
      <c r="E35" s="26"/>
      <c r="F35" s="91"/>
      <c r="G35" s="91"/>
      <c r="H35" s="91"/>
      <c r="I35" s="91"/>
    </row>
    <row r="36" spans="1:9" ht="14.25">
      <c r="A36" s="52" t="s">
        <v>20</v>
      </c>
      <c r="B36" s="38"/>
      <c r="C36" s="26"/>
      <c r="D36" s="26"/>
      <c r="E36" s="26"/>
      <c r="F36" s="91">
        <f>SUM(F30:F35)</f>
        <v>25300000</v>
      </c>
      <c r="G36" s="91">
        <f>SUM(G30:G35)</f>
        <v>25300000</v>
      </c>
      <c r="H36" s="91">
        <f>SUM(H30:H35)</f>
        <v>25300000</v>
      </c>
      <c r="I36" s="91">
        <f>SUM(I30:I35)</f>
        <v>25300000</v>
      </c>
    </row>
    <row r="37" spans="1:2" ht="14.25">
      <c r="A37" s="74"/>
      <c r="B37" s="75"/>
    </row>
    <row r="38" spans="1:2" ht="14.25">
      <c r="A38" s="74"/>
      <c r="B38" s="75"/>
    </row>
    <row r="39" spans="1:2" ht="14.25">
      <c r="A39" s="74"/>
      <c r="B39" s="75"/>
    </row>
    <row r="41" spans="1:7" ht="14.25">
      <c r="A41" s="4"/>
      <c r="B41" s="4"/>
      <c r="C41" s="4"/>
      <c r="D41" s="4"/>
      <c r="E41" s="4"/>
      <c r="F41" s="4"/>
      <c r="G41" s="4"/>
    </row>
    <row r="42" spans="1:7" ht="14.25">
      <c r="A42" s="65" t="s">
        <v>0</v>
      </c>
      <c r="B42" s="4"/>
      <c r="C42" s="4"/>
      <c r="D42" s="4"/>
      <c r="E42" s="4"/>
      <c r="F42" s="4"/>
      <c r="G42" s="4"/>
    </row>
    <row r="43" spans="1:9" ht="32.25" customHeight="1">
      <c r="A43" s="148" t="s">
        <v>4</v>
      </c>
      <c r="B43" s="148"/>
      <c r="C43" s="148"/>
      <c r="D43" s="148"/>
      <c r="E43" s="148"/>
      <c r="F43" s="148"/>
      <c r="G43" s="148"/>
      <c r="H43" s="148"/>
      <c r="I43" s="148"/>
    </row>
    <row r="44" spans="1:9" ht="15">
      <c r="A44" s="148" t="s">
        <v>5</v>
      </c>
      <c r="B44" s="148"/>
      <c r="C44" s="148"/>
      <c r="D44" s="148"/>
      <c r="E44" s="148"/>
      <c r="F44" s="148"/>
      <c r="G44" s="148"/>
      <c r="H44" s="148"/>
      <c r="I44" s="148"/>
    </row>
    <row r="45" spans="1:9" ht="15">
      <c r="A45" s="148" t="s">
        <v>6</v>
      </c>
      <c r="B45" s="148"/>
      <c r="C45" s="148"/>
      <c r="D45" s="148"/>
      <c r="E45" s="148"/>
      <c r="F45" s="148"/>
      <c r="G45" s="148"/>
      <c r="H45" s="148"/>
      <c r="I45" s="148"/>
    </row>
    <row r="46" spans="1:9" ht="30" customHeight="1">
      <c r="A46" s="148" t="s">
        <v>7</v>
      </c>
      <c r="B46" s="148"/>
      <c r="C46" s="148"/>
      <c r="D46" s="148"/>
      <c r="E46" s="148"/>
      <c r="F46" s="148"/>
      <c r="G46" s="148"/>
      <c r="H46" s="148"/>
      <c r="I46" s="148"/>
    </row>
    <row r="47" spans="1:9" ht="15">
      <c r="A47" s="148" t="s">
        <v>8</v>
      </c>
      <c r="B47" s="148"/>
      <c r="C47" s="148"/>
      <c r="D47" s="148"/>
      <c r="E47" s="148"/>
      <c r="F47" s="148"/>
      <c r="G47" s="148"/>
      <c r="H47" s="148"/>
      <c r="I47" s="148"/>
    </row>
    <row r="48" spans="1:9" ht="14.25">
      <c r="A48" s="145" t="s">
        <v>1</v>
      </c>
      <c r="B48" s="145"/>
      <c r="C48" s="145"/>
      <c r="D48" s="145"/>
      <c r="E48" s="145"/>
      <c r="F48" s="145"/>
      <c r="G48" s="145"/>
      <c r="H48" s="145"/>
      <c r="I48" s="145"/>
    </row>
    <row r="49" spans="1:7" ht="14.25">
      <c r="A49" s="4"/>
      <c r="B49" s="4"/>
      <c r="C49" s="4"/>
      <c r="D49" s="4"/>
      <c r="E49" s="4"/>
      <c r="F49" s="4"/>
      <c r="G49" s="4"/>
    </row>
    <row r="50" spans="1:8" ht="45.75" customHeight="1">
      <c r="A50" s="146" t="s">
        <v>9</v>
      </c>
      <c r="B50" s="147"/>
      <c r="C50" s="147"/>
      <c r="D50" s="147"/>
      <c r="E50" s="147"/>
      <c r="F50" s="147"/>
      <c r="G50" s="147"/>
      <c r="H50" s="147"/>
    </row>
    <row r="53" ht="15">
      <c r="A53" s="53" t="s">
        <v>11</v>
      </c>
    </row>
    <row r="54" ht="15">
      <c r="A54" s="66" t="s">
        <v>12</v>
      </c>
    </row>
    <row r="55" ht="15">
      <c r="A55" s="66" t="s">
        <v>13</v>
      </c>
    </row>
    <row r="56" ht="15">
      <c r="A56" s="66" t="s">
        <v>14</v>
      </c>
    </row>
    <row r="57" ht="14.25">
      <c r="A57" s="65" t="s">
        <v>10</v>
      </c>
    </row>
    <row r="58" ht="15">
      <c r="A58" s="66" t="s">
        <v>15</v>
      </c>
    </row>
    <row r="60" ht="15">
      <c r="A60" s="72" t="s">
        <v>23</v>
      </c>
    </row>
    <row r="61" ht="15">
      <c r="A61" s="72" t="s">
        <v>24</v>
      </c>
    </row>
    <row r="62" ht="15">
      <c r="A62" s="73" t="s">
        <v>25</v>
      </c>
    </row>
    <row r="63" ht="15">
      <c r="A63" s="73" t="s">
        <v>26</v>
      </c>
    </row>
    <row r="64" ht="15">
      <c r="A64" s="73" t="s">
        <v>27</v>
      </c>
    </row>
    <row r="65" ht="15">
      <c r="A65" s="73" t="s">
        <v>28</v>
      </c>
    </row>
    <row r="66" ht="15">
      <c r="A66" s="73" t="s">
        <v>29</v>
      </c>
    </row>
    <row r="67" ht="15">
      <c r="A67" s="73" t="s">
        <v>30</v>
      </c>
    </row>
  </sheetData>
  <sheetProtection/>
  <mergeCells count="10">
    <mergeCell ref="A48:I48"/>
    <mergeCell ref="A50:H50"/>
    <mergeCell ref="A1:I1"/>
    <mergeCell ref="A2:I2"/>
    <mergeCell ref="A43:I43"/>
    <mergeCell ref="A44:I44"/>
    <mergeCell ref="A45:I45"/>
    <mergeCell ref="A46:I46"/>
    <mergeCell ref="A47:I47"/>
    <mergeCell ref="G4:I4"/>
  </mergeCells>
  <hyperlinks>
    <hyperlink ref="A18" r:id="rId1" display="http://njt.hu/cgi_bin/njt_doc.cgi?docid=142896.245143#foot4"/>
    <hyperlink ref="A42" r:id="rId2" display="http://njt.hu/cgi_bin/njt_doc.cgi?docid=142896.245143#foot4"/>
    <hyperlink ref="A48" r:id="rId3" display="http://njt.hu/cgi_bin/njt_doc.cgi?docid=142896.245143#foot5"/>
    <hyperlink ref="A57" r:id="rId4" display="http://njt.hu/cgi_bin/njt_doc.cgi?docid=139876.243471#foot53"/>
  </hyperlinks>
  <printOptions/>
  <pageMargins left="0.25" right="0.25" top="0.75" bottom="0.75" header="0.3" footer="0.3"/>
  <pageSetup fitToHeight="1" fitToWidth="1" horizontalDpi="600" verticalDpi="600" orientation="portrait" paperSize="9" scale="50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D4" sqref="D4:F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6.57421875" style="0" customWidth="1"/>
  </cols>
  <sheetData>
    <row r="1" spans="1:6" ht="24.75" customHeight="1">
      <c r="A1" s="133" t="s">
        <v>520</v>
      </c>
      <c r="B1" s="137"/>
      <c r="C1" s="137"/>
      <c r="D1" s="137"/>
      <c r="E1" s="137"/>
      <c r="F1" s="135"/>
    </row>
    <row r="2" spans="1:6" ht="21.75" customHeight="1">
      <c r="A2" s="136" t="s">
        <v>502</v>
      </c>
      <c r="B2" s="137"/>
      <c r="C2" s="137"/>
      <c r="D2" s="137"/>
      <c r="E2" s="137"/>
      <c r="F2" s="135"/>
    </row>
    <row r="3" spans="1:5" ht="18">
      <c r="A3" s="45"/>
      <c r="D3" s="81"/>
      <c r="E3" s="81"/>
    </row>
    <row r="4" spans="1:6" ht="14.25">
      <c r="A4" s="105" t="s">
        <v>492</v>
      </c>
      <c r="D4" s="138" t="s">
        <v>553</v>
      </c>
      <c r="E4" s="138"/>
      <c r="F4" s="138"/>
    </row>
    <row r="5" spans="1:6" ht="39.75">
      <c r="A5" s="2" t="s">
        <v>32</v>
      </c>
      <c r="B5" s="3" t="s">
        <v>33</v>
      </c>
      <c r="C5" s="59" t="s">
        <v>468</v>
      </c>
      <c r="D5" s="59" t="s">
        <v>469</v>
      </c>
      <c r="E5" s="59" t="s">
        <v>470</v>
      </c>
      <c r="F5" s="77" t="s">
        <v>19</v>
      </c>
    </row>
    <row r="6" spans="1:6" ht="14.25">
      <c r="A6" s="27" t="s">
        <v>34</v>
      </c>
      <c r="B6" s="28" t="s">
        <v>35</v>
      </c>
      <c r="C6" s="103">
        <f>'kiadások működés felhalmozás (2'!C6+'kiadások működés felhalmozás (3'!C6</f>
        <v>39367295</v>
      </c>
      <c r="D6" s="103">
        <f>'kiadások működés felhalmozás (2'!D6+'kiadások működés felhalmozás (3'!D6</f>
        <v>0</v>
      </c>
      <c r="E6" s="103">
        <f>'kiadások működés felhalmozás (2'!E6+'kiadások működés felhalmozás (3'!E6</f>
        <v>56871398</v>
      </c>
      <c r="F6" s="103">
        <f>'kiadások működés felhalmozás (2'!F6+'kiadások működés felhalmozás (3'!F6</f>
        <v>96238693</v>
      </c>
    </row>
    <row r="7" spans="1:6" ht="14.25">
      <c r="A7" s="27" t="s">
        <v>36</v>
      </c>
      <c r="B7" s="29" t="s">
        <v>37</v>
      </c>
      <c r="C7" s="103">
        <f>'kiadások működés felhalmozás (2'!C7+'kiadások működés felhalmozás (3'!C7</f>
        <v>0</v>
      </c>
      <c r="D7" s="103">
        <f>'kiadások működés felhalmozás (2'!D7+'kiadások működés felhalmozás (3'!D7</f>
        <v>0</v>
      </c>
      <c r="E7" s="103">
        <f>'kiadások működés felhalmozás (2'!E7+'kiadások működés felhalmozás (3'!E7</f>
        <v>1012130</v>
      </c>
      <c r="F7" s="103">
        <f>'kiadások működés felhalmozás (2'!F7+'kiadások működés felhalmozás (3'!F7</f>
        <v>1012130</v>
      </c>
    </row>
    <row r="8" spans="1:6" ht="14.25">
      <c r="A8" s="27" t="s">
        <v>38</v>
      </c>
      <c r="B8" s="29" t="s">
        <v>39</v>
      </c>
      <c r="C8" s="103">
        <f>'kiadások működés felhalmozás (2'!C8+'kiadások működés felhalmozás (3'!C8</f>
        <v>0</v>
      </c>
      <c r="D8" s="103">
        <f>'kiadások működés felhalmozás (2'!D8+'kiadások működés felhalmozás (3'!D8</f>
        <v>0</v>
      </c>
      <c r="E8" s="103">
        <f>'kiadások működés felhalmozás (2'!E8+'kiadások működés felhalmozás (3'!E8</f>
        <v>5862500</v>
      </c>
      <c r="F8" s="103">
        <f>'kiadások működés felhalmozás (2'!F8+'kiadások működés felhalmozás (3'!F8</f>
        <v>5862500</v>
      </c>
    </row>
    <row r="9" spans="1:6" ht="14.25">
      <c r="A9" s="30" t="s">
        <v>40</v>
      </c>
      <c r="B9" s="29" t="s">
        <v>41</v>
      </c>
      <c r="C9" s="103">
        <f>'kiadások működés felhalmozás (2'!C9+'kiadások működés felhalmozás (3'!C9</f>
        <v>0</v>
      </c>
      <c r="D9" s="103">
        <f>'kiadások működés felhalmozás (2'!D9+'kiadások működés felhalmozás (3'!D9</f>
        <v>0</v>
      </c>
      <c r="E9" s="103">
        <f>'kiadások működés felhalmozás (2'!E9+'kiadások működés felhalmozás (3'!E9</f>
        <v>0</v>
      </c>
      <c r="F9" s="103">
        <f>'kiadások működés felhalmozás (2'!F9+'kiadások működés felhalmozás (3'!F9</f>
        <v>0</v>
      </c>
    </row>
    <row r="10" spans="1:6" ht="14.25">
      <c r="A10" s="30" t="s">
        <v>42</v>
      </c>
      <c r="B10" s="29" t="s">
        <v>43</v>
      </c>
      <c r="C10" s="103">
        <f>'kiadások működés felhalmozás (2'!C10+'kiadások működés felhalmozás (3'!C10</f>
        <v>0</v>
      </c>
      <c r="D10" s="103">
        <f>'kiadások működés felhalmozás (2'!D10+'kiadások működés felhalmozás (3'!D10</f>
        <v>0</v>
      </c>
      <c r="E10" s="103">
        <f>'kiadások működés felhalmozás (2'!E10+'kiadások működés felhalmozás (3'!E10</f>
        <v>0</v>
      </c>
      <c r="F10" s="103">
        <f>'kiadások működés felhalmozás (2'!F10+'kiadások működés felhalmozás (3'!F10</f>
        <v>0</v>
      </c>
    </row>
    <row r="11" spans="1:6" ht="14.25">
      <c r="A11" s="30" t="s">
        <v>44</v>
      </c>
      <c r="B11" s="29" t="s">
        <v>45</v>
      </c>
      <c r="C11" s="103">
        <f>'kiadások működés felhalmozás (2'!C11+'kiadások működés felhalmozás (3'!C11</f>
        <v>0</v>
      </c>
      <c r="D11" s="103">
        <f>'kiadások működés felhalmozás (2'!D11+'kiadások működés felhalmozás (3'!D11</f>
        <v>0</v>
      </c>
      <c r="E11" s="103">
        <f>'kiadások működés felhalmozás (2'!E11+'kiadások működés felhalmozás (3'!E11</f>
        <v>3775953</v>
      </c>
      <c r="F11" s="103">
        <f>'kiadások működés felhalmozás (2'!F11+'kiadások működés felhalmozás (3'!F11</f>
        <v>3775953</v>
      </c>
    </row>
    <row r="12" spans="1:6" ht="14.25">
      <c r="A12" s="30" t="s">
        <v>46</v>
      </c>
      <c r="B12" s="29" t="s">
        <v>47</v>
      </c>
      <c r="C12" s="103">
        <f>'kiadások működés felhalmozás (2'!C12+'kiadások működés felhalmozás (3'!C12</f>
        <v>550000</v>
      </c>
      <c r="D12" s="103">
        <f>'kiadások működés felhalmozás (2'!D12+'kiadások működés felhalmozás (3'!D12</f>
        <v>0</v>
      </c>
      <c r="E12" s="103">
        <f>'kiadások működés felhalmozás (2'!E12+'kiadások működés felhalmozás (3'!E12</f>
        <v>3216666</v>
      </c>
      <c r="F12" s="103">
        <f>'kiadások működés felhalmozás (2'!F12+'kiadások működés felhalmozás (3'!F12</f>
        <v>3766666</v>
      </c>
    </row>
    <row r="13" spans="1:6" ht="14.25">
      <c r="A13" s="30" t="s">
        <v>48</v>
      </c>
      <c r="B13" s="29" t="s">
        <v>49</v>
      </c>
      <c r="C13" s="103">
        <f>'kiadások működés felhalmozás (2'!C13+'kiadások működés felhalmozás (3'!C13</f>
        <v>0</v>
      </c>
      <c r="D13" s="103">
        <f>'kiadások működés felhalmozás (2'!D13+'kiadások működés felhalmozás (3'!D13</f>
        <v>0</v>
      </c>
      <c r="E13" s="103">
        <f>'kiadások működés felhalmozás (2'!E13+'kiadások működés felhalmozás (3'!E13</f>
        <v>82500</v>
      </c>
      <c r="F13" s="103">
        <f>'kiadások működés felhalmozás (2'!F13+'kiadások működés felhalmozás (3'!F13</f>
        <v>82500</v>
      </c>
    </row>
    <row r="14" spans="1:6" ht="14.25">
      <c r="A14" s="5" t="s">
        <v>50</v>
      </c>
      <c r="B14" s="29" t="s">
        <v>51</v>
      </c>
      <c r="C14" s="103">
        <f>'kiadások működés felhalmozás (2'!C14+'kiadások működés felhalmozás (3'!C14</f>
        <v>200000</v>
      </c>
      <c r="D14" s="103">
        <f>'kiadások működés felhalmozás (2'!D14+'kiadások működés felhalmozás (3'!D14</f>
        <v>0</v>
      </c>
      <c r="E14" s="103">
        <f>'kiadások működés felhalmozás (2'!E14+'kiadások működés felhalmozás (3'!E14</f>
        <v>324000</v>
      </c>
      <c r="F14" s="103">
        <f>'kiadások működés felhalmozás (2'!F14+'kiadások működés felhalmozás (3'!F14</f>
        <v>524000</v>
      </c>
    </row>
    <row r="15" spans="1:6" ht="14.25">
      <c r="A15" s="5" t="s">
        <v>52</v>
      </c>
      <c r="B15" s="29" t="s">
        <v>53</v>
      </c>
      <c r="C15" s="103">
        <f>'kiadások működés felhalmozás (2'!C15+'kiadások működés felhalmozás (3'!C15</f>
        <v>0</v>
      </c>
      <c r="D15" s="103">
        <f>'kiadások működés felhalmozás (2'!D15+'kiadások működés felhalmozás (3'!D15</f>
        <v>0</v>
      </c>
      <c r="E15" s="103">
        <f>'kiadások működés felhalmozás (2'!E15+'kiadások működés felhalmozás (3'!E15</f>
        <v>143293</v>
      </c>
      <c r="F15" s="103">
        <f>'kiadások működés felhalmozás (2'!F15+'kiadások működés felhalmozás (3'!F15</f>
        <v>143293</v>
      </c>
    </row>
    <row r="16" spans="1:6" ht="14.25">
      <c r="A16" s="5" t="s">
        <v>54</v>
      </c>
      <c r="B16" s="29" t="s">
        <v>55</v>
      </c>
      <c r="C16" s="103">
        <f>'kiadások működés felhalmozás (2'!C16+'kiadások működés felhalmozás (3'!C16</f>
        <v>0</v>
      </c>
      <c r="D16" s="103">
        <f>'kiadások működés felhalmozás (2'!D16+'kiadások működés felhalmozás (3'!D16</f>
        <v>0</v>
      </c>
      <c r="E16" s="103">
        <f>'kiadások működés felhalmozás (2'!E16+'kiadások működés felhalmozás (3'!E16</f>
        <v>0</v>
      </c>
      <c r="F16" s="103">
        <f>'kiadások működés felhalmozás (2'!F16+'kiadások működés felhalmozás (3'!F16</f>
        <v>0</v>
      </c>
    </row>
    <row r="17" spans="1:6" ht="14.25">
      <c r="A17" s="5" t="s">
        <v>56</v>
      </c>
      <c r="B17" s="29" t="s">
        <v>57</v>
      </c>
      <c r="C17" s="103">
        <f>'kiadások működés felhalmozás (2'!C17+'kiadások működés felhalmozás (3'!C17</f>
        <v>0</v>
      </c>
      <c r="D17" s="103">
        <f>'kiadások működés felhalmozás (2'!D17+'kiadások működés felhalmozás (3'!D17</f>
        <v>0</v>
      </c>
      <c r="E17" s="103">
        <f>'kiadások működés felhalmozás (2'!E17+'kiadások működés felhalmozás (3'!E17</f>
        <v>0</v>
      </c>
      <c r="F17" s="103">
        <f>'kiadások működés felhalmozás (2'!F17+'kiadások működés felhalmozás (3'!F17</f>
        <v>0</v>
      </c>
    </row>
    <row r="18" spans="1:6" ht="14.25">
      <c r="A18" s="5" t="s">
        <v>346</v>
      </c>
      <c r="B18" s="29" t="s">
        <v>58</v>
      </c>
      <c r="C18" s="103">
        <f>'kiadások működés felhalmozás (2'!C18+'kiadások működés felhalmozás (3'!C18</f>
        <v>604550</v>
      </c>
      <c r="D18" s="103">
        <f>'kiadások működés felhalmozás (2'!D18+'kiadások működés felhalmozás (3'!D18</f>
        <v>0</v>
      </c>
      <c r="E18" s="103">
        <f>'kiadások működés felhalmozás (2'!E18+'kiadások működés felhalmozás (3'!E18</f>
        <v>1500015</v>
      </c>
      <c r="F18" s="103">
        <f>'kiadások működés felhalmozás (2'!F18+'kiadások működés felhalmozás (3'!F18</f>
        <v>2104565</v>
      </c>
    </row>
    <row r="19" spans="1:6" ht="14.25">
      <c r="A19" s="31" t="s">
        <v>324</v>
      </c>
      <c r="B19" s="32" t="s">
        <v>59</v>
      </c>
      <c r="C19" s="94">
        <f>'kiadások működés felhalmozás (2'!C19+'kiadások működés felhalmozás (3'!C19</f>
        <v>40721845</v>
      </c>
      <c r="D19" s="94">
        <f>'kiadások működés felhalmozás (2'!D19+'kiadások működés felhalmozás (3'!D19</f>
        <v>0</v>
      </c>
      <c r="E19" s="94">
        <f>'kiadások működés felhalmozás (2'!E19+'kiadások működés felhalmozás (3'!E19</f>
        <v>72788455</v>
      </c>
      <c r="F19" s="94">
        <f>'kiadások működés felhalmozás (2'!F19+'kiadások működés felhalmozás (3'!F19</f>
        <v>113510300</v>
      </c>
    </row>
    <row r="20" spans="1:6" ht="14.25">
      <c r="A20" s="5" t="s">
        <v>60</v>
      </c>
      <c r="B20" s="29" t="s">
        <v>61</v>
      </c>
      <c r="C20" s="103">
        <f>'kiadások működés felhalmozás (2'!C20+'kiadások működés felhalmozás (3'!C20</f>
        <v>6630926</v>
      </c>
      <c r="D20" s="103">
        <f>'kiadások működés felhalmozás (2'!D20+'kiadások működés felhalmozás (3'!D20</f>
        <v>0</v>
      </c>
      <c r="E20" s="103">
        <f>'kiadások működés felhalmozás (2'!E20+'kiadások működés felhalmozás (3'!E20</f>
        <v>0</v>
      </c>
      <c r="F20" s="103">
        <f>'kiadások működés felhalmozás (2'!F20+'kiadások működés felhalmozás (3'!F20</f>
        <v>6630926</v>
      </c>
    </row>
    <row r="21" spans="1:6" ht="14.25">
      <c r="A21" s="5" t="s">
        <v>62</v>
      </c>
      <c r="B21" s="29" t="s">
        <v>63</v>
      </c>
      <c r="C21" s="103">
        <f>'kiadások működés felhalmozás (2'!C21+'kiadások működés felhalmozás (3'!C21</f>
        <v>2446029</v>
      </c>
      <c r="D21" s="103">
        <f>'kiadások működés felhalmozás (2'!D21+'kiadások működés felhalmozás (3'!D21</f>
        <v>0</v>
      </c>
      <c r="E21" s="103">
        <f>'kiadások működés felhalmozás (2'!E21+'kiadások működés felhalmozás (3'!E21</f>
        <v>25000</v>
      </c>
      <c r="F21" s="103">
        <f>'kiadások működés felhalmozás (2'!F21+'kiadások működés felhalmozás (3'!F21</f>
        <v>2471029</v>
      </c>
    </row>
    <row r="22" spans="1:6" ht="14.25">
      <c r="A22" s="6" t="s">
        <v>64</v>
      </c>
      <c r="B22" s="29" t="s">
        <v>65</v>
      </c>
      <c r="C22" s="103">
        <f>'kiadások működés felhalmozás (2'!C22+'kiadások működés felhalmozás (3'!C22</f>
        <v>0</v>
      </c>
      <c r="D22" s="103">
        <f>'kiadások működés felhalmozás (2'!D22+'kiadások működés felhalmozás (3'!D22</f>
        <v>0</v>
      </c>
      <c r="E22" s="103">
        <f>'kiadások működés felhalmozás (2'!E22+'kiadások működés felhalmozás (3'!E22</f>
        <v>4075000</v>
      </c>
      <c r="F22" s="103">
        <f>'kiadások működés felhalmozás (2'!F22+'kiadások működés felhalmozás (3'!F22</f>
        <v>4075000</v>
      </c>
    </row>
    <row r="23" spans="1:6" ht="14.25">
      <c r="A23" s="7" t="s">
        <v>325</v>
      </c>
      <c r="B23" s="32" t="s">
        <v>66</v>
      </c>
      <c r="C23" s="103">
        <f>'kiadások működés felhalmozás (2'!C23+'kiadások működés felhalmozás (3'!C23</f>
        <v>9076955</v>
      </c>
      <c r="D23" s="103">
        <f>'kiadások működés felhalmozás (2'!D23+'kiadások működés felhalmozás (3'!D23</f>
        <v>0</v>
      </c>
      <c r="E23" s="103">
        <f>'kiadások működés felhalmozás (2'!E23+'kiadások működés felhalmozás (3'!E23</f>
        <v>4100000</v>
      </c>
      <c r="F23" s="103">
        <f>'kiadások működés felhalmozás (2'!F23+'kiadások működés felhalmozás (3'!F23</f>
        <v>13176955</v>
      </c>
    </row>
    <row r="24" spans="1:6" ht="14.25">
      <c r="A24" s="48" t="s">
        <v>376</v>
      </c>
      <c r="B24" s="49" t="s">
        <v>67</v>
      </c>
      <c r="C24" s="94">
        <f>'kiadások működés felhalmozás (2'!C24+'kiadások működés felhalmozás (3'!C24</f>
        <v>49798800</v>
      </c>
      <c r="D24" s="94">
        <f>'kiadások működés felhalmozás (2'!D24+'kiadások működés felhalmozás (3'!D24</f>
        <v>0</v>
      </c>
      <c r="E24" s="94">
        <f>'kiadások működés felhalmozás (2'!E24+'kiadások működés felhalmozás (3'!E24</f>
        <v>76888455</v>
      </c>
      <c r="F24" s="94">
        <f>'kiadások működés felhalmozás (2'!F24+'kiadások működés felhalmozás (3'!F24</f>
        <v>126687255</v>
      </c>
    </row>
    <row r="25" spans="1:6" ht="14.25">
      <c r="A25" s="38" t="s">
        <v>347</v>
      </c>
      <c r="B25" s="49" t="s">
        <v>68</v>
      </c>
      <c r="C25" s="94">
        <f>'kiadások működés felhalmozás (2'!C25+'kiadások működés felhalmozás (3'!C25</f>
        <v>7378624</v>
      </c>
      <c r="D25" s="94">
        <f>'kiadások működés felhalmozás (2'!D25+'kiadások működés felhalmozás (3'!D25</f>
        <v>0</v>
      </c>
      <c r="E25" s="94">
        <f>'kiadások működés felhalmozás (2'!E25+'kiadások működés felhalmozás (3'!E25</f>
        <v>14589809</v>
      </c>
      <c r="F25" s="94">
        <f>'kiadások működés felhalmozás (2'!F25+'kiadások működés felhalmozás (3'!F25</f>
        <v>21968433</v>
      </c>
    </row>
    <row r="26" spans="1:6" ht="14.25">
      <c r="A26" s="5" t="s">
        <v>69</v>
      </c>
      <c r="B26" s="29" t="s">
        <v>70</v>
      </c>
      <c r="C26" s="103">
        <f>'kiadások működés felhalmozás (2'!C26+'kiadások működés felhalmozás (3'!C26</f>
        <v>560000</v>
      </c>
      <c r="D26" s="103">
        <f>'kiadások működés felhalmozás (2'!D26+'kiadások működés felhalmozás (3'!D26</f>
        <v>0</v>
      </c>
      <c r="E26" s="103">
        <f>'kiadások működés felhalmozás (2'!E26+'kiadások működés felhalmozás (3'!E26</f>
        <v>23741</v>
      </c>
      <c r="F26" s="103">
        <f>'kiadások működés felhalmozás (2'!F26+'kiadások működés felhalmozás (3'!F26</f>
        <v>583741</v>
      </c>
    </row>
    <row r="27" spans="1:6" ht="14.25">
      <c r="A27" s="5" t="s">
        <v>71</v>
      </c>
      <c r="B27" s="29" t="s">
        <v>72</v>
      </c>
      <c r="C27" s="103">
        <f>'kiadások működés felhalmozás (2'!C27+'kiadások működés felhalmozás (3'!C27</f>
        <v>14175331</v>
      </c>
      <c r="D27" s="103">
        <f>'kiadások működés felhalmozás (2'!D27+'kiadások működés felhalmozás (3'!D27</f>
        <v>0</v>
      </c>
      <c r="E27" s="103">
        <f>'kiadások működés felhalmozás (2'!E27+'kiadások működés felhalmozás (3'!E27</f>
        <v>2730390</v>
      </c>
      <c r="F27" s="103">
        <f>'kiadások működés felhalmozás (2'!F27+'kiadások működés felhalmozás (3'!F27</f>
        <v>16905721</v>
      </c>
    </row>
    <row r="28" spans="1:6" ht="14.25">
      <c r="A28" s="5" t="s">
        <v>73</v>
      </c>
      <c r="B28" s="29" t="s">
        <v>74</v>
      </c>
      <c r="C28" s="103">
        <f>'kiadások működés felhalmozás (2'!C28+'kiadások működés felhalmozás (3'!C28</f>
        <v>0</v>
      </c>
      <c r="D28" s="103">
        <f>'kiadások működés felhalmozás (2'!D28+'kiadások működés felhalmozás (3'!D28</f>
        <v>0</v>
      </c>
      <c r="E28" s="103">
        <f>'kiadások működés felhalmozás (2'!E28+'kiadások működés felhalmozás (3'!E28</f>
        <v>0</v>
      </c>
      <c r="F28" s="103">
        <f>'kiadások működés felhalmozás (2'!F28+'kiadások működés felhalmozás (3'!F28</f>
        <v>0</v>
      </c>
    </row>
    <row r="29" spans="1:6" ht="14.25">
      <c r="A29" s="7" t="s">
        <v>326</v>
      </c>
      <c r="B29" s="32" t="s">
        <v>75</v>
      </c>
      <c r="C29" s="94">
        <f>'kiadások működés felhalmozás (2'!C29+'kiadások működés felhalmozás (3'!C29</f>
        <v>14735331</v>
      </c>
      <c r="D29" s="94">
        <f>'kiadások működés felhalmozás (2'!D29+'kiadások működés felhalmozás (3'!D29</f>
        <v>0</v>
      </c>
      <c r="E29" s="94">
        <f>'kiadások működés felhalmozás (2'!E29+'kiadások működés felhalmozás (3'!E29</f>
        <v>2754131</v>
      </c>
      <c r="F29" s="94">
        <f>'kiadások működés felhalmozás (2'!F29+'kiadások működés felhalmozás (3'!F29</f>
        <v>17489462</v>
      </c>
    </row>
    <row r="30" spans="1:6" ht="14.25">
      <c r="A30" s="5" t="s">
        <v>76</v>
      </c>
      <c r="B30" s="29" t="s">
        <v>77</v>
      </c>
      <c r="C30" s="103">
        <f>'kiadások működés felhalmozás (2'!C30+'kiadások működés felhalmozás (3'!C30</f>
        <v>370000</v>
      </c>
      <c r="D30" s="103">
        <f>'kiadások működés felhalmozás (2'!D30+'kiadások működés felhalmozás (3'!D30</f>
        <v>0</v>
      </c>
      <c r="E30" s="103">
        <f>'kiadások működés felhalmozás (2'!E30+'kiadások működés felhalmozás (3'!E30</f>
        <v>413224</v>
      </c>
      <c r="F30" s="103">
        <f>'kiadások működés felhalmozás (2'!F30+'kiadások működés felhalmozás (3'!F30</f>
        <v>783224</v>
      </c>
    </row>
    <row r="31" spans="1:6" ht="14.25">
      <c r="A31" s="5" t="s">
        <v>78</v>
      </c>
      <c r="B31" s="29" t="s">
        <v>79</v>
      </c>
      <c r="C31" s="103">
        <f>'kiadások működés felhalmozás (2'!C31+'kiadások működés felhalmozás (3'!C31</f>
        <v>340000</v>
      </c>
      <c r="D31" s="103">
        <f>'kiadások működés felhalmozás (2'!D31+'kiadások működés felhalmozás (3'!D31</f>
        <v>0</v>
      </c>
      <c r="E31" s="103">
        <f>'kiadások működés felhalmozás (2'!E31+'kiadások működés felhalmozás (3'!E31</f>
        <v>586638</v>
      </c>
      <c r="F31" s="103">
        <f>'kiadások működés felhalmozás (2'!F31+'kiadások működés felhalmozás (3'!F31</f>
        <v>926638</v>
      </c>
    </row>
    <row r="32" spans="1:6" ht="15" customHeight="1">
      <c r="A32" s="7" t="s">
        <v>377</v>
      </c>
      <c r="B32" s="32" t="s">
        <v>80</v>
      </c>
      <c r="C32" s="94">
        <f>'kiadások működés felhalmozás (2'!C32+'kiadások működés felhalmozás (3'!C32</f>
        <v>710000</v>
      </c>
      <c r="D32" s="94">
        <f>'kiadások működés felhalmozás (2'!D32+'kiadások működés felhalmozás (3'!D32</f>
        <v>0</v>
      </c>
      <c r="E32" s="94">
        <f>'kiadások működés felhalmozás (2'!E32+'kiadások működés felhalmozás (3'!E32</f>
        <v>999862</v>
      </c>
      <c r="F32" s="94">
        <f>'kiadások működés felhalmozás (2'!F32+'kiadások működés felhalmozás (3'!F32</f>
        <v>1709862</v>
      </c>
    </row>
    <row r="33" spans="1:6" ht="14.25">
      <c r="A33" s="5" t="s">
        <v>81</v>
      </c>
      <c r="B33" s="29" t="s">
        <v>82</v>
      </c>
      <c r="C33" s="103">
        <f>'kiadások működés felhalmozás (2'!C33+'kiadások működés felhalmozás (3'!C33</f>
        <v>5052833</v>
      </c>
      <c r="D33" s="103">
        <f>'kiadások működés felhalmozás (2'!D33+'kiadások működés felhalmozás (3'!D33</f>
        <v>0</v>
      </c>
      <c r="E33" s="103">
        <f>'kiadások működés felhalmozás (2'!E33+'kiadások működés felhalmozás (3'!E33</f>
        <v>1217982</v>
      </c>
      <c r="F33" s="103">
        <f>'kiadások működés felhalmozás (2'!F33+'kiadások működés felhalmozás (3'!F33</f>
        <v>6270815</v>
      </c>
    </row>
    <row r="34" spans="1:6" ht="14.25">
      <c r="A34" s="5" t="s">
        <v>83</v>
      </c>
      <c r="B34" s="29" t="s">
        <v>84</v>
      </c>
      <c r="C34" s="103">
        <f>'kiadások működés felhalmozás (2'!C34+'kiadások működés felhalmozás (3'!C34</f>
        <v>1387227</v>
      </c>
      <c r="D34" s="103">
        <f>'kiadások működés felhalmozás (2'!D34+'kiadások működés felhalmozás (3'!D34</f>
        <v>0</v>
      </c>
      <c r="E34" s="103">
        <f>'kiadások működés felhalmozás (2'!E34+'kiadások működés felhalmozás (3'!E34</f>
        <v>174016</v>
      </c>
      <c r="F34" s="103">
        <f>'kiadások működés felhalmozás (2'!F34+'kiadások működés felhalmozás (3'!F34</f>
        <v>1561243</v>
      </c>
    </row>
    <row r="35" spans="1:6" ht="14.25">
      <c r="A35" s="5" t="s">
        <v>348</v>
      </c>
      <c r="B35" s="29" t="s">
        <v>85</v>
      </c>
      <c r="C35" s="103">
        <f>'kiadások működés felhalmozás (2'!C35+'kiadások működés felhalmozás (3'!C35</f>
        <v>2421099</v>
      </c>
      <c r="D35" s="103">
        <f>'kiadások működés felhalmozás (2'!D35+'kiadások működés felhalmozás (3'!D35</f>
        <v>0</v>
      </c>
      <c r="E35" s="103">
        <f>'kiadások működés felhalmozás (2'!E35+'kiadások működés felhalmozás (3'!E35</f>
        <v>0</v>
      </c>
      <c r="F35" s="103">
        <f>'kiadások működés felhalmozás (2'!F35+'kiadások működés felhalmozás (3'!F35</f>
        <v>2421099</v>
      </c>
    </row>
    <row r="36" spans="1:6" ht="14.25">
      <c r="A36" s="5" t="s">
        <v>86</v>
      </c>
      <c r="B36" s="29" t="s">
        <v>87</v>
      </c>
      <c r="C36" s="103">
        <f>'kiadások működés felhalmozás (2'!C36+'kiadások működés felhalmozás (3'!C36</f>
        <v>2280000</v>
      </c>
      <c r="D36" s="103">
        <f>'kiadások működés felhalmozás (2'!D36+'kiadások működés felhalmozás (3'!D36</f>
        <v>0</v>
      </c>
      <c r="E36" s="103">
        <f>'kiadások működés felhalmozás (2'!E36+'kiadások működés felhalmozás (3'!E36</f>
        <v>1340000</v>
      </c>
      <c r="F36" s="103">
        <f>'kiadások működés felhalmozás (2'!F36+'kiadások működés felhalmozás (3'!F36</f>
        <v>3620000</v>
      </c>
    </row>
    <row r="37" spans="1:6" ht="14.25">
      <c r="A37" s="10" t="s">
        <v>349</v>
      </c>
      <c r="B37" s="29" t="s">
        <v>88</v>
      </c>
      <c r="C37" s="103">
        <f>'kiadások működés felhalmozás (2'!C37+'kiadások működés felhalmozás (3'!C37</f>
        <v>0</v>
      </c>
      <c r="D37" s="103">
        <f>'kiadások működés felhalmozás (2'!D37+'kiadások működés felhalmozás (3'!D37</f>
        <v>0</v>
      </c>
      <c r="E37" s="103">
        <f>'kiadások működés felhalmozás (2'!E37+'kiadások működés felhalmozás (3'!E37</f>
        <v>0</v>
      </c>
      <c r="F37" s="103">
        <f>'kiadások működés felhalmozás (2'!F37+'kiadások működés felhalmozás (3'!F37</f>
        <v>0</v>
      </c>
    </row>
    <row r="38" spans="1:6" ht="14.25">
      <c r="A38" s="6" t="s">
        <v>89</v>
      </c>
      <c r="B38" s="29" t="s">
        <v>90</v>
      </c>
      <c r="C38" s="103">
        <f>'kiadások működés felhalmozás (2'!C38+'kiadások működés felhalmozás (3'!C38</f>
        <v>30412853</v>
      </c>
      <c r="D38" s="103">
        <f>'kiadások működés felhalmozás (2'!D38+'kiadások működés felhalmozás (3'!D38</f>
        <v>0</v>
      </c>
      <c r="E38" s="103">
        <f>'kiadások működés felhalmozás (2'!E38+'kiadások működés felhalmozás (3'!E38</f>
        <v>428274</v>
      </c>
      <c r="F38" s="103">
        <f>'kiadások működés felhalmozás (2'!F38+'kiadások működés felhalmozás (3'!F38</f>
        <v>30841127</v>
      </c>
    </row>
    <row r="39" spans="1:6" ht="14.25">
      <c r="A39" s="5" t="s">
        <v>350</v>
      </c>
      <c r="B39" s="29" t="s">
        <v>91</v>
      </c>
      <c r="C39" s="103">
        <f>'kiadások működés felhalmozás (2'!C39+'kiadások működés felhalmozás (3'!C39</f>
        <v>11795928</v>
      </c>
      <c r="D39" s="103">
        <f>'kiadások működés felhalmozás (2'!D39+'kiadások működés felhalmozás (3'!D39</f>
        <v>0</v>
      </c>
      <c r="E39" s="103">
        <f>'kiadások működés felhalmozás (2'!E39+'kiadások működés felhalmozás (3'!E39</f>
        <v>1623442</v>
      </c>
      <c r="F39" s="103">
        <f>'kiadások működés felhalmozás (2'!F39+'kiadások működés felhalmozás (3'!F39</f>
        <v>13419370</v>
      </c>
    </row>
    <row r="40" spans="1:6" ht="14.25">
      <c r="A40" s="7" t="s">
        <v>327</v>
      </c>
      <c r="B40" s="32" t="s">
        <v>92</v>
      </c>
      <c r="C40" s="94">
        <f>'kiadások működés felhalmozás (2'!C40+'kiadások működés felhalmozás (3'!C40</f>
        <v>53349940</v>
      </c>
      <c r="D40" s="94">
        <f>'kiadások működés felhalmozás (2'!D40+'kiadások működés felhalmozás (3'!D40</f>
        <v>0</v>
      </c>
      <c r="E40" s="94">
        <f>'kiadások működés felhalmozás (2'!E40+'kiadások működés felhalmozás (3'!E40</f>
        <v>4783714</v>
      </c>
      <c r="F40" s="94">
        <f>'kiadások működés felhalmozás (2'!F40+'kiadások működés felhalmozás (3'!F40</f>
        <v>58133654</v>
      </c>
    </row>
    <row r="41" spans="1:6" ht="14.25">
      <c r="A41" s="5" t="s">
        <v>93</v>
      </c>
      <c r="B41" s="29" t="s">
        <v>94</v>
      </c>
      <c r="C41" s="103">
        <f>'kiadások működés felhalmozás (2'!C41+'kiadások működés felhalmozás (3'!C41</f>
        <v>1200000</v>
      </c>
      <c r="D41" s="103">
        <f>'kiadások működés felhalmozás (2'!D41+'kiadások működés felhalmozás (3'!D41</f>
        <v>0</v>
      </c>
      <c r="E41" s="103">
        <f>'kiadások működés felhalmozás (2'!E41+'kiadások működés felhalmozás (3'!E41</f>
        <v>1258095</v>
      </c>
      <c r="F41" s="103">
        <f>'kiadások működés felhalmozás (2'!F41+'kiadások működés felhalmozás (3'!F41</f>
        <v>2458095</v>
      </c>
    </row>
    <row r="42" spans="1:6" ht="14.25">
      <c r="A42" s="5" t="s">
        <v>95</v>
      </c>
      <c r="B42" s="29" t="s">
        <v>96</v>
      </c>
      <c r="C42" s="103">
        <f>'kiadások működés felhalmozás (2'!C42+'kiadások működés felhalmozás (3'!C42</f>
        <v>714298</v>
      </c>
      <c r="D42" s="103">
        <f>'kiadások működés felhalmozás (2'!D42+'kiadások működés felhalmozás (3'!D42</f>
        <v>0</v>
      </c>
      <c r="E42" s="103">
        <f>'kiadások működés felhalmozás (2'!E42+'kiadások működés felhalmozás (3'!E42</f>
        <v>0</v>
      </c>
      <c r="F42" s="103">
        <f>'kiadások működés felhalmozás (2'!F42+'kiadások működés felhalmozás (3'!F42</f>
        <v>714298</v>
      </c>
    </row>
    <row r="43" spans="1:6" ht="14.25">
      <c r="A43" s="7" t="s">
        <v>328</v>
      </c>
      <c r="B43" s="32" t="s">
        <v>97</v>
      </c>
      <c r="C43" s="94">
        <f>'kiadások működés felhalmozás (2'!C43+'kiadások működés felhalmozás (3'!C43</f>
        <v>1914298</v>
      </c>
      <c r="D43" s="94">
        <f>'kiadások működés felhalmozás (2'!D43+'kiadások működés felhalmozás (3'!D43</f>
        <v>0</v>
      </c>
      <c r="E43" s="94">
        <f>'kiadások működés felhalmozás (2'!E43+'kiadások működés felhalmozás (3'!E43</f>
        <v>1258095</v>
      </c>
      <c r="F43" s="94">
        <f>'kiadások működés felhalmozás (2'!F43+'kiadások működés felhalmozás (3'!F43</f>
        <v>3172393</v>
      </c>
    </row>
    <row r="44" spans="1:6" ht="14.25">
      <c r="A44" s="5" t="s">
        <v>98</v>
      </c>
      <c r="B44" s="29" t="s">
        <v>99</v>
      </c>
      <c r="C44" s="103">
        <f>'kiadások működés felhalmozás (2'!C44+'kiadások működés felhalmozás (3'!C44</f>
        <v>13209277</v>
      </c>
      <c r="D44" s="103">
        <f>'kiadások működés felhalmozás (2'!D44+'kiadások működés felhalmozás (3'!D44</f>
        <v>0</v>
      </c>
      <c r="E44" s="103">
        <f>'kiadások működés felhalmozás (2'!E44+'kiadások működés felhalmozás (3'!E44</f>
        <v>1676577</v>
      </c>
      <c r="F44" s="103">
        <f>'kiadások működés felhalmozás (2'!F44+'kiadások működés felhalmozás (3'!F44</f>
        <v>14885854</v>
      </c>
    </row>
    <row r="45" spans="1:6" ht="14.25">
      <c r="A45" s="5" t="s">
        <v>100</v>
      </c>
      <c r="B45" s="29" t="s">
        <v>101</v>
      </c>
      <c r="C45" s="103">
        <f>'kiadások működés felhalmozás (2'!C45+'kiadások működés felhalmozás (3'!C45</f>
        <v>548000</v>
      </c>
      <c r="D45" s="103">
        <f>'kiadások működés felhalmozás (2'!D45+'kiadások működés felhalmozás (3'!D45</f>
        <v>0</v>
      </c>
      <c r="E45" s="103">
        <f>'kiadások működés felhalmozás (2'!E45+'kiadások működés felhalmozás (3'!E45</f>
        <v>0</v>
      </c>
      <c r="F45" s="103">
        <f>'kiadások működés felhalmozás (2'!F45+'kiadások működés felhalmozás (3'!F45</f>
        <v>548000</v>
      </c>
    </row>
    <row r="46" spans="1:6" ht="14.25">
      <c r="A46" s="5" t="s">
        <v>351</v>
      </c>
      <c r="B46" s="29" t="s">
        <v>102</v>
      </c>
      <c r="C46" s="103">
        <f>'kiadások működés felhalmozás (2'!C46+'kiadások működés felhalmozás (3'!C46</f>
        <v>71</v>
      </c>
      <c r="D46" s="103">
        <f>'kiadások működés felhalmozás (2'!D46+'kiadások működés felhalmozás (3'!D46</f>
        <v>0</v>
      </c>
      <c r="E46" s="103">
        <f>'kiadások működés felhalmozás (2'!E46+'kiadások működés felhalmozás (3'!E46</f>
        <v>0</v>
      </c>
      <c r="F46" s="103">
        <f>'kiadások működés felhalmozás (2'!F46+'kiadások működés felhalmozás (3'!F46</f>
        <v>71</v>
      </c>
    </row>
    <row r="47" spans="1:6" ht="14.25">
      <c r="A47" s="5" t="s">
        <v>352</v>
      </c>
      <c r="B47" s="29" t="s">
        <v>103</v>
      </c>
      <c r="C47" s="103">
        <f>'kiadások működés felhalmozás (2'!C47+'kiadások működés felhalmozás (3'!C47</f>
        <v>0</v>
      </c>
      <c r="D47" s="103">
        <f>'kiadások működés felhalmozás (2'!D47+'kiadások működés felhalmozás (3'!D47</f>
        <v>0</v>
      </c>
      <c r="E47" s="103">
        <f>'kiadások működés felhalmozás (2'!E47+'kiadások működés felhalmozás (3'!E47</f>
        <v>0</v>
      </c>
      <c r="F47" s="103">
        <f>'kiadások működés felhalmozás (2'!F47+'kiadások működés felhalmozás (3'!F47</f>
        <v>0</v>
      </c>
    </row>
    <row r="48" spans="1:6" ht="14.25">
      <c r="A48" s="5" t="s">
        <v>104</v>
      </c>
      <c r="B48" s="29" t="s">
        <v>105</v>
      </c>
      <c r="C48" s="103">
        <f>'kiadások működés felhalmozás (2'!C48+'kiadások működés felhalmozás (3'!C48</f>
        <v>1853070</v>
      </c>
      <c r="D48" s="103">
        <f>'kiadások működés felhalmozás (2'!D48+'kiadások működés felhalmozás (3'!D48</f>
        <v>0</v>
      </c>
      <c r="E48" s="103">
        <f>'kiadások működés felhalmozás (2'!E48+'kiadások működés felhalmozás (3'!E48</f>
        <v>40000</v>
      </c>
      <c r="F48" s="103">
        <f>'kiadások működés felhalmozás (2'!F48+'kiadások működés felhalmozás (3'!F48</f>
        <v>1893070</v>
      </c>
    </row>
    <row r="49" spans="1:6" ht="14.25">
      <c r="A49" s="7" t="s">
        <v>329</v>
      </c>
      <c r="B49" s="32" t="s">
        <v>106</v>
      </c>
      <c r="C49" s="94">
        <f>'kiadások működés felhalmozás (2'!C49+'kiadások működés felhalmozás (3'!C49</f>
        <v>15610418</v>
      </c>
      <c r="D49" s="94">
        <f>'kiadások működés felhalmozás (2'!D49+'kiadások működés felhalmozás (3'!D49</f>
        <v>0</v>
      </c>
      <c r="E49" s="94">
        <f>'kiadások működés felhalmozás (2'!E49+'kiadások működés felhalmozás (3'!E49</f>
        <v>1716577</v>
      </c>
      <c r="F49" s="94">
        <f>'kiadások működés felhalmozás (2'!F49+'kiadások működés felhalmozás (3'!F49</f>
        <v>17326995</v>
      </c>
    </row>
    <row r="50" spans="1:6" ht="14.25">
      <c r="A50" s="38" t="s">
        <v>330</v>
      </c>
      <c r="B50" s="49" t="s">
        <v>107</v>
      </c>
      <c r="C50" s="94">
        <f>'kiadások működés felhalmozás (2'!C50+'kiadások működés felhalmozás (3'!C50</f>
        <v>86319987</v>
      </c>
      <c r="D50" s="94">
        <f>'kiadások működés felhalmozás (2'!D50+'kiadások működés felhalmozás (3'!D50</f>
        <v>0</v>
      </c>
      <c r="E50" s="94">
        <f>'kiadások működés felhalmozás (2'!E50+'kiadások működés felhalmozás (3'!E50</f>
        <v>11512379</v>
      </c>
      <c r="F50" s="94">
        <f>'kiadások működés felhalmozás (2'!F50+'kiadások működés felhalmozás (3'!F50</f>
        <v>97832366</v>
      </c>
    </row>
    <row r="51" spans="1:6" ht="14.25">
      <c r="A51" s="13" t="s">
        <v>108</v>
      </c>
      <c r="B51" s="29" t="s">
        <v>109</v>
      </c>
      <c r="C51" s="103">
        <f>'kiadások működés felhalmozás (2'!C51+'kiadások működés felhalmozás (3'!C51</f>
        <v>0</v>
      </c>
      <c r="D51" s="103">
        <f>'kiadások működés felhalmozás (2'!D51+'kiadások működés felhalmozás (3'!D51</f>
        <v>0</v>
      </c>
      <c r="E51" s="103">
        <f>'kiadások működés felhalmozás (2'!E51+'kiadások működés felhalmozás (3'!E51</f>
        <v>0</v>
      </c>
      <c r="F51" s="103">
        <f>'kiadások működés felhalmozás (2'!F51+'kiadások működés felhalmozás (3'!F51</f>
        <v>0</v>
      </c>
    </row>
    <row r="52" spans="1:6" ht="14.25">
      <c r="A52" s="13" t="s">
        <v>331</v>
      </c>
      <c r="B52" s="29" t="s">
        <v>110</v>
      </c>
      <c r="C52" s="103">
        <f>'kiadások működés felhalmozás (2'!C52+'kiadások működés felhalmozás (3'!C52</f>
        <v>307000</v>
      </c>
      <c r="D52" s="103">
        <f>'kiadások működés felhalmozás (2'!D52+'kiadások működés felhalmozás (3'!D52</f>
        <v>0</v>
      </c>
      <c r="E52" s="103">
        <f>'kiadások működés felhalmozás (2'!E52+'kiadások működés felhalmozás (3'!E52</f>
        <v>0</v>
      </c>
      <c r="F52" s="103">
        <f>'kiadások működés felhalmozás (2'!F52+'kiadások működés felhalmozás (3'!F52</f>
        <v>307000</v>
      </c>
    </row>
    <row r="53" spans="1:6" ht="14.25">
      <c r="A53" s="16" t="s">
        <v>353</v>
      </c>
      <c r="B53" s="29" t="s">
        <v>111</v>
      </c>
      <c r="C53" s="103">
        <f>'kiadások működés felhalmozás (2'!C53+'kiadások működés felhalmozás (3'!C53</f>
        <v>0</v>
      </c>
      <c r="D53" s="103">
        <f>'kiadások működés felhalmozás (2'!D53+'kiadások működés felhalmozás (3'!D53</f>
        <v>0</v>
      </c>
      <c r="E53" s="103">
        <f>'kiadások működés felhalmozás (2'!E53+'kiadások működés felhalmozás (3'!E53</f>
        <v>0</v>
      </c>
      <c r="F53" s="103">
        <f>'kiadások működés felhalmozás (2'!F53+'kiadások működés felhalmozás (3'!F53</f>
        <v>0</v>
      </c>
    </row>
    <row r="54" spans="1:6" ht="14.25">
      <c r="A54" s="16" t="s">
        <v>354</v>
      </c>
      <c r="B54" s="29" t="s">
        <v>112</v>
      </c>
      <c r="C54" s="103">
        <f>'kiadások működés felhalmozás (2'!C54+'kiadások működés felhalmozás (3'!C54</f>
        <v>0</v>
      </c>
      <c r="D54" s="103">
        <f>'kiadások működés felhalmozás (2'!D54+'kiadások működés felhalmozás (3'!D54</f>
        <v>0</v>
      </c>
      <c r="E54" s="103">
        <f>'kiadások működés felhalmozás (2'!E54+'kiadások működés felhalmozás (3'!E54</f>
        <v>0</v>
      </c>
      <c r="F54" s="103">
        <f>'kiadások működés felhalmozás (2'!F54+'kiadások működés felhalmozás (3'!F54</f>
        <v>0</v>
      </c>
    </row>
    <row r="55" spans="1:6" ht="14.25">
      <c r="A55" s="16" t="s">
        <v>355</v>
      </c>
      <c r="B55" s="29" t="s">
        <v>113</v>
      </c>
      <c r="C55" s="103">
        <f>'kiadások működés felhalmozás (2'!C55+'kiadások működés felhalmozás (3'!C55</f>
        <v>0</v>
      </c>
      <c r="D55" s="103">
        <f>'kiadások működés felhalmozás (2'!D55+'kiadások működés felhalmozás (3'!D55</f>
        <v>0</v>
      </c>
      <c r="E55" s="103">
        <f>'kiadások működés felhalmozás (2'!E55+'kiadások működés felhalmozás (3'!E55</f>
        <v>0</v>
      </c>
      <c r="F55" s="103">
        <f>'kiadások működés felhalmozás (2'!F55+'kiadások működés felhalmozás (3'!F55</f>
        <v>0</v>
      </c>
    </row>
    <row r="56" spans="1:6" ht="14.25">
      <c r="A56" s="13" t="s">
        <v>356</v>
      </c>
      <c r="B56" s="29" t="s">
        <v>114</v>
      </c>
      <c r="C56" s="103">
        <f>'kiadások működés felhalmozás (2'!C56+'kiadások működés felhalmozás (3'!C56</f>
        <v>0</v>
      </c>
      <c r="D56" s="103">
        <f>'kiadások működés felhalmozás (2'!D56+'kiadások működés felhalmozás (3'!D56</f>
        <v>0</v>
      </c>
      <c r="E56" s="103">
        <f>'kiadások működés felhalmozás (2'!E56+'kiadások működés felhalmozás (3'!E56</f>
        <v>0</v>
      </c>
      <c r="F56" s="103">
        <f>'kiadások működés felhalmozás (2'!F56+'kiadások működés felhalmozás (3'!F56</f>
        <v>0</v>
      </c>
    </row>
    <row r="57" spans="1:6" ht="14.25">
      <c r="A57" s="13" t="s">
        <v>357</v>
      </c>
      <c r="B57" s="29" t="s">
        <v>115</v>
      </c>
      <c r="C57" s="103">
        <f>'kiadások működés felhalmozás (2'!C57+'kiadások működés felhalmozás (3'!C57</f>
        <v>0</v>
      </c>
      <c r="D57" s="103">
        <f>'kiadások működés felhalmozás (2'!D57+'kiadások működés felhalmozás (3'!D57</f>
        <v>0</v>
      </c>
      <c r="E57" s="103">
        <f>'kiadások működés felhalmozás (2'!E57+'kiadások működés felhalmozás (3'!E57</f>
        <v>0</v>
      </c>
      <c r="F57" s="103">
        <f>'kiadások működés felhalmozás (2'!F57+'kiadások működés felhalmozás (3'!F57</f>
        <v>0</v>
      </c>
    </row>
    <row r="58" spans="1:6" ht="14.25">
      <c r="A58" s="13" t="s">
        <v>358</v>
      </c>
      <c r="B58" s="29" t="s">
        <v>116</v>
      </c>
      <c r="C58" s="103">
        <f>'kiadások működés felhalmozás (2'!C58+'kiadások működés felhalmozás (3'!C58</f>
        <v>11778156</v>
      </c>
      <c r="D58" s="103">
        <f>'kiadások működés felhalmozás (2'!D58+'kiadások működés felhalmozás (3'!D58</f>
        <v>0</v>
      </c>
      <c r="E58" s="103">
        <f>'kiadások működés felhalmozás (2'!E58+'kiadások működés felhalmozás (3'!E58</f>
        <v>0</v>
      </c>
      <c r="F58" s="103">
        <f>'kiadások működés felhalmozás (2'!F58+'kiadások működés felhalmozás (3'!F58</f>
        <v>11778156</v>
      </c>
    </row>
    <row r="59" spans="1:6" ht="14.25">
      <c r="A59" s="46" t="s">
        <v>332</v>
      </c>
      <c r="B59" s="49" t="s">
        <v>117</v>
      </c>
      <c r="C59" s="94">
        <f>'kiadások működés felhalmozás (2'!C59+'kiadások működés felhalmozás (3'!C59</f>
        <v>12085156</v>
      </c>
      <c r="D59" s="94">
        <f>'kiadások működés felhalmozás (2'!D59+'kiadások működés felhalmozás (3'!D59</f>
        <v>0</v>
      </c>
      <c r="E59" s="94">
        <f>'kiadások működés felhalmozás (2'!E59+'kiadások működés felhalmozás (3'!E59</f>
        <v>0</v>
      </c>
      <c r="F59" s="94">
        <f>'kiadások működés felhalmozás (2'!F59+'kiadások működés felhalmozás (3'!F59</f>
        <v>12085156</v>
      </c>
    </row>
    <row r="60" spans="1:6" ht="14.25">
      <c r="A60" s="12" t="s">
        <v>359</v>
      </c>
      <c r="B60" s="29" t="s">
        <v>118</v>
      </c>
      <c r="C60" s="103">
        <f>'kiadások működés felhalmozás (2'!C60+'kiadások működés felhalmozás (3'!C60</f>
        <v>0</v>
      </c>
      <c r="D60" s="103">
        <f>'kiadások működés felhalmozás (2'!D60+'kiadások működés felhalmozás (3'!D60</f>
        <v>0</v>
      </c>
      <c r="E60" s="103">
        <f>'kiadások működés felhalmozás (2'!E60+'kiadások működés felhalmozás (3'!E60</f>
        <v>0</v>
      </c>
      <c r="F60" s="103">
        <f>'kiadások működés felhalmozás (2'!F60+'kiadások működés felhalmozás (3'!F60</f>
        <v>0</v>
      </c>
    </row>
    <row r="61" spans="1:6" ht="14.25">
      <c r="A61" s="12" t="s">
        <v>119</v>
      </c>
      <c r="B61" s="29" t="s">
        <v>120</v>
      </c>
      <c r="C61" s="103">
        <f>'kiadások működés felhalmozás (2'!C61+'kiadások működés felhalmozás (3'!C61</f>
        <v>1396559</v>
      </c>
      <c r="D61" s="103">
        <f>'kiadások működés felhalmozás (2'!D61+'kiadások működés felhalmozás (3'!D61</f>
        <v>0</v>
      </c>
      <c r="E61" s="103">
        <f>'kiadások működés felhalmozás (2'!E61+'kiadások működés felhalmozás (3'!E61</f>
        <v>0</v>
      </c>
      <c r="F61" s="103">
        <f>'kiadások működés felhalmozás (2'!F61+'kiadások működés felhalmozás (3'!F61</f>
        <v>1396559</v>
      </c>
    </row>
    <row r="62" spans="1:6" ht="14.25">
      <c r="A62" s="12" t="s">
        <v>121</v>
      </c>
      <c r="B62" s="29" t="s">
        <v>122</v>
      </c>
      <c r="C62" s="103">
        <f>'kiadások működés felhalmozás (2'!C62+'kiadások működés felhalmozás (3'!C62</f>
        <v>0</v>
      </c>
      <c r="D62" s="103">
        <f>'kiadások működés felhalmozás (2'!D62+'kiadások működés felhalmozás (3'!D62</f>
        <v>0</v>
      </c>
      <c r="E62" s="103">
        <f>'kiadások működés felhalmozás (2'!E62+'kiadások működés felhalmozás (3'!E62</f>
        <v>0</v>
      </c>
      <c r="F62" s="103">
        <f>'kiadások működés felhalmozás (2'!F62+'kiadások működés felhalmozás (3'!F62</f>
        <v>0</v>
      </c>
    </row>
    <row r="63" spans="1:6" ht="14.25">
      <c r="A63" s="12" t="s">
        <v>333</v>
      </c>
      <c r="B63" s="29" t="s">
        <v>123</v>
      </c>
      <c r="C63" s="103">
        <f>'kiadások működés felhalmozás (2'!C63+'kiadások működés felhalmozás (3'!C63</f>
        <v>0</v>
      </c>
      <c r="D63" s="103">
        <f>'kiadások működés felhalmozás (2'!D63+'kiadások működés felhalmozás (3'!D63</f>
        <v>0</v>
      </c>
      <c r="E63" s="103">
        <f>'kiadások működés felhalmozás (2'!E63+'kiadások működés felhalmozás (3'!E63</f>
        <v>0</v>
      </c>
      <c r="F63" s="103">
        <f>'kiadások működés felhalmozás (2'!F63+'kiadások működés felhalmozás (3'!F63</f>
        <v>0</v>
      </c>
    </row>
    <row r="64" spans="1:6" ht="14.25">
      <c r="A64" s="12" t="s">
        <v>360</v>
      </c>
      <c r="B64" s="29" t="s">
        <v>124</v>
      </c>
      <c r="C64" s="103">
        <f>'kiadások működés felhalmozás (2'!C64+'kiadások működés felhalmozás (3'!C64</f>
        <v>0</v>
      </c>
      <c r="D64" s="103">
        <f>'kiadások működés felhalmozás (2'!D64+'kiadások működés felhalmozás (3'!D64</f>
        <v>0</v>
      </c>
      <c r="E64" s="103">
        <f>'kiadások működés felhalmozás (2'!E64+'kiadások működés felhalmozás (3'!E64</f>
        <v>0</v>
      </c>
      <c r="F64" s="103">
        <f>'kiadások működés felhalmozás (2'!F64+'kiadások működés felhalmozás (3'!F64</f>
        <v>0</v>
      </c>
    </row>
    <row r="65" spans="1:6" ht="14.25">
      <c r="A65" s="12" t="s">
        <v>334</v>
      </c>
      <c r="B65" s="29" t="s">
        <v>125</v>
      </c>
      <c r="C65" s="103">
        <f>'kiadások működés felhalmozás (2'!C65+'kiadások működés felhalmozás (3'!C65</f>
        <v>104709906</v>
      </c>
      <c r="D65" s="103">
        <f>'kiadások működés felhalmozás (2'!D65+'kiadások működés felhalmozás (3'!D65</f>
        <v>0</v>
      </c>
      <c r="E65" s="103">
        <f>'kiadások működés felhalmozás (2'!E65+'kiadások működés felhalmozás (3'!E65</f>
        <v>0</v>
      </c>
      <c r="F65" s="103">
        <f>'kiadások működés felhalmozás (2'!F65+'kiadások működés felhalmozás (3'!F65</f>
        <v>104709906</v>
      </c>
    </row>
    <row r="66" spans="1:6" ht="14.25">
      <c r="A66" s="12" t="s">
        <v>361</v>
      </c>
      <c r="B66" s="29" t="s">
        <v>126</v>
      </c>
      <c r="C66" s="103">
        <f>'kiadások működés felhalmozás (2'!C66+'kiadások működés felhalmozás (3'!C66</f>
        <v>0</v>
      </c>
      <c r="D66" s="103">
        <f>'kiadások működés felhalmozás (2'!D66+'kiadások működés felhalmozás (3'!D66</f>
        <v>0</v>
      </c>
      <c r="E66" s="103">
        <f>'kiadások működés felhalmozás (2'!E66+'kiadások működés felhalmozás (3'!E66</f>
        <v>0</v>
      </c>
      <c r="F66" s="103">
        <f>'kiadások működés felhalmozás (2'!F66+'kiadások működés felhalmozás (3'!F66</f>
        <v>0</v>
      </c>
    </row>
    <row r="67" spans="1:6" ht="14.25">
      <c r="A67" s="12" t="s">
        <v>362</v>
      </c>
      <c r="B67" s="29" t="s">
        <v>127</v>
      </c>
      <c r="C67" s="103">
        <f>'kiadások működés felhalmozás (2'!C67+'kiadások működés felhalmozás (3'!C67</f>
        <v>70000</v>
      </c>
      <c r="D67" s="103">
        <f>'kiadások működés felhalmozás (2'!D67+'kiadások működés felhalmozás (3'!D67</f>
        <v>0</v>
      </c>
      <c r="E67" s="103">
        <f>'kiadások működés felhalmozás (2'!E67+'kiadások működés felhalmozás (3'!E67</f>
        <v>0</v>
      </c>
      <c r="F67" s="103">
        <f>'kiadások működés felhalmozás (2'!F67+'kiadások működés felhalmozás (3'!F67</f>
        <v>70000</v>
      </c>
    </row>
    <row r="68" spans="1:6" ht="14.25">
      <c r="A68" s="12" t="s">
        <v>128</v>
      </c>
      <c r="B68" s="29" t="s">
        <v>129</v>
      </c>
      <c r="C68" s="103">
        <f>'kiadások működés felhalmozás (2'!C68+'kiadások működés felhalmozás (3'!C68</f>
        <v>0</v>
      </c>
      <c r="D68" s="103">
        <f>'kiadások működés felhalmozás (2'!D68+'kiadások működés felhalmozás (3'!D68</f>
        <v>0</v>
      </c>
      <c r="E68" s="103">
        <f>'kiadások működés felhalmozás (2'!E68+'kiadások működés felhalmozás (3'!E68</f>
        <v>0</v>
      </c>
      <c r="F68" s="103">
        <f>'kiadások működés felhalmozás (2'!F68+'kiadások működés felhalmozás (3'!F68</f>
        <v>0</v>
      </c>
    </row>
    <row r="69" spans="1:6" ht="14.25">
      <c r="A69" s="18" t="s">
        <v>130</v>
      </c>
      <c r="B69" s="29" t="s">
        <v>131</v>
      </c>
      <c r="C69" s="103">
        <f>'kiadások működés felhalmozás (2'!C69+'kiadások működés felhalmozás (3'!C69</f>
        <v>0</v>
      </c>
      <c r="D69" s="103">
        <f>'kiadások működés felhalmozás (2'!D69+'kiadások működés felhalmozás (3'!D69</f>
        <v>0</v>
      </c>
      <c r="E69" s="103">
        <f>'kiadások működés felhalmozás (2'!E69+'kiadások működés felhalmozás (3'!E69</f>
        <v>0</v>
      </c>
      <c r="F69" s="103">
        <f>'kiadások működés felhalmozás (2'!F69+'kiadások működés felhalmozás (3'!F69</f>
        <v>0</v>
      </c>
    </row>
    <row r="70" spans="1:6" ht="14.25">
      <c r="A70" s="12" t="s">
        <v>363</v>
      </c>
      <c r="B70" s="29" t="s">
        <v>132</v>
      </c>
      <c r="C70" s="103">
        <f>'kiadások működés felhalmozás (2'!C70+'kiadások működés felhalmozás (3'!C70</f>
        <v>0</v>
      </c>
      <c r="D70" s="103">
        <f>'kiadások működés felhalmozás (2'!D70+'kiadások működés felhalmozás (3'!D70</f>
        <v>0</v>
      </c>
      <c r="E70" s="103">
        <f>'kiadások működés felhalmozás (2'!E70+'kiadások működés felhalmozás (3'!E70</f>
        <v>0</v>
      </c>
      <c r="F70" s="103">
        <f>'kiadások működés felhalmozás (2'!F70+'kiadások működés felhalmozás (3'!F70</f>
        <v>0</v>
      </c>
    </row>
    <row r="71" spans="1:6" ht="14.25">
      <c r="A71" s="12" t="s">
        <v>363</v>
      </c>
      <c r="B71" s="29" t="s">
        <v>133</v>
      </c>
      <c r="C71" s="103">
        <f>'kiadások működés felhalmozás (2'!C71+'kiadások működés felhalmozás (3'!C71</f>
        <v>5074175</v>
      </c>
      <c r="D71" s="103">
        <f>'kiadások működés felhalmozás (2'!D71+'kiadások működés felhalmozás (3'!D71</f>
        <v>0</v>
      </c>
      <c r="E71" s="103">
        <f>'kiadások működés felhalmozás (2'!E71+'kiadások működés felhalmozás (3'!E71</f>
        <v>0</v>
      </c>
      <c r="F71" s="103">
        <f>'kiadások működés felhalmozás (2'!F71+'kiadások működés felhalmozás (3'!F71</f>
        <v>5074175</v>
      </c>
    </row>
    <row r="72" spans="1:6" ht="14.25">
      <c r="A72" s="18" t="s">
        <v>504</v>
      </c>
      <c r="B72" s="29" t="s">
        <v>528</v>
      </c>
      <c r="C72" s="103">
        <f>'kiadások működés felhalmozás (2'!C72+'kiadások működés felhalmozás (3'!C72</f>
        <v>14279692</v>
      </c>
      <c r="D72" s="103">
        <f>'kiadások működés felhalmozás (2'!D72+'kiadások működés felhalmozás (3'!D72</f>
        <v>0</v>
      </c>
      <c r="E72" s="103">
        <f>'kiadások működés felhalmozás (2'!E72+'kiadások működés felhalmozás (3'!E72</f>
        <v>0</v>
      </c>
      <c r="F72" s="103">
        <f>'kiadások működés felhalmozás (2'!F72+'kiadások működés felhalmozás (3'!F72</f>
        <v>14279692</v>
      </c>
    </row>
    <row r="73" spans="1:6" ht="14.25">
      <c r="A73" s="46" t="s">
        <v>335</v>
      </c>
      <c r="B73" s="49" t="s">
        <v>134</v>
      </c>
      <c r="C73" s="94">
        <f>'kiadások működés felhalmozás (2'!C73+'kiadások működés felhalmozás (3'!C73</f>
        <v>125530332</v>
      </c>
      <c r="D73" s="94">
        <f>'kiadások működés felhalmozás (2'!D73+'kiadások működés felhalmozás (3'!D73</f>
        <v>0</v>
      </c>
      <c r="E73" s="94">
        <f>'kiadások működés felhalmozás (2'!E73+'kiadások működés felhalmozás (3'!E73</f>
        <v>0</v>
      </c>
      <c r="F73" s="94">
        <f>'kiadások működés felhalmozás (2'!F73+'kiadások működés felhalmozás (3'!F73</f>
        <v>125530332</v>
      </c>
    </row>
    <row r="74" spans="1:6" ht="15">
      <c r="A74" s="57" t="s">
        <v>467</v>
      </c>
      <c r="B74" s="49"/>
      <c r="C74" s="94">
        <f>'kiadások működés felhalmozás (2'!C74+'kiadások működés felhalmozás (3'!C74</f>
        <v>281112899</v>
      </c>
      <c r="D74" s="94">
        <f>'kiadások működés felhalmozás (2'!D74+'kiadások működés felhalmozás (3'!D74</f>
        <v>0</v>
      </c>
      <c r="E74" s="94">
        <f>'kiadások működés felhalmozás (2'!E74+'kiadások működés felhalmozás (3'!E74</f>
        <v>102990643</v>
      </c>
      <c r="F74" s="94">
        <f>'kiadások működés felhalmozás (2'!F74+'kiadások működés felhalmozás (3'!F74</f>
        <v>384103542</v>
      </c>
    </row>
    <row r="75" spans="1:6" ht="14.25">
      <c r="A75" s="33" t="s">
        <v>135</v>
      </c>
      <c r="B75" s="29" t="s">
        <v>136</v>
      </c>
      <c r="C75" s="103">
        <f>'kiadások működés felhalmozás (2'!C75+'kiadások működés felhalmozás (3'!C75</f>
        <v>500000</v>
      </c>
      <c r="D75" s="103">
        <f>'kiadások működés felhalmozás (2'!D75+'kiadások működés felhalmozás (3'!D75</f>
        <v>0</v>
      </c>
      <c r="E75" s="103">
        <f>'kiadások működés felhalmozás (2'!E75+'kiadások működés felhalmozás (3'!E75</f>
        <v>0</v>
      </c>
      <c r="F75" s="103">
        <f>'kiadások működés felhalmozás (2'!F75+'kiadások működés felhalmozás (3'!F75</f>
        <v>500000</v>
      </c>
    </row>
    <row r="76" spans="1:6" ht="14.25">
      <c r="A76" s="33" t="s">
        <v>364</v>
      </c>
      <c r="B76" s="29" t="s">
        <v>137</v>
      </c>
      <c r="C76" s="103">
        <f>'kiadások működés felhalmozás (2'!C76+'kiadások működés felhalmozás (3'!C76</f>
        <v>16816082</v>
      </c>
      <c r="D76" s="103">
        <f>'kiadások működés felhalmozás (2'!D76+'kiadások működés felhalmozás (3'!D76</f>
        <v>0</v>
      </c>
      <c r="E76" s="103">
        <f>'kiadások működés felhalmozás (2'!E76+'kiadások működés felhalmozás (3'!E76</f>
        <v>0</v>
      </c>
      <c r="F76" s="103">
        <f>'kiadások működés felhalmozás (2'!F76+'kiadások működés felhalmozás (3'!F76</f>
        <v>16816082</v>
      </c>
    </row>
    <row r="77" spans="1:6" ht="14.25">
      <c r="A77" s="33" t="s">
        <v>138</v>
      </c>
      <c r="B77" s="29" t="s">
        <v>139</v>
      </c>
      <c r="C77" s="103">
        <f>'kiadások működés felhalmozás (2'!C77+'kiadások működés felhalmozás (3'!C77</f>
        <v>812753</v>
      </c>
      <c r="D77" s="103">
        <f>'kiadások működés felhalmozás (2'!D77+'kiadások működés felhalmozás (3'!D77</f>
        <v>0</v>
      </c>
      <c r="E77" s="103">
        <f>'kiadások működés felhalmozás (2'!E77+'kiadások működés felhalmozás (3'!E77</f>
        <v>0</v>
      </c>
      <c r="F77" s="103">
        <f>'kiadások működés felhalmozás (2'!F77+'kiadások működés felhalmozás (3'!F77</f>
        <v>812753</v>
      </c>
    </row>
    <row r="78" spans="1:6" ht="14.25">
      <c r="A78" s="33" t="s">
        <v>140</v>
      </c>
      <c r="B78" s="29" t="s">
        <v>141</v>
      </c>
      <c r="C78" s="103">
        <f>'kiadások működés felhalmozás (2'!C78+'kiadások működés felhalmozás (3'!C78</f>
        <v>42657539</v>
      </c>
      <c r="D78" s="103">
        <f>'kiadások működés felhalmozás (2'!D78+'kiadások működés felhalmozás (3'!D78</f>
        <v>0</v>
      </c>
      <c r="E78" s="103">
        <f>'kiadások működés felhalmozás (2'!E78+'kiadások működés felhalmozás (3'!E78</f>
        <v>0</v>
      </c>
      <c r="F78" s="103">
        <f>'kiadások működés felhalmozás (2'!F78+'kiadások működés felhalmozás (3'!F78</f>
        <v>42657539</v>
      </c>
    </row>
    <row r="79" spans="1:6" ht="14.25">
      <c r="A79" s="6" t="s">
        <v>142</v>
      </c>
      <c r="B79" s="29" t="s">
        <v>143</v>
      </c>
      <c r="C79" s="103">
        <f>'kiadások működés felhalmozás (2'!C79+'kiadások működés felhalmozás (3'!C79</f>
        <v>0</v>
      </c>
      <c r="D79" s="103">
        <f>'kiadások működés felhalmozás (2'!D79+'kiadások működés felhalmozás (3'!D79</f>
        <v>0</v>
      </c>
      <c r="E79" s="103">
        <f>'kiadások működés felhalmozás (2'!E79+'kiadások működés felhalmozás (3'!E79</f>
        <v>0</v>
      </c>
      <c r="F79" s="103">
        <f>'kiadások működés felhalmozás (2'!F79+'kiadások működés felhalmozás (3'!F79</f>
        <v>0</v>
      </c>
    </row>
    <row r="80" spans="1:6" ht="14.25">
      <c r="A80" s="6" t="s">
        <v>144</v>
      </c>
      <c r="B80" s="29" t="s">
        <v>145</v>
      </c>
      <c r="C80" s="103">
        <f>'kiadások működés felhalmozás (2'!C80+'kiadások működés felhalmozás (3'!C80</f>
        <v>0</v>
      </c>
      <c r="D80" s="103">
        <f>'kiadások működés felhalmozás (2'!D80+'kiadások működés felhalmozás (3'!D80</f>
        <v>0</v>
      </c>
      <c r="E80" s="103">
        <f>'kiadások működés felhalmozás (2'!E80+'kiadások működés felhalmozás (3'!E80</f>
        <v>0</v>
      </c>
      <c r="F80" s="103">
        <f>'kiadások működés felhalmozás (2'!F80+'kiadások működés felhalmozás (3'!F80</f>
        <v>0</v>
      </c>
    </row>
    <row r="81" spans="1:6" ht="14.25">
      <c r="A81" s="6" t="s">
        <v>146</v>
      </c>
      <c r="B81" s="29" t="s">
        <v>147</v>
      </c>
      <c r="C81" s="103">
        <f>'kiadások működés felhalmozás (2'!C81+'kiadások működés felhalmozás (3'!C81</f>
        <v>12589041</v>
      </c>
      <c r="D81" s="103">
        <f>'kiadások működés felhalmozás (2'!D81+'kiadások működés felhalmozás (3'!D81</f>
        <v>0</v>
      </c>
      <c r="E81" s="103">
        <f>'kiadások működés felhalmozás (2'!E81+'kiadások működés felhalmozás (3'!E81</f>
        <v>0</v>
      </c>
      <c r="F81" s="103">
        <f>'kiadások működés felhalmozás (2'!F81+'kiadások működés felhalmozás (3'!F81</f>
        <v>12589041</v>
      </c>
    </row>
    <row r="82" spans="1:6" ht="14.25">
      <c r="A82" s="47" t="s">
        <v>337</v>
      </c>
      <c r="B82" s="49" t="s">
        <v>148</v>
      </c>
      <c r="C82" s="94">
        <f>'kiadások működés felhalmozás (2'!C82+'kiadások működés felhalmozás (3'!C82</f>
        <v>73375415</v>
      </c>
      <c r="D82" s="94">
        <f>'kiadások működés felhalmozás (2'!D82+'kiadások működés felhalmozás (3'!D82</f>
        <v>0</v>
      </c>
      <c r="E82" s="94">
        <f>'kiadások működés felhalmozás (2'!E82+'kiadások működés felhalmozás (3'!E82</f>
        <v>0</v>
      </c>
      <c r="F82" s="94">
        <f>'kiadások működés felhalmozás (2'!F82+'kiadások működés felhalmozás (3'!F82</f>
        <v>73375415</v>
      </c>
    </row>
    <row r="83" spans="1:6" ht="14.25">
      <c r="A83" s="13" t="s">
        <v>149</v>
      </c>
      <c r="B83" s="29" t="s">
        <v>150</v>
      </c>
      <c r="C83" s="103">
        <f>'kiadások működés felhalmozás (2'!C83+'kiadások működés felhalmozás (3'!C83</f>
        <v>44928206</v>
      </c>
      <c r="D83" s="103">
        <f>'kiadások működés felhalmozás (2'!D83+'kiadások működés felhalmozás (3'!D83</f>
        <v>0</v>
      </c>
      <c r="E83" s="103">
        <f>'kiadások működés felhalmozás (2'!E83+'kiadások működés felhalmozás (3'!E83</f>
        <v>0</v>
      </c>
      <c r="F83" s="103">
        <f>'kiadások működés felhalmozás (2'!F83+'kiadások működés felhalmozás (3'!F83</f>
        <v>44928206</v>
      </c>
    </row>
    <row r="84" spans="1:6" ht="14.25">
      <c r="A84" s="13" t="s">
        <v>151</v>
      </c>
      <c r="B84" s="29" t="s">
        <v>152</v>
      </c>
      <c r="C84" s="103">
        <f>'kiadások működés felhalmozás (2'!C84+'kiadások működés felhalmozás (3'!C84</f>
        <v>0</v>
      </c>
      <c r="D84" s="103">
        <f>'kiadások működés felhalmozás (2'!D84+'kiadások működés felhalmozás (3'!D84</f>
        <v>0</v>
      </c>
      <c r="E84" s="103">
        <f>'kiadások működés felhalmozás (2'!E84+'kiadások működés felhalmozás (3'!E84</f>
        <v>0</v>
      </c>
      <c r="F84" s="103">
        <f>'kiadások működés felhalmozás (2'!F84+'kiadások működés felhalmozás (3'!F84</f>
        <v>0</v>
      </c>
    </row>
    <row r="85" spans="1:6" ht="14.25">
      <c r="A85" s="13" t="s">
        <v>153</v>
      </c>
      <c r="B85" s="29" t="s">
        <v>154</v>
      </c>
      <c r="C85" s="103">
        <f>'kiadások működés felhalmozás (2'!C85+'kiadások működés felhalmozás (3'!C85</f>
        <v>0</v>
      </c>
      <c r="D85" s="103">
        <f>'kiadások működés felhalmozás (2'!D85+'kiadások működés felhalmozás (3'!D85</f>
        <v>0</v>
      </c>
      <c r="E85" s="103">
        <f>'kiadások működés felhalmozás (2'!E85+'kiadások működés felhalmozás (3'!E85</f>
        <v>0</v>
      </c>
      <c r="F85" s="103">
        <f>'kiadások működés felhalmozás (2'!F85+'kiadások működés felhalmozás (3'!F85</f>
        <v>0</v>
      </c>
    </row>
    <row r="86" spans="1:6" ht="14.25">
      <c r="A86" s="13" t="s">
        <v>155</v>
      </c>
      <c r="B86" s="29" t="s">
        <v>156</v>
      </c>
      <c r="C86" s="103">
        <f>'kiadások működés felhalmozás (2'!C86+'kiadások működés felhalmozás (3'!C86</f>
        <v>11356257</v>
      </c>
      <c r="D86" s="103">
        <f>'kiadások működés felhalmozás (2'!D86+'kiadások működés felhalmozás (3'!D86</f>
        <v>0</v>
      </c>
      <c r="E86" s="103">
        <f>'kiadások működés felhalmozás (2'!E86+'kiadások működés felhalmozás (3'!E86</f>
        <v>0</v>
      </c>
      <c r="F86" s="103">
        <f>'kiadások működés felhalmozás (2'!F86+'kiadások működés felhalmozás (3'!F86</f>
        <v>11356257</v>
      </c>
    </row>
    <row r="87" spans="1:6" ht="14.25">
      <c r="A87" s="46" t="s">
        <v>338</v>
      </c>
      <c r="B87" s="49" t="s">
        <v>157</v>
      </c>
      <c r="C87" s="94">
        <f>'kiadások működés felhalmozás (2'!C87+'kiadások működés felhalmozás (3'!C87</f>
        <v>56284463</v>
      </c>
      <c r="D87" s="94">
        <f>'kiadások működés felhalmozás (2'!D87+'kiadások működés felhalmozás (3'!D87</f>
        <v>0</v>
      </c>
      <c r="E87" s="94">
        <f>'kiadások működés felhalmozás (2'!E87+'kiadások működés felhalmozás (3'!E87</f>
        <v>0</v>
      </c>
      <c r="F87" s="94">
        <f>'kiadások működés felhalmozás (2'!F87+'kiadások működés felhalmozás (3'!F87</f>
        <v>56284463</v>
      </c>
    </row>
    <row r="88" spans="1:6" ht="14.25">
      <c r="A88" s="13" t="s">
        <v>158</v>
      </c>
      <c r="B88" s="29" t="s">
        <v>159</v>
      </c>
      <c r="C88" s="103">
        <f>'kiadások működés felhalmozás (2'!C88+'kiadások működés felhalmozás (3'!C88</f>
        <v>0</v>
      </c>
      <c r="D88" s="103">
        <f>'kiadások működés felhalmozás (2'!D88+'kiadások működés felhalmozás (3'!D88</f>
        <v>0</v>
      </c>
      <c r="E88" s="103">
        <f>'kiadások működés felhalmozás (2'!E88+'kiadások működés felhalmozás (3'!E88</f>
        <v>0</v>
      </c>
      <c r="F88" s="103">
        <f>'kiadások működés felhalmozás (2'!F88+'kiadások működés felhalmozás (3'!F88</f>
        <v>0</v>
      </c>
    </row>
    <row r="89" spans="1:6" ht="14.25">
      <c r="A89" s="13" t="s">
        <v>365</v>
      </c>
      <c r="B89" s="29" t="s">
        <v>160</v>
      </c>
      <c r="C89" s="103">
        <f>'kiadások működés felhalmozás (2'!C89+'kiadások működés felhalmozás (3'!C89</f>
        <v>0</v>
      </c>
      <c r="D89" s="103">
        <f>'kiadások működés felhalmozás (2'!D89+'kiadások működés felhalmozás (3'!D89</f>
        <v>0</v>
      </c>
      <c r="E89" s="103">
        <f>'kiadások működés felhalmozás (2'!E89+'kiadások működés felhalmozás (3'!E89</f>
        <v>0</v>
      </c>
      <c r="F89" s="103">
        <f>'kiadások működés felhalmozás (2'!F89+'kiadások működés felhalmozás (3'!F89</f>
        <v>0</v>
      </c>
    </row>
    <row r="90" spans="1:6" ht="14.25">
      <c r="A90" s="13" t="s">
        <v>366</v>
      </c>
      <c r="B90" s="29" t="s">
        <v>161</v>
      </c>
      <c r="C90" s="103">
        <f>'kiadások működés felhalmozás (2'!C90+'kiadások működés felhalmozás (3'!C90</f>
        <v>0</v>
      </c>
      <c r="D90" s="103">
        <f>'kiadások működés felhalmozás (2'!D90+'kiadások működés felhalmozás (3'!D90</f>
        <v>0</v>
      </c>
      <c r="E90" s="103">
        <f>'kiadások működés felhalmozás (2'!E90+'kiadások működés felhalmozás (3'!E90</f>
        <v>0</v>
      </c>
      <c r="F90" s="103">
        <f>'kiadások működés felhalmozás (2'!F90+'kiadások működés felhalmozás (3'!F90</f>
        <v>0</v>
      </c>
    </row>
    <row r="91" spans="1:6" ht="14.25">
      <c r="A91" s="13" t="s">
        <v>367</v>
      </c>
      <c r="B91" s="29" t="s">
        <v>162</v>
      </c>
      <c r="C91" s="103">
        <f>'kiadások működés felhalmozás (2'!C91+'kiadások működés felhalmozás (3'!C91</f>
        <v>0</v>
      </c>
      <c r="D91" s="103">
        <f>'kiadások működés felhalmozás (2'!D91+'kiadások működés felhalmozás (3'!D91</f>
        <v>0</v>
      </c>
      <c r="E91" s="103">
        <f>'kiadások működés felhalmozás (2'!E91+'kiadások működés felhalmozás (3'!E91</f>
        <v>0</v>
      </c>
      <c r="F91" s="103">
        <f>'kiadások működés felhalmozás (2'!F91+'kiadások működés felhalmozás (3'!F91</f>
        <v>0</v>
      </c>
    </row>
    <row r="92" spans="1:6" ht="14.25">
      <c r="A92" s="13" t="s">
        <v>368</v>
      </c>
      <c r="B92" s="29" t="s">
        <v>163</v>
      </c>
      <c r="C92" s="103">
        <f>'kiadások működés felhalmozás (2'!C92+'kiadások működés felhalmozás (3'!C92</f>
        <v>0</v>
      </c>
      <c r="D92" s="103">
        <f>'kiadások működés felhalmozás (2'!D92+'kiadások működés felhalmozás (3'!D92</f>
        <v>0</v>
      </c>
      <c r="E92" s="103">
        <f>'kiadások működés felhalmozás (2'!E92+'kiadások működés felhalmozás (3'!E92</f>
        <v>0</v>
      </c>
      <c r="F92" s="103">
        <f>'kiadások működés felhalmozás (2'!F92+'kiadások működés felhalmozás (3'!F92</f>
        <v>0</v>
      </c>
    </row>
    <row r="93" spans="1:6" ht="14.25">
      <c r="A93" s="13" t="s">
        <v>369</v>
      </c>
      <c r="B93" s="29" t="s">
        <v>164</v>
      </c>
      <c r="C93" s="103">
        <f>'kiadások működés felhalmozás (2'!C93+'kiadások működés felhalmozás (3'!C93</f>
        <v>0</v>
      </c>
      <c r="D93" s="103">
        <f>'kiadások működés felhalmozás (2'!D93+'kiadások működés felhalmozás (3'!D93</f>
        <v>0</v>
      </c>
      <c r="E93" s="103">
        <f>'kiadások működés felhalmozás (2'!E93+'kiadások működés felhalmozás (3'!E93</f>
        <v>0</v>
      </c>
      <c r="F93" s="103">
        <f>'kiadások működés felhalmozás (2'!F93+'kiadások működés felhalmozás (3'!F93</f>
        <v>0</v>
      </c>
    </row>
    <row r="94" spans="1:6" ht="14.25">
      <c r="A94" s="13" t="s">
        <v>165</v>
      </c>
      <c r="B94" s="29" t="s">
        <v>166</v>
      </c>
      <c r="C94" s="103">
        <f>'kiadások működés felhalmozás (2'!C94+'kiadások működés felhalmozás (3'!C94</f>
        <v>0</v>
      </c>
      <c r="D94" s="103">
        <f>'kiadások működés felhalmozás (2'!D94+'kiadások működés felhalmozás (3'!D94</f>
        <v>0</v>
      </c>
      <c r="E94" s="103">
        <f>'kiadások működés felhalmozás (2'!E94+'kiadások működés felhalmozás (3'!E94</f>
        <v>0</v>
      </c>
      <c r="F94" s="103">
        <f>'kiadások működés felhalmozás (2'!F94+'kiadások működés felhalmozás (3'!F94</f>
        <v>0</v>
      </c>
    </row>
    <row r="95" spans="1:6" ht="14.25">
      <c r="A95" s="13" t="s">
        <v>370</v>
      </c>
      <c r="B95" s="29" t="s">
        <v>167</v>
      </c>
      <c r="C95" s="103">
        <f>'kiadások működés felhalmozás (2'!C96+'kiadások működés felhalmozás (3'!C95</f>
        <v>200000</v>
      </c>
      <c r="D95" s="103">
        <f>'kiadások működés felhalmozás (2'!D96+'kiadások működés felhalmozás (3'!D95</f>
        <v>800000</v>
      </c>
      <c r="E95" s="103">
        <f>'kiadások működés felhalmozás (2'!E96+'kiadások működés felhalmozás (3'!E95</f>
        <v>0</v>
      </c>
      <c r="F95" s="103">
        <f>'kiadások működés felhalmozás (2'!F96+'kiadások működés felhalmozás (3'!F95</f>
        <v>1000000</v>
      </c>
    </row>
    <row r="96" spans="1:6" ht="14.25">
      <c r="A96" s="46" t="s">
        <v>339</v>
      </c>
      <c r="B96" s="49" t="s">
        <v>168</v>
      </c>
      <c r="C96" s="94">
        <f>'kiadások működés felhalmozás (2'!C97+'kiadások működés felhalmozás (3'!C96</f>
        <v>200000</v>
      </c>
      <c r="D96" s="94">
        <f>'kiadások működés felhalmozás (2'!D97+'kiadások működés felhalmozás (3'!D96</f>
        <v>800000</v>
      </c>
      <c r="E96" s="94">
        <f>'kiadások működés felhalmozás (2'!E97+'kiadások működés felhalmozás (3'!E96</f>
        <v>0</v>
      </c>
      <c r="F96" s="94">
        <f>'kiadások működés felhalmozás (2'!F97+'kiadások működés felhalmozás (3'!F96</f>
        <v>1000000</v>
      </c>
    </row>
    <row r="97" spans="1:6" ht="15">
      <c r="A97" s="57" t="s">
        <v>466</v>
      </c>
      <c r="B97" s="49"/>
      <c r="C97" s="94">
        <f>'kiadások működés felhalmozás (2'!C98+'kiadások működés felhalmozás (3'!C97</f>
        <v>129859878</v>
      </c>
      <c r="D97" s="94">
        <f>'kiadások működés felhalmozás (2'!D98+'kiadások működés felhalmozás (3'!D97</f>
        <v>800000</v>
      </c>
      <c r="E97" s="94">
        <f>'kiadások működés felhalmozás (2'!E98+'kiadások működés felhalmozás (3'!E97</f>
        <v>0</v>
      </c>
      <c r="F97" s="94">
        <f>'kiadások működés felhalmozás (2'!F98+'kiadások működés felhalmozás (3'!F97</f>
        <v>130659878</v>
      </c>
    </row>
    <row r="98" spans="1:6" ht="15">
      <c r="A98" s="34" t="s">
        <v>378</v>
      </c>
      <c r="B98" s="35" t="s">
        <v>169</v>
      </c>
      <c r="C98" s="94">
        <f>'kiadások működés felhalmozás (2'!C99+'kiadások működés felhalmozás (3'!C98</f>
        <v>410972777</v>
      </c>
      <c r="D98" s="94">
        <f>'kiadások működés felhalmozás (2'!D99+'kiadások működés felhalmozás (3'!D98</f>
        <v>800000</v>
      </c>
      <c r="E98" s="94">
        <f>'kiadások működés felhalmozás (2'!E99+'kiadások működés felhalmozás (3'!E98</f>
        <v>102990643</v>
      </c>
      <c r="F98" s="94">
        <f>'kiadások működés felhalmozás (2'!F99+'kiadások működés felhalmozás (3'!F98</f>
        <v>514763420</v>
      </c>
    </row>
    <row r="99" spans="1:25" ht="14.25">
      <c r="A99" s="13" t="s">
        <v>371</v>
      </c>
      <c r="B99" s="5" t="s">
        <v>170</v>
      </c>
      <c r="C99" s="103">
        <f>'kiadások működés felhalmozás (2'!C100+'kiadások működés felhalmozás (3'!C99</f>
        <v>0</v>
      </c>
      <c r="D99" s="103">
        <f>'kiadások működés felhalmozás (2'!D100+'kiadások működés felhalmozás (3'!D99</f>
        <v>0</v>
      </c>
      <c r="E99" s="103">
        <f>'kiadások működés felhalmozás (2'!E100+'kiadások működés felhalmozás (3'!E99</f>
        <v>0</v>
      </c>
      <c r="F99" s="103">
        <f>'kiadások működés felhalmozás (2'!F100+'kiadások működés felhalmozás (3'!F99</f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4.25">
      <c r="A100" s="13" t="s">
        <v>172</v>
      </c>
      <c r="B100" s="5" t="s">
        <v>173</v>
      </c>
      <c r="C100" s="103">
        <f>'kiadások működés felhalmozás (2'!C101+'kiadások működés felhalmozás (3'!C100</f>
        <v>0</v>
      </c>
      <c r="D100" s="103">
        <f>'kiadások működés felhalmozás (2'!D101+'kiadások működés felhalmozás (3'!D100</f>
        <v>0</v>
      </c>
      <c r="E100" s="103">
        <f>'kiadások működés felhalmozás (2'!E101+'kiadások működés felhalmozás (3'!E100</f>
        <v>0</v>
      </c>
      <c r="F100" s="103">
        <f>'kiadások működés felhalmozás (2'!F101+'kiadások működés felhalmozás (3'!F100</f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4.25">
      <c r="A101" s="13" t="s">
        <v>372</v>
      </c>
      <c r="B101" s="5" t="s">
        <v>174</v>
      </c>
      <c r="C101" s="103">
        <f>'kiadások működés felhalmozás (2'!C102+'kiadások működés felhalmozás (3'!C101</f>
        <v>0</v>
      </c>
      <c r="D101" s="103">
        <f>'kiadások működés felhalmozás (2'!D102+'kiadások működés felhalmozás (3'!D101</f>
        <v>0</v>
      </c>
      <c r="E101" s="103">
        <f>'kiadások működés felhalmozás (2'!E102+'kiadások működés felhalmozás (3'!E101</f>
        <v>0</v>
      </c>
      <c r="F101" s="103">
        <f>'kiadások működés felhalmozás (2'!F102+'kiadások működés felhalmozás (3'!F101</f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4.25">
      <c r="A102" s="15" t="s">
        <v>340</v>
      </c>
      <c r="B102" s="7" t="s">
        <v>175</v>
      </c>
      <c r="C102" s="94">
        <f>'kiadások működés felhalmozás (2'!C103+'kiadások működés felhalmozás (3'!C102</f>
        <v>0</v>
      </c>
      <c r="D102" s="94">
        <f>'kiadások működés felhalmozás (2'!D103+'kiadások működés felhalmozás (3'!D102</f>
        <v>0</v>
      </c>
      <c r="E102" s="94">
        <f>'kiadások működés felhalmozás (2'!E103+'kiadások működés felhalmozás (3'!E102</f>
        <v>0</v>
      </c>
      <c r="F102" s="94">
        <f>'kiadások működés felhalmozás (2'!F103+'kiadások működés felhalmozás (3'!F102</f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4.25">
      <c r="A103" s="36" t="s">
        <v>373</v>
      </c>
      <c r="B103" s="5" t="s">
        <v>176</v>
      </c>
      <c r="C103" s="103">
        <f>'kiadások működés felhalmozás (2'!C104+'kiadások működés felhalmozás (3'!C103</f>
        <v>0</v>
      </c>
      <c r="D103" s="103">
        <f>'kiadások működés felhalmozás (2'!D104+'kiadások működés felhalmozás (3'!D103</f>
        <v>0</v>
      </c>
      <c r="E103" s="103">
        <f>'kiadások működés felhalmozás (2'!E104+'kiadások működés felhalmozás (3'!E103</f>
        <v>0</v>
      </c>
      <c r="F103" s="103">
        <f>'kiadások működés felhalmozás (2'!F104+'kiadások működés felhalmozás (3'!F103</f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4.25">
      <c r="A104" s="36" t="s">
        <v>343</v>
      </c>
      <c r="B104" s="5" t="s">
        <v>179</v>
      </c>
      <c r="C104" s="103">
        <f>'kiadások működés felhalmozás (2'!C105+'kiadások működés felhalmozás (3'!C104</f>
        <v>0</v>
      </c>
      <c r="D104" s="103">
        <f>'kiadások működés felhalmozás (2'!D105+'kiadások működés felhalmozás (3'!D104</f>
        <v>0</v>
      </c>
      <c r="E104" s="103">
        <f>'kiadások működés felhalmozás (2'!E105+'kiadások működés felhalmozás (3'!E104</f>
        <v>0</v>
      </c>
      <c r="F104" s="103">
        <f>'kiadások működés felhalmozás (2'!F105+'kiadások működés felhalmozás (3'!F104</f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4.25">
      <c r="A105" s="13" t="s">
        <v>180</v>
      </c>
      <c r="B105" s="5" t="s">
        <v>181</v>
      </c>
      <c r="C105" s="103">
        <f>'kiadások működés felhalmozás (2'!C106+'kiadások működés felhalmozás (3'!C105</f>
        <v>0</v>
      </c>
      <c r="D105" s="103">
        <f>'kiadások működés felhalmozás (2'!D106+'kiadások működés felhalmozás (3'!D105</f>
        <v>0</v>
      </c>
      <c r="E105" s="103">
        <f>'kiadások működés felhalmozás (2'!E106+'kiadások működés felhalmozás (3'!E105</f>
        <v>0</v>
      </c>
      <c r="F105" s="103">
        <f>'kiadások működés felhalmozás (2'!F106+'kiadások működés felhalmozás (3'!F105</f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4.25">
      <c r="A106" s="13" t="s">
        <v>374</v>
      </c>
      <c r="B106" s="5" t="s">
        <v>182</v>
      </c>
      <c r="C106" s="103">
        <f>'kiadások működés felhalmozás (2'!C107+'kiadások működés felhalmozás (3'!C106</f>
        <v>0</v>
      </c>
      <c r="D106" s="103">
        <f>'kiadások működés felhalmozás (2'!D107+'kiadások működés felhalmozás (3'!D106</f>
        <v>0</v>
      </c>
      <c r="E106" s="103">
        <f>'kiadások működés felhalmozás (2'!E107+'kiadások működés felhalmozás (3'!E106</f>
        <v>0</v>
      </c>
      <c r="F106" s="103">
        <f>'kiadások működés felhalmozás (2'!F107+'kiadások működés felhalmozás (3'!F106</f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4.25">
      <c r="A107" s="14" t="s">
        <v>341</v>
      </c>
      <c r="B107" s="7" t="s">
        <v>183</v>
      </c>
      <c r="C107" s="94">
        <f>'kiadások működés felhalmozás (2'!C108+'kiadások működés felhalmozás (3'!C107</f>
        <v>0</v>
      </c>
      <c r="D107" s="94">
        <f>'kiadások működés felhalmozás (2'!D108+'kiadások működés felhalmozás (3'!D107</f>
        <v>0</v>
      </c>
      <c r="E107" s="94">
        <f>'kiadások működés felhalmozás (2'!E108+'kiadások működés felhalmozás (3'!E107</f>
        <v>0</v>
      </c>
      <c r="F107" s="94">
        <f>'kiadások működés felhalmozás (2'!F108+'kiadások működés felhalmozás (3'!F107</f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4.25">
      <c r="A108" s="36" t="s">
        <v>184</v>
      </c>
      <c r="B108" s="5" t="s">
        <v>185</v>
      </c>
      <c r="C108" s="103">
        <f>'kiadások működés felhalmozás (2'!C109+'kiadások működés felhalmozás (3'!C108</f>
        <v>0</v>
      </c>
      <c r="D108" s="103">
        <f>'kiadások működés felhalmozás (2'!D109+'kiadások működés felhalmozás (3'!D108</f>
        <v>0</v>
      </c>
      <c r="E108" s="103">
        <f>'kiadások működés felhalmozás (2'!E109+'kiadások működés felhalmozás (3'!E108</f>
        <v>0</v>
      </c>
      <c r="F108" s="103">
        <f>'kiadások működés felhalmozás (2'!F109+'kiadások működés felhalmozás (3'!F108</f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4.25">
      <c r="A109" s="36" t="s">
        <v>186</v>
      </c>
      <c r="B109" s="5" t="s">
        <v>187</v>
      </c>
      <c r="C109" s="103">
        <f>'kiadások működés felhalmozás (2'!C110+'kiadások működés felhalmozás (3'!C109</f>
        <v>9832201</v>
      </c>
      <c r="D109" s="103">
        <f>'kiadások működés felhalmozás (2'!D110+'kiadások működés felhalmozás (3'!D109</f>
        <v>0</v>
      </c>
      <c r="E109" s="103">
        <f>'kiadások működés felhalmozás (2'!E110+'kiadások működés felhalmozás (3'!E109</f>
        <v>0</v>
      </c>
      <c r="F109" s="103">
        <f>'kiadások működés felhalmozás (2'!F110+'kiadások működés felhalmozás (3'!F109</f>
        <v>9832201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4.25">
      <c r="A110" s="14" t="s">
        <v>188</v>
      </c>
      <c r="B110" s="7" t="s">
        <v>189</v>
      </c>
      <c r="C110" s="94">
        <f>'kiadások működés felhalmozás (2'!C111+'kiadások működés felhalmozás (3'!C110</f>
        <v>0</v>
      </c>
      <c r="D110" s="94">
        <f>'kiadások működés felhalmozás (2'!D111+'kiadások működés felhalmozás (3'!D110</f>
        <v>0</v>
      </c>
      <c r="E110" s="94"/>
      <c r="F110" s="103">
        <f>'kiadások működés felhalmozás (2'!F111+'kiadások működés felhalmozás (3'!F110</f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4.25">
      <c r="A111" s="36" t="s">
        <v>190</v>
      </c>
      <c r="B111" s="5" t="s">
        <v>191</v>
      </c>
      <c r="C111" s="103">
        <f>'kiadások működés felhalmozás (2'!C112+'kiadások működés felhalmozás (3'!C111</f>
        <v>0</v>
      </c>
      <c r="D111" s="103">
        <f>'kiadások működés felhalmozás (2'!D112+'kiadások működés felhalmozás (3'!D111</f>
        <v>0</v>
      </c>
      <c r="E111" s="103">
        <f>'kiadások működés felhalmozás (2'!E112+'kiadások működés felhalmozás (3'!E111</f>
        <v>0</v>
      </c>
      <c r="F111" s="103">
        <f>'kiadások működés felhalmozás (2'!F112+'kiadások működés felhalmozás (3'!F111</f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4.25">
      <c r="A112" s="36" t="s">
        <v>192</v>
      </c>
      <c r="B112" s="5" t="s">
        <v>193</v>
      </c>
      <c r="C112" s="103">
        <f>'kiadások működés felhalmozás (2'!C113+'kiadások működés felhalmozás (3'!C112</f>
        <v>0</v>
      </c>
      <c r="D112" s="103">
        <f>'kiadások működés felhalmozás (2'!D113+'kiadások működés felhalmozás (3'!D112</f>
        <v>0</v>
      </c>
      <c r="E112" s="103">
        <f>'kiadások működés felhalmozás (2'!E113+'kiadások működés felhalmozás (3'!E112</f>
        <v>0</v>
      </c>
      <c r="F112" s="103">
        <f>'kiadások működés felhalmozás (2'!F113+'kiadások működés felhalmozás (3'!F112</f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4.25">
      <c r="A113" s="36" t="s">
        <v>194</v>
      </c>
      <c r="B113" s="5" t="s">
        <v>195</v>
      </c>
      <c r="C113" s="103">
        <f>'kiadások működés felhalmozás (2'!C114+'kiadások működés felhalmozás (3'!C113</f>
        <v>0</v>
      </c>
      <c r="D113" s="103">
        <f>'kiadások működés felhalmozás (2'!D114+'kiadások működés felhalmozás (3'!D113</f>
        <v>0</v>
      </c>
      <c r="E113" s="103">
        <f>'kiadások működés felhalmozás (2'!E114+'kiadások működés felhalmozás (3'!E113</f>
        <v>0</v>
      </c>
      <c r="F113" s="103">
        <f>'kiadások működés felhalmozás (2'!F114+'kiadások működés felhalmozás (3'!F113</f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4.25">
      <c r="A114" s="37" t="s">
        <v>342</v>
      </c>
      <c r="B114" s="38" t="s">
        <v>196</v>
      </c>
      <c r="C114" s="94">
        <f>'kiadások működés felhalmozás (2'!C115+'kiadások működés felhalmozás (3'!C114</f>
        <v>9832201</v>
      </c>
      <c r="D114" s="94">
        <f>'kiadások működés felhalmozás (2'!D115+'kiadások működés felhalmozás (3'!D114</f>
        <v>0</v>
      </c>
      <c r="E114" s="94"/>
      <c r="F114" s="94">
        <f>'kiadások működés felhalmozás (2'!F115+'kiadások működés felhalmozás (3'!F114</f>
        <v>9832201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4.25">
      <c r="A115" s="36" t="s">
        <v>197</v>
      </c>
      <c r="B115" s="5" t="s">
        <v>198</v>
      </c>
      <c r="C115" s="103">
        <f>'kiadások működés felhalmozás (2'!C116+'kiadások működés felhalmozás (3'!C115</f>
        <v>0</v>
      </c>
      <c r="D115" s="103">
        <f>'kiadások működés felhalmozás (2'!D116+'kiadások működés felhalmozás (3'!D115</f>
        <v>0</v>
      </c>
      <c r="E115" s="103">
        <f>'kiadások működés felhalmozás (2'!E116+'kiadások működés felhalmozás (3'!E115</f>
        <v>0</v>
      </c>
      <c r="F115" s="103">
        <f>'kiadások működés felhalmozás (2'!F116+'kiadások működés felhalmozás (3'!F115</f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4.25">
      <c r="A116" s="13" t="s">
        <v>199</v>
      </c>
      <c r="B116" s="5" t="s">
        <v>200</v>
      </c>
      <c r="C116" s="103">
        <f>'kiadások működés felhalmozás (2'!C117+'kiadások működés felhalmozás (3'!C116</f>
        <v>0</v>
      </c>
      <c r="D116" s="103">
        <f>'kiadások működés felhalmozás (2'!D117+'kiadások működés felhalmozás (3'!D116</f>
        <v>0</v>
      </c>
      <c r="E116" s="103">
        <f>'kiadások működés felhalmozás (2'!E117+'kiadások működés felhalmozás (3'!E116</f>
        <v>0</v>
      </c>
      <c r="F116" s="103">
        <f>'kiadások működés felhalmozás (2'!F117+'kiadások működés felhalmozás (3'!F116</f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4.25">
      <c r="A117" s="36" t="s">
        <v>375</v>
      </c>
      <c r="B117" s="5" t="s">
        <v>201</v>
      </c>
      <c r="C117" s="103">
        <f>'kiadások működés felhalmozás (2'!C118+'kiadások működés felhalmozás (3'!C117</f>
        <v>0</v>
      </c>
      <c r="D117" s="103">
        <f>'kiadások működés felhalmozás (2'!D118+'kiadások működés felhalmozás (3'!D117</f>
        <v>0</v>
      </c>
      <c r="E117" s="103">
        <f>'kiadások működés felhalmozás (2'!E118+'kiadások működés felhalmozás (3'!E117</f>
        <v>0</v>
      </c>
      <c r="F117" s="103">
        <f>'kiadások működés felhalmozás (2'!F118+'kiadások működés felhalmozás (3'!F117</f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4.25">
      <c r="A118" s="36" t="s">
        <v>344</v>
      </c>
      <c r="B118" s="5" t="s">
        <v>202</v>
      </c>
      <c r="C118" s="103">
        <f>'kiadások működés felhalmozás (2'!C119+'kiadások működés felhalmozás (3'!C118</f>
        <v>0</v>
      </c>
      <c r="D118" s="103">
        <f>'kiadások működés felhalmozás (2'!D119+'kiadások működés felhalmozás (3'!D118</f>
        <v>0</v>
      </c>
      <c r="E118" s="103">
        <f>'kiadások működés felhalmozás (2'!E119+'kiadások működés felhalmozás (3'!E118</f>
        <v>0</v>
      </c>
      <c r="F118" s="103">
        <f>'kiadások működés felhalmozás (2'!F119+'kiadások működés felhalmozás (3'!F118</f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4.25">
      <c r="A119" s="37" t="s">
        <v>345</v>
      </c>
      <c r="B119" s="38" t="s">
        <v>206</v>
      </c>
      <c r="C119" s="103">
        <f>'kiadások működés felhalmozás (2'!C120+'kiadások működés felhalmozás (3'!C119</f>
        <v>0</v>
      </c>
      <c r="D119" s="103">
        <f>'kiadások működés felhalmozás (2'!D120+'kiadások működés felhalmozás (3'!D119</f>
        <v>0</v>
      </c>
      <c r="E119" s="103">
        <f>'kiadások működés felhalmozás (2'!E120+'kiadások működés felhalmozás (3'!E119</f>
        <v>0</v>
      </c>
      <c r="F119" s="103">
        <f>'kiadások működés felhalmozás (2'!F120+'kiadások működés felhalmozás (3'!F119</f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4.25">
      <c r="A120" s="13" t="s">
        <v>207</v>
      </c>
      <c r="B120" s="5" t="s">
        <v>208</v>
      </c>
      <c r="C120" s="103">
        <f>'kiadások működés felhalmozás (2'!C121+'kiadások működés felhalmozás (3'!C120</f>
        <v>0</v>
      </c>
      <c r="D120" s="103">
        <f>'kiadások működés felhalmozás (2'!D121+'kiadások működés felhalmozás (3'!D120</f>
        <v>0</v>
      </c>
      <c r="E120" s="103">
        <f>'kiadások működés felhalmozás (2'!E121+'kiadások működés felhalmozás (3'!E120</f>
        <v>0</v>
      </c>
      <c r="F120" s="103">
        <f>'kiadások működés felhalmozás (2'!F121+'kiadások működés felhalmozás (3'!F120</f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">
      <c r="A121" s="39" t="s">
        <v>379</v>
      </c>
      <c r="B121" s="40" t="s">
        <v>209</v>
      </c>
      <c r="C121" s="94">
        <f>'kiadások működés felhalmozás (2'!C122+'kiadások működés felhalmozás (3'!C121</f>
        <v>9832201</v>
      </c>
      <c r="D121" s="94">
        <f>'kiadások működés felhalmozás (2'!D122+'kiadások működés felhalmozás (3'!D121</f>
        <v>0</v>
      </c>
      <c r="E121" s="94"/>
      <c r="F121" s="94">
        <f>'kiadások működés felhalmozás (2'!F122+'kiadások működés felhalmozás (3'!F121</f>
        <v>9832201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42" t="s">
        <v>415</v>
      </c>
      <c r="B122" s="43"/>
      <c r="C122" s="94">
        <f>'kiadások működés felhalmozás (2'!C123+'kiadások működés felhalmozás (3'!C122</f>
        <v>420804978</v>
      </c>
      <c r="D122" s="94">
        <f>'kiadások működés felhalmozás (2'!D123+'kiadások működés felhalmozás (3'!D122</f>
        <v>800000</v>
      </c>
      <c r="E122" s="94">
        <v>71798657</v>
      </c>
      <c r="F122" s="94">
        <f>'kiadások működés felhalmozás (2'!F123+'kiadások működés felhalmozás (3'!F122</f>
        <v>524595621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3">
    <mergeCell ref="A1:F1"/>
    <mergeCell ref="A2:F2"/>
    <mergeCell ref="D4:F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D4" sqref="D4:F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33" t="s">
        <v>520</v>
      </c>
      <c r="B1" s="137"/>
      <c r="C1" s="137"/>
      <c r="D1" s="137"/>
      <c r="E1" s="137"/>
      <c r="F1" s="135"/>
    </row>
    <row r="2" spans="1:6" ht="18.75" customHeight="1">
      <c r="A2" s="136" t="s">
        <v>502</v>
      </c>
      <c r="B2" s="137"/>
      <c r="C2" s="137"/>
      <c r="D2" s="137"/>
      <c r="E2" s="137"/>
      <c r="F2" s="135"/>
    </row>
    <row r="3" spans="1:5" ht="18">
      <c r="A3" s="45"/>
      <c r="E3" s="81"/>
    </row>
    <row r="4" spans="1:6" ht="14.25">
      <c r="A4" s="4" t="s">
        <v>16</v>
      </c>
      <c r="D4" s="139" t="s">
        <v>558</v>
      </c>
      <c r="E4" s="139"/>
      <c r="F4" s="139"/>
    </row>
    <row r="5" spans="1:6" ht="39.75">
      <c r="A5" s="2" t="s">
        <v>32</v>
      </c>
      <c r="B5" s="3" t="s">
        <v>33</v>
      </c>
      <c r="C5" s="59" t="s">
        <v>468</v>
      </c>
      <c r="D5" s="59" t="s">
        <v>469</v>
      </c>
      <c r="E5" s="59" t="s">
        <v>470</v>
      </c>
      <c r="F5" s="77" t="s">
        <v>19</v>
      </c>
    </row>
    <row r="6" spans="1:6" ht="14.25">
      <c r="A6" s="27" t="s">
        <v>34</v>
      </c>
      <c r="B6" s="28" t="s">
        <v>35</v>
      </c>
      <c r="C6" s="93">
        <v>39367295</v>
      </c>
      <c r="D6" s="93"/>
      <c r="E6" s="93"/>
      <c r="F6" s="91">
        <f>SUM(C6:E6)</f>
        <v>39367295</v>
      </c>
    </row>
    <row r="7" spans="1:6" ht="14.25">
      <c r="A7" s="27" t="s">
        <v>36</v>
      </c>
      <c r="B7" s="29" t="s">
        <v>37</v>
      </c>
      <c r="C7" s="93"/>
      <c r="D7" s="93"/>
      <c r="E7" s="93"/>
      <c r="F7" s="91">
        <f aca="true" t="shared" si="0" ref="F7:F70">SUM(C7:E7)</f>
        <v>0</v>
      </c>
    </row>
    <row r="8" spans="1:6" ht="14.25">
      <c r="A8" s="27" t="s">
        <v>38</v>
      </c>
      <c r="B8" s="29" t="s">
        <v>39</v>
      </c>
      <c r="C8" s="93"/>
      <c r="D8" s="93"/>
      <c r="E8" s="93"/>
      <c r="F8" s="91">
        <f t="shared" si="0"/>
        <v>0</v>
      </c>
    </row>
    <row r="9" spans="1:6" ht="14.25">
      <c r="A9" s="30" t="s">
        <v>40</v>
      </c>
      <c r="B9" s="29" t="s">
        <v>41</v>
      </c>
      <c r="C9" s="93"/>
      <c r="D9" s="93"/>
      <c r="E9" s="93"/>
      <c r="F9" s="91">
        <f t="shared" si="0"/>
        <v>0</v>
      </c>
    </row>
    <row r="10" spans="1:6" ht="14.25">
      <c r="A10" s="30" t="s">
        <v>42</v>
      </c>
      <c r="B10" s="29" t="s">
        <v>43</v>
      </c>
      <c r="C10" s="93"/>
      <c r="D10" s="93"/>
      <c r="E10" s="93"/>
      <c r="F10" s="91">
        <f t="shared" si="0"/>
        <v>0</v>
      </c>
    </row>
    <row r="11" spans="1:6" ht="14.25">
      <c r="A11" s="30" t="s">
        <v>44</v>
      </c>
      <c r="B11" s="29" t="s">
        <v>45</v>
      </c>
      <c r="C11" s="93"/>
      <c r="D11" s="93"/>
      <c r="E11" s="93"/>
      <c r="F11" s="91">
        <f t="shared" si="0"/>
        <v>0</v>
      </c>
    </row>
    <row r="12" spans="1:6" ht="14.25">
      <c r="A12" s="30" t="s">
        <v>46</v>
      </c>
      <c r="B12" s="29" t="s">
        <v>47</v>
      </c>
      <c r="C12" s="93">
        <v>550000</v>
      </c>
      <c r="D12" s="93"/>
      <c r="E12" s="93"/>
      <c r="F12" s="91">
        <f t="shared" si="0"/>
        <v>550000</v>
      </c>
    </row>
    <row r="13" spans="1:6" ht="14.25">
      <c r="A13" s="30" t="s">
        <v>48</v>
      </c>
      <c r="B13" s="29" t="s">
        <v>49</v>
      </c>
      <c r="C13" s="93"/>
      <c r="D13" s="93"/>
      <c r="E13" s="93"/>
      <c r="F13" s="91">
        <f t="shared" si="0"/>
        <v>0</v>
      </c>
    </row>
    <row r="14" spans="1:6" ht="14.25">
      <c r="A14" s="5" t="s">
        <v>50</v>
      </c>
      <c r="B14" s="29" t="s">
        <v>51</v>
      </c>
      <c r="C14" s="93">
        <v>200000</v>
      </c>
      <c r="D14" s="93"/>
      <c r="E14" s="93"/>
      <c r="F14" s="91">
        <f t="shared" si="0"/>
        <v>200000</v>
      </c>
    </row>
    <row r="15" spans="1:6" ht="14.25">
      <c r="A15" s="5" t="s">
        <v>52</v>
      </c>
      <c r="B15" s="29" t="s">
        <v>53</v>
      </c>
      <c r="C15" s="93"/>
      <c r="D15" s="93"/>
      <c r="E15" s="93"/>
      <c r="F15" s="91">
        <f t="shared" si="0"/>
        <v>0</v>
      </c>
    </row>
    <row r="16" spans="1:6" ht="14.25">
      <c r="A16" s="5" t="s">
        <v>54</v>
      </c>
      <c r="B16" s="29" t="s">
        <v>55</v>
      </c>
      <c r="C16" s="93"/>
      <c r="D16" s="93"/>
      <c r="E16" s="93"/>
      <c r="F16" s="91">
        <f t="shared" si="0"/>
        <v>0</v>
      </c>
    </row>
    <row r="17" spans="1:6" ht="14.25">
      <c r="A17" s="5" t="s">
        <v>56</v>
      </c>
      <c r="B17" s="29" t="s">
        <v>57</v>
      </c>
      <c r="C17" s="93"/>
      <c r="D17" s="93"/>
      <c r="E17" s="93"/>
      <c r="F17" s="91">
        <f t="shared" si="0"/>
        <v>0</v>
      </c>
    </row>
    <row r="18" spans="1:6" ht="14.25">
      <c r="A18" s="5" t="s">
        <v>346</v>
      </c>
      <c r="B18" s="29" t="s">
        <v>58</v>
      </c>
      <c r="C18" s="93">
        <v>604550</v>
      </c>
      <c r="D18" s="93"/>
      <c r="E18" s="93"/>
      <c r="F18" s="91">
        <f t="shared" si="0"/>
        <v>604550</v>
      </c>
    </row>
    <row r="19" spans="1:6" ht="14.25">
      <c r="A19" s="31" t="s">
        <v>324</v>
      </c>
      <c r="B19" s="32" t="s">
        <v>59</v>
      </c>
      <c r="C19" s="94">
        <f>SUM(C6:C18)</f>
        <v>40721845</v>
      </c>
      <c r="D19" s="94">
        <f>SUM(D6:D18)</f>
        <v>0</v>
      </c>
      <c r="E19" s="94">
        <f>SUM(E6:E18)</f>
        <v>0</v>
      </c>
      <c r="F19" s="92">
        <f t="shared" si="0"/>
        <v>40721845</v>
      </c>
    </row>
    <row r="20" spans="1:6" ht="14.25">
      <c r="A20" s="5" t="s">
        <v>60</v>
      </c>
      <c r="B20" s="29" t="s">
        <v>61</v>
      </c>
      <c r="C20" s="93">
        <v>6630926</v>
      </c>
      <c r="D20" s="93"/>
      <c r="E20" s="93"/>
      <c r="F20" s="91">
        <f t="shared" si="0"/>
        <v>6630926</v>
      </c>
    </row>
    <row r="21" spans="1:6" ht="14.25">
      <c r="A21" s="5" t="s">
        <v>62</v>
      </c>
      <c r="B21" s="29" t="s">
        <v>63</v>
      </c>
      <c r="C21" s="93">
        <v>2446029</v>
      </c>
      <c r="D21" s="93"/>
      <c r="E21" s="93"/>
      <c r="F21" s="91">
        <f t="shared" si="0"/>
        <v>2446029</v>
      </c>
    </row>
    <row r="22" spans="1:6" ht="14.25">
      <c r="A22" s="6" t="s">
        <v>64</v>
      </c>
      <c r="B22" s="29" t="s">
        <v>65</v>
      </c>
      <c r="C22" s="93"/>
      <c r="D22" s="93"/>
      <c r="E22" s="93"/>
      <c r="F22" s="91">
        <f t="shared" si="0"/>
        <v>0</v>
      </c>
    </row>
    <row r="23" spans="1:6" ht="14.25">
      <c r="A23" s="7" t="s">
        <v>325</v>
      </c>
      <c r="B23" s="32" t="s">
        <v>66</v>
      </c>
      <c r="C23" s="94">
        <f>SUM(C20:C22)</f>
        <v>9076955</v>
      </c>
      <c r="D23" s="94"/>
      <c r="E23" s="94"/>
      <c r="F23" s="92">
        <f t="shared" si="0"/>
        <v>9076955</v>
      </c>
    </row>
    <row r="24" spans="1:6" ht="14.25">
      <c r="A24" s="48" t="s">
        <v>376</v>
      </c>
      <c r="B24" s="49" t="s">
        <v>67</v>
      </c>
      <c r="C24" s="94">
        <f>SUM(C19+C23)</f>
        <v>49798800</v>
      </c>
      <c r="D24" s="94">
        <f>SUM(D19+D23)</f>
        <v>0</v>
      </c>
      <c r="E24" s="94">
        <f>SUM(E19+E23)</f>
        <v>0</v>
      </c>
      <c r="F24" s="92">
        <f t="shared" si="0"/>
        <v>49798800</v>
      </c>
    </row>
    <row r="25" spans="1:6" ht="14.25">
      <c r="A25" s="38" t="s">
        <v>347</v>
      </c>
      <c r="B25" s="49" t="s">
        <v>68</v>
      </c>
      <c r="C25" s="94">
        <v>7378624</v>
      </c>
      <c r="D25" s="93"/>
      <c r="E25" s="93"/>
      <c r="F25" s="92">
        <f t="shared" si="0"/>
        <v>7378624</v>
      </c>
    </row>
    <row r="26" spans="1:6" ht="14.25">
      <c r="A26" s="5" t="s">
        <v>69</v>
      </c>
      <c r="B26" s="29" t="s">
        <v>70</v>
      </c>
      <c r="C26" s="93">
        <v>560000</v>
      </c>
      <c r="D26" s="93"/>
      <c r="E26" s="93"/>
      <c r="F26" s="91">
        <f t="shared" si="0"/>
        <v>560000</v>
      </c>
    </row>
    <row r="27" spans="1:6" ht="14.25">
      <c r="A27" s="5" t="s">
        <v>71</v>
      </c>
      <c r="B27" s="29" t="s">
        <v>72</v>
      </c>
      <c r="C27" s="93">
        <v>14175331</v>
      </c>
      <c r="D27" s="93"/>
      <c r="E27" s="93"/>
      <c r="F27" s="91">
        <f t="shared" si="0"/>
        <v>14175331</v>
      </c>
    </row>
    <row r="28" spans="1:6" ht="14.25">
      <c r="A28" s="5" t="s">
        <v>73</v>
      </c>
      <c r="B28" s="29" t="s">
        <v>74</v>
      </c>
      <c r="C28" s="93"/>
      <c r="D28" s="93"/>
      <c r="E28" s="93"/>
      <c r="F28" s="91">
        <f t="shared" si="0"/>
        <v>0</v>
      </c>
    </row>
    <row r="29" spans="1:6" ht="14.25">
      <c r="A29" s="7" t="s">
        <v>326</v>
      </c>
      <c r="B29" s="32" t="s">
        <v>75</v>
      </c>
      <c r="C29" s="94">
        <f>SUM(C26:C28)</f>
        <v>14735331</v>
      </c>
      <c r="D29" s="94">
        <f>SUM(D26:D28)</f>
        <v>0</v>
      </c>
      <c r="E29" s="94">
        <f>SUM(E26:E28)</f>
        <v>0</v>
      </c>
      <c r="F29" s="92">
        <f t="shared" si="0"/>
        <v>14735331</v>
      </c>
    </row>
    <row r="30" spans="1:6" ht="14.25">
      <c r="A30" s="5" t="s">
        <v>76</v>
      </c>
      <c r="B30" s="29" t="s">
        <v>77</v>
      </c>
      <c r="C30" s="93">
        <v>370000</v>
      </c>
      <c r="D30" s="93"/>
      <c r="E30" s="93"/>
      <c r="F30" s="91">
        <f t="shared" si="0"/>
        <v>370000</v>
      </c>
    </row>
    <row r="31" spans="1:6" ht="14.25">
      <c r="A31" s="5" t="s">
        <v>78</v>
      </c>
      <c r="B31" s="29" t="s">
        <v>79</v>
      </c>
      <c r="C31" s="93">
        <v>340000</v>
      </c>
      <c r="D31" s="93"/>
      <c r="E31" s="93"/>
      <c r="F31" s="91">
        <f t="shared" si="0"/>
        <v>340000</v>
      </c>
    </row>
    <row r="32" spans="1:6" ht="15" customHeight="1">
      <c r="A32" s="7" t="s">
        <v>377</v>
      </c>
      <c r="B32" s="32" t="s">
        <v>80</v>
      </c>
      <c r="C32" s="94">
        <f>SUM(C30:C31)</f>
        <v>710000</v>
      </c>
      <c r="D32" s="94">
        <f>SUM(D30:D31)</f>
        <v>0</v>
      </c>
      <c r="E32" s="94">
        <f>SUM(E30:E31)</f>
        <v>0</v>
      </c>
      <c r="F32" s="92">
        <f t="shared" si="0"/>
        <v>710000</v>
      </c>
    </row>
    <row r="33" spans="1:6" ht="14.25">
      <c r="A33" s="5" t="s">
        <v>81</v>
      </c>
      <c r="B33" s="29" t="s">
        <v>82</v>
      </c>
      <c r="C33" s="93">
        <v>5052833</v>
      </c>
      <c r="D33" s="93"/>
      <c r="E33" s="93"/>
      <c r="F33" s="91">
        <f t="shared" si="0"/>
        <v>5052833</v>
      </c>
    </row>
    <row r="34" spans="1:6" ht="14.25">
      <c r="A34" s="5" t="s">
        <v>83</v>
      </c>
      <c r="B34" s="29" t="s">
        <v>84</v>
      </c>
      <c r="C34" s="93">
        <v>1387227</v>
      </c>
      <c r="D34" s="93"/>
      <c r="E34" s="93"/>
      <c r="F34" s="91">
        <f t="shared" si="0"/>
        <v>1387227</v>
      </c>
    </row>
    <row r="35" spans="1:6" ht="14.25">
      <c r="A35" s="5" t="s">
        <v>348</v>
      </c>
      <c r="B35" s="29" t="s">
        <v>85</v>
      </c>
      <c r="C35" s="93">
        <v>2421099</v>
      </c>
      <c r="D35" s="93"/>
      <c r="E35" s="93"/>
      <c r="F35" s="91">
        <f t="shared" si="0"/>
        <v>2421099</v>
      </c>
    </row>
    <row r="36" spans="1:6" ht="14.25">
      <c r="A36" s="5" t="s">
        <v>86</v>
      </c>
      <c r="B36" s="29" t="s">
        <v>87</v>
      </c>
      <c r="C36" s="93">
        <v>2280000</v>
      </c>
      <c r="D36" s="93"/>
      <c r="E36" s="93"/>
      <c r="F36" s="91">
        <f t="shared" si="0"/>
        <v>2280000</v>
      </c>
    </row>
    <row r="37" spans="1:6" ht="14.25">
      <c r="A37" s="10" t="s">
        <v>349</v>
      </c>
      <c r="B37" s="29" t="s">
        <v>88</v>
      </c>
      <c r="C37" s="93"/>
      <c r="D37" s="93"/>
      <c r="E37" s="93"/>
      <c r="F37" s="91">
        <f t="shared" si="0"/>
        <v>0</v>
      </c>
    </row>
    <row r="38" spans="1:6" ht="14.25">
      <c r="A38" s="6" t="s">
        <v>89</v>
      </c>
      <c r="B38" s="29" t="s">
        <v>90</v>
      </c>
      <c r="C38" s="93">
        <v>30412853</v>
      </c>
      <c r="D38" s="93"/>
      <c r="E38" s="93"/>
      <c r="F38" s="91">
        <f t="shared" si="0"/>
        <v>30412853</v>
      </c>
    </row>
    <row r="39" spans="1:6" ht="14.25">
      <c r="A39" s="5" t="s">
        <v>350</v>
      </c>
      <c r="B39" s="29" t="s">
        <v>91</v>
      </c>
      <c r="C39" s="93">
        <v>11795928</v>
      </c>
      <c r="D39" s="93"/>
      <c r="E39" s="93"/>
      <c r="F39" s="91">
        <f t="shared" si="0"/>
        <v>11795928</v>
      </c>
    </row>
    <row r="40" spans="1:6" ht="14.25">
      <c r="A40" s="7" t="s">
        <v>327</v>
      </c>
      <c r="B40" s="32" t="s">
        <v>92</v>
      </c>
      <c r="C40" s="94">
        <f>SUM(C33:C39)</f>
        <v>53349940</v>
      </c>
      <c r="D40" s="94">
        <f>SUM(D33:D39)</f>
        <v>0</v>
      </c>
      <c r="E40" s="94">
        <f>SUM(E33:E39)</f>
        <v>0</v>
      </c>
      <c r="F40" s="92">
        <f t="shared" si="0"/>
        <v>53349940</v>
      </c>
    </row>
    <row r="41" spans="1:6" ht="14.25">
      <c r="A41" s="5" t="s">
        <v>93</v>
      </c>
      <c r="B41" s="29" t="s">
        <v>94</v>
      </c>
      <c r="C41" s="93">
        <v>1200000</v>
      </c>
      <c r="D41" s="93"/>
      <c r="E41" s="93"/>
      <c r="F41" s="91">
        <f t="shared" si="0"/>
        <v>1200000</v>
      </c>
    </row>
    <row r="42" spans="1:6" ht="14.25">
      <c r="A42" s="5" t="s">
        <v>95</v>
      </c>
      <c r="B42" s="29" t="s">
        <v>96</v>
      </c>
      <c r="C42" s="93">
        <v>714298</v>
      </c>
      <c r="D42" s="93"/>
      <c r="E42" s="93"/>
      <c r="F42" s="91">
        <f t="shared" si="0"/>
        <v>714298</v>
      </c>
    </row>
    <row r="43" spans="1:6" ht="14.25">
      <c r="A43" s="7" t="s">
        <v>328</v>
      </c>
      <c r="B43" s="32" t="s">
        <v>97</v>
      </c>
      <c r="C43" s="94">
        <f>SUM(C41:C42)</f>
        <v>1914298</v>
      </c>
      <c r="D43" s="94">
        <f>SUM(D41:D42)</f>
        <v>0</v>
      </c>
      <c r="E43" s="94">
        <f>SUM(E41:E42)</f>
        <v>0</v>
      </c>
      <c r="F43" s="92">
        <f t="shared" si="0"/>
        <v>1914298</v>
      </c>
    </row>
    <row r="44" spans="1:6" ht="14.25">
      <c r="A44" s="5" t="s">
        <v>98</v>
      </c>
      <c r="B44" s="29" t="s">
        <v>99</v>
      </c>
      <c r="C44" s="93">
        <v>13209277</v>
      </c>
      <c r="D44" s="93"/>
      <c r="E44" s="93"/>
      <c r="F44" s="91">
        <f t="shared" si="0"/>
        <v>13209277</v>
      </c>
    </row>
    <row r="45" spans="1:6" ht="14.25">
      <c r="A45" s="5" t="s">
        <v>100</v>
      </c>
      <c r="B45" s="29" t="s">
        <v>101</v>
      </c>
      <c r="C45" s="93">
        <v>548000</v>
      </c>
      <c r="D45" s="93"/>
      <c r="E45" s="93"/>
      <c r="F45" s="91">
        <f t="shared" si="0"/>
        <v>548000</v>
      </c>
    </row>
    <row r="46" spans="1:6" ht="14.25">
      <c r="A46" s="5" t="s">
        <v>351</v>
      </c>
      <c r="B46" s="29" t="s">
        <v>102</v>
      </c>
      <c r="C46" s="93">
        <v>71</v>
      </c>
      <c r="D46" s="93"/>
      <c r="E46" s="93"/>
      <c r="F46" s="91">
        <f t="shared" si="0"/>
        <v>71</v>
      </c>
    </row>
    <row r="47" spans="1:6" ht="14.25">
      <c r="A47" s="5" t="s">
        <v>352</v>
      </c>
      <c r="B47" s="29" t="s">
        <v>103</v>
      </c>
      <c r="C47" s="93"/>
      <c r="D47" s="93"/>
      <c r="E47" s="93"/>
      <c r="F47" s="91">
        <f t="shared" si="0"/>
        <v>0</v>
      </c>
    </row>
    <row r="48" spans="1:6" ht="14.25">
      <c r="A48" s="5" t="s">
        <v>104</v>
      </c>
      <c r="B48" s="29" t="s">
        <v>105</v>
      </c>
      <c r="C48" s="93">
        <v>1853070</v>
      </c>
      <c r="D48" s="93"/>
      <c r="E48" s="93"/>
      <c r="F48" s="91">
        <f t="shared" si="0"/>
        <v>1853070</v>
      </c>
    </row>
    <row r="49" spans="1:6" ht="14.25">
      <c r="A49" s="7" t="s">
        <v>329</v>
      </c>
      <c r="B49" s="32" t="s">
        <v>106</v>
      </c>
      <c r="C49" s="94">
        <f>SUM(C44:C48)</f>
        <v>15610418</v>
      </c>
      <c r="D49" s="94">
        <f>SUM(D44:D48)</f>
        <v>0</v>
      </c>
      <c r="E49" s="94">
        <f>SUM(E44:E48)</f>
        <v>0</v>
      </c>
      <c r="F49" s="92">
        <f t="shared" si="0"/>
        <v>15610418</v>
      </c>
    </row>
    <row r="50" spans="1:6" ht="14.25">
      <c r="A50" s="38" t="s">
        <v>330</v>
      </c>
      <c r="B50" s="49" t="s">
        <v>107</v>
      </c>
      <c r="C50" s="94">
        <f>SUM(C29+C32+C40+C43+C49)</f>
        <v>86319987</v>
      </c>
      <c r="D50" s="94">
        <f>SUM(D29+D32+D40+D43+D49)</f>
        <v>0</v>
      </c>
      <c r="E50" s="94">
        <f>SUM(E29+E32+E40+E43+E49)</f>
        <v>0</v>
      </c>
      <c r="F50" s="92">
        <f t="shared" si="0"/>
        <v>86319987</v>
      </c>
    </row>
    <row r="51" spans="1:6" ht="14.25">
      <c r="A51" s="13" t="s">
        <v>108</v>
      </c>
      <c r="B51" s="29" t="s">
        <v>109</v>
      </c>
      <c r="C51" s="93"/>
      <c r="D51" s="93"/>
      <c r="E51" s="93"/>
      <c r="F51" s="91">
        <f t="shared" si="0"/>
        <v>0</v>
      </c>
    </row>
    <row r="52" spans="1:6" ht="14.25">
      <c r="A52" s="13" t="s">
        <v>331</v>
      </c>
      <c r="B52" s="29" t="s">
        <v>110</v>
      </c>
      <c r="C52" s="93">
        <v>307000</v>
      </c>
      <c r="D52" s="93"/>
      <c r="E52" s="93"/>
      <c r="F52" s="91">
        <f t="shared" si="0"/>
        <v>307000</v>
      </c>
    </row>
    <row r="53" spans="1:6" ht="14.25">
      <c r="A53" s="16" t="s">
        <v>353</v>
      </c>
      <c r="B53" s="29" t="s">
        <v>111</v>
      </c>
      <c r="C53" s="93"/>
      <c r="D53" s="93"/>
      <c r="E53" s="93"/>
      <c r="F53" s="91">
        <f t="shared" si="0"/>
        <v>0</v>
      </c>
    </row>
    <row r="54" spans="1:6" ht="14.25">
      <c r="A54" s="16" t="s">
        <v>354</v>
      </c>
      <c r="B54" s="29" t="s">
        <v>112</v>
      </c>
      <c r="C54" s="93"/>
      <c r="D54" s="93"/>
      <c r="E54" s="93"/>
      <c r="F54" s="91">
        <f t="shared" si="0"/>
        <v>0</v>
      </c>
    </row>
    <row r="55" spans="1:6" ht="14.25">
      <c r="A55" s="16" t="s">
        <v>355</v>
      </c>
      <c r="B55" s="29" t="s">
        <v>113</v>
      </c>
      <c r="C55" s="93"/>
      <c r="D55" s="93"/>
      <c r="E55" s="93"/>
      <c r="F55" s="91">
        <f t="shared" si="0"/>
        <v>0</v>
      </c>
    </row>
    <row r="56" spans="1:6" ht="14.25">
      <c r="A56" s="13" t="s">
        <v>356</v>
      </c>
      <c r="B56" s="29" t="s">
        <v>114</v>
      </c>
      <c r="C56" s="93"/>
      <c r="D56" s="93"/>
      <c r="E56" s="93"/>
      <c r="F56" s="91">
        <f t="shared" si="0"/>
        <v>0</v>
      </c>
    </row>
    <row r="57" spans="1:6" ht="14.25">
      <c r="A57" s="13" t="s">
        <v>357</v>
      </c>
      <c r="B57" s="29" t="s">
        <v>115</v>
      </c>
      <c r="C57" s="93"/>
      <c r="D57" s="93"/>
      <c r="E57" s="93"/>
      <c r="F57" s="91">
        <f t="shared" si="0"/>
        <v>0</v>
      </c>
    </row>
    <row r="58" spans="1:6" ht="14.25">
      <c r="A58" s="13" t="s">
        <v>358</v>
      </c>
      <c r="B58" s="29" t="s">
        <v>116</v>
      </c>
      <c r="C58" s="93">
        <v>11778156</v>
      </c>
      <c r="D58" s="93"/>
      <c r="E58" s="93"/>
      <c r="F58" s="91">
        <f t="shared" si="0"/>
        <v>11778156</v>
      </c>
    </row>
    <row r="59" spans="1:6" ht="14.25">
      <c r="A59" s="46" t="s">
        <v>332</v>
      </c>
      <c r="B59" s="49" t="s">
        <v>117</v>
      </c>
      <c r="C59" s="94">
        <f>SUM(C51:C58)</f>
        <v>12085156</v>
      </c>
      <c r="D59" s="94">
        <f>SUM(D51:D58)</f>
        <v>0</v>
      </c>
      <c r="E59" s="94">
        <f>SUM(E51:E58)</f>
        <v>0</v>
      </c>
      <c r="F59" s="92">
        <f t="shared" si="0"/>
        <v>12085156</v>
      </c>
    </row>
    <row r="60" spans="1:6" ht="14.25">
      <c r="A60" s="12" t="s">
        <v>359</v>
      </c>
      <c r="B60" s="29" t="s">
        <v>118</v>
      </c>
      <c r="C60" s="93"/>
      <c r="D60" s="93"/>
      <c r="E60" s="93"/>
      <c r="F60" s="91">
        <f t="shared" si="0"/>
        <v>0</v>
      </c>
    </row>
    <row r="61" spans="1:6" ht="14.25">
      <c r="A61" s="12" t="s">
        <v>119</v>
      </c>
      <c r="B61" s="29" t="s">
        <v>120</v>
      </c>
      <c r="C61" s="93">
        <v>1396559</v>
      </c>
      <c r="D61" s="93"/>
      <c r="E61" s="93"/>
      <c r="F61" s="91">
        <f t="shared" si="0"/>
        <v>1396559</v>
      </c>
    </row>
    <row r="62" spans="1:6" ht="14.25">
      <c r="A62" s="12" t="s">
        <v>121</v>
      </c>
      <c r="B62" s="29" t="s">
        <v>122</v>
      </c>
      <c r="C62" s="93"/>
      <c r="D62" s="93"/>
      <c r="E62" s="93"/>
      <c r="F62" s="91">
        <f t="shared" si="0"/>
        <v>0</v>
      </c>
    </row>
    <row r="63" spans="1:6" ht="14.25">
      <c r="A63" s="12" t="s">
        <v>333</v>
      </c>
      <c r="B63" s="29" t="s">
        <v>123</v>
      </c>
      <c r="C63" s="93"/>
      <c r="D63" s="93"/>
      <c r="E63" s="93"/>
      <c r="F63" s="91">
        <f t="shared" si="0"/>
        <v>0</v>
      </c>
    </row>
    <row r="64" spans="1:6" ht="14.25">
      <c r="A64" s="12" t="s">
        <v>360</v>
      </c>
      <c r="B64" s="29" t="s">
        <v>124</v>
      </c>
      <c r="C64" s="93"/>
      <c r="D64" s="93"/>
      <c r="E64" s="93"/>
      <c r="F64" s="91">
        <f t="shared" si="0"/>
        <v>0</v>
      </c>
    </row>
    <row r="65" spans="1:6" ht="14.25">
      <c r="A65" s="12" t="s">
        <v>334</v>
      </c>
      <c r="B65" s="29" t="s">
        <v>125</v>
      </c>
      <c r="C65" s="93">
        <v>104709906</v>
      </c>
      <c r="D65" s="93"/>
      <c r="E65" s="93"/>
      <c r="F65" s="91">
        <f t="shared" si="0"/>
        <v>104709906</v>
      </c>
    </row>
    <row r="66" spans="1:6" ht="14.25">
      <c r="A66" s="12" t="s">
        <v>361</v>
      </c>
      <c r="B66" s="29" t="s">
        <v>126</v>
      </c>
      <c r="C66" s="93"/>
      <c r="D66" s="93"/>
      <c r="E66" s="93"/>
      <c r="F66" s="91">
        <f t="shared" si="0"/>
        <v>0</v>
      </c>
    </row>
    <row r="67" spans="1:6" ht="14.25">
      <c r="A67" s="12" t="s">
        <v>362</v>
      </c>
      <c r="B67" s="29" t="s">
        <v>127</v>
      </c>
      <c r="C67" s="93">
        <v>70000</v>
      </c>
      <c r="D67" s="93"/>
      <c r="E67" s="93"/>
      <c r="F67" s="91">
        <f t="shared" si="0"/>
        <v>70000</v>
      </c>
    </row>
    <row r="68" spans="1:6" ht="14.25">
      <c r="A68" s="12" t="s">
        <v>128</v>
      </c>
      <c r="B68" s="29" t="s">
        <v>129</v>
      </c>
      <c r="C68" s="93"/>
      <c r="D68" s="93"/>
      <c r="E68" s="93"/>
      <c r="F68" s="91">
        <f t="shared" si="0"/>
        <v>0</v>
      </c>
    </row>
    <row r="69" spans="1:6" ht="14.25">
      <c r="A69" s="18" t="s">
        <v>130</v>
      </c>
      <c r="B69" s="29" t="s">
        <v>131</v>
      </c>
      <c r="C69" s="93"/>
      <c r="D69" s="93"/>
      <c r="E69" s="93"/>
      <c r="F69" s="91">
        <f t="shared" si="0"/>
        <v>0</v>
      </c>
    </row>
    <row r="70" spans="1:6" ht="14.25">
      <c r="A70" s="12" t="s">
        <v>527</v>
      </c>
      <c r="B70" s="29" t="s">
        <v>132</v>
      </c>
      <c r="C70" s="93"/>
      <c r="D70" s="93"/>
      <c r="E70" s="93"/>
      <c r="F70" s="91">
        <f t="shared" si="0"/>
        <v>0</v>
      </c>
    </row>
    <row r="71" spans="1:6" ht="14.25">
      <c r="A71" s="12" t="s">
        <v>363</v>
      </c>
      <c r="B71" s="29" t="s">
        <v>133</v>
      </c>
      <c r="C71" s="93">
        <v>5074175</v>
      </c>
      <c r="D71" s="93"/>
      <c r="E71" s="93"/>
      <c r="F71" s="91">
        <f aca="true" t="shared" si="1" ref="F71:F123">SUM(C71:E71)</f>
        <v>5074175</v>
      </c>
    </row>
    <row r="72" spans="1:6" ht="14.25">
      <c r="A72" s="18" t="s">
        <v>504</v>
      </c>
      <c r="B72" s="29" t="s">
        <v>528</v>
      </c>
      <c r="C72" s="93">
        <v>14279692</v>
      </c>
      <c r="D72" s="93"/>
      <c r="E72" s="93"/>
      <c r="F72" s="91">
        <f t="shared" si="1"/>
        <v>14279692</v>
      </c>
    </row>
    <row r="73" spans="1:6" ht="14.25">
      <c r="A73" s="46" t="s">
        <v>335</v>
      </c>
      <c r="B73" s="49" t="s">
        <v>134</v>
      </c>
      <c r="C73" s="94">
        <f>SUM(C60:C72)</f>
        <v>125530332</v>
      </c>
      <c r="D73" s="94">
        <f>SUM(D60:D72)</f>
        <v>0</v>
      </c>
      <c r="E73" s="94">
        <f>SUM(E60:E72)</f>
        <v>0</v>
      </c>
      <c r="F73" s="94">
        <f>SUM(F60:F72)</f>
        <v>125530332</v>
      </c>
    </row>
    <row r="74" spans="1:6" ht="15">
      <c r="A74" s="57" t="s">
        <v>467</v>
      </c>
      <c r="B74" s="49"/>
      <c r="C74" s="94">
        <f>SUM(C24+C25+C50+C59+C73)</f>
        <v>281112899</v>
      </c>
      <c r="D74" s="94">
        <f>SUM(D24+D25+D50+D59+D73)</f>
        <v>0</v>
      </c>
      <c r="E74" s="94">
        <f>SUM(E24+E25+E50+E59+E73)</f>
        <v>0</v>
      </c>
      <c r="F74" s="94">
        <f>SUM(F24+F25+F50+F59+F73)</f>
        <v>281112899</v>
      </c>
    </row>
    <row r="75" spans="1:6" ht="14.25">
      <c r="A75" s="33" t="s">
        <v>135</v>
      </c>
      <c r="B75" s="29" t="s">
        <v>136</v>
      </c>
      <c r="C75" s="93">
        <v>500000</v>
      </c>
      <c r="D75" s="93"/>
      <c r="E75" s="93"/>
      <c r="F75" s="91">
        <f t="shared" si="1"/>
        <v>500000</v>
      </c>
    </row>
    <row r="76" spans="1:6" ht="14.25">
      <c r="A76" s="33" t="s">
        <v>364</v>
      </c>
      <c r="B76" s="29" t="s">
        <v>137</v>
      </c>
      <c r="C76" s="93">
        <v>16816082</v>
      </c>
      <c r="D76" s="93"/>
      <c r="E76" s="93"/>
      <c r="F76" s="91">
        <f t="shared" si="1"/>
        <v>16816082</v>
      </c>
    </row>
    <row r="77" spans="1:6" ht="14.25">
      <c r="A77" s="33" t="s">
        <v>138</v>
      </c>
      <c r="B77" s="29" t="s">
        <v>139</v>
      </c>
      <c r="C77" s="93">
        <v>812753</v>
      </c>
      <c r="D77" s="93"/>
      <c r="E77" s="93"/>
      <c r="F77" s="91">
        <f t="shared" si="1"/>
        <v>812753</v>
      </c>
    </row>
    <row r="78" spans="1:6" ht="14.25">
      <c r="A78" s="33" t="s">
        <v>140</v>
      </c>
      <c r="B78" s="29" t="s">
        <v>141</v>
      </c>
      <c r="C78" s="93">
        <v>42657539</v>
      </c>
      <c r="D78" s="93"/>
      <c r="E78" s="93"/>
      <c r="F78" s="91">
        <f t="shared" si="1"/>
        <v>42657539</v>
      </c>
    </row>
    <row r="79" spans="1:6" ht="14.25">
      <c r="A79" s="6" t="s">
        <v>142</v>
      </c>
      <c r="B79" s="29" t="s">
        <v>143</v>
      </c>
      <c r="C79" s="93"/>
      <c r="D79" s="93"/>
      <c r="E79" s="93"/>
      <c r="F79" s="91">
        <f t="shared" si="1"/>
        <v>0</v>
      </c>
    </row>
    <row r="80" spans="1:6" ht="14.25">
      <c r="A80" s="6" t="s">
        <v>144</v>
      </c>
      <c r="B80" s="29" t="s">
        <v>145</v>
      </c>
      <c r="C80" s="93"/>
      <c r="D80" s="93"/>
      <c r="E80" s="93"/>
      <c r="F80" s="91">
        <f t="shared" si="1"/>
        <v>0</v>
      </c>
    </row>
    <row r="81" spans="1:6" ht="14.25">
      <c r="A81" s="6" t="s">
        <v>146</v>
      </c>
      <c r="B81" s="29" t="s">
        <v>147</v>
      </c>
      <c r="C81" s="93">
        <v>12589041</v>
      </c>
      <c r="D81" s="93"/>
      <c r="E81" s="93"/>
      <c r="F81" s="91">
        <f t="shared" si="1"/>
        <v>12589041</v>
      </c>
    </row>
    <row r="82" spans="1:6" ht="14.25">
      <c r="A82" s="47" t="s">
        <v>337</v>
      </c>
      <c r="B82" s="49" t="s">
        <v>148</v>
      </c>
      <c r="C82" s="94">
        <f>SUM(C75:C81)</f>
        <v>73375415</v>
      </c>
      <c r="D82" s="94">
        <f>SUM(D75:D81)</f>
        <v>0</v>
      </c>
      <c r="E82" s="94">
        <f>SUM(E75:E81)</f>
        <v>0</v>
      </c>
      <c r="F82" s="92">
        <f t="shared" si="1"/>
        <v>73375415</v>
      </c>
    </row>
    <row r="83" spans="1:6" ht="14.25">
      <c r="A83" s="13" t="s">
        <v>149</v>
      </c>
      <c r="B83" s="29" t="s">
        <v>150</v>
      </c>
      <c r="C83" s="93">
        <v>44928206</v>
      </c>
      <c r="D83" s="93"/>
      <c r="E83" s="93"/>
      <c r="F83" s="91">
        <f t="shared" si="1"/>
        <v>44928206</v>
      </c>
    </row>
    <row r="84" spans="1:6" ht="14.25">
      <c r="A84" s="13" t="s">
        <v>151</v>
      </c>
      <c r="B84" s="29" t="s">
        <v>152</v>
      </c>
      <c r="C84" s="93"/>
      <c r="D84" s="93"/>
      <c r="E84" s="93"/>
      <c r="F84" s="91">
        <f t="shared" si="1"/>
        <v>0</v>
      </c>
    </row>
    <row r="85" spans="1:6" ht="14.25">
      <c r="A85" s="13" t="s">
        <v>153</v>
      </c>
      <c r="B85" s="29" t="s">
        <v>154</v>
      </c>
      <c r="C85" s="93"/>
      <c r="D85" s="93"/>
      <c r="E85" s="93"/>
      <c r="F85" s="91">
        <f t="shared" si="1"/>
        <v>0</v>
      </c>
    </row>
    <row r="86" spans="1:6" ht="14.25">
      <c r="A86" s="13" t="s">
        <v>155</v>
      </c>
      <c r="B86" s="29" t="s">
        <v>156</v>
      </c>
      <c r="C86" s="93">
        <v>11356257</v>
      </c>
      <c r="D86" s="93"/>
      <c r="E86" s="93"/>
      <c r="F86" s="91">
        <f t="shared" si="1"/>
        <v>11356257</v>
      </c>
    </row>
    <row r="87" spans="1:6" ht="14.25">
      <c r="A87" s="46" t="s">
        <v>338</v>
      </c>
      <c r="B87" s="49" t="s">
        <v>157</v>
      </c>
      <c r="C87" s="94">
        <f>SUM(C83:C86)</f>
        <v>56284463</v>
      </c>
      <c r="D87" s="94">
        <f>SUM(D83:D86)</f>
        <v>0</v>
      </c>
      <c r="E87" s="94">
        <f>SUM(E83:E86)</f>
        <v>0</v>
      </c>
      <c r="F87" s="92">
        <f t="shared" si="1"/>
        <v>56284463</v>
      </c>
    </row>
    <row r="88" spans="1:6" ht="14.25">
      <c r="A88" s="13" t="s">
        <v>158</v>
      </c>
      <c r="B88" s="29" t="s">
        <v>159</v>
      </c>
      <c r="C88" s="93"/>
      <c r="D88" s="93"/>
      <c r="E88" s="93"/>
      <c r="F88" s="91">
        <f t="shared" si="1"/>
        <v>0</v>
      </c>
    </row>
    <row r="89" spans="1:6" ht="14.25">
      <c r="A89" s="13" t="s">
        <v>365</v>
      </c>
      <c r="B89" s="29" t="s">
        <v>160</v>
      </c>
      <c r="C89" s="93"/>
      <c r="D89" s="93"/>
      <c r="E89" s="93"/>
      <c r="F89" s="91">
        <f t="shared" si="1"/>
        <v>0</v>
      </c>
    </row>
    <row r="90" spans="1:6" ht="14.25">
      <c r="A90" s="13" t="s">
        <v>366</v>
      </c>
      <c r="B90" s="29" t="s">
        <v>161</v>
      </c>
      <c r="C90" s="93"/>
      <c r="D90" s="93"/>
      <c r="E90" s="93"/>
      <c r="F90" s="91">
        <f t="shared" si="1"/>
        <v>0</v>
      </c>
    </row>
    <row r="91" spans="1:6" ht="14.25">
      <c r="A91" s="13" t="s">
        <v>367</v>
      </c>
      <c r="B91" s="29" t="s">
        <v>162</v>
      </c>
      <c r="C91" s="93"/>
      <c r="D91" s="93"/>
      <c r="E91" s="93"/>
      <c r="F91" s="91">
        <f t="shared" si="1"/>
        <v>0</v>
      </c>
    </row>
    <row r="92" spans="1:6" ht="14.25">
      <c r="A92" s="13" t="s">
        <v>368</v>
      </c>
      <c r="B92" s="29" t="s">
        <v>163</v>
      </c>
      <c r="C92" s="93"/>
      <c r="D92" s="93"/>
      <c r="E92" s="93"/>
      <c r="F92" s="91">
        <f t="shared" si="1"/>
        <v>0</v>
      </c>
    </row>
    <row r="93" spans="1:6" ht="14.25">
      <c r="A93" s="13" t="s">
        <v>369</v>
      </c>
      <c r="B93" s="29" t="s">
        <v>164</v>
      </c>
      <c r="C93" s="93"/>
      <c r="D93" s="93"/>
      <c r="E93" s="93"/>
      <c r="F93" s="91">
        <f t="shared" si="1"/>
        <v>0</v>
      </c>
    </row>
    <row r="94" spans="1:6" ht="14.25">
      <c r="A94" s="13" t="s">
        <v>165</v>
      </c>
      <c r="B94" s="29" t="s">
        <v>166</v>
      </c>
      <c r="C94" s="93"/>
      <c r="D94" s="93"/>
      <c r="E94" s="93"/>
      <c r="F94" s="91">
        <f t="shared" si="1"/>
        <v>0</v>
      </c>
    </row>
    <row r="95" spans="1:6" ht="14.25">
      <c r="A95" s="13" t="s">
        <v>530</v>
      </c>
      <c r="B95" s="29" t="s">
        <v>167</v>
      </c>
      <c r="C95" s="93"/>
      <c r="D95" s="93"/>
      <c r="E95" s="93"/>
      <c r="F95" s="117"/>
    </row>
    <row r="96" spans="1:6" ht="14.25">
      <c r="A96" s="13" t="s">
        <v>370</v>
      </c>
      <c r="B96" s="29" t="s">
        <v>529</v>
      </c>
      <c r="C96" s="93">
        <v>200000</v>
      </c>
      <c r="D96" s="93">
        <v>800000</v>
      </c>
      <c r="E96" s="93"/>
      <c r="F96" s="91">
        <f t="shared" si="1"/>
        <v>1000000</v>
      </c>
    </row>
    <row r="97" spans="1:6" ht="14.25">
      <c r="A97" s="46" t="s">
        <v>339</v>
      </c>
      <c r="B97" s="49" t="s">
        <v>168</v>
      </c>
      <c r="C97" s="94">
        <f>SUM(C88:C96)</f>
        <v>200000</v>
      </c>
      <c r="D97" s="94">
        <f>SUM(D88:D96)</f>
        <v>800000</v>
      </c>
      <c r="E97" s="94">
        <f>SUM(E88:E96)</f>
        <v>0</v>
      </c>
      <c r="F97" s="94">
        <f>SUM(F88:F96)</f>
        <v>1000000</v>
      </c>
    </row>
    <row r="98" spans="1:6" ht="15">
      <c r="A98" s="57" t="s">
        <v>466</v>
      </c>
      <c r="B98" s="49"/>
      <c r="C98" s="94">
        <f>SUM(C82+C87+C97)</f>
        <v>129859878</v>
      </c>
      <c r="D98" s="94">
        <f>SUM(D82+D87+D97)</f>
        <v>800000</v>
      </c>
      <c r="E98" s="94">
        <f>SUM(E82+E87+E97)</f>
        <v>0</v>
      </c>
      <c r="F98" s="94">
        <f>SUM(F82+F87+F97)</f>
        <v>130659878</v>
      </c>
    </row>
    <row r="99" spans="1:6" ht="15">
      <c r="A99" s="34" t="s">
        <v>378</v>
      </c>
      <c r="B99" s="35" t="s">
        <v>169</v>
      </c>
      <c r="C99" s="94">
        <f>SUM(C74+C98)</f>
        <v>410972777</v>
      </c>
      <c r="D99" s="94">
        <f>SUM(D74+D98)</f>
        <v>800000</v>
      </c>
      <c r="E99" s="94">
        <f>SUM(E74+E98)</f>
        <v>0</v>
      </c>
      <c r="F99" s="92">
        <f>SUM(C99:E99)</f>
        <v>411772777</v>
      </c>
    </row>
    <row r="100" spans="1:25" ht="14.25">
      <c r="A100" s="13" t="s">
        <v>371</v>
      </c>
      <c r="B100" s="5" t="s">
        <v>170</v>
      </c>
      <c r="C100" s="95"/>
      <c r="D100" s="95"/>
      <c r="E100" s="95"/>
      <c r="F100" s="91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4.25">
      <c r="A101" s="13" t="s">
        <v>172</v>
      </c>
      <c r="B101" s="5" t="s">
        <v>173</v>
      </c>
      <c r="C101" s="95"/>
      <c r="D101" s="95"/>
      <c r="E101" s="95"/>
      <c r="F101" s="91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4.25">
      <c r="A102" s="13" t="s">
        <v>372</v>
      </c>
      <c r="B102" s="5" t="s">
        <v>174</v>
      </c>
      <c r="C102" s="95"/>
      <c r="D102" s="95"/>
      <c r="E102" s="95"/>
      <c r="F102" s="91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4.25">
      <c r="A103" s="15" t="s">
        <v>340</v>
      </c>
      <c r="B103" s="7" t="s">
        <v>175</v>
      </c>
      <c r="C103" s="96">
        <f>SUM(C100:C102)</f>
        <v>0</v>
      </c>
      <c r="D103" s="96">
        <f>SUM(D100:D102)</f>
        <v>0</v>
      </c>
      <c r="E103" s="96">
        <f>SUM(E100:E102)</f>
        <v>0</v>
      </c>
      <c r="F103" s="91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4.25">
      <c r="A104" s="36" t="s">
        <v>373</v>
      </c>
      <c r="B104" s="5" t="s">
        <v>176</v>
      </c>
      <c r="C104" s="97"/>
      <c r="D104" s="97"/>
      <c r="E104" s="97"/>
      <c r="F104" s="91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4.25">
      <c r="A105" s="36" t="s">
        <v>343</v>
      </c>
      <c r="B105" s="5" t="s">
        <v>179</v>
      </c>
      <c r="C105" s="97"/>
      <c r="D105" s="97"/>
      <c r="E105" s="97"/>
      <c r="F105" s="91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4.25">
      <c r="A106" s="13" t="s">
        <v>180</v>
      </c>
      <c r="B106" s="5" t="s">
        <v>181</v>
      </c>
      <c r="C106" s="95"/>
      <c r="D106" s="95"/>
      <c r="E106" s="95"/>
      <c r="F106" s="91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4.25">
      <c r="A107" s="13" t="s">
        <v>374</v>
      </c>
      <c r="B107" s="5" t="s">
        <v>182</v>
      </c>
      <c r="C107" s="95"/>
      <c r="D107" s="95"/>
      <c r="E107" s="95"/>
      <c r="F107" s="91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4.25">
      <c r="A108" s="14" t="s">
        <v>341</v>
      </c>
      <c r="B108" s="7" t="s">
        <v>183</v>
      </c>
      <c r="C108" s="98">
        <f>SUM(C104:C107)</f>
        <v>0</v>
      </c>
      <c r="D108" s="98">
        <f>SUM(D104:D107)</f>
        <v>0</v>
      </c>
      <c r="E108" s="98">
        <f>SUM(E104:E107)</f>
        <v>0</v>
      </c>
      <c r="F108" s="91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4.25">
      <c r="A109" s="36" t="s">
        <v>184</v>
      </c>
      <c r="B109" s="5" t="s">
        <v>185</v>
      </c>
      <c r="C109" s="97"/>
      <c r="D109" s="97"/>
      <c r="E109" s="97"/>
      <c r="F109" s="91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4.25">
      <c r="A110" s="36" t="s">
        <v>186</v>
      </c>
      <c r="B110" s="5" t="s">
        <v>187</v>
      </c>
      <c r="C110" s="97">
        <v>9832201</v>
      </c>
      <c r="D110" s="97"/>
      <c r="E110" s="97"/>
      <c r="F110" s="91">
        <f t="shared" si="1"/>
        <v>9832201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4.25">
      <c r="A111" s="14" t="s">
        <v>188</v>
      </c>
      <c r="B111" s="7" t="s">
        <v>189</v>
      </c>
      <c r="C111" s="97"/>
      <c r="D111" s="97"/>
      <c r="E111" s="97"/>
      <c r="F111" s="91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4.25">
      <c r="A112" s="36" t="s">
        <v>190</v>
      </c>
      <c r="B112" s="5" t="s">
        <v>191</v>
      </c>
      <c r="C112" s="97"/>
      <c r="D112" s="97"/>
      <c r="E112" s="97"/>
      <c r="F112" s="91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4.25">
      <c r="A113" s="36" t="s">
        <v>192</v>
      </c>
      <c r="B113" s="5" t="s">
        <v>193</v>
      </c>
      <c r="C113" s="97"/>
      <c r="D113" s="97"/>
      <c r="E113" s="97"/>
      <c r="F113" s="91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4.25">
      <c r="A114" s="36" t="s">
        <v>194</v>
      </c>
      <c r="B114" s="5" t="s">
        <v>195</v>
      </c>
      <c r="C114" s="97"/>
      <c r="D114" s="97"/>
      <c r="E114" s="97"/>
      <c r="F114" s="91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4.25">
      <c r="A115" s="37" t="s">
        <v>342</v>
      </c>
      <c r="B115" s="38" t="s">
        <v>196</v>
      </c>
      <c r="C115" s="98">
        <f>SUM(C103+C108+C109+C110+C111+C112+C113+C114)</f>
        <v>9832201</v>
      </c>
      <c r="D115" s="98">
        <f>SUM(D103+D108+D109+D110+D111+D112+D113+D114)</f>
        <v>0</v>
      </c>
      <c r="E115" s="98">
        <f>SUM(E103+E108+E109+E110+E111+E112+E113+E114)</f>
        <v>0</v>
      </c>
      <c r="F115" s="92">
        <f t="shared" si="1"/>
        <v>9832201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4.25">
      <c r="A116" s="36" t="s">
        <v>197</v>
      </c>
      <c r="B116" s="5" t="s">
        <v>198</v>
      </c>
      <c r="C116" s="97"/>
      <c r="D116" s="97"/>
      <c r="E116" s="97"/>
      <c r="F116" s="91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4.25">
      <c r="A117" s="13" t="s">
        <v>199</v>
      </c>
      <c r="B117" s="5" t="s">
        <v>200</v>
      </c>
      <c r="C117" s="95"/>
      <c r="D117" s="95"/>
      <c r="E117" s="95"/>
      <c r="F117" s="91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4.25">
      <c r="A118" s="36" t="s">
        <v>375</v>
      </c>
      <c r="B118" s="5" t="s">
        <v>201</v>
      </c>
      <c r="C118" s="97"/>
      <c r="D118" s="97"/>
      <c r="E118" s="97"/>
      <c r="F118" s="91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4.25">
      <c r="A119" s="36" t="s">
        <v>344</v>
      </c>
      <c r="B119" s="5" t="s">
        <v>202</v>
      </c>
      <c r="C119" s="97"/>
      <c r="D119" s="97"/>
      <c r="E119" s="97"/>
      <c r="F119" s="91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4.25">
      <c r="A120" s="37" t="s">
        <v>345</v>
      </c>
      <c r="B120" s="38" t="s">
        <v>206</v>
      </c>
      <c r="C120" s="98">
        <f>SUM(C116:C119)</f>
        <v>0</v>
      </c>
      <c r="D120" s="98">
        <f>SUM(D116:D119)</f>
        <v>0</v>
      </c>
      <c r="E120" s="98">
        <f>SUM(E116:E119)</f>
        <v>0</v>
      </c>
      <c r="F120" s="91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4.25">
      <c r="A121" s="13" t="s">
        <v>207</v>
      </c>
      <c r="B121" s="5" t="s">
        <v>208</v>
      </c>
      <c r="C121" s="95"/>
      <c r="D121" s="95"/>
      <c r="E121" s="95"/>
      <c r="F121" s="91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">
      <c r="A122" s="39" t="s">
        <v>379</v>
      </c>
      <c r="B122" s="40" t="s">
        <v>209</v>
      </c>
      <c r="C122" s="98">
        <f>SUM(C115+C120+C121)</f>
        <v>9832201</v>
      </c>
      <c r="D122" s="98">
        <f>SUM(D115+D120+D121)</f>
        <v>0</v>
      </c>
      <c r="E122" s="98">
        <f>SUM(E115+E120+E121)</f>
        <v>0</v>
      </c>
      <c r="F122" s="92">
        <f t="shared" si="1"/>
        <v>9832201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ht="15">
      <c r="A123" s="42" t="s">
        <v>415</v>
      </c>
      <c r="B123" s="43"/>
      <c r="C123" s="102">
        <f>SUM(C99+C122)</f>
        <v>420804978</v>
      </c>
      <c r="D123" s="102">
        <f>SUM(D99+D122)</f>
        <v>800000</v>
      </c>
      <c r="E123" s="102">
        <f>SUM(E99+E122)</f>
        <v>0</v>
      </c>
      <c r="F123" s="92">
        <f t="shared" si="1"/>
        <v>421604978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4.2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1:F1"/>
    <mergeCell ref="A2:F2"/>
    <mergeCell ref="D4:F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D4" sqref="D4:F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3" t="s">
        <v>520</v>
      </c>
      <c r="B1" s="137"/>
      <c r="C1" s="137"/>
      <c r="D1" s="137"/>
      <c r="E1" s="137"/>
      <c r="F1" s="135"/>
    </row>
    <row r="2" spans="1:6" ht="19.5" customHeight="1">
      <c r="A2" s="136" t="s">
        <v>502</v>
      </c>
      <c r="B2" s="137"/>
      <c r="C2" s="137"/>
      <c r="D2" s="137"/>
      <c r="E2" s="137"/>
      <c r="F2" s="135"/>
    </row>
    <row r="3" ht="18">
      <c r="A3" s="99"/>
    </row>
    <row r="4" spans="1:6" ht="14.25">
      <c r="A4" s="80" t="s">
        <v>491</v>
      </c>
      <c r="D4" s="139" t="s">
        <v>559</v>
      </c>
      <c r="E4" s="139"/>
      <c r="F4" s="139"/>
    </row>
    <row r="5" spans="1:6" ht="39.75">
      <c r="A5" s="2" t="s">
        <v>32</v>
      </c>
      <c r="B5" s="3" t="s">
        <v>33</v>
      </c>
      <c r="C5" s="100" t="s">
        <v>468</v>
      </c>
      <c r="D5" s="100" t="s">
        <v>469</v>
      </c>
      <c r="E5" s="100" t="s">
        <v>470</v>
      </c>
      <c r="F5" s="101" t="s">
        <v>19</v>
      </c>
    </row>
    <row r="6" spans="1:6" ht="14.25">
      <c r="A6" s="27" t="s">
        <v>34</v>
      </c>
      <c r="B6" s="28" t="s">
        <v>35</v>
      </c>
      <c r="C6" s="93"/>
      <c r="D6" s="93"/>
      <c r="E6" s="93">
        <v>56871398</v>
      </c>
      <c r="F6" s="93">
        <f>SUM(C6:E6)</f>
        <v>56871398</v>
      </c>
    </row>
    <row r="7" spans="1:6" ht="14.25">
      <c r="A7" s="27" t="s">
        <v>36</v>
      </c>
      <c r="B7" s="29" t="s">
        <v>37</v>
      </c>
      <c r="C7" s="93"/>
      <c r="D7" s="93"/>
      <c r="E7" s="93">
        <v>1012130</v>
      </c>
      <c r="F7" s="93">
        <f aca="true" t="shared" si="0" ref="F7:F70">SUM(C7:E7)</f>
        <v>1012130</v>
      </c>
    </row>
    <row r="8" spans="1:6" ht="14.25">
      <c r="A8" s="27" t="s">
        <v>38</v>
      </c>
      <c r="B8" s="29" t="s">
        <v>39</v>
      </c>
      <c r="C8" s="93"/>
      <c r="D8" s="93"/>
      <c r="E8" s="93">
        <v>5862500</v>
      </c>
      <c r="F8" s="93">
        <f t="shared" si="0"/>
        <v>5862500</v>
      </c>
    </row>
    <row r="9" spans="1:6" ht="14.25">
      <c r="A9" s="30" t="s">
        <v>40</v>
      </c>
      <c r="B9" s="29" t="s">
        <v>41</v>
      </c>
      <c r="C9" s="93"/>
      <c r="D9" s="93"/>
      <c r="E9" s="93"/>
      <c r="F9" s="93">
        <f t="shared" si="0"/>
        <v>0</v>
      </c>
    </row>
    <row r="10" spans="1:6" ht="14.25">
      <c r="A10" s="30" t="s">
        <v>42</v>
      </c>
      <c r="B10" s="29" t="s">
        <v>43</v>
      </c>
      <c r="C10" s="93"/>
      <c r="D10" s="93"/>
      <c r="E10" s="93"/>
      <c r="F10" s="93">
        <f t="shared" si="0"/>
        <v>0</v>
      </c>
    </row>
    <row r="11" spans="1:6" ht="14.25">
      <c r="A11" s="30" t="s">
        <v>44</v>
      </c>
      <c r="B11" s="29" t="s">
        <v>45</v>
      </c>
      <c r="C11" s="93"/>
      <c r="D11" s="93"/>
      <c r="E11" s="93">
        <v>3775953</v>
      </c>
      <c r="F11" s="93">
        <f t="shared" si="0"/>
        <v>3775953</v>
      </c>
    </row>
    <row r="12" spans="1:6" ht="14.25">
      <c r="A12" s="30" t="s">
        <v>46</v>
      </c>
      <c r="B12" s="29" t="s">
        <v>47</v>
      </c>
      <c r="C12" s="93"/>
      <c r="D12" s="93"/>
      <c r="E12" s="93">
        <v>3216666</v>
      </c>
      <c r="F12" s="93">
        <f t="shared" si="0"/>
        <v>3216666</v>
      </c>
    </row>
    <row r="13" spans="1:6" ht="14.25">
      <c r="A13" s="30" t="s">
        <v>48</v>
      </c>
      <c r="B13" s="29" t="s">
        <v>49</v>
      </c>
      <c r="C13" s="93"/>
      <c r="D13" s="93"/>
      <c r="E13" s="93">
        <v>82500</v>
      </c>
      <c r="F13" s="93">
        <f t="shared" si="0"/>
        <v>82500</v>
      </c>
    </row>
    <row r="14" spans="1:6" ht="14.25">
      <c r="A14" s="5" t="s">
        <v>50</v>
      </c>
      <c r="B14" s="29" t="s">
        <v>51</v>
      </c>
      <c r="C14" s="93"/>
      <c r="D14" s="93"/>
      <c r="E14" s="93">
        <v>324000</v>
      </c>
      <c r="F14" s="93">
        <f t="shared" si="0"/>
        <v>324000</v>
      </c>
    </row>
    <row r="15" spans="1:6" ht="14.25">
      <c r="A15" s="5" t="s">
        <v>52</v>
      </c>
      <c r="B15" s="29" t="s">
        <v>53</v>
      </c>
      <c r="C15" s="93"/>
      <c r="D15" s="93"/>
      <c r="E15" s="93">
        <v>143293</v>
      </c>
      <c r="F15" s="93">
        <f t="shared" si="0"/>
        <v>143293</v>
      </c>
    </row>
    <row r="16" spans="1:6" ht="14.25">
      <c r="A16" s="5" t="s">
        <v>54</v>
      </c>
      <c r="B16" s="29" t="s">
        <v>55</v>
      </c>
      <c r="C16" s="93"/>
      <c r="D16" s="93"/>
      <c r="E16" s="93"/>
      <c r="F16" s="93">
        <f t="shared" si="0"/>
        <v>0</v>
      </c>
    </row>
    <row r="17" spans="1:6" ht="14.25">
      <c r="A17" s="5" t="s">
        <v>56</v>
      </c>
      <c r="B17" s="29" t="s">
        <v>57</v>
      </c>
      <c r="C17" s="93"/>
      <c r="D17" s="93"/>
      <c r="E17" s="93"/>
      <c r="F17" s="93">
        <f t="shared" si="0"/>
        <v>0</v>
      </c>
    </row>
    <row r="18" spans="1:6" ht="14.25">
      <c r="A18" s="5" t="s">
        <v>346</v>
      </c>
      <c r="B18" s="29" t="s">
        <v>58</v>
      </c>
      <c r="C18" s="93"/>
      <c r="D18" s="93"/>
      <c r="E18" s="93">
        <v>1500015</v>
      </c>
      <c r="F18" s="93">
        <f t="shared" si="0"/>
        <v>1500015</v>
      </c>
    </row>
    <row r="19" spans="1:6" ht="14.25">
      <c r="A19" s="31" t="s">
        <v>324</v>
      </c>
      <c r="B19" s="32" t="s">
        <v>59</v>
      </c>
      <c r="C19" s="94">
        <f>SUM(C6:C18)</f>
        <v>0</v>
      </c>
      <c r="D19" s="94">
        <f>SUM(D6:D18)</f>
        <v>0</v>
      </c>
      <c r="E19" s="94">
        <f>SUM(E6:E18)</f>
        <v>72788455</v>
      </c>
      <c r="F19" s="94">
        <f t="shared" si="0"/>
        <v>72788455</v>
      </c>
    </row>
    <row r="20" spans="1:6" ht="14.25">
      <c r="A20" s="5" t="s">
        <v>60</v>
      </c>
      <c r="B20" s="29" t="s">
        <v>61</v>
      </c>
      <c r="C20" s="93"/>
      <c r="D20" s="93"/>
      <c r="E20" s="93"/>
      <c r="F20" s="93">
        <f t="shared" si="0"/>
        <v>0</v>
      </c>
    </row>
    <row r="21" spans="1:6" ht="14.25">
      <c r="A21" s="5" t="s">
        <v>62</v>
      </c>
      <c r="B21" s="29" t="s">
        <v>63</v>
      </c>
      <c r="C21" s="93"/>
      <c r="D21" s="93"/>
      <c r="E21" s="93">
        <v>25000</v>
      </c>
      <c r="F21" s="93">
        <f t="shared" si="0"/>
        <v>25000</v>
      </c>
    </row>
    <row r="22" spans="1:6" ht="14.25">
      <c r="A22" s="6" t="s">
        <v>64</v>
      </c>
      <c r="B22" s="29" t="s">
        <v>65</v>
      </c>
      <c r="C22" s="93"/>
      <c r="D22" s="93"/>
      <c r="E22" s="93">
        <v>4075000</v>
      </c>
      <c r="F22" s="93">
        <f t="shared" si="0"/>
        <v>4075000</v>
      </c>
    </row>
    <row r="23" spans="1:6" ht="14.25">
      <c r="A23" s="7" t="s">
        <v>325</v>
      </c>
      <c r="B23" s="32" t="s">
        <v>66</v>
      </c>
      <c r="C23" s="93">
        <f>SUM(C20:C22)</f>
        <v>0</v>
      </c>
      <c r="D23" s="93">
        <f>SUM(D20:D22)</f>
        <v>0</v>
      </c>
      <c r="E23" s="93">
        <f>SUM(E20:E22)</f>
        <v>4100000</v>
      </c>
      <c r="F23" s="93">
        <f t="shared" si="0"/>
        <v>4100000</v>
      </c>
    </row>
    <row r="24" spans="1:6" ht="14.25">
      <c r="A24" s="48" t="s">
        <v>376</v>
      </c>
      <c r="B24" s="49" t="s">
        <v>67</v>
      </c>
      <c r="C24" s="94">
        <f>SUM(C19+C23)</f>
        <v>0</v>
      </c>
      <c r="D24" s="94">
        <f>SUM(D19+D23)</f>
        <v>0</v>
      </c>
      <c r="E24" s="94">
        <f>SUM(E19+E23)</f>
        <v>76888455</v>
      </c>
      <c r="F24" s="94">
        <f t="shared" si="0"/>
        <v>76888455</v>
      </c>
    </row>
    <row r="25" spans="1:6" ht="14.25">
      <c r="A25" s="38" t="s">
        <v>347</v>
      </c>
      <c r="B25" s="49" t="s">
        <v>68</v>
      </c>
      <c r="C25" s="94"/>
      <c r="D25" s="94"/>
      <c r="E25" s="94">
        <v>14589809</v>
      </c>
      <c r="F25" s="94">
        <f t="shared" si="0"/>
        <v>14589809</v>
      </c>
    </row>
    <row r="26" spans="1:6" ht="14.25">
      <c r="A26" s="5" t="s">
        <v>69</v>
      </c>
      <c r="B26" s="29" t="s">
        <v>70</v>
      </c>
      <c r="C26" s="93"/>
      <c r="D26" s="93"/>
      <c r="E26" s="93">
        <v>23741</v>
      </c>
      <c r="F26" s="93">
        <f t="shared" si="0"/>
        <v>23741</v>
      </c>
    </row>
    <row r="27" spans="1:6" ht="14.25">
      <c r="A27" s="5" t="s">
        <v>71</v>
      </c>
      <c r="B27" s="29" t="s">
        <v>72</v>
      </c>
      <c r="C27" s="93"/>
      <c r="D27" s="93"/>
      <c r="E27" s="93">
        <v>2730390</v>
      </c>
      <c r="F27" s="93">
        <f t="shared" si="0"/>
        <v>2730390</v>
      </c>
    </row>
    <row r="28" spans="1:6" ht="14.25">
      <c r="A28" s="5" t="s">
        <v>73</v>
      </c>
      <c r="B28" s="29" t="s">
        <v>74</v>
      </c>
      <c r="C28" s="93"/>
      <c r="D28" s="93"/>
      <c r="E28" s="93"/>
      <c r="F28" s="93">
        <f t="shared" si="0"/>
        <v>0</v>
      </c>
    </row>
    <row r="29" spans="1:6" ht="14.25">
      <c r="A29" s="7" t="s">
        <v>326</v>
      </c>
      <c r="B29" s="32" t="s">
        <v>75</v>
      </c>
      <c r="C29" s="94">
        <f>SUM(C26:C28)</f>
        <v>0</v>
      </c>
      <c r="D29" s="94">
        <f>SUM(D26:D28)</f>
        <v>0</v>
      </c>
      <c r="E29" s="94">
        <f>SUM(E26:E28)</f>
        <v>2754131</v>
      </c>
      <c r="F29" s="94">
        <f t="shared" si="0"/>
        <v>2754131</v>
      </c>
    </row>
    <row r="30" spans="1:6" ht="14.25">
      <c r="A30" s="5" t="s">
        <v>76</v>
      </c>
      <c r="B30" s="29" t="s">
        <v>77</v>
      </c>
      <c r="C30" s="93"/>
      <c r="D30" s="93"/>
      <c r="E30" s="93">
        <v>413224</v>
      </c>
      <c r="F30" s="93">
        <f t="shared" si="0"/>
        <v>413224</v>
      </c>
    </row>
    <row r="31" spans="1:6" ht="14.25">
      <c r="A31" s="5" t="s">
        <v>78</v>
      </c>
      <c r="B31" s="29" t="s">
        <v>79</v>
      </c>
      <c r="C31" s="93"/>
      <c r="D31" s="93"/>
      <c r="E31" s="93">
        <v>586638</v>
      </c>
      <c r="F31" s="93">
        <f t="shared" si="0"/>
        <v>586638</v>
      </c>
    </row>
    <row r="32" spans="1:6" ht="15" customHeight="1">
      <c r="A32" s="7" t="s">
        <v>377</v>
      </c>
      <c r="B32" s="32" t="s">
        <v>80</v>
      </c>
      <c r="C32" s="94">
        <f>SUM(C30:C31)</f>
        <v>0</v>
      </c>
      <c r="D32" s="94">
        <f>SUM(D30:D31)</f>
        <v>0</v>
      </c>
      <c r="E32" s="94">
        <f>SUM(E30:E31)</f>
        <v>999862</v>
      </c>
      <c r="F32" s="94">
        <f t="shared" si="0"/>
        <v>999862</v>
      </c>
    </row>
    <row r="33" spans="1:6" ht="14.25">
      <c r="A33" s="5" t="s">
        <v>81</v>
      </c>
      <c r="B33" s="29" t="s">
        <v>82</v>
      </c>
      <c r="C33" s="93"/>
      <c r="D33" s="93"/>
      <c r="E33" s="93">
        <v>1217982</v>
      </c>
      <c r="F33" s="93">
        <f t="shared" si="0"/>
        <v>1217982</v>
      </c>
    </row>
    <row r="34" spans="1:6" ht="14.25">
      <c r="A34" s="5" t="s">
        <v>83</v>
      </c>
      <c r="B34" s="29" t="s">
        <v>84</v>
      </c>
      <c r="C34" s="93"/>
      <c r="D34" s="93"/>
      <c r="E34" s="93">
        <v>174016</v>
      </c>
      <c r="F34" s="93">
        <f t="shared" si="0"/>
        <v>174016</v>
      </c>
    </row>
    <row r="35" spans="1:6" ht="14.25">
      <c r="A35" s="5" t="s">
        <v>348</v>
      </c>
      <c r="B35" s="29" t="s">
        <v>85</v>
      </c>
      <c r="C35" s="93"/>
      <c r="D35" s="93"/>
      <c r="E35" s="93"/>
      <c r="F35" s="93">
        <f t="shared" si="0"/>
        <v>0</v>
      </c>
    </row>
    <row r="36" spans="1:6" ht="14.25">
      <c r="A36" s="5" t="s">
        <v>86</v>
      </c>
      <c r="B36" s="29" t="s">
        <v>87</v>
      </c>
      <c r="C36" s="93"/>
      <c r="D36" s="93"/>
      <c r="E36" s="93">
        <v>1340000</v>
      </c>
      <c r="F36" s="93">
        <f t="shared" si="0"/>
        <v>1340000</v>
      </c>
    </row>
    <row r="37" spans="1:6" ht="14.25">
      <c r="A37" s="10" t="s">
        <v>349</v>
      </c>
      <c r="B37" s="29" t="s">
        <v>88</v>
      </c>
      <c r="C37" s="93"/>
      <c r="D37" s="93"/>
      <c r="E37" s="93"/>
      <c r="F37" s="93">
        <f t="shared" si="0"/>
        <v>0</v>
      </c>
    </row>
    <row r="38" spans="1:6" ht="14.25">
      <c r="A38" s="6" t="s">
        <v>89</v>
      </c>
      <c r="B38" s="29" t="s">
        <v>90</v>
      </c>
      <c r="C38" s="93"/>
      <c r="D38" s="93"/>
      <c r="E38" s="93">
        <v>428274</v>
      </c>
      <c r="F38" s="93">
        <f t="shared" si="0"/>
        <v>428274</v>
      </c>
    </row>
    <row r="39" spans="1:6" ht="14.25">
      <c r="A39" s="5" t="s">
        <v>350</v>
      </c>
      <c r="B39" s="29" t="s">
        <v>91</v>
      </c>
      <c r="C39" s="93"/>
      <c r="D39" s="93"/>
      <c r="E39" s="93">
        <v>1623442</v>
      </c>
      <c r="F39" s="93">
        <f t="shared" si="0"/>
        <v>1623442</v>
      </c>
    </row>
    <row r="40" spans="1:6" ht="14.25">
      <c r="A40" s="7" t="s">
        <v>327</v>
      </c>
      <c r="B40" s="32" t="s">
        <v>92</v>
      </c>
      <c r="C40" s="94">
        <f>SUM(C33:C39)</f>
        <v>0</v>
      </c>
      <c r="D40" s="94">
        <f>SUM(D33:D39)</f>
        <v>0</v>
      </c>
      <c r="E40" s="94">
        <f>SUM(E33:E39)</f>
        <v>4783714</v>
      </c>
      <c r="F40" s="94">
        <f t="shared" si="0"/>
        <v>4783714</v>
      </c>
    </row>
    <row r="41" spans="1:6" ht="14.25">
      <c r="A41" s="5" t="s">
        <v>93</v>
      </c>
      <c r="B41" s="29" t="s">
        <v>94</v>
      </c>
      <c r="C41" s="93"/>
      <c r="D41" s="93"/>
      <c r="E41" s="93">
        <v>1258095</v>
      </c>
      <c r="F41" s="93">
        <f t="shared" si="0"/>
        <v>1258095</v>
      </c>
    </row>
    <row r="42" spans="1:6" ht="14.25">
      <c r="A42" s="5" t="s">
        <v>95</v>
      </c>
      <c r="B42" s="29" t="s">
        <v>96</v>
      </c>
      <c r="C42" s="93"/>
      <c r="D42" s="93"/>
      <c r="E42" s="93"/>
      <c r="F42" s="93">
        <f t="shared" si="0"/>
        <v>0</v>
      </c>
    </row>
    <row r="43" spans="1:6" ht="14.25">
      <c r="A43" s="7" t="s">
        <v>328</v>
      </c>
      <c r="B43" s="32" t="s">
        <v>97</v>
      </c>
      <c r="C43" s="94">
        <f>SUM(C41:C42)</f>
        <v>0</v>
      </c>
      <c r="D43" s="94">
        <f>SUM(D41:D42)</f>
        <v>0</v>
      </c>
      <c r="E43" s="94">
        <f>SUM(E41:E42)</f>
        <v>1258095</v>
      </c>
      <c r="F43" s="94">
        <f t="shared" si="0"/>
        <v>1258095</v>
      </c>
    </row>
    <row r="44" spans="1:6" ht="14.25">
      <c r="A44" s="5" t="s">
        <v>98</v>
      </c>
      <c r="B44" s="29" t="s">
        <v>99</v>
      </c>
      <c r="C44" s="93"/>
      <c r="D44" s="93"/>
      <c r="E44" s="93">
        <v>1676577</v>
      </c>
      <c r="F44" s="93">
        <f t="shared" si="0"/>
        <v>1676577</v>
      </c>
    </row>
    <row r="45" spans="1:6" ht="14.25">
      <c r="A45" s="5" t="s">
        <v>100</v>
      </c>
      <c r="B45" s="29" t="s">
        <v>101</v>
      </c>
      <c r="C45" s="93"/>
      <c r="D45" s="93"/>
      <c r="E45" s="93"/>
      <c r="F45" s="93">
        <f t="shared" si="0"/>
        <v>0</v>
      </c>
    </row>
    <row r="46" spans="1:6" ht="14.25">
      <c r="A46" s="5" t="s">
        <v>351</v>
      </c>
      <c r="B46" s="29" t="s">
        <v>102</v>
      </c>
      <c r="C46" s="93"/>
      <c r="D46" s="93"/>
      <c r="E46" s="93"/>
      <c r="F46" s="93">
        <f t="shared" si="0"/>
        <v>0</v>
      </c>
    </row>
    <row r="47" spans="1:6" ht="14.25">
      <c r="A47" s="5" t="s">
        <v>352</v>
      </c>
      <c r="B47" s="29" t="s">
        <v>103</v>
      </c>
      <c r="C47" s="93"/>
      <c r="D47" s="93"/>
      <c r="E47" s="93"/>
      <c r="F47" s="93">
        <f t="shared" si="0"/>
        <v>0</v>
      </c>
    </row>
    <row r="48" spans="1:6" ht="14.25">
      <c r="A48" s="5" t="s">
        <v>104</v>
      </c>
      <c r="B48" s="29" t="s">
        <v>105</v>
      </c>
      <c r="C48" s="93"/>
      <c r="D48" s="93"/>
      <c r="E48" s="93">
        <v>40000</v>
      </c>
      <c r="F48" s="93">
        <f t="shared" si="0"/>
        <v>40000</v>
      </c>
    </row>
    <row r="49" spans="1:6" ht="14.25">
      <c r="A49" s="7" t="s">
        <v>329</v>
      </c>
      <c r="B49" s="32" t="s">
        <v>106</v>
      </c>
      <c r="C49" s="94">
        <f>SUM(C44:C48)</f>
        <v>0</v>
      </c>
      <c r="D49" s="94">
        <f>SUM(D44:D48)</f>
        <v>0</v>
      </c>
      <c r="E49" s="94">
        <f>SUM(E44:E48)</f>
        <v>1716577</v>
      </c>
      <c r="F49" s="94">
        <f t="shared" si="0"/>
        <v>1716577</v>
      </c>
    </row>
    <row r="50" spans="1:6" ht="14.25">
      <c r="A50" s="38" t="s">
        <v>330</v>
      </c>
      <c r="B50" s="49" t="s">
        <v>107</v>
      </c>
      <c r="C50" s="94">
        <f>SUM(C29+C32+C40+C43+C49)</f>
        <v>0</v>
      </c>
      <c r="D50" s="94">
        <f>SUM(D29+D32+D40+D43+D49)</f>
        <v>0</v>
      </c>
      <c r="E50" s="94">
        <f>SUM(E29+E32+E40+E43+E49)</f>
        <v>11512379</v>
      </c>
      <c r="F50" s="94">
        <f t="shared" si="0"/>
        <v>11512379</v>
      </c>
    </row>
    <row r="51" spans="1:6" ht="14.25">
      <c r="A51" s="13" t="s">
        <v>108</v>
      </c>
      <c r="B51" s="29" t="s">
        <v>109</v>
      </c>
      <c r="C51" s="93"/>
      <c r="D51" s="93"/>
      <c r="E51" s="93"/>
      <c r="F51" s="93">
        <f t="shared" si="0"/>
        <v>0</v>
      </c>
    </row>
    <row r="52" spans="1:6" ht="14.25">
      <c r="A52" s="13" t="s">
        <v>331</v>
      </c>
      <c r="B52" s="29" t="s">
        <v>110</v>
      </c>
      <c r="C52" s="93"/>
      <c r="D52" s="93"/>
      <c r="E52" s="93"/>
      <c r="F52" s="93">
        <f t="shared" si="0"/>
        <v>0</v>
      </c>
    </row>
    <row r="53" spans="1:6" ht="14.25">
      <c r="A53" s="16" t="s">
        <v>353</v>
      </c>
      <c r="B53" s="29" t="s">
        <v>111</v>
      </c>
      <c r="C53" s="93"/>
      <c r="D53" s="93"/>
      <c r="E53" s="93"/>
      <c r="F53" s="93">
        <f t="shared" si="0"/>
        <v>0</v>
      </c>
    </row>
    <row r="54" spans="1:6" ht="14.25">
      <c r="A54" s="16" t="s">
        <v>354</v>
      </c>
      <c r="B54" s="29" t="s">
        <v>112</v>
      </c>
      <c r="C54" s="93"/>
      <c r="D54" s="93"/>
      <c r="E54" s="93"/>
      <c r="F54" s="93">
        <f t="shared" si="0"/>
        <v>0</v>
      </c>
    </row>
    <row r="55" spans="1:6" ht="14.25">
      <c r="A55" s="16" t="s">
        <v>355</v>
      </c>
      <c r="B55" s="29" t="s">
        <v>113</v>
      </c>
      <c r="C55" s="93"/>
      <c r="D55" s="93"/>
      <c r="E55" s="93"/>
      <c r="F55" s="93">
        <f t="shared" si="0"/>
        <v>0</v>
      </c>
    </row>
    <row r="56" spans="1:6" ht="14.25">
      <c r="A56" s="13" t="s">
        <v>356</v>
      </c>
      <c r="B56" s="29" t="s">
        <v>114</v>
      </c>
      <c r="C56" s="93"/>
      <c r="D56" s="93"/>
      <c r="E56" s="93"/>
      <c r="F56" s="93">
        <f t="shared" si="0"/>
        <v>0</v>
      </c>
    </row>
    <row r="57" spans="1:6" ht="14.25">
      <c r="A57" s="13" t="s">
        <v>357</v>
      </c>
      <c r="B57" s="29" t="s">
        <v>115</v>
      </c>
      <c r="C57" s="93"/>
      <c r="D57" s="93"/>
      <c r="E57" s="93"/>
      <c r="F57" s="93">
        <f t="shared" si="0"/>
        <v>0</v>
      </c>
    </row>
    <row r="58" spans="1:6" ht="14.25">
      <c r="A58" s="13" t="s">
        <v>358</v>
      </c>
      <c r="B58" s="29" t="s">
        <v>116</v>
      </c>
      <c r="C58" s="93"/>
      <c r="D58" s="93"/>
      <c r="E58" s="93"/>
      <c r="F58" s="93">
        <f t="shared" si="0"/>
        <v>0</v>
      </c>
    </row>
    <row r="59" spans="1:6" ht="14.25">
      <c r="A59" s="46" t="s">
        <v>332</v>
      </c>
      <c r="B59" s="49" t="s">
        <v>117</v>
      </c>
      <c r="C59" s="94">
        <f>SUM(C51:C58)</f>
        <v>0</v>
      </c>
      <c r="D59" s="94">
        <f>SUM(D51:D58)</f>
        <v>0</v>
      </c>
      <c r="E59" s="94">
        <f>SUM(E51:E58)</f>
        <v>0</v>
      </c>
      <c r="F59" s="93">
        <f t="shared" si="0"/>
        <v>0</v>
      </c>
    </row>
    <row r="60" spans="1:6" ht="14.25">
      <c r="A60" s="12" t="s">
        <v>359</v>
      </c>
      <c r="B60" s="29" t="s">
        <v>118</v>
      </c>
      <c r="C60" s="93"/>
      <c r="D60" s="93"/>
      <c r="E60" s="93"/>
      <c r="F60" s="93">
        <f t="shared" si="0"/>
        <v>0</v>
      </c>
    </row>
    <row r="61" spans="1:6" ht="14.25">
      <c r="A61" s="12" t="s">
        <v>119</v>
      </c>
      <c r="B61" s="29" t="s">
        <v>120</v>
      </c>
      <c r="C61" s="93"/>
      <c r="D61" s="93"/>
      <c r="E61" s="93"/>
      <c r="F61" s="93">
        <f t="shared" si="0"/>
        <v>0</v>
      </c>
    </row>
    <row r="62" spans="1:6" ht="14.25">
      <c r="A62" s="12" t="s">
        <v>121</v>
      </c>
      <c r="B62" s="29" t="s">
        <v>122</v>
      </c>
      <c r="C62" s="93"/>
      <c r="D62" s="93"/>
      <c r="E62" s="93"/>
      <c r="F62" s="93">
        <f t="shared" si="0"/>
        <v>0</v>
      </c>
    </row>
    <row r="63" spans="1:6" ht="14.25">
      <c r="A63" s="12" t="s">
        <v>333</v>
      </c>
      <c r="B63" s="29" t="s">
        <v>123</v>
      </c>
      <c r="C63" s="93"/>
      <c r="D63" s="93"/>
      <c r="E63" s="93"/>
      <c r="F63" s="93">
        <f t="shared" si="0"/>
        <v>0</v>
      </c>
    </row>
    <row r="64" spans="1:6" ht="14.25">
      <c r="A64" s="12" t="s">
        <v>360</v>
      </c>
      <c r="B64" s="29" t="s">
        <v>124</v>
      </c>
      <c r="C64" s="93"/>
      <c r="D64" s="93"/>
      <c r="E64" s="93"/>
      <c r="F64" s="93">
        <f t="shared" si="0"/>
        <v>0</v>
      </c>
    </row>
    <row r="65" spans="1:6" ht="14.25">
      <c r="A65" s="12" t="s">
        <v>334</v>
      </c>
      <c r="B65" s="29" t="s">
        <v>125</v>
      </c>
      <c r="C65" s="93"/>
      <c r="D65" s="93"/>
      <c r="E65" s="93"/>
      <c r="F65" s="93">
        <f t="shared" si="0"/>
        <v>0</v>
      </c>
    </row>
    <row r="66" spans="1:6" ht="14.25">
      <c r="A66" s="12" t="s">
        <v>361</v>
      </c>
      <c r="B66" s="29" t="s">
        <v>126</v>
      </c>
      <c r="C66" s="93"/>
      <c r="D66" s="93"/>
      <c r="E66" s="93"/>
      <c r="F66" s="93">
        <f t="shared" si="0"/>
        <v>0</v>
      </c>
    </row>
    <row r="67" spans="1:6" ht="14.25">
      <c r="A67" s="12" t="s">
        <v>362</v>
      </c>
      <c r="B67" s="29" t="s">
        <v>127</v>
      </c>
      <c r="C67" s="93"/>
      <c r="D67" s="93"/>
      <c r="E67" s="93"/>
      <c r="F67" s="93">
        <f t="shared" si="0"/>
        <v>0</v>
      </c>
    </row>
    <row r="68" spans="1:6" ht="14.25">
      <c r="A68" s="12" t="s">
        <v>128</v>
      </c>
      <c r="B68" s="29" t="s">
        <v>129</v>
      </c>
      <c r="C68" s="93"/>
      <c r="D68" s="93"/>
      <c r="E68" s="93"/>
      <c r="F68" s="93">
        <f t="shared" si="0"/>
        <v>0</v>
      </c>
    </row>
    <row r="69" spans="1:6" ht="14.25">
      <c r="A69" s="18" t="s">
        <v>130</v>
      </c>
      <c r="B69" s="29" t="s">
        <v>131</v>
      </c>
      <c r="C69" s="93"/>
      <c r="D69" s="93"/>
      <c r="E69" s="93"/>
      <c r="F69" s="93">
        <f t="shared" si="0"/>
        <v>0</v>
      </c>
    </row>
    <row r="70" spans="1:6" ht="14.25">
      <c r="A70" s="12" t="s">
        <v>527</v>
      </c>
      <c r="B70" s="29" t="s">
        <v>132</v>
      </c>
      <c r="C70" s="93"/>
      <c r="D70" s="93"/>
      <c r="E70" s="93"/>
      <c r="F70" s="93">
        <f t="shared" si="0"/>
        <v>0</v>
      </c>
    </row>
    <row r="71" spans="1:6" ht="14.25">
      <c r="A71" s="12" t="s">
        <v>363</v>
      </c>
      <c r="B71" s="29" t="s">
        <v>133</v>
      </c>
      <c r="C71" s="93"/>
      <c r="D71" s="93"/>
      <c r="E71" s="93"/>
      <c r="F71" s="93">
        <f aca="true" t="shared" si="1" ref="F71:F122">SUM(C71:E71)</f>
        <v>0</v>
      </c>
    </row>
    <row r="72" spans="1:6" ht="14.25">
      <c r="A72" s="18" t="s">
        <v>504</v>
      </c>
      <c r="B72" s="29" t="s">
        <v>528</v>
      </c>
      <c r="C72" s="93"/>
      <c r="D72" s="93"/>
      <c r="E72" s="93"/>
      <c r="F72" s="93">
        <f t="shared" si="1"/>
        <v>0</v>
      </c>
    </row>
    <row r="73" spans="1:6" ht="14.25">
      <c r="A73" s="46" t="s">
        <v>335</v>
      </c>
      <c r="B73" s="49" t="s">
        <v>134</v>
      </c>
      <c r="C73" s="94">
        <f>SUM(C60:C72)</f>
        <v>0</v>
      </c>
      <c r="D73" s="94">
        <f>SUM(D60:D72)</f>
        <v>0</v>
      </c>
      <c r="E73" s="94">
        <f>SUM(E60:E72)</f>
        <v>0</v>
      </c>
      <c r="F73" s="93">
        <f t="shared" si="1"/>
        <v>0</v>
      </c>
    </row>
    <row r="74" spans="1:6" ht="15">
      <c r="A74" s="57" t="s">
        <v>467</v>
      </c>
      <c r="B74" s="49"/>
      <c r="C74" s="94">
        <f>SUM(C24+C25+C50+C59+C73)</f>
        <v>0</v>
      </c>
      <c r="D74" s="94">
        <f>SUM(D24+D25+D50+D59+D73)</f>
        <v>0</v>
      </c>
      <c r="E74" s="94">
        <f>SUM(E24+E25+E50+E59+E73)</f>
        <v>102990643</v>
      </c>
      <c r="F74" s="94">
        <f t="shared" si="1"/>
        <v>102990643</v>
      </c>
    </row>
    <row r="75" spans="1:6" ht="14.25">
      <c r="A75" s="33" t="s">
        <v>135</v>
      </c>
      <c r="B75" s="29" t="s">
        <v>136</v>
      </c>
      <c r="C75" s="93"/>
      <c r="D75" s="93"/>
      <c r="E75" s="93"/>
      <c r="F75" s="93">
        <f t="shared" si="1"/>
        <v>0</v>
      </c>
    </row>
    <row r="76" spans="1:6" ht="14.25">
      <c r="A76" s="33" t="s">
        <v>364</v>
      </c>
      <c r="B76" s="29" t="s">
        <v>137</v>
      </c>
      <c r="C76" s="93"/>
      <c r="D76" s="93"/>
      <c r="E76" s="93"/>
      <c r="F76" s="93">
        <f t="shared" si="1"/>
        <v>0</v>
      </c>
    </row>
    <row r="77" spans="1:6" ht="14.25">
      <c r="A77" s="33" t="s">
        <v>138</v>
      </c>
      <c r="B77" s="29" t="s">
        <v>139</v>
      </c>
      <c r="C77" s="93"/>
      <c r="D77" s="93"/>
      <c r="E77" s="93"/>
      <c r="F77" s="93">
        <f t="shared" si="1"/>
        <v>0</v>
      </c>
    </row>
    <row r="78" spans="1:6" ht="14.25">
      <c r="A78" s="33" t="s">
        <v>140</v>
      </c>
      <c r="B78" s="29" t="s">
        <v>141</v>
      </c>
      <c r="C78" s="93"/>
      <c r="D78" s="93"/>
      <c r="E78" s="93"/>
      <c r="F78" s="93">
        <f t="shared" si="1"/>
        <v>0</v>
      </c>
    </row>
    <row r="79" spans="1:6" ht="14.25">
      <c r="A79" s="6" t="s">
        <v>142</v>
      </c>
      <c r="B79" s="29" t="s">
        <v>143</v>
      </c>
      <c r="C79" s="93"/>
      <c r="D79" s="93"/>
      <c r="E79" s="93"/>
      <c r="F79" s="93">
        <f t="shared" si="1"/>
        <v>0</v>
      </c>
    </row>
    <row r="80" spans="1:6" ht="14.25">
      <c r="A80" s="6" t="s">
        <v>144</v>
      </c>
      <c r="B80" s="29" t="s">
        <v>145</v>
      </c>
      <c r="C80" s="93"/>
      <c r="D80" s="93"/>
      <c r="E80" s="93"/>
      <c r="F80" s="93">
        <f t="shared" si="1"/>
        <v>0</v>
      </c>
    </row>
    <row r="81" spans="1:6" ht="14.25">
      <c r="A81" s="6" t="s">
        <v>146</v>
      </c>
      <c r="B81" s="29" t="s">
        <v>147</v>
      </c>
      <c r="C81" s="93"/>
      <c r="D81" s="93"/>
      <c r="E81" s="93"/>
      <c r="F81" s="93">
        <f t="shared" si="1"/>
        <v>0</v>
      </c>
    </row>
    <row r="82" spans="1:6" ht="14.25">
      <c r="A82" s="47" t="s">
        <v>337</v>
      </c>
      <c r="B82" s="49" t="s">
        <v>148</v>
      </c>
      <c r="C82" s="94">
        <f>SUM(C75:C81)</f>
        <v>0</v>
      </c>
      <c r="D82" s="94">
        <f>SUM(D75:D81)</f>
        <v>0</v>
      </c>
      <c r="E82" s="94">
        <f>SUM(E75:E81)</f>
        <v>0</v>
      </c>
      <c r="F82" s="94">
        <f t="shared" si="1"/>
        <v>0</v>
      </c>
    </row>
    <row r="83" spans="1:6" ht="14.25">
      <c r="A83" s="13" t="s">
        <v>149</v>
      </c>
      <c r="B83" s="29" t="s">
        <v>150</v>
      </c>
      <c r="C83" s="93"/>
      <c r="D83" s="93"/>
      <c r="E83" s="93"/>
      <c r="F83" s="93">
        <f t="shared" si="1"/>
        <v>0</v>
      </c>
    </row>
    <row r="84" spans="1:6" ht="14.25">
      <c r="A84" s="13" t="s">
        <v>151</v>
      </c>
      <c r="B84" s="29" t="s">
        <v>152</v>
      </c>
      <c r="C84" s="93"/>
      <c r="D84" s="93"/>
      <c r="E84" s="93"/>
      <c r="F84" s="93">
        <f t="shared" si="1"/>
        <v>0</v>
      </c>
    </row>
    <row r="85" spans="1:6" ht="14.25">
      <c r="A85" s="13" t="s">
        <v>153</v>
      </c>
      <c r="B85" s="29" t="s">
        <v>154</v>
      </c>
      <c r="C85" s="93"/>
      <c r="D85" s="93"/>
      <c r="E85" s="93"/>
      <c r="F85" s="93">
        <f t="shared" si="1"/>
        <v>0</v>
      </c>
    </row>
    <row r="86" spans="1:6" ht="14.25">
      <c r="A86" s="13" t="s">
        <v>155</v>
      </c>
      <c r="B86" s="29" t="s">
        <v>156</v>
      </c>
      <c r="C86" s="93"/>
      <c r="D86" s="93"/>
      <c r="E86" s="93"/>
      <c r="F86" s="93">
        <f t="shared" si="1"/>
        <v>0</v>
      </c>
    </row>
    <row r="87" spans="1:6" ht="14.25">
      <c r="A87" s="46" t="s">
        <v>338</v>
      </c>
      <c r="B87" s="49" t="s">
        <v>157</v>
      </c>
      <c r="C87" s="94">
        <f>SUM(C83:C86)</f>
        <v>0</v>
      </c>
      <c r="D87" s="94">
        <f>SUM(D83:D86)</f>
        <v>0</v>
      </c>
      <c r="E87" s="94">
        <f>SUM(E83:E86)</f>
        <v>0</v>
      </c>
      <c r="F87" s="93">
        <f t="shared" si="1"/>
        <v>0</v>
      </c>
    </row>
    <row r="88" spans="1:6" ht="14.25">
      <c r="A88" s="13" t="s">
        <v>158</v>
      </c>
      <c r="B88" s="29" t="s">
        <v>159</v>
      </c>
      <c r="C88" s="93"/>
      <c r="D88" s="93"/>
      <c r="E88" s="93"/>
      <c r="F88" s="93">
        <f t="shared" si="1"/>
        <v>0</v>
      </c>
    </row>
    <row r="89" spans="1:6" ht="14.25">
      <c r="A89" s="13" t="s">
        <v>365</v>
      </c>
      <c r="B89" s="29" t="s">
        <v>160</v>
      </c>
      <c r="C89" s="93"/>
      <c r="D89" s="93"/>
      <c r="E89" s="93"/>
      <c r="F89" s="93">
        <f t="shared" si="1"/>
        <v>0</v>
      </c>
    </row>
    <row r="90" spans="1:6" ht="14.25">
      <c r="A90" s="13" t="s">
        <v>366</v>
      </c>
      <c r="B90" s="29" t="s">
        <v>161</v>
      </c>
      <c r="C90" s="93"/>
      <c r="D90" s="93"/>
      <c r="E90" s="93"/>
      <c r="F90" s="93">
        <f t="shared" si="1"/>
        <v>0</v>
      </c>
    </row>
    <row r="91" spans="1:6" ht="14.25">
      <c r="A91" s="13" t="s">
        <v>367</v>
      </c>
      <c r="B91" s="29" t="s">
        <v>162</v>
      </c>
      <c r="C91" s="93"/>
      <c r="D91" s="93"/>
      <c r="E91" s="93"/>
      <c r="F91" s="93">
        <f t="shared" si="1"/>
        <v>0</v>
      </c>
    </row>
    <row r="92" spans="1:6" ht="14.25">
      <c r="A92" s="13" t="s">
        <v>368</v>
      </c>
      <c r="B92" s="29" t="s">
        <v>163</v>
      </c>
      <c r="C92" s="93"/>
      <c r="D92" s="93"/>
      <c r="E92" s="93"/>
      <c r="F92" s="93">
        <f t="shared" si="1"/>
        <v>0</v>
      </c>
    </row>
    <row r="93" spans="1:6" ht="14.25">
      <c r="A93" s="13" t="s">
        <v>369</v>
      </c>
      <c r="B93" s="29" t="s">
        <v>164</v>
      </c>
      <c r="C93" s="93"/>
      <c r="D93" s="93"/>
      <c r="E93" s="93"/>
      <c r="F93" s="93">
        <f t="shared" si="1"/>
        <v>0</v>
      </c>
    </row>
    <row r="94" spans="1:6" ht="14.25">
      <c r="A94" s="13" t="s">
        <v>165</v>
      </c>
      <c r="B94" s="29" t="s">
        <v>166</v>
      </c>
      <c r="C94" s="93"/>
      <c r="D94" s="93"/>
      <c r="E94" s="93"/>
      <c r="F94" s="93">
        <f t="shared" si="1"/>
        <v>0</v>
      </c>
    </row>
    <row r="95" spans="1:6" ht="14.25">
      <c r="A95" s="13" t="s">
        <v>370</v>
      </c>
      <c r="B95" s="29" t="s">
        <v>167</v>
      </c>
      <c r="C95" s="93"/>
      <c r="D95" s="93"/>
      <c r="E95" s="93"/>
      <c r="F95" s="93">
        <f t="shared" si="1"/>
        <v>0</v>
      </c>
    </row>
    <row r="96" spans="1:6" ht="14.25">
      <c r="A96" s="46" t="s">
        <v>339</v>
      </c>
      <c r="B96" s="49" t="s">
        <v>168</v>
      </c>
      <c r="C96" s="94">
        <f>SUM(C88:C95)</f>
        <v>0</v>
      </c>
      <c r="D96" s="94">
        <f>SUM(D88:D95)</f>
        <v>0</v>
      </c>
      <c r="E96" s="94">
        <f>SUM(E88:E95)</f>
        <v>0</v>
      </c>
      <c r="F96" s="93">
        <f t="shared" si="1"/>
        <v>0</v>
      </c>
    </row>
    <row r="97" spans="1:6" ht="15">
      <c r="A97" s="57" t="s">
        <v>466</v>
      </c>
      <c r="B97" s="49"/>
      <c r="C97" s="94">
        <f>SUM(C96,C87,C82)</f>
        <v>0</v>
      </c>
      <c r="D97" s="94">
        <f>SUM(D96,D87,D82)</f>
        <v>0</v>
      </c>
      <c r="E97" s="94">
        <f>SUM(E96,E87,E82)</f>
        <v>0</v>
      </c>
      <c r="F97" s="94">
        <f t="shared" si="1"/>
        <v>0</v>
      </c>
    </row>
    <row r="98" spans="1:6" ht="15">
      <c r="A98" s="34" t="s">
        <v>378</v>
      </c>
      <c r="B98" s="35" t="s">
        <v>169</v>
      </c>
      <c r="C98" s="94">
        <f>SUM(C74+C97)</f>
        <v>0</v>
      </c>
      <c r="D98" s="94">
        <f>SUM(D74+D97)</f>
        <v>0</v>
      </c>
      <c r="E98" s="94">
        <f>SUM(E74+E97)</f>
        <v>102990643</v>
      </c>
      <c r="F98" s="94">
        <f t="shared" si="1"/>
        <v>102990643</v>
      </c>
    </row>
    <row r="99" spans="1:25" ht="14.25">
      <c r="A99" s="13" t="s">
        <v>371</v>
      </c>
      <c r="B99" s="5" t="s">
        <v>170</v>
      </c>
      <c r="C99" s="95"/>
      <c r="D99" s="95"/>
      <c r="E99" s="95"/>
      <c r="F99" s="93">
        <f t="shared" si="1"/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4.25">
      <c r="A100" s="13" t="s">
        <v>172</v>
      </c>
      <c r="B100" s="5" t="s">
        <v>173</v>
      </c>
      <c r="C100" s="95"/>
      <c r="D100" s="95"/>
      <c r="E100" s="95"/>
      <c r="F100" s="93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4.25">
      <c r="A101" s="13" t="s">
        <v>372</v>
      </c>
      <c r="B101" s="5" t="s">
        <v>174</v>
      </c>
      <c r="C101" s="95"/>
      <c r="D101" s="95"/>
      <c r="E101" s="95"/>
      <c r="F101" s="93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4.25">
      <c r="A102" s="15" t="s">
        <v>340</v>
      </c>
      <c r="B102" s="7" t="s">
        <v>175</v>
      </c>
      <c r="C102" s="96">
        <f>SUM(C99:C101)</f>
        <v>0</v>
      </c>
      <c r="D102" s="96">
        <f>SUM(D99:D101)</f>
        <v>0</v>
      </c>
      <c r="E102" s="96">
        <f>SUM(E99:E101)</f>
        <v>0</v>
      </c>
      <c r="F102" s="93">
        <f t="shared" si="1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4.25">
      <c r="A103" s="36" t="s">
        <v>373</v>
      </c>
      <c r="B103" s="5" t="s">
        <v>176</v>
      </c>
      <c r="C103" s="97"/>
      <c r="D103" s="97"/>
      <c r="E103" s="97"/>
      <c r="F103" s="93">
        <f t="shared" si="1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4.25">
      <c r="A104" s="36" t="s">
        <v>343</v>
      </c>
      <c r="B104" s="5" t="s">
        <v>179</v>
      </c>
      <c r="C104" s="97"/>
      <c r="D104" s="97"/>
      <c r="E104" s="97"/>
      <c r="F104" s="93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4.25">
      <c r="A105" s="13" t="s">
        <v>180</v>
      </c>
      <c r="B105" s="5" t="s">
        <v>181</v>
      </c>
      <c r="C105" s="95"/>
      <c r="D105" s="95"/>
      <c r="E105" s="95"/>
      <c r="F105" s="93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4.25">
      <c r="A106" s="13" t="s">
        <v>374</v>
      </c>
      <c r="B106" s="5" t="s">
        <v>182</v>
      </c>
      <c r="C106" s="95"/>
      <c r="D106" s="95"/>
      <c r="E106" s="95"/>
      <c r="F106" s="93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4.25">
      <c r="A107" s="14" t="s">
        <v>341</v>
      </c>
      <c r="B107" s="7" t="s">
        <v>183</v>
      </c>
      <c r="C107" s="98">
        <f>SUM(C103:C106)</f>
        <v>0</v>
      </c>
      <c r="D107" s="98">
        <f>SUM(D103:D106)</f>
        <v>0</v>
      </c>
      <c r="E107" s="98">
        <f>SUM(E103:E106)</f>
        <v>0</v>
      </c>
      <c r="F107" s="93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4.25">
      <c r="A108" s="36" t="s">
        <v>184</v>
      </c>
      <c r="B108" s="5" t="s">
        <v>185</v>
      </c>
      <c r="C108" s="97"/>
      <c r="D108" s="97"/>
      <c r="E108" s="97"/>
      <c r="F108" s="93">
        <f t="shared" si="1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4.25">
      <c r="A109" s="36" t="s">
        <v>186</v>
      </c>
      <c r="B109" s="5" t="s">
        <v>187</v>
      </c>
      <c r="C109" s="97"/>
      <c r="D109" s="97"/>
      <c r="E109" s="97"/>
      <c r="F109" s="93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4.25">
      <c r="A110" s="14" t="s">
        <v>188</v>
      </c>
      <c r="B110" s="7" t="s">
        <v>189</v>
      </c>
      <c r="C110" s="97"/>
      <c r="D110" s="97"/>
      <c r="E110" s="97"/>
      <c r="F110" s="93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4.25">
      <c r="A111" s="36" t="s">
        <v>190</v>
      </c>
      <c r="B111" s="5" t="s">
        <v>191</v>
      </c>
      <c r="C111" s="97"/>
      <c r="D111" s="97"/>
      <c r="E111" s="97"/>
      <c r="F111" s="93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4.25">
      <c r="A112" s="36" t="s">
        <v>192</v>
      </c>
      <c r="B112" s="5" t="s">
        <v>193</v>
      </c>
      <c r="C112" s="97"/>
      <c r="D112" s="97"/>
      <c r="E112" s="97"/>
      <c r="F112" s="93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4.25">
      <c r="A113" s="36" t="s">
        <v>194</v>
      </c>
      <c r="B113" s="5" t="s">
        <v>195</v>
      </c>
      <c r="C113" s="97"/>
      <c r="D113" s="97"/>
      <c r="E113" s="97"/>
      <c r="F113" s="93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4.25">
      <c r="A114" s="37" t="s">
        <v>342</v>
      </c>
      <c r="B114" s="38" t="s">
        <v>196</v>
      </c>
      <c r="C114" s="98">
        <f>SUM(C111:C113)</f>
        <v>0</v>
      </c>
      <c r="D114" s="98">
        <f>SUM(D111:D113)</f>
        <v>0</v>
      </c>
      <c r="E114" s="98">
        <f>SUM(E111:E113)</f>
        <v>0</v>
      </c>
      <c r="F114" s="93">
        <f t="shared" si="1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4.25">
      <c r="A115" s="36" t="s">
        <v>197</v>
      </c>
      <c r="B115" s="5" t="s">
        <v>198</v>
      </c>
      <c r="C115" s="97"/>
      <c r="D115" s="97"/>
      <c r="E115" s="97"/>
      <c r="F115" s="93">
        <f t="shared" si="1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4.25">
      <c r="A116" s="13" t="s">
        <v>199</v>
      </c>
      <c r="B116" s="5" t="s">
        <v>200</v>
      </c>
      <c r="C116" s="95"/>
      <c r="D116" s="95"/>
      <c r="E116" s="95"/>
      <c r="F116" s="93">
        <f t="shared" si="1"/>
        <v>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4.25">
      <c r="A117" s="36" t="s">
        <v>375</v>
      </c>
      <c r="B117" s="5" t="s">
        <v>201</v>
      </c>
      <c r="C117" s="97"/>
      <c r="D117" s="97"/>
      <c r="E117" s="97"/>
      <c r="F117" s="93">
        <f t="shared" si="1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4.25">
      <c r="A118" s="36" t="s">
        <v>344</v>
      </c>
      <c r="B118" s="5" t="s">
        <v>202</v>
      </c>
      <c r="C118" s="97"/>
      <c r="D118" s="97"/>
      <c r="E118" s="97"/>
      <c r="F118" s="93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4.25">
      <c r="A119" s="37" t="s">
        <v>345</v>
      </c>
      <c r="B119" s="38" t="s">
        <v>206</v>
      </c>
      <c r="C119" s="98">
        <f>SUM(C115:C118)</f>
        <v>0</v>
      </c>
      <c r="D119" s="98">
        <f>SUM(D115:D118)</f>
        <v>0</v>
      </c>
      <c r="E119" s="98">
        <f>SUM(E115:E118)</f>
        <v>0</v>
      </c>
      <c r="F119" s="93">
        <f t="shared" si="1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4.25">
      <c r="A120" s="13" t="s">
        <v>207</v>
      </c>
      <c r="B120" s="5" t="s">
        <v>208</v>
      </c>
      <c r="C120" s="95"/>
      <c r="D120" s="95"/>
      <c r="E120" s="95"/>
      <c r="F120" s="93">
        <f t="shared" si="1"/>
        <v>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">
      <c r="A121" s="39" t="s">
        <v>379</v>
      </c>
      <c r="B121" s="40" t="s">
        <v>209</v>
      </c>
      <c r="C121" s="98">
        <f>SUM(C102+C107+C110+C114+C119+C120)</f>
        <v>0</v>
      </c>
      <c r="D121" s="98">
        <f>SUM(D102+D107+D110+D114+D119+D120)</f>
        <v>0</v>
      </c>
      <c r="E121" s="98">
        <f>SUM(E102+E107+E110+E114+E119+E120)</f>
        <v>0</v>
      </c>
      <c r="F121" s="93">
        <f t="shared" si="1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88" t="s">
        <v>415</v>
      </c>
      <c r="B122" s="89"/>
      <c r="C122" s="102">
        <f>SUM(C98+C121)</f>
        <v>0</v>
      </c>
      <c r="D122" s="102">
        <f>SUM(D98+D121)</f>
        <v>0</v>
      </c>
      <c r="E122" s="102">
        <f>SUM(E98+E121)</f>
        <v>102990643</v>
      </c>
      <c r="F122" s="94">
        <f t="shared" si="1"/>
        <v>102990643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3">
    <mergeCell ref="A1:F1"/>
    <mergeCell ref="A2:F2"/>
    <mergeCell ref="D4:F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zoomScalePageLayoutView="0" workbookViewId="0" topLeftCell="A1">
      <selection activeCell="C4" sqref="C4:E4"/>
    </sheetView>
  </sheetViews>
  <sheetFormatPr defaultColWidth="9.140625" defaultRowHeight="15"/>
  <cols>
    <col min="1" max="1" width="101.28125" style="0" customWidth="1"/>
    <col min="3" max="5" width="17.00390625" style="0" customWidth="1"/>
  </cols>
  <sheetData>
    <row r="1" spans="1:5" ht="26.25" customHeight="1">
      <c r="A1" s="133" t="s">
        <v>520</v>
      </c>
      <c r="B1" s="134"/>
      <c r="C1" s="134"/>
      <c r="D1" s="134"/>
      <c r="E1" s="134"/>
    </row>
    <row r="2" spans="1:5" ht="30" customHeight="1">
      <c r="A2" s="136" t="s">
        <v>506</v>
      </c>
      <c r="B2" s="137"/>
      <c r="C2" s="137"/>
      <c r="D2" s="137"/>
      <c r="E2" s="137"/>
    </row>
    <row r="4" spans="1:5" ht="14.25">
      <c r="A4" s="105" t="s">
        <v>18</v>
      </c>
      <c r="C4" s="139" t="s">
        <v>560</v>
      </c>
      <c r="D4" s="139"/>
      <c r="E4" s="139"/>
    </row>
    <row r="5" spans="1:5" ht="66.75" customHeight="1">
      <c r="A5" s="2" t="s">
        <v>32</v>
      </c>
      <c r="B5" s="3" t="s">
        <v>33</v>
      </c>
      <c r="C5" s="108" t="s">
        <v>534</v>
      </c>
      <c r="D5" s="108" t="s">
        <v>532</v>
      </c>
      <c r="E5" s="108" t="s">
        <v>535</v>
      </c>
    </row>
    <row r="6" spans="1:5" ht="14.25">
      <c r="A6" s="30" t="s">
        <v>324</v>
      </c>
      <c r="B6" s="29" t="s">
        <v>59</v>
      </c>
      <c r="C6" s="93">
        <f>'MÉRLEG (2)'!C6+'MÉRLEG (3)'!C6</f>
        <v>84252975</v>
      </c>
      <c r="D6" s="93">
        <f>'MÉRLEG (2)'!D6+'MÉRLEG (3)'!D6</f>
        <v>94325080</v>
      </c>
      <c r="E6" s="93">
        <f>'MÉRLEG (2)'!E6+'MÉRLEG (3)'!E6</f>
        <v>113510300</v>
      </c>
    </row>
    <row r="7" spans="1:5" ht="14.25">
      <c r="A7" s="5" t="s">
        <v>325</v>
      </c>
      <c r="B7" s="29" t="s">
        <v>66</v>
      </c>
      <c r="C7" s="93">
        <f>'MÉRLEG (2)'!C7+'MÉRLEG (3)'!C7</f>
        <v>9408055</v>
      </c>
      <c r="D7" s="93">
        <f>'MÉRLEG (2)'!D7+'MÉRLEG (3)'!D7</f>
        <v>12151158</v>
      </c>
      <c r="E7" s="93">
        <f>'MÉRLEG (2)'!E7+'MÉRLEG (3)'!E7</f>
        <v>13176955</v>
      </c>
    </row>
    <row r="8" spans="1:5" ht="14.25">
      <c r="A8" s="48" t="s">
        <v>376</v>
      </c>
      <c r="B8" s="49" t="s">
        <v>67</v>
      </c>
      <c r="C8" s="94">
        <f>'MÉRLEG (2)'!C8+'MÉRLEG (3)'!C8</f>
        <v>93661030</v>
      </c>
      <c r="D8" s="94">
        <f>'MÉRLEG (2)'!D8+'MÉRLEG (3)'!D8</f>
        <v>106476238</v>
      </c>
      <c r="E8" s="94">
        <f>'MÉRLEG (2)'!E8+'MÉRLEG (3)'!E8</f>
        <v>126687255</v>
      </c>
    </row>
    <row r="9" spans="1:5" ht="14.25">
      <c r="A9" s="38" t="s">
        <v>347</v>
      </c>
      <c r="B9" s="49" t="s">
        <v>68</v>
      </c>
      <c r="C9" s="94">
        <f>'MÉRLEG (2)'!C9+'MÉRLEG (3)'!C9</f>
        <v>19381264</v>
      </c>
      <c r="D9" s="94">
        <f>'MÉRLEG (2)'!D9+'MÉRLEG (3)'!D9</f>
        <v>20077485</v>
      </c>
      <c r="E9" s="94">
        <f>'MÉRLEG (2)'!E9+'MÉRLEG (3)'!E9</f>
        <v>21968433</v>
      </c>
    </row>
    <row r="10" spans="1:5" ht="14.25">
      <c r="A10" s="5" t="s">
        <v>326</v>
      </c>
      <c r="B10" s="29" t="s">
        <v>75</v>
      </c>
      <c r="C10" s="93">
        <f>'MÉRLEG (2)'!C10+'MÉRLEG (3)'!C10</f>
        <v>12238346</v>
      </c>
      <c r="D10" s="93">
        <f>'MÉRLEG (2)'!D10+'MÉRLEG (3)'!D10</f>
        <v>16046887</v>
      </c>
      <c r="E10" s="93">
        <f>'MÉRLEG (2)'!E10+'MÉRLEG (3)'!E10</f>
        <v>17489462</v>
      </c>
    </row>
    <row r="11" spans="1:5" ht="14.25">
      <c r="A11" s="5" t="s">
        <v>377</v>
      </c>
      <c r="B11" s="29" t="s">
        <v>80</v>
      </c>
      <c r="C11" s="93">
        <f>'MÉRLEG (2)'!C11+'MÉRLEG (3)'!C11</f>
        <v>3231826</v>
      </c>
      <c r="D11" s="93">
        <f>'MÉRLEG (2)'!D11+'MÉRLEG (3)'!D11</f>
        <v>1893335</v>
      </c>
      <c r="E11" s="93">
        <f>'MÉRLEG (2)'!E11+'MÉRLEG (3)'!E11</f>
        <v>1709862</v>
      </c>
    </row>
    <row r="12" spans="1:5" ht="14.25">
      <c r="A12" s="5" t="s">
        <v>327</v>
      </c>
      <c r="B12" s="29" t="s">
        <v>92</v>
      </c>
      <c r="C12" s="93">
        <f>'MÉRLEG (2)'!C12+'MÉRLEG (3)'!C12</f>
        <v>42403023</v>
      </c>
      <c r="D12" s="93">
        <f>'MÉRLEG (2)'!D12+'MÉRLEG (3)'!D12</f>
        <v>33230689</v>
      </c>
      <c r="E12" s="93">
        <f>'MÉRLEG (2)'!E12+'MÉRLEG (3)'!E12</f>
        <v>58133654</v>
      </c>
    </row>
    <row r="13" spans="1:5" ht="14.25">
      <c r="A13" s="5" t="s">
        <v>328</v>
      </c>
      <c r="B13" s="29" t="s">
        <v>97</v>
      </c>
      <c r="C13" s="93">
        <f>'MÉRLEG (2)'!C13+'MÉRLEG (3)'!C13</f>
        <v>2876820</v>
      </c>
      <c r="D13" s="93">
        <f>'MÉRLEG (2)'!D13+'MÉRLEG (3)'!D13</f>
        <v>2790637</v>
      </c>
      <c r="E13" s="93">
        <f>'MÉRLEG (2)'!E13+'MÉRLEG (3)'!E13</f>
        <v>3172393</v>
      </c>
    </row>
    <row r="14" spans="1:5" ht="14.25">
      <c r="A14" s="5" t="s">
        <v>329</v>
      </c>
      <c r="B14" s="29" t="s">
        <v>106</v>
      </c>
      <c r="C14" s="93">
        <f>'MÉRLEG (2)'!C14+'MÉRLEG (3)'!C14</f>
        <v>11895289</v>
      </c>
      <c r="D14" s="93">
        <f>'MÉRLEG (2)'!D14+'MÉRLEG (3)'!D14</f>
        <v>10905957</v>
      </c>
      <c r="E14" s="93">
        <f>'MÉRLEG (2)'!E14+'MÉRLEG (3)'!E14</f>
        <v>17326995</v>
      </c>
    </row>
    <row r="15" spans="1:5" ht="14.25">
      <c r="A15" s="38" t="s">
        <v>330</v>
      </c>
      <c r="B15" s="49" t="s">
        <v>107</v>
      </c>
      <c r="C15" s="94">
        <f>'MÉRLEG (2)'!C15+'MÉRLEG (3)'!C15</f>
        <v>72645304</v>
      </c>
      <c r="D15" s="94">
        <f>'MÉRLEG (2)'!D15+'MÉRLEG (3)'!D15</f>
        <v>64867505</v>
      </c>
      <c r="E15" s="94">
        <f>'MÉRLEG (2)'!E15+'MÉRLEG (3)'!E15</f>
        <v>97832366</v>
      </c>
    </row>
    <row r="16" spans="1:5" ht="14.25">
      <c r="A16" s="13" t="s">
        <v>108</v>
      </c>
      <c r="B16" s="29" t="s">
        <v>109</v>
      </c>
      <c r="C16" s="93">
        <f>'MÉRLEG (2)'!C16+'MÉRLEG (3)'!C16</f>
        <v>0</v>
      </c>
      <c r="D16" s="93">
        <f>'MÉRLEG (2)'!D16+'MÉRLEG (3)'!D16</f>
        <v>0</v>
      </c>
      <c r="E16" s="93">
        <f>'MÉRLEG (2)'!E16+'MÉRLEG (3)'!E16</f>
        <v>0</v>
      </c>
    </row>
    <row r="17" spans="1:5" ht="14.25">
      <c r="A17" s="13" t="s">
        <v>331</v>
      </c>
      <c r="B17" s="29" t="s">
        <v>110</v>
      </c>
      <c r="C17" s="93">
        <f>'MÉRLEG (2)'!C17+'MÉRLEG (3)'!C17</f>
        <v>727500</v>
      </c>
      <c r="D17" s="93">
        <f>'MÉRLEG (2)'!D17+'MÉRLEG (3)'!D17</f>
        <v>606000</v>
      </c>
      <c r="E17" s="93">
        <f>'MÉRLEG (2)'!E17+'MÉRLEG (3)'!E17</f>
        <v>307000</v>
      </c>
    </row>
    <row r="18" spans="1:5" ht="14.25">
      <c r="A18" s="16" t="s">
        <v>353</v>
      </c>
      <c r="B18" s="29" t="s">
        <v>111</v>
      </c>
      <c r="C18" s="93">
        <f>'MÉRLEG (2)'!C18+'MÉRLEG (3)'!C18</f>
        <v>0</v>
      </c>
      <c r="D18" s="93">
        <f>'MÉRLEG (2)'!D18+'MÉRLEG (3)'!D18</f>
        <v>0</v>
      </c>
      <c r="E18" s="93">
        <f>'MÉRLEG (2)'!E18+'MÉRLEG (3)'!E18</f>
        <v>0</v>
      </c>
    </row>
    <row r="19" spans="1:5" ht="14.25">
      <c r="A19" s="16" t="s">
        <v>354</v>
      </c>
      <c r="B19" s="29" t="s">
        <v>112</v>
      </c>
      <c r="C19" s="93">
        <f>'MÉRLEG (2)'!C19+'MÉRLEG (3)'!C19</f>
        <v>0</v>
      </c>
      <c r="D19" s="93">
        <f>'MÉRLEG (2)'!D19+'MÉRLEG (3)'!D19</f>
        <v>0</v>
      </c>
      <c r="E19" s="93">
        <f>'MÉRLEG (2)'!E19+'MÉRLEG (3)'!E19</f>
        <v>0</v>
      </c>
    </row>
    <row r="20" spans="1:5" ht="14.25">
      <c r="A20" s="16" t="s">
        <v>355</v>
      </c>
      <c r="B20" s="29" t="s">
        <v>113</v>
      </c>
      <c r="C20" s="93">
        <f>'MÉRLEG (2)'!C20+'MÉRLEG (3)'!C20</f>
        <v>0</v>
      </c>
      <c r="D20" s="93">
        <f>'MÉRLEG (2)'!D20+'MÉRLEG (3)'!D20</f>
        <v>0</v>
      </c>
      <c r="E20" s="93">
        <f>'MÉRLEG (2)'!E20+'MÉRLEG (3)'!E20</f>
        <v>0</v>
      </c>
    </row>
    <row r="21" spans="1:5" ht="14.25">
      <c r="A21" s="13" t="s">
        <v>356</v>
      </c>
      <c r="B21" s="29" t="s">
        <v>114</v>
      </c>
      <c r="C21" s="93">
        <f>'MÉRLEG (2)'!C21+'MÉRLEG (3)'!C21</f>
        <v>0</v>
      </c>
      <c r="D21" s="93">
        <f>'MÉRLEG (2)'!D21+'MÉRLEG (3)'!D21</f>
        <v>0</v>
      </c>
      <c r="E21" s="93">
        <f>'MÉRLEG (2)'!E21+'MÉRLEG (3)'!E21</f>
        <v>0</v>
      </c>
    </row>
    <row r="22" spans="1:5" ht="14.25">
      <c r="A22" s="13" t="s">
        <v>357</v>
      </c>
      <c r="B22" s="29" t="s">
        <v>115</v>
      </c>
      <c r="C22" s="93">
        <f>'MÉRLEG (2)'!C22+'MÉRLEG (3)'!C22</f>
        <v>0</v>
      </c>
      <c r="D22" s="93">
        <f>'MÉRLEG (2)'!D22+'MÉRLEG (3)'!D22</f>
        <v>0</v>
      </c>
      <c r="E22" s="93">
        <f>'MÉRLEG (2)'!E22+'MÉRLEG (3)'!E22</f>
        <v>0</v>
      </c>
    </row>
    <row r="23" spans="1:5" ht="14.25">
      <c r="A23" s="13" t="s">
        <v>358</v>
      </c>
      <c r="B23" s="29" t="s">
        <v>116</v>
      </c>
      <c r="C23" s="93">
        <f>'MÉRLEG (2)'!C23+'MÉRLEG (3)'!C23</f>
        <v>9456650</v>
      </c>
      <c r="D23" s="93">
        <f>'MÉRLEG (2)'!D23+'MÉRLEG (3)'!D23</f>
        <v>8742253</v>
      </c>
      <c r="E23" s="93">
        <f>'MÉRLEG (2)'!E23+'MÉRLEG (3)'!E23</f>
        <v>11778156</v>
      </c>
    </row>
    <row r="24" spans="1:5" ht="14.25">
      <c r="A24" s="46" t="s">
        <v>332</v>
      </c>
      <c r="B24" s="49" t="s">
        <v>117</v>
      </c>
      <c r="C24" s="94">
        <f>'MÉRLEG (2)'!C24+'MÉRLEG (3)'!C24</f>
        <v>10184150</v>
      </c>
      <c r="D24" s="94">
        <f>'MÉRLEG (2)'!D24+'MÉRLEG (3)'!D24</f>
        <v>9348253</v>
      </c>
      <c r="E24" s="94">
        <f>'MÉRLEG (2)'!E24+'MÉRLEG (3)'!E24</f>
        <v>12085156</v>
      </c>
    </row>
    <row r="25" spans="1:5" ht="14.25">
      <c r="A25" s="12" t="s">
        <v>359</v>
      </c>
      <c r="B25" s="29" t="s">
        <v>118</v>
      </c>
      <c r="C25" s="93">
        <f>'MÉRLEG (2)'!C25+'MÉRLEG (3)'!C25</f>
        <v>0</v>
      </c>
      <c r="D25" s="93">
        <f>'MÉRLEG (2)'!D25+'MÉRLEG (3)'!D25</f>
        <v>0</v>
      </c>
      <c r="E25" s="93">
        <f>'MÉRLEG (2)'!E25+'MÉRLEG (3)'!E25</f>
        <v>0</v>
      </c>
    </row>
    <row r="26" spans="1:5" ht="14.25">
      <c r="A26" s="12" t="s">
        <v>119</v>
      </c>
      <c r="B26" s="29" t="s">
        <v>120</v>
      </c>
      <c r="C26" s="93">
        <f>'MÉRLEG (2)'!C26+'MÉRLEG (3)'!C26</f>
        <v>5843633</v>
      </c>
      <c r="D26" s="93">
        <f>'MÉRLEG (2)'!D26+'MÉRLEG (3)'!D26</f>
        <v>16320</v>
      </c>
      <c r="E26" s="93">
        <f>'MÉRLEG (2)'!E26+'MÉRLEG (3)'!E26</f>
        <v>1396559</v>
      </c>
    </row>
    <row r="27" spans="1:5" ht="14.25">
      <c r="A27" s="12" t="s">
        <v>121</v>
      </c>
      <c r="B27" s="29" t="s">
        <v>122</v>
      </c>
      <c r="C27" s="93">
        <f>'MÉRLEG (2)'!C27+'MÉRLEG (3)'!C27</f>
        <v>0</v>
      </c>
      <c r="D27" s="93">
        <f>'MÉRLEG (2)'!D27+'MÉRLEG (3)'!D27</f>
        <v>0</v>
      </c>
      <c r="E27" s="93">
        <f>'MÉRLEG (2)'!E27+'MÉRLEG (3)'!E27</f>
        <v>0</v>
      </c>
    </row>
    <row r="28" spans="1:5" ht="14.25">
      <c r="A28" s="12" t="s">
        <v>333</v>
      </c>
      <c r="B28" s="29" t="s">
        <v>123</v>
      </c>
      <c r="C28" s="93">
        <f>'MÉRLEG (2)'!C28+'MÉRLEG (3)'!C28</f>
        <v>0</v>
      </c>
      <c r="D28" s="93">
        <f>'MÉRLEG (2)'!D28+'MÉRLEG (3)'!D28</f>
        <v>0</v>
      </c>
      <c r="E28" s="93">
        <f>'MÉRLEG (2)'!E28+'MÉRLEG (3)'!E28</f>
        <v>0</v>
      </c>
    </row>
    <row r="29" spans="1:5" ht="14.25">
      <c r="A29" s="12" t="s">
        <v>360</v>
      </c>
      <c r="B29" s="29" t="s">
        <v>124</v>
      </c>
      <c r="C29" s="93">
        <f>'MÉRLEG (2)'!C29+'MÉRLEG (3)'!C29</f>
        <v>0</v>
      </c>
      <c r="D29" s="93">
        <f>'MÉRLEG (2)'!D29+'MÉRLEG (3)'!D29</f>
        <v>0</v>
      </c>
      <c r="E29" s="93">
        <f>'MÉRLEG (2)'!E29+'MÉRLEG (3)'!E29</f>
        <v>0</v>
      </c>
    </row>
    <row r="30" spans="1:5" ht="14.25">
      <c r="A30" s="12" t="s">
        <v>334</v>
      </c>
      <c r="B30" s="29" t="s">
        <v>125</v>
      </c>
      <c r="C30" s="93">
        <f>'MÉRLEG (2)'!C30+'MÉRLEG (3)'!C30</f>
        <v>99103648</v>
      </c>
      <c r="D30" s="93">
        <f>'MÉRLEG (2)'!D30+'MÉRLEG (3)'!D30</f>
        <v>103342011</v>
      </c>
      <c r="E30" s="93">
        <f>'MÉRLEG (2)'!E30+'MÉRLEG (3)'!E30</f>
        <v>104709906</v>
      </c>
    </row>
    <row r="31" spans="1:5" ht="14.25">
      <c r="A31" s="12" t="s">
        <v>361</v>
      </c>
      <c r="B31" s="29" t="s">
        <v>126</v>
      </c>
      <c r="C31" s="93">
        <f>'MÉRLEG (2)'!C31+'MÉRLEG (3)'!C31</f>
        <v>0</v>
      </c>
      <c r="D31" s="93">
        <f>'MÉRLEG (2)'!D31+'MÉRLEG (3)'!D31</f>
        <v>0</v>
      </c>
      <c r="E31" s="93">
        <f>'MÉRLEG (2)'!E31+'MÉRLEG (3)'!E31</f>
        <v>0</v>
      </c>
    </row>
    <row r="32" spans="1:5" ht="14.25">
      <c r="A32" s="12" t="s">
        <v>362</v>
      </c>
      <c r="B32" s="29" t="s">
        <v>127</v>
      </c>
      <c r="C32" s="93">
        <f>'MÉRLEG (2)'!C32+'MÉRLEG (3)'!C32</f>
        <v>0</v>
      </c>
      <c r="D32" s="93">
        <f>'MÉRLEG (2)'!D32+'MÉRLEG (3)'!D32</f>
        <v>0</v>
      </c>
      <c r="E32" s="93">
        <f>'MÉRLEG (2)'!E32+'MÉRLEG (3)'!E32</f>
        <v>70000</v>
      </c>
    </row>
    <row r="33" spans="1:5" ht="14.25">
      <c r="A33" s="12" t="s">
        <v>128</v>
      </c>
      <c r="B33" s="29" t="s">
        <v>129</v>
      </c>
      <c r="C33" s="93">
        <f>'MÉRLEG (2)'!C33+'MÉRLEG (3)'!C33</f>
        <v>0</v>
      </c>
      <c r="D33" s="93">
        <f>'MÉRLEG (2)'!D33+'MÉRLEG (3)'!D33</f>
        <v>0</v>
      </c>
      <c r="E33" s="93">
        <f>'MÉRLEG (2)'!E33+'MÉRLEG (3)'!E33</f>
        <v>0</v>
      </c>
    </row>
    <row r="34" spans="1:5" ht="14.25">
      <c r="A34" s="18" t="s">
        <v>130</v>
      </c>
      <c r="B34" s="29" t="s">
        <v>131</v>
      </c>
      <c r="C34" s="93">
        <f>'MÉRLEG (2)'!C34+'MÉRLEG (3)'!C34</f>
        <v>0</v>
      </c>
      <c r="D34" s="93">
        <f>'MÉRLEG (2)'!D34+'MÉRLEG (3)'!D34</f>
        <v>0</v>
      </c>
      <c r="E34" s="93">
        <f>'MÉRLEG (2)'!E34+'MÉRLEG (3)'!E34</f>
        <v>0</v>
      </c>
    </row>
    <row r="35" spans="1:5" ht="14.25">
      <c r="A35" s="12" t="s">
        <v>527</v>
      </c>
      <c r="B35" s="29" t="s">
        <v>132</v>
      </c>
      <c r="C35" s="93">
        <f>'MÉRLEG (2)'!C35+'MÉRLEG (3)'!C35</f>
        <v>0</v>
      </c>
      <c r="D35" s="93">
        <f>'MÉRLEG (2)'!D35+'MÉRLEG (3)'!D35</f>
        <v>0</v>
      </c>
      <c r="E35" s="93">
        <f>'MÉRLEG (2)'!E35+'MÉRLEG (3)'!E35</f>
        <v>0</v>
      </c>
    </row>
    <row r="36" spans="1:5" ht="14.25">
      <c r="A36" s="12" t="s">
        <v>363</v>
      </c>
      <c r="B36" s="29" t="s">
        <v>133</v>
      </c>
      <c r="C36" s="93">
        <f>'MÉRLEG (2)'!C36+'MÉRLEG (3)'!C36</f>
        <v>0</v>
      </c>
      <c r="D36" s="93">
        <f>'MÉRLEG (2)'!D36+'MÉRLEG (3)'!D36</f>
        <v>3860000</v>
      </c>
      <c r="E36" s="93">
        <f>'MÉRLEG (2)'!E36+'MÉRLEG (3)'!E36</f>
        <v>5074175</v>
      </c>
    </row>
    <row r="37" spans="1:5" ht="14.25">
      <c r="A37" s="18" t="s">
        <v>504</v>
      </c>
      <c r="B37" s="29" t="s">
        <v>528</v>
      </c>
      <c r="C37" s="93">
        <f>'MÉRLEG (2)'!C37+'MÉRLEG (3)'!C37</f>
        <v>0</v>
      </c>
      <c r="D37" s="93">
        <f>'MÉRLEG (2)'!D37+'MÉRLEG (3)'!D37</f>
        <v>0</v>
      </c>
      <c r="E37" s="93">
        <f>'MÉRLEG (2)'!E37+'MÉRLEG (3)'!E37</f>
        <v>14279692</v>
      </c>
    </row>
    <row r="38" spans="1:5" ht="14.25">
      <c r="A38" s="46" t="s">
        <v>335</v>
      </c>
      <c r="B38" s="49" t="s">
        <v>134</v>
      </c>
      <c r="C38" s="94">
        <f>'MÉRLEG (2)'!C38+'MÉRLEG (3)'!C38</f>
        <v>106982281</v>
      </c>
      <c r="D38" s="94">
        <f>'MÉRLEG (2)'!D38+'MÉRLEG (3)'!D38</f>
        <v>107218331</v>
      </c>
      <c r="E38" s="94">
        <f>'MÉRLEG (2)'!E38+'MÉRLEG (3)'!E38</f>
        <v>125530332</v>
      </c>
    </row>
    <row r="39" spans="1:5" ht="15">
      <c r="A39" s="57" t="s">
        <v>467</v>
      </c>
      <c r="B39" s="71"/>
      <c r="C39" s="94">
        <f>'MÉRLEG (2)'!C39+'MÉRLEG (3)'!C39</f>
        <v>303088083</v>
      </c>
      <c r="D39" s="94">
        <f>'MÉRLEG (2)'!D39+'MÉRLEG (3)'!D39</f>
        <v>307987812</v>
      </c>
      <c r="E39" s="94">
        <f>'MÉRLEG (2)'!E39+'MÉRLEG (3)'!E39</f>
        <v>384103542</v>
      </c>
    </row>
    <row r="40" spans="1:5" ht="14.25">
      <c r="A40" s="33" t="s">
        <v>135</v>
      </c>
      <c r="B40" s="29" t="s">
        <v>136</v>
      </c>
      <c r="C40" s="93">
        <f>'MÉRLEG (2)'!C40+'MÉRLEG (3)'!C40</f>
        <v>400000</v>
      </c>
      <c r="D40" s="93">
        <f>'MÉRLEG (2)'!D40+'MÉRLEG (3)'!D40</f>
        <v>1000000</v>
      </c>
      <c r="E40" s="93">
        <f>'MÉRLEG (2)'!E40+'MÉRLEG (3)'!E40</f>
        <v>500000</v>
      </c>
    </row>
    <row r="41" spans="1:5" ht="14.25">
      <c r="A41" s="33" t="s">
        <v>364</v>
      </c>
      <c r="B41" s="29" t="s">
        <v>137</v>
      </c>
      <c r="C41" s="93">
        <f>'MÉRLEG (2)'!C41+'MÉRLEG (3)'!C41</f>
        <v>44121751</v>
      </c>
      <c r="D41" s="93">
        <f>'MÉRLEG (2)'!D41+'MÉRLEG (3)'!D41</f>
        <v>0</v>
      </c>
      <c r="E41" s="93">
        <f>'MÉRLEG (2)'!E41+'MÉRLEG (3)'!E41</f>
        <v>16816082</v>
      </c>
    </row>
    <row r="42" spans="1:5" ht="14.25">
      <c r="A42" s="33" t="s">
        <v>138</v>
      </c>
      <c r="B42" s="29" t="s">
        <v>139</v>
      </c>
      <c r="C42" s="93">
        <f>'MÉRLEG (2)'!C42+'MÉRLEG (3)'!C42</f>
        <v>1159146</v>
      </c>
      <c r="D42" s="93">
        <f>'MÉRLEG (2)'!D42+'MÉRLEG (3)'!D42</f>
        <v>2433136</v>
      </c>
      <c r="E42" s="93">
        <f>'MÉRLEG (2)'!E42+'MÉRLEG (3)'!E42</f>
        <v>812753</v>
      </c>
    </row>
    <row r="43" spans="1:5" ht="14.25">
      <c r="A43" s="33" t="s">
        <v>140</v>
      </c>
      <c r="B43" s="29" t="s">
        <v>141</v>
      </c>
      <c r="C43" s="93">
        <f>'MÉRLEG (2)'!C43+'MÉRLEG (3)'!C43</f>
        <v>24025992</v>
      </c>
      <c r="D43" s="93">
        <f>'MÉRLEG (2)'!D43+'MÉRLEG (3)'!D43</f>
        <v>5149362</v>
      </c>
      <c r="E43" s="93">
        <f>'MÉRLEG (2)'!E43+'MÉRLEG (3)'!E43</f>
        <v>42657539</v>
      </c>
    </row>
    <row r="44" spans="1:5" ht="14.25">
      <c r="A44" s="6" t="s">
        <v>142</v>
      </c>
      <c r="B44" s="29" t="s">
        <v>143</v>
      </c>
      <c r="C44" s="93">
        <f>'MÉRLEG (2)'!C44+'MÉRLEG (3)'!C44</f>
        <v>0</v>
      </c>
      <c r="D44" s="93">
        <f>'MÉRLEG (2)'!D44+'MÉRLEG (3)'!D44</f>
        <v>0</v>
      </c>
      <c r="E44" s="93">
        <f>'MÉRLEG (2)'!E44+'MÉRLEG (3)'!E44</f>
        <v>0</v>
      </c>
    </row>
    <row r="45" spans="1:5" ht="14.25">
      <c r="A45" s="6" t="s">
        <v>144</v>
      </c>
      <c r="B45" s="29" t="s">
        <v>145</v>
      </c>
      <c r="C45" s="93">
        <f>'MÉRLEG (2)'!C45+'MÉRLEG (3)'!C45</f>
        <v>0</v>
      </c>
      <c r="D45" s="93">
        <f>'MÉRLEG (2)'!D45+'MÉRLEG (3)'!D45</f>
        <v>0</v>
      </c>
      <c r="E45" s="93">
        <f>'MÉRLEG (2)'!E45+'MÉRLEG (3)'!E45</f>
        <v>0</v>
      </c>
    </row>
    <row r="46" spans="1:5" ht="14.25">
      <c r="A46" s="6" t="s">
        <v>146</v>
      </c>
      <c r="B46" s="29" t="s">
        <v>147</v>
      </c>
      <c r="C46" s="93">
        <f>'MÉRLEG (2)'!C46+'MÉRLEG (3)'!C46</f>
        <v>8256029</v>
      </c>
      <c r="D46" s="93">
        <f>'MÉRLEG (2)'!D46+'MÉRLEG (3)'!D46</f>
        <v>2047275</v>
      </c>
      <c r="E46" s="93">
        <f>'MÉRLEG (2)'!E46+'MÉRLEG (3)'!E46</f>
        <v>12589041</v>
      </c>
    </row>
    <row r="47" spans="1:5" ht="14.25">
      <c r="A47" s="47" t="s">
        <v>337</v>
      </c>
      <c r="B47" s="49" t="s">
        <v>148</v>
      </c>
      <c r="C47" s="94">
        <f>'MÉRLEG (2)'!C47+'MÉRLEG (3)'!C47</f>
        <v>77962918</v>
      </c>
      <c r="D47" s="94">
        <f>'MÉRLEG (2)'!D47+'MÉRLEG (3)'!D47</f>
        <v>10629773</v>
      </c>
      <c r="E47" s="94">
        <f>'MÉRLEG (2)'!E47+'MÉRLEG (3)'!E47</f>
        <v>73375415</v>
      </c>
    </row>
    <row r="48" spans="1:5" ht="14.25">
      <c r="A48" s="13" t="s">
        <v>149</v>
      </c>
      <c r="B48" s="29" t="s">
        <v>150</v>
      </c>
      <c r="C48" s="93">
        <f>'MÉRLEG (2)'!C48+'MÉRLEG (3)'!C48</f>
        <v>16891210</v>
      </c>
      <c r="D48" s="93">
        <f>'MÉRLEG (2)'!D48+'MÉRLEG (3)'!D48</f>
        <v>15787432</v>
      </c>
      <c r="E48" s="93">
        <f>'MÉRLEG (2)'!E48+'MÉRLEG (3)'!E48</f>
        <v>44928206</v>
      </c>
    </row>
    <row r="49" spans="1:5" ht="14.25">
      <c r="A49" s="13" t="s">
        <v>151</v>
      </c>
      <c r="B49" s="29" t="s">
        <v>152</v>
      </c>
      <c r="C49" s="93">
        <f>'MÉRLEG (2)'!C49+'MÉRLEG (3)'!C49</f>
        <v>0</v>
      </c>
      <c r="D49" s="93">
        <f>'MÉRLEG (2)'!D49+'MÉRLEG (3)'!D49</f>
        <v>0</v>
      </c>
      <c r="E49" s="93">
        <f>'MÉRLEG (2)'!E49+'MÉRLEG (3)'!E49</f>
        <v>0</v>
      </c>
    </row>
    <row r="50" spans="1:5" ht="14.25">
      <c r="A50" s="13" t="s">
        <v>153</v>
      </c>
      <c r="B50" s="29" t="s">
        <v>154</v>
      </c>
      <c r="C50" s="93">
        <f>'MÉRLEG (2)'!C50+'MÉRLEG (3)'!C50</f>
        <v>1595765</v>
      </c>
      <c r="D50" s="93">
        <f>'MÉRLEG (2)'!D50+'MÉRLEG (3)'!D50</f>
        <v>0</v>
      </c>
      <c r="E50" s="93">
        <f>'MÉRLEG (2)'!E50+'MÉRLEG (3)'!E50</f>
        <v>0</v>
      </c>
    </row>
    <row r="51" spans="1:5" ht="14.25">
      <c r="A51" s="13" t="s">
        <v>155</v>
      </c>
      <c r="B51" s="29" t="s">
        <v>156</v>
      </c>
      <c r="C51" s="93">
        <f>'MÉRLEG (2)'!C51+'MÉRLEG (3)'!C51</f>
        <v>4612364</v>
      </c>
      <c r="D51" s="93">
        <f>'MÉRLEG (2)'!D51+'MÉRLEG (3)'!D51</f>
        <v>4043151</v>
      </c>
      <c r="E51" s="93">
        <f>'MÉRLEG (2)'!E51+'MÉRLEG (3)'!E51</f>
        <v>11356257</v>
      </c>
    </row>
    <row r="52" spans="1:5" ht="14.25">
      <c r="A52" s="46" t="s">
        <v>338</v>
      </c>
      <c r="B52" s="49" t="s">
        <v>157</v>
      </c>
      <c r="C52" s="94">
        <f>'MÉRLEG (2)'!C52+'MÉRLEG (3)'!C52</f>
        <v>23099339</v>
      </c>
      <c r="D52" s="94">
        <f>'MÉRLEG (2)'!D52+'MÉRLEG (3)'!D52</f>
        <v>19830583</v>
      </c>
      <c r="E52" s="94">
        <f>'MÉRLEG (2)'!E52+'MÉRLEG (3)'!E52</f>
        <v>56284463</v>
      </c>
    </row>
    <row r="53" spans="1:5" ht="14.25">
      <c r="A53" s="13" t="s">
        <v>158</v>
      </c>
      <c r="B53" s="29" t="s">
        <v>159</v>
      </c>
      <c r="C53" s="93">
        <f>'MÉRLEG (2)'!C53+'MÉRLEG (3)'!C53</f>
        <v>0</v>
      </c>
      <c r="D53" s="93">
        <f>'MÉRLEG (2)'!D53+'MÉRLEG (3)'!D53</f>
        <v>0</v>
      </c>
      <c r="E53" s="93">
        <f>'MÉRLEG (2)'!E53+'MÉRLEG (3)'!E53</f>
        <v>0</v>
      </c>
    </row>
    <row r="54" spans="1:5" ht="14.25">
      <c r="A54" s="13" t="s">
        <v>365</v>
      </c>
      <c r="B54" s="29" t="s">
        <v>160</v>
      </c>
      <c r="C54" s="93">
        <f>'MÉRLEG (2)'!C54+'MÉRLEG (3)'!C54</f>
        <v>0</v>
      </c>
      <c r="D54" s="93">
        <f>'MÉRLEG (2)'!D54+'MÉRLEG (3)'!D54</f>
        <v>0</v>
      </c>
      <c r="E54" s="93">
        <f>'MÉRLEG (2)'!E54+'MÉRLEG (3)'!E54</f>
        <v>0</v>
      </c>
    </row>
    <row r="55" spans="1:5" ht="14.25">
      <c r="A55" s="13" t="s">
        <v>366</v>
      </c>
      <c r="B55" s="29" t="s">
        <v>161</v>
      </c>
      <c r="C55" s="93">
        <f>'MÉRLEG (2)'!C55+'MÉRLEG (3)'!C55</f>
        <v>0</v>
      </c>
      <c r="D55" s="93">
        <f>'MÉRLEG (2)'!D55+'MÉRLEG (3)'!D55</f>
        <v>0</v>
      </c>
      <c r="E55" s="93">
        <f>'MÉRLEG (2)'!E55+'MÉRLEG (3)'!E55</f>
        <v>0</v>
      </c>
    </row>
    <row r="56" spans="1:5" ht="14.25">
      <c r="A56" s="13" t="s">
        <v>367</v>
      </c>
      <c r="B56" s="29" t="s">
        <v>162</v>
      </c>
      <c r="C56" s="93">
        <f>'MÉRLEG (2)'!C56+'MÉRLEG (3)'!C56</f>
        <v>0</v>
      </c>
      <c r="D56" s="93">
        <f>'MÉRLEG (2)'!D56+'MÉRLEG (3)'!D56</f>
        <v>0</v>
      </c>
      <c r="E56" s="93">
        <f>'MÉRLEG (2)'!E56+'MÉRLEG (3)'!E56</f>
        <v>0</v>
      </c>
    </row>
    <row r="57" spans="1:5" ht="14.25">
      <c r="A57" s="13" t="s">
        <v>368</v>
      </c>
      <c r="B57" s="29" t="s">
        <v>163</v>
      </c>
      <c r="C57" s="93">
        <f>'MÉRLEG (2)'!C57+'MÉRLEG (3)'!C57</f>
        <v>0</v>
      </c>
      <c r="D57" s="93">
        <f>'MÉRLEG (2)'!D57+'MÉRLEG (3)'!D57</f>
        <v>0</v>
      </c>
      <c r="E57" s="93">
        <f>'MÉRLEG (2)'!E57+'MÉRLEG (3)'!E57</f>
        <v>0</v>
      </c>
    </row>
    <row r="58" spans="1:5" ht="14.25">
      <c r="A58" s="13" t="s">
        <v>369</v>
      </c>
      <c r="B58" s="29" t="s">
        <v>164</v>
      </c>
      <c r="C58" s="93">
        <f>'MÉRLEG (2)'!C58+'MÉRLEG (3)'!C58</f>
        <v>0</v>
      </c>
      <c r="D58" s="93">
        <f>'MÉRLEG (2)'!D58+'MÉRLEG (3)'!D58</f>
        <v>0</v>
      </c>
      <c r="E58" s="93">
        <f>'MÉRLEG (2)'!E58+'MÉRLEG (3)'!E58</f>
        <v>0</v>
      </c>
    </row>
    <row r="59" spans="1:5" ht="14.25">
      <c r="A59" s="13" t="s">
        <v>165</v>
      </c>
      <c r="B59" s="29" t="s">
        <v>166</v>
      </c>
      <c r="C59" s="93">
        <f>'MÉRLEG (2)'!C59+'MÉRLEG (3)'!C59</f>
        <v>0</v>
      </c>
      <c r="D59" s="93">
        <f>'MÉRLEG (2)'!D59+'MÉRLEG (3)'!D59</f>
        <v>0</v>
      </c>
      <c r="E59" s="93">
        <f>'MÉRLEG (2)'!E59+'MÉRLEG (3)'!E59</f>
        <v>0</v>
      </c>
    </row>
    <row r="60" spans="1:5" ht="14.25">
      <c r="A60" s="13" t="s">
        <v>530</v>
      </c>
      <c r="B60" s="29" t="s">
        <v>167</v>
      </c>
      <c r="C60" s="93">
        <f>'MÉRLEG (2)'!C60+'MÉRLEG (3)'!C60</f>
        <v>0</v>
      </c>
      <c r="D60" s="93">
        <f>'MÉRLEG (2)'!D60+'MÉRLEG (3)'!D60</f>
        <v>0</v>
      </c>
      <c r="E60" s="93">
        <f>'MÉRLEG (2)'!E60+'MÉRLEG (3)'!E60</f>
        <v>0</v>
      </c>
    </row>
    <row r="61" spans="1:5" ht="14.25">
      <c r="A61" s="13" t="s">
        <v>370</v>
      </c>
      <c r="B61" s="29" t="s">
        <v>529</v>
      </c>
      <c r="C61" s="93">
        <f>'MÉRLEG (2)'!C61+'MÉRLEG (3)'!C61</f>
        <v>0</v>
      </c>
      <c r="D61" s="93">
        <f>'MÉRLEG (2)'!D61+'MÉRLEG (3)'!D61</f>
        <v>0</v>
      </c>
      <c r="E61" s="93">
        <f>'MÉRLEG (2)'!E61+'MÉRLEG (3)'!E61</f>
        <v>1000000</v>
      </c>
    </row>
    <row r="62" spans="1:5" ht="14.25">
      <c r="A62" s="46" t="s">
        <v>339</v>
      </c>
      <c r="B62" s="49" t="s">
        <v>168</v>
      </c>
      <c r="C62" s="93">
        <f>'MÉRLEG (2)'!C62+'MÉRLEG (3)'!C62</f>
        <v>0</v>
      </c>
      <c r="D62" s="93">
        <f>'MÉRLEG (2)'!D62+'MÉRLEG (3)'!D62</f>
        <v>0</v>
      </c>
      <c r="E62" s="93">
        <f>'MÉRLEG (2)'!E62+'MÉRLEG (3)'!E62</f>
        <v>1000000</v>
      </c>
    </row>
    <row r="63" spans="1:5" ht="15">
      <c r="A63" s="57" t="s">
        <v>466</v>
      </c>
      <c r="B63" s="71"/>
      <c r="C63" s="94">
        <f>'MÉRLEG (2)'!C63+'MÉRLEG (3)'!C63</f>
        <v>101062257</v>
      </c>
      <c r="D63" s="94">
        <f>'MÉRLEG (2)'!D63+'MÉRLEG (3)'!D63</f>
        <v>30460356</v>
      </c>
      <c r="E63" s="94">
        <f>'MÉRLEG (2)'!E63+'MÉRLEG (3)'!E63</f>
        <v>130659878</v>
      </c>
    </row>
    <row r="64" spans="1:5" ht="15">
      <c r="A64" s="34" t="s">
        <v>378</v>
      </c>
      <c r="B64" s="35" t="s">
        <v>169</v>
      </c>
      <c r="C64" s="94">
        <f>'MÉRLEG (2)'!C64+'MÉRLEG (3)'!C64</f>
        <v>403921740</v>
      </c>
      <c r="D64" s="94">
        <f>'MÉRLEG (2)'!D64+'MÉRLEG (3)'!D64</f>
        <v>338448168</v>
      </c>
      <c r="E64" s="94">
        <f>'MÉRLEG (2)'!E64+'MÉRLEG (3)'!E64</f>
        <v>514763420</v>
      </c>
    </row>
    <row r="65" spans="1:5" ht="14.25">
      <c r="A65" s="15" t="s">
        <v>340</v>
      </c>
      <c r="B65" s="7" t="s">
        <v>175</v>
      </c>
      <c r="C65" s="93">
        <f>'MÉRLEG (2)'!C65+'MÉRLEG (3)'!C65</f>
        <v>0</v>
      </c>
      <c r="D65" s="93">
        <f>'MÉRLEG (2)'!D65+'MÉRLEG (3)'!D65</f>
        <v>0</v>
      </c>
      <c r="E65" s="93">
        <f>'MÉRLEG (2)'!E65+'MÉRLEG (3)'!E65</f>
        <v>0</v>
      </c>
    </row>
    <row r="66" spans="1:5" ht="14.25">
      <c r="A66" s="14" t="s">
        <v>341</v>
      </c>
      <c r="B66" s="7" t="s">
        <v>183</v>
      </c>
      <c r="C66" s="93">
        <f>'MÉRLEG (2)'!C66+'MÉRLEG (3)'!C66</f>
        <v>0</v>
      </c>
      <c r="D66" s="93">
        <f>'MÉRLEG (2)'!D66+'MÉRLEG (3)'!D66</f>
        <v>0</v>
      </c>
      <c r="E66" s="93">
        <f>'MÉRLEG (2)'!E66+'MÉRLEG (3)'!E66</f>
        <v>0</v>
      </c>
    </row>
    <row r="67" spans="1:5" ht="14.25">
      <c r="A67" s="36" t="s">
        <v>184</v>
      </c>
      <c r="B67" s="5" t="s">
        <v>185</v>
      </c>
      <c r="C67" s="93">
        <f>'MÉRLEG (2)'!C67+'MÉRLEG (3)'!C67</f>
        <v>0</v>
      </c>
      <c r="D67" s="93">
        <f>'MÉRLEG (2)'!D67+'MÉRLEG (3)'!D67</f>
        <v>0</v>
      </c>
      <c r="E67" s="93">
        <f>'MÉRLEG (2)'!E67+'MÉRLEG (3)'!E67</f>
        <v>0</v>
      </c>
    </row>
    <row r="68" spans="1:5" ht="14.25">
      <c r="A68" s="36" t="s">
        <v>186</v>
      </c>
      <c r="B68" s="5" t="s">
        <v>187</v>
      </c>
      <c r="C68" s="93">
        <f>'MÉRLEG (2)'!C68+'MÉRLEG (3)'!C68</f>
        <v>6857298</v>
      </c>
      <c r="D68" s="93">
        <f>'MÉRLEG (2)'!D68+'MÉRLEG (3)'!D68</f>
        <v>7067398</v>
      </c>
      <c r="E68" s="93">
        <f>'MÉRLEG (2)'!E68+'MÉRLEG (3)'!E68</f>
        <v>9832201</v>
      </c>
    </row>
    <row r="69" spans="1:5" ht="14.25">
      <c r="A69" s="14" t="s">
        <v>188</v>
      </c>
      <c r="B69" s="7" t="s">
        <v>189</v>
      </c>
      <c r="C69" s="93">
        <f>'MÉRLEG (2)'!C69+'MÉRLEG (3)'!C69</f>
        <v>0</v>
      </c>
      <c r="D69" s="93">
        <f>'MÉRLEG (2)'!D69+'MÉRLEG (3)'!D69</f>
        <v>0</v>
      </c>
      <c r="E69" s="93">
        <f>'MÉRLEG (2)'!E69+'MÉRLEG (3)'!E69</f>
        <v>0</v>
      </c>
    </row>
    <row r="70" spans="1:5" ht="14.25">
      <c r="A70" s="36" t="s">
        <v>190</v>
      </c>
      <c r="B70" s="5" t="s">
        <v>191</v>
      </c>
      <c r="C70" s="93">
        <f>'MÉRLEG (2)'!C70+'MÉRLEG (3)'!C70</f>
        <v>0</v>
      </c>
      <c r="D70" s="93">
        <f>'MÉRLEG (2)'!D70+'MÉRLEG (3)'!D70</f>
        <v>0</v>
      </c>
      <c r="E70" s="93">
        <f>'MÉRLEG (2)'!E70+'MÉRLEG (3)'!E70</f>
        <v>0</v>
      </c>
    </row>
    <row r="71" spans="1:5" ht="14.25">
      <c r="A71" s="36" t="s">
        <v>192</v>
      </c>
      <c r="B71" s="5" t="s">
        <v>193</v>
      </c>
      <c r="C71" s="93">
        <f>'MÉRLEG (2)'!C71+'MÉRLEG (3)'!C71</f>
        <v>0</v>
      </c>
      <c r="D71" s="93">
        <f>'MÉRLEG (2)'!D71+'MÉRLEG (3)'!D71</f>
        <v>0</v>
      </c>
      <c r="E71" s="93">
        <f>'MÉRLEG (2)'!E71+'MÉRLEG (3)'!E71</f>
        <v>0</v>
      </c>
    </row>
    <row r="72" spans="1:5" ht="14.25">
      <c r="A72" s="36" t="s">
        <v>194</v>
      </c>
      <c r="B72" s="5" t="s">
        <v>195</v>
      </c>
      <c r="C72" s="93">
        <f>'MÉRLEG (2)'!C72+'MÉRLEG (3)'!C72</f>
        <v>0</v>
      </c>
      <c r="D72" s="93">
        <f>'MÉRLEG (2)'!D72+'MÉRLEG (3)'!D72</f>
        <v>0</v>
      </c>
      <c r="E72" s="93">
        <f>'MÉRLEG (2)'!E72+'MÉRLEG (3)'!E72</f>
        <v>0</v>
      </c>
    </row>
    <row r="73" spans="1:5" ht="14.25">
      <c r="A73" s="37" t="s">
        <v>342</v>
      </c>
      <c r="B73" s="38" t="s">
        <v>196</v>
      </c>
      <c r="C73" s="93">
        <f>'MÉRLEG (2)'!C73+'MÉRLEG (3)'!C73</f>
        <v>0</v>
      </c>
      <c r="D73" s="93">
        <f>'MÉRLEG (2)'!D73+'MÉRLEG (3)'!D73</f>
        <v>0</v>
      </c>
      <c r="E73" s="93">
        <f>'MÉRLEG (2)'!E73+'MÉRLEG (3)'!E73</f>
        <v>0</v>
      </c>
    </row>
    <row r="74" spans="1:5" ht="14.25">
      <c r="A74" s="36" t="s">
        <v>197</v>
      </c>
      <c r="B74" s="5" t="s">
        <v>198</v>
      </c>
      <c r="C74" s="93">
        <f>'MÉRLEG (2)'!C74+'MÉRLEG (3)'!C74</f>
        <v>0</v>
      </c>
      <c r="D74" s="93">
        <f>'MÉRLEG (2)'!D74+'MÉRLEG (3)'!D74</f>
        <v>0</v>
      </c>
      <c r="E74" s="93">
        <f>'MÉRLEG (2)'!E74+'MÉRLEG (3)'!E74</f>
        <v>0</v>
      </c>
    </row>
    <row r="75" spans="1:5" ht="14.25">
      <c r="A75" s="13" t="s">
        <v>199</v>
      </c>
      <c r="B75" s="5" t="s">
        <v>200</v>
      </c>
      <c r="C75" s="93">
        <f>'MÉRLEG (2)'!C75+'MÉRLEG (3)'!C75</f>
        <v>0</v>
      </c>
      <c r="D75" s="93">
        <f>'MÉRLEG (2)'!D75+'MÉRLEG (3)'!D75</f>
        <v>0</v>
      </c>
      <c r="E75" s="93">
        <f>'MÉRLEG (2)'!E75+'MÉRLEG (3)'!E75</f>
        <v>0</v>
      </c>
    </row>
    <row r="76" spans="1:5" ht="14.25">
      <c r="A76" s="36" t="s">
        <v>375</v>
      </c>
      <c r="B76" s="5" t="s">
        <v>201</v>
      </c>
      <c r="C76" s="93">
        <f>'MÉRLEG (2)'!C76+'MÉRLEG (3)'!C76</f>
        <v>0</v>
      </c>
      <c r="D76" s="93">
        <f>'MÉRLEG (2)'!D76+'MÉRLEG (3)'!D76</f>
        <v>0</v>
      </c>
      <c r="E76" s="93">
        <f>'MÉRLEG (2)'!E76+'MÉRLEG (3)'!E76</f>
        <v>0</v>
      </c>
    </row>
    <row r="77" spans="1:5" ht="14.25">
      <c r="A77" s="36" t="s">
        <v>344</v>
      </c>
      <c r="B77" s="5" t="s">
        <v>202</v>
      </c>
      <c r="C77" s="93">
        <f>'MÉRLEG (2)'!C77+'MÉRLEG (3)'!C77</f>
        <v>0</v>
      </c>
      <c r="D77" s="93">
        <f>'MÉRLEG (2)'!D77+'MÉRLEG (3)'!D77</f>
        <v>0</v>
      </c>
      <c r="E77" s="93">
        <f>'MÉRLEG (2)'!E77+'MÉRLEG (3)'!E77</f>
        <v>0</v>
      </c>
    </row>
    <row r="78" spans="1:5" ht="14.25">
      <c r="A78" s="37" t="s">
        <v>345</v>
      </c>
      <c r="B78" s="38" t="s">
        <v>206</v>
      </c>
      <c r="C78" s="93">
        <f>'MÉRLEG (2)'!C78+'MÉRLEG (3)'!C78</f>
        <v>0</v>
      </c>
      <c r="D78" s="93">
        <f>'MÉRLEG (2)'!D78+'MÉRLEG (3)'!D78</f>
        <v>0</v>
      </c>
      <c r="E78" s="93">
        <f>'MÉRLEG (2)'!E78+'MÉRLEG (3)'!E78</f>
        <v>0</v>
      </c>
    </row>
    <row r="79" spans="1:5" ht="14.25">
      <c r="A79" s="13" t="s">
        <v>207</v>
      </c>
      <c r="B79" s="5" t="s">
        <v>208</v>
      </c>
      <c r="C79" s="93">
        <f>'MÉRLEG (2)'!C79+'MÉRLEG (3)'!C79</f>
        <v>0</v>
      </c>
      <c r="D79" s="93">
        <f>'MÉRLEG (2)'!D79+'MÉRLEG (3)'!D79</f>
        <v>0</v>
      </c>
      <c r="E79" s="93">
        <f>'MÉRLEG (2)'!E79+'MÉRLEG (3)'!E79</f>
        <v>0</v>
      </c>
    </row>
    <row r="80" spans="1:5" ht="15">
      <c r="A80" s="39" t="s">
        <v>379</v>
      </c>
      <c r="B80" s="40" t="s">
        <v>209</v>
      </c>
      <c r="C80" s="94">
        <f>'MÉRLEG (2)'!C80+'MÉRLEG (3)'!C80</f>
        <v>6857298</v>
      </c>
      <c r="D80" s="94">
        <f>'MÉRLEG (2)'!D80+'MÉRLEG (3)'!D80</f>
        <v>7067398</v>
      </c>
      <c r="E80" s="94">
        <f>'MÉRLEG (2)'!E80+'MÉRLEG (3)'!E80</f>
        <v>9832201</v>
      </c>
    </row>
    <row r="81" spans="1:5" ht="15">
      <c r="A81" s="42" t="s">
        <v>415</v>
      </c>
      <c r="B81" s="43"/>
      <c r="C81" s="94">
        <f>'MÉRLEG (2)'!C81+'MÉRLEG (3)'!C81</f>
        <v>410779038</v>
      </c>
      <c r="D81" s="94">
        <f>'MÉRLEG (2)'!D81+'MÉRLEG (3)'!D81</f>
        <v>345515566</v>
      </c>
      <c r="E81" s="94">
        <f>'MÉRLEG (2)'!E81+'MÉRLEG (3)'!E81</f>
        <v>524595621</v>
      </c>
    </row>
    <row r="82" spans="1:5" ht="67.5" customHeight="1">
      <c r="A82" s="2" t="s">
        <v>32</v>
      </c>
      <c r="B82" s="3" t="s">
        <v>21</v>
      </c>
      <c r="C82" s="108" t="s">
        <v>534</v>
      </c>
      <c r="D82" s="108" t="s">
        <v>532</v>
      </c>
      <c r="E82" s="108" t="s">
        <v>538</v>
      </c>
    </row>
    <row r="83" spans="1:5" ht="14.25">
      <c r="A83" s="5" t="s">
        <v>417</v>
      </c>
      <c r="B83" s="6" t="s">
        <v>222</v>
      </c>
      <c r="C83" s="93">
        <f>'MÉRLEG (2)'!C83+'MÉRLEG (3)'!C83</f>
        <v>200367819</v>
      </c>
      <c r="D83" s="93">
        <f>'MÉRLEG (2)'!D83+'MÉRLEG (3)'!D83</f>
        <v>208614120</v>
      </c>
      <c r="E83" s="93">
        <f>'MÉRLEG (2)'!E83+'MÉRLEG (3)'!E83</f>
        <v>245846476</v>
      </c>
    </row>
    <row r="84" spans="1:5" ht="14.25">
      <c r="A84" s="5" t="s">
        <v>223</v>
      </c>
      <c r="B84" s="6" t="s">
        <v>224</v>
      </c>
      <c r="C84" s="93">
        <f>'MÉRLEG (2)'!C84+'MÉRLEG (3)'!C84</f>
        <v>0</v>
      </c>
      <c r="D84" s="93">
        <f>'MÉRLEG (2)'!D84+'MÉRLEG (3)'!D84</f>
        <v>0</v>
      </c>
      <c r="E84" s="93">
        <f>'MÉRLEG (2)'!E84+'MÉRLEG (3)'!E84</f>
        <v>0</v>
      </c>
    </row>
    <row r="85" spans="1:5" ht="14.25">
      <c r="A85" s="5" t="s">
        <v>225</v>
      </c>
      <c r="B85" s="6" t="s">
        <v>226</v>
      </c>
      <c r="C85" s="93">
        <f>'MÉRLEG (2)'!C85+'MÉRLEG (3)'!C85</f>
        <v>0</v>
      </c>
      <c r="D85" s="93">
        <f>'MÉRLEG (2)'!D85+'MÉRLEG (3)'!D85</f>
        <v>0</v>
      </c>
      <c r="E85" s="93">
        <f>'MÉRLEG (2)'!E85+'MÉRLEG (3)'!E85</f>
        <v>0</v>
      </c>
    </row>
    <row r="86" spans="1:5" ht="14.25">
      <c r="A86" s="5" t="s">
        <v>380</v>
      </c>
      <c r="B86" s="6" t="s">
        <v>227</v>
      </c>
      <c r="C86" s="93">
        <f>'MÉRLEG (2)'!C86+'MÉRLEG (3)'!C86</f>
        <v>0</v>
      </c>
      <c r="D86" s="93">
        <f>'MÉRLEG (2)'!D86+'MÉRLEG (3)'!D86</f>
        <v>0</v>
      </c>
      <c r="E86" s="93">
        <f>'MÉRLEG (2)'!E86+'MÉRLEG (3)'!E86</f>
        <v>0</v>
      </c>
    </row>
    <row r="87" spans="1:5" ht="14.25">
      <c r="A87" s="5" t="s">
        <v>381</v>
      </c>
      <c r="B87" s="6" t="s">
        <v>228</v>
      </c>
      <c r="C87" s="93">
        <f>'MÉRLEG (2)'!C87+'MÉRLEG (3)'!C87</f>
        <v>0</v>
      </c>
      <c r="D87" s="93">
        <f>'MÉRLEG (2)'!D87+'MÉRLEG (3)'!D87</f>
        <v>0</v>
      </c>
      <c r="E87" s="93">
        <f>'MÉRLEG (2)'!E87+'MÉRLEG (3)'!E87</f>
        <v>0</v>
      </c>
    </row>
    <row r="88" spans="1:5" ht="14.25">
      <c r="A88" s="5" t="s">
        <v>382</v>
      </c>
      <c r="B88" s="6" t="s">
        <v>229</v>
      </c>
      <c r="C88" s="93">
        <f>'MÉRLEG (2)'!C88+'MÉRLEG (3)'!C88</f>
        <v>49031060</v>
      </c>
      <c r="D88" s="93">
        <f>'MÉRLEG (2)'!D88+'MÉRLEG (3)'!D88</f>
        <v>97394849</v>
      </c>
      <c r="E88" s="93">
        <f>'MÉRLEG (2)'!E88+'MÉRLEG (3)'!E88</f>
        <v>68322138</v>
      </c>
    </row>
    <row r="89" spans="1:5" ht="14.25">
      <c r="A89" s="38" t="s">
        <v>418</v>
      </c>
      <c r="B89" s="47" t="s">
        <v>230</v>
      </c>
      <c r="C89" s="94">
        <f>'MÉRLEG (2)'!C89+'MÉRLEG (3)'!C89</f>
        <v>249398879</v>
      </c>
      <c r="D89" s="94">
        <f>'MÉRLEG (2)'!D89+'MÉRLEG (3)'!D89</f>
        <v>306008969</v>
      </c>
      <c r="E89" s="94">
        <f>'MÉRLEG (2)'!E89+'MÉRLEG (3)'!E89</f>
        <v>314168614</v>
      </c>
    </row>
    <row r="90" spans="1:5" ht="14.25">
      <c r="A90" s="5" t="s">
        <v>420</v>
      </c>
      <c r="B90" s="6" t="s">
        <v>241</v>
      </c>
      <c r="C90" s="93">
        <f>'MÉRLEG (2)'!C90+'MÉRLEG (3)'!C90</f>
        <v>22656</v>
      </c>
      <c r="D90" s="93">
        <f>'MÉRLEG (2)'!D90+'MÉRLEG (3)'!D90</f>
        <v>30156</v>
      </c>
      <c r="E90" s="93">
        <f>'MÉRLEG (2)'!E90+'MÉRLEG (3)'!E90</f>
        <v>20000</v>
      </c>
    </row>
    <row r="91" spans="1:5" ht="14.25">
      <c r="A91" s="5" t="s">
        <v>388</v>
      </c>
      <c r="B91" s="6" t="s">
        <v>242</v>
      </c>
      <c r="C91" s="93">
        <f>'MÉRLEG (2)'!C91+'MÉRLEG (3)'!C91</f>
        <v>0</v>
      </c>
      <c r="D91" s="93">
        <f>'MÉRLEG (2)'!D91+'MÉRLEG (3)'!D91</f>
        <v>0</v>
      </c>
      <c r="E91" s="93">
        <f>'MÉRLEG (2)'!E91+'MÉRLEG (3)'!E91</f>
        <v>0</v>
      </c>
    </row>
    <row r="92" spans="1:5" ht="14.25">
      <c r="A92" s="5" t="s">
        <v>389</v>
      </c>
      <c r="B92" s="6" t="s">
        <v>243</v>
      </c>
      <c r="C92" s="93">
        <f>'MÉRLEG (2)'!C92+'MÉRLEG (3)'!C92</f>
        <v>0</v>
      </c>
      <c r="D92" s="93">
        <f>'MÉRLEG (2)'!D92+'MÉRLEG (3)'!D92</f>
        <v>0</v>
      </c>
      <c r="E92" s="93">
        <f>'MÉRLEG (2)'!E92+'MÉRLEG (3)'!E92</f>
        <v>0</v>
      </c>
    </row>
    <row r="93" spans="1:5" ht="14.25">
      <c r="A93" s="5" t="s">
        <v>390</v>
      </c>
      <c r="B93" s="6" t="s">
        <v>244</v>
      </c>
      <c r="C93" s="93">
        <f>'MÉRLEG (2)'!C93+'MÉRLEG (3)'!C93</f>
        <v>10214515</v>
      </c>
      <c r="D93" s="93">
        <f>'MÉRLEG (2)'!D93+'MÉRLEG (3)'!D93</f>
        <v>10395713</v>
      </c>
      <c r="E93" s="93">
        <f>'MÉRLEG (2)'!E93+'MÉRLEG (3)'!E93</f>
        <v>10300000</v>
      </c>
    </row>
    <row r="94" spans="1:5" ht="14.25">
      <c r="A94" s="5" t="s">
        <v>421</v>
      </c>
      <c r="B94" s="6" t="s">
        <v>251</v>
      </c>
      <c r="C94" s="93">
        <f>'MÉRLEG (2)'!C94+'MÉRLEG (3)'!C94</f>
        <v>21837700</v>
      </c>
      <c r="D94" s="93">
        <f>'MÉRLEG (2)'!D94+'MÉRLEG (3)'!D94</f>
        <v>19715671</v>
      </c>
      <c r="E94" s="93">
        <f>'MÉRLEG (2)'!E94+'MÉRLEG (3)'!E94</f>
        <v>19300000</v>
      </c>
    </row>
    <row r="95" spans="1:5" ht="14.25">
      <c r="A95" s="5" t="s">
        <v>395</v>
      </c>
      <c r="B95" s="6" t="s">
        <v>252</v>
      </c>
      <c r="C95" s="93">
        <f>'MÉRLEG (2)'!C95+'MÉRLEG (3)'!C95</f>
        <v>898208</v>
      </c>
      <c r="D95" s="93">
        <f>'MÉRLEG (2)'!D95+'MÉRLEG (3)'!D95</f>
        <v>648310</v>
      </c>
      <c r="E95" s="93">
        <f>'MÉRLEG (2)'!E95+'MÉRLEG (3)'!E95</f>
        <v>650000</v>
      </c>
    </row>
    <row r="96" spans="1:5" ht="14.25">
      <c r="A96" s="38" t="s">
        <v>422</v>
      </c>
      <c r="B96" s="47" t="s">
        <v>253</v>
      </c>
      <c r="C96" s="94">
        <f>'MÉRLEG (2)'!C96+'MÉRLEG (3)'!C96</f>
        <v>32973079</v>
      </c>
      <c r="D96" s="94">
        <f>'MÉRLEG (2)'!D96+'MÉRLEG (3)'!D96</f>
        <v>30789850</v>
      </c>
      <c r="E96" s="94">
        <f>'MÉRLEG (2)'!E96+'MÉRLEG (3)'!E96</f>
        <v>30270000</v>
      </c>
    </row>
    <row r="97" spans="1:5" ht="14.25">
      <c r="A97" s="13" t="s">
        <v>254</v>
      </c>
      <c r="B97" s="6" t="s">
        <v>255</v>
      </c>
      <c r="C97" s="93">
        <f>'MÉRLEG (2)'!C97+'MÉRLEG (3)'!C97</f>
        <v>0</v>
      </c>
      <c r="D97" s="93">
        <f>'MÉRLEG (2)'!D97+'MÉRLEG (3)'!D97</f>
        <v>0</v>
      </c>
      <c r="E97" s="93">
        <f>'MÉRLEG (2)'!E97+'MÉRLEG (3)'!E97</f>
        <v>0</v>
      </c>
    </row>
    <row r="98" spans="1:5" ht="14.25">
      <c r="A98" s="13" t="s">
        <v>396</v>
      </c>
      <c r="B98" s="6" t="s">
        <v>256</v>
      </c>
      <c r="C98" s="93">
        <f>'MÉRLEG (2)'!C98+'MÉRLEG (3)'!C98</f>
        <v>5009689</v>
      </c>
      <c r="D98" s="93">
        <f>'MÉRLEG (2)'!D98+'MÉRLEG (3)'!D98</f>
        <v>7538051</v>
      </c>
      <c r="E98" s="93">
        <f>'MÉRLEG (2)'!E98+'MÉRLEG (3)'!E98</f>
        <v>7500000</v>
      </c>
    </row>
    <row r="99" spans="1:5" ht="14.25">
      <c r="A99" s="13" t="s">
        <v>397</v>
      </c>
      <c r="B99" s="6" t="s">
        <v>257</v>
      </c>
      <c r="C99" s="93">
        <f>'MÉRLEG (2)'!C99+'MÉRLEG (3)'!C99</f>
        <v>747569</v>
      </c>
      <c r="D99" s="93">
        <f>'MÉRLEG (2)'!D99+'MÉRLEG (3)'!D99</f>
        <v>602103</v>
      </c>
      <c r="E99" s="93">
        <f>'MÉRLEG (2)'!E99+'MÉRLEG (3)'!E99</f>
        <v>600000</v>
      </c>
    </row>
    <row r="100" spans="1:5" ht="14.25">
      <c r="A100" s="13" t="s">
        <v>398</v>
      </c>
      <c r="B100" s="6" t="s">
        <v>258</v>
      </c>
      <c r="C100" s="93">
        <f>'MÉRLEG (2)'!C100+'MÉRLEG (3)'!C100</f>
        <v>481200</v>
      </c>
      <c r="D100" s="93">
        <f>'MÉRLEG (2)'!D100+'MÉRLEG (3)'!D100</f>
        <v>1161293</v>
      </c>
      <c r="E100" s="93">
        <f>'MÉRLEG (2)'!E100+'MÉRLEG (3)'!E100</f>
        <v>12896278</v>
      </c>
    </row>
    <row r="101" spans="1:5" ht="14.25">
      <c r="A101" s="13" t="s">
        <v>259</v>
      </c>
      <c r="B101" s="6" t="s">
        <v>260</v>
      </c>
      <c r="C101" s="93">
        <f>'MÉRLEG (2)'!C101+'MÉRLEG (3)'!C101</f>
        <v>0</v>
      </c>
      <c r="D101" s="93">
        <f>'MÉRLEG (2)'!D101+'MÉRLEG (3)'!D101</f>
        <v>0</v>
      </c>
      <c r="E101" s="93">
        <f>'MÉRLEG (2)'!E101+'MÉRLEG (3)'!E101</f>
        <v>0</v>
      </c>
    </row>
    <row r="102" spans="1:5" ht="14.25">
      <c r="A102" s="13" t="s">
        <v>261</v>
      </c>
      <c r="B102" s="6" t="s">
        <v>262</v>
      </c>
      <c r="C102" s="93">
        <f>'MÉRLEG (2)'!C102+'MÉRLEG (3)'!C102</f>
        <v>479148</v>
      </c>
      <c r="D102" s="93">
        <f>'MÉRLEG (2)'!D102+'MÉRLEG (3)'!D102</f>
        <v>735238</v>
      </c>
      <c r="E102" s="93">
        <f>'MÉRLEG (2)'!E102+'MÉRLEG (3)'!E102</f>
        <v>250000</v>
      </c>
    </row>
    <row r="103" spans="1:5" ht="14.25">
      <c r="A103" s="13" t="s">
        <v>263</v>
      </c>
      <c r="B103" s="6" t="s">
        <v>264</v>
      </c>
      <c r="C103" s="93">
        <f>'MÉRLEG (2)'!C103+'MÉRLEG (3)'!C103</f>
        <v>0</v>
      </c>
      <c r="D103" s="93">
        <f>'MÉRLEG (2)'!D103+'MÉRLEG (3)'!D103</f>
        <v>0</v>
      </c>
      <c r="E103" s="93">
        <f>'MÉRLEG (2)'!E103+'MÉRLEG (3)'!E103</f>
        <v>0</v>
      </c>
    </row>
    <row r="104" spans="1:5" ht="14.25">
      <c r="A104" s="13" t="s">
        <v>399</v>
      </c>
      <c r="B104" s="6" t="s">
        <v>265</v>
      </c>
      <c r="C104" s="93">
        <f>'MÉRLEG (2)'!C104+'MÉRLEG (3)'!C104</f>
        <v>1441</v>
      </c>
      <c r="D104" s="93">
        <f>'MÉRLEG (2)'!D104+'MÉRLEG (3)'!D104</f>
        <v>54</v>
      </c>
      <c r="E104" s="93">
        <f>'MÉRLEG (2)'!E104+'MÉRLEG (3)'!E104</f>
        <v>1</v>
      </c>
    </row>
    <row r="105" spans="1:5" ht="14.25">
      <c r="A105" s="13" t="s">
        <v>400</v>
      </c>
      <c r="B105" s="6" t="s">
        <v>266</v>
      </c>
      <c r="C105" s="93">
        <f>'MÉRLEG (2)'!C105+'MÉRLEG (3)'!C105</f>
        <v>0</v>
      </c>
      <c r="D105" s="93">
        <f>'MÉRLEG (2)'!D105+'MÉRLEG (3)'!D105</f>
        <v>0</v>
      </c>
      <c r="E105" s="93">
        <f>'MÉRLEG (2)'!E105+'MÉRLEG (3)'!E105</f>
        <v>0</v>
      </c>
    </row>
    <row r="106" spans="1:5" ht="14.25">
      <c r="A106" s="13" t="s">
        <v>401</v>
      </c>
      <c r="B106" s="6" t="s">
        <v>267</v>
      </c>
      <c r="C106" s="93">
        <f>'MÉRLEG (2)'!C106+'MÉRLEG (3)'!C106</f>
        <v>1910751</v>
      </c>
      <c r="D106" s="93">
        <f>'MÉRLEG (2)'!D106+'MÉRLEG (3)'!D106</f>
        <v>2004800</v>
      </c>
      <c r="E106" s="93">
        <f>'MÉRLEG (2)'!E106+'MÉRLEG (3)'!E106</f>
        <v>2001414</v>
      </c>
    </row>
    <row r="107" spans="1:5" ht="14.25">
      <c r="A107" s="46" t="s">
        <v>423</v>
      </c>
      <c r="B107" s="47" t="s">
        <v>268</v>
      </c>
      <c r="C107" s="94">
        <f>'MÉRLEG (2)'!C107+'MÉRLEG (3)'!C107</f>
        <v>8629798</v>
      </c>
      <c r="D107" s="94">
        <f>'MÉRLEG (2)'!D107+'MÉRLEG (3)'!D107</f>
        <v>12041539</v>
      </c>
      <c r="E107" s="94">
        <f>'MÉRLEG (2)'!E107+'MÉRLEG (3)'!E107</f>
        <v>23247693</v>
      </c>
    </row>
    <row r="108" spans="1:5" ht="14.25">
      <c r="A108" s="13" t="s">
        <v>271</v>
      </c>
      <c r="B108" s="6" t="s">
        <v>272</v>
      </c>
      <c r="C108" s="93">
        <f>'MÉRLEG (2)'!C110+'MÉRLEG (3)'!C110</f>
        <v>0</v>
      </c>
      <c r="D108" s="93">
        <f>'MÉRLEG (2)'!D110+'MÉRLEG (3)'!D110</f>
        <v>0</v>
      </c>
      <c r="E108" s="93">
        <f>'MÉRLEG (2)'!E110+'MÉRLEG (3)'!E110</f>
        <v>0</v>
      </c>
    </row>
    <row r="109" spans="1:5" ht="14.25">
      <c r="A109" s="46" t="s">
        <v>533</v>
      </c>
      <c r="B109" s="47" t="s">
        <v>276</v>
      </c>
      <c r="C109" s="94">
        <f>'MÉRLEG (2)'!C111+'MÉRLEG (3)'!C111</f>
        <v>0</v>
      </c>
      <c r="D109" s="94">
        <f>'MÉRLEG (2)'!D111+'MÉRLEG (3)'!D111</f>
        <v>0</v>
      </c>
      <c r="E109" s="94">
        <f>'MÉRLEG (2)'!E111+'MÉRLEG (3)'!E111</f>
        <v>0</v>
      </c>
    </row>
    <row r="110" spans="1:5" ht="14.25">
      <c r="A110" s="13" t="s">
        <v>277</v>
      </c>
      <c r="B110" s="6" t="s">
        <v>278</v>
      </c>
      <c r="C110" s="93">
        <f>'MÉRLEG (2)'!C110+'MÉRLEG (3)'!C110</f>
        <v>0</v>
      </c>
      <c r="D110" s="93">
        <f>'MÉRLEG (2)'!D110+'MÉRLEG (3)'!D110</f>
        <v>0</v>
      </c>
      <c r="E110" s="93">
        <f>'MÉRLEG (2)'!E110+'MÉRLEG (3)'!E110</f>
        <v>0</v>
      </c>
    </row>
    <row r="111" spans="1:5" ht="14.25">
      <c r="A111" s="5" t="s">
        <v>524</v>
      </c>
      <c r="B111" s="6" t="s">
        <v>279</v>
      </c>
      <c r="C111" s="93">
        <f>'MÉRLEG (2)'!C111+'MÉRLEG (3)'!C111</f>
        <v>0</v>
      </c>
      <c r="D111" s="93">
        <f>'MÉRLEG (2)'!D111+'MÉRLEG (3)'!D111</f>
        <v>0</v>
      </c>
      <c r="E111" s="93">
        <f>'MÉRLEG (2)'!E111+'MÉRLEG (3)'!E111</f>
        <v>0</v>
      </c>
    </row>
    <row r="112" spans="1:5" ht="26.25">
      <c r="A112" s="5" t="s">
        <v>525</v>
      </c>
      <c r="B112" s="6" t="s">
        <v>280</v>
      </c>
      <c r="C112" s="93">
        <f>'MÉRLEG (2)'!C112+'MÉRLEG (3)'!C112</f>
        <v>0</v>
      </c>
      <c r="D112" s="93">
        <f>'MÉRLEG (2)'!D112+'MÉRLEG (3)'!D112</f>
        <v>0</v>
      </c>
      <c r="E112" s="93">
        <f>'MÉRLEG (2)'!E112+'MÉRLEG (3)'!E112</f>
        <v>0</v>
      </c>
    </row>
    <row r="113" spans="1:5" ht="14.25">
      <c r="A113" s="5" t="s">
        <v>405</v>
      </c>
      <c r="B113" s="6" t="s">
        <v>523</v>
      </c>
      <c r="C113" s="93"/>
      <c r="D113" s="93"/>
      <c r="E113" s="93"/>
    </row>
    <row r="114" spans="1:5" ht="14.25">
      <c r="A114" s="13" t="s">
        <v>406</v>
      </c>
      <c r="B114" s="6" t="s">
        <v>526</v>
      </c>
      <c r="C114" s="93"/>
      <c r="D114" s="93"/>
      <c r="E114" s="93"/>
    </row>
    <row r="115" spans="1:5" ht="14.25">
      <c r="A115" s="38" t="s">
        <v>425</v>
      </c>
      <c r="B115" s="47" t="s">
        <v>281</v>
      </c>
      <c r="C115" s="94">
        <f>'MÉRLEG (2)'!C115+'MÉRLEG (3)'!C115</f>
        <v>208000</v>
      </c>
      <c r="D115" s="94">
        <f>'MÉRLEG (2)'!D115+'MÉRLEG (3)'!D115</f>
        <v>667985</v>
      </c>
      <c r="E115" s="94">
        <f>'MÉRLEG (2)'!E115+'MÉRLEG (3)'!E115</f>
        <v>50000</v>
      </c>
    </row>
    <row r="116" spans="1:5" ht="15">
      <c r="A116" s="57" t="s">
        <v>467</v>
      </c>
      <c r="B116" s="62"/>
      <c r="C116" s="94">
        <f>'MÉRLEG (2)'!C116+'MÉRLEG (3)'!C116</f>
        <v>291209756</v>
      </c>
      <c r="D116" s="94">
        <f>'MÉRLEG (2)'!D116+'MÉRLEG (3)'!D116</f>
        <v>349508343</v>
      </c>
      <c r="E116" s="94">
        <f>'MÉRLEG (2)'!E116+'MÉRLEG (3)'!E116</f>
        <v>367736307</v>
      </c>
    </row>
    <row r="117" spans="1:5" ht="14.25">
      <c r="A117" s="5" t="s">
        <v>231</v>
      </c>
      <c r="B117" s="6" t="s">
        <v>232</v>
      </c>
      <c r="C117" s="93">
        <f>'MÉRLEG (2)'!C117+'MÉRLEG (3)'!C117</f>
        <v>21600000</v>
      </c>
      <c r="D117" s="93">
        <f>'MÉRLEG (2)'!D117+'MÉRLEG (3)'!D117</f>
        <v>21600000</v>
      </c>
      <c r="E117" s="93">
        <f>'MÉRLEG (2)'!E117+'MÉRLEG (3)'!E117</f>
        <v>30924140</v>
      </c>
    </row>
    <row r="118" spans="1:5" ht="14.25">
      <c r="A118" s="5" t="s">
        <v>233</v>
      </c>
      <c r="B118" s="6" t="s">
        <v>234</v>
      </c>
      <c r="C118" s="93">
        <f>'MÉRLEG (2)'!C118+'MÉRLEG (3)'!C118</f>
        <v>0</v>
      </c>
      <c r="D118" s="93">
        <f>'MÉRLEG (2)'!D118+'MÉRLEG (3)'!D118</f>
        <v>0</v>
      </c>
      <c r="E118" s="93">
        <f>'MÉRLEG (2)'!E118+'MÉRLEG (3)'!E118</f>
        <v>0</v>
      </c>
    </row>
    <row r="119" spans="1:5" ht="14.25">
      <c r="A119" s="5" t="s">
        <v>383</v>
      </c>
      <c r="B119" s="6" t="s">
        <v>235</v>
      </c>
      <c r="C119" s="93">
        <f>'MÉRLEG (2)'!C119+'MÉRLEG (3)'!C119</f>
        <v>0</v>
      </c>
      <c r="D119" s="93">
        <f>'MÉRLEG (2)'!D119+'MÉRLEG (3)'!D119</f>
        <v>0</v>
      </c>
      <c r="E119" s="93">
        <f>'MÉRLEG (2)'!E119+'MÉRLEG (3)'!E119</f>
        <v>0</v>
      </c>
    </row>
    <row r="120" spans="1:5" ht="14.25">
      <c r="A120" s="5" t="s">
        <v>384</v>
      </c>
      <c r="B120" s="6" t="s">
        <v>236</v>
      </c>
      <c r="C120" s="93">
        <f>'MÉRLEG (2)'!C120+'MÉRLEG (3)'!C120</f>
        <v>0</v>
      </c>
      <c r="D120" s="93">
        <f>'MÉRLEG (2)'!D120+'MÉRLEG (3)'!D120</f>
        <v>0</v>
      </c>
      <c r="E120" s="93">
        <f>'MÉRLEG (2)'!E120+'MÉRLEG (3)'!E120</f>
        <v>0</v>
      </c>
    </row>
    <row r="121" spans="1:5" ht="14.25">
      <c r="A121" s="5" t="s">
        <v>385</v>
      </c>
      <c r="B121" s="6" t="s">
        <v>237</v>
      </c>
      <c r="C121" s="93">
        <f>'MÉRLEG (2)'!C121+'MÉRLEG (3)'!C121</f>
        <v>21126000</v>
      </c>
      <c r="D121" s="93">
        <f>'MÉRLEG (2)'!D121+'MÉRLEG (3)'!D121</f>
        <v>21126000</v>
      </c>
      <c r="E121" s="93">
        <f>'MÉRLEG (2)'!E121+'MÉRLEG (3)'!E121</f>
        <v>36266751</v>
      </c>
    </row>
    <row r="122" spans="1:5" ht="14.25">
      <c r="A122" s="38" t="s">
        <v>419</v>
      </c>
      <c r="B122" s="47" t="s">
        <v>238</v>
      </c>
      <c r="C122" s="93">
        <f>'MÉRLEG (2)'!C122+'MÉRLEG (3)'!C122</f>
        <v>42726000</v>
      </c>
      <c r="D122" s="93">
        <f>'MÉRLEG (2)'!D122+'MÉRLEG (3)'!D122</f>
        <v>42726000</v>
      </c>
      <c r="E122" s="93">
        <f>'MÉRLEG (2)'!E122+'MÉRLEG (3)'!E122</f>
        <v>67190891</v>
      </c>
    </row>
    <row r="123" spans="1:5" ht="14.25">
      <c r="A123" s="13" t="s">
        <v>402</v>
      </c>
      <c r="B123" s="6" t="s">
        <v>269</v>
      </c>
      <c r="C123" s="93">
        <f>'MÉRLEG (2)'!C123+'MÉRLEG (3)'!C123</f>
        <v>0</v>
      </c>
      <c r="D123" s="93">
        <f>'MÉRLEG (2)'!D123+'MÉRLEG (3)'!D123</f>
        <v>0</v>
      </c>
      <c r="E123" s="93">
        <f>'MÉRLEG (2)'!E123+'MÉRLEG (3)'!E123</f>
        <v>0</v>
      </c>
    </row>
    <row r="124" spans="1:5" ht="14.25">
      <c r="A124" s="13" t="s">
        <v>403</v>
      </c>
      <c r="B124" s="6" t="s">
        <v>270</v>
      </c>
      <c r="C124" s="93">
        <f>'MÉRLEG (2)'!C124+'MÉRLEG (3)'!C124</f>
        <v>0</v>
      </c>
      <c r="D124" s="93">
        <f>'MÉRLEG (2)'!D124+'MÉRLEG (3)'!D124</f>
        <v>0</v>
      </c>
      <c r="E124" s="93">
        <f>'MÉRLEG (2)'!E124+'MÉRLEG (3)'!E124</f>
        <v>0</v>
      </c>
    </row>
    <row r="125" spans="1:5" ht="14.25">
      <c r="A125" s="13" t="s">
        <v>271</v>
      </c>
      <c r="B125" s="6" t="s">
        <v>272</v>
      </c>
      <c r="C125" s="93">
        <f>'MÉRLEG (2)'!C125+'MÉRLEG (3)'!C125</f>
        <v>0</v>
      </c>
      <c r="D125" s="93">
        <f>'MÉRLEG (2)'!D125+'MÉRLEG (3)'!D125</f>
        <v>0</v>
      </c>
      <c r="E125" s="93">
        <f>'MÉRLEG (2)'!E125+'MÉRLEG (3)'!E125</f>
        <v>0</v>
      </c>
    </row>
    <row r="126" spans="1:5" ht="14.25">
      <c r="A126" s="13" t="s">
        <v>404</v>
      </c>
      <c r="B126" s="6" t="s">
        <v>273</v>
      </c>
      <c r="C126" s="93">
        <f>'MÉRLEG (2)'!C126+'MÉRLEG (3)'!C126</f>
        <v>35571500</v>
      </c>
      <c r="D126" s="93">
        <f>'MÉRLEG (2)'!D126+'MÉRLEG (3)'!D126</f>
        <v>0</v>
      </c>
      <c r="E126" s="93">
        <f>'MÉRLEG (2)'!E126+'MÉRLEG (3)'!E126</f>
        <v>0</v>
      </c>
    </row>
    <row r="127" spans="1:5" ht="14.25">
      <c r="A127" s="13" t="s">
        <v>274</v>
      </c>
      <c r="B127" s="6" t="s">
        <v>275</v>
      </c>
      <c r="C127" s="93">
        <f>'MÉRLEG (2)'!C127+'MÉRLEG (3)'!C127</f>
        <v>0</v>
      </c>
      <c r="D127" s="93">
        <f>'MÉRLEG (2)'!D127+'MÉRLEG (3)'!D127</f>
        <v>0</v>
      </c>
      <c r="E127" s="93">
        <f>'MÉRLEG (2)'!E127+'MÉRLEG (3)'!E127</f>
        <v>0</v>
      </c>
    </row>
    <row r="128" spans="1:5" ht="14.25">
      <c r="A128" s="38" t="s">
        <v>424</v>
      </c>
      <c r="B128" s="47" t="s">
        <v>276</v>
      </c>
      <c r="C128" s="93">
        <f>'MÉRLEG (2)'!C128+'MÉRLEG (3)'!C128</f>
        <v>35571500</v>
      </c>
      <c r="D128" s="93">
        <f>'MÉRLEG (2)'!D128+'MÉRLEG (3)'!D128</f>
        <v>0</v>
      </c>
      <c r="E128" s="93">
        <f>'MÉRLEG (2)'!E128+'MÉRLEG (3)'!E128</f>
        <v>0</v>
      </c>
    </row>
    <row r="129" spans="1:5" ht="14.25">
      <c r="A129" s="13" t="s">
        <v>282</v>
      </c>
      <c r="B129" s="6" t="s">
        <v>283</v>
      </c>
      <c r="C129" s="93">
        <f>'MÉRLEG (2)'!C129+'MÉRLEG (3)'!C129</f>
        <v>0</v>
      </c>
      <c r="D129" s="93">
        <f>'MÉRLEG (2)'!D129+'MÉRLEG (3)'!D129</f>
        <v>0</v>
      </c>
      <c r="E129" s="93">
        <f>'MÉRLEG (2)'!E129+'MÉRLEG (3)'!E129</f>
        <v>0</v>
      </c>
    </row>
    <row r="130" spans="1:5" ht="14.25">
      <c r="A130" s="5" t="s">
        <v>407</v>
      </c>
      <c r="B130" s="6" t="s">
        <v>284</v>
      </c>
      <c r="C130" s="93">
        <f>'MÉRLEG (2)'!C130+'MÉRLEG (3)'!C130</f>
        <v>0</v>
      </c>
      <c r="D130" s="93">
        <f>'MÉRLEG (2)'!D130+'MÉRLEG (3)'!D130</f>
        <v>0</v>
      </c>
      <c r="E130" s="93">
        <f>'MÉRLEG (2)'!E130+'MÉRLEG (3)'!E130</f>
        <v>0</v>
      </c>
    </row>
    <row r="131" spans="1:5" ht="14.25">
      <c r="A131" s="13" t="s">
        <v>408</v>
      </c>
      <c r="B131" s="6" t="s">
        <v>285</v>
      </c>
      <c r="C131" s="93">
        <f>'MÉRLEG (2)'!C131+'MÉRLEG (3)'!C131</f>
        <v>0</v>
      </c>
      <c r="D131" s="93">
        <f>'MÉRLEG (2)'!D131+'MÉRLEG (3)'!D131</f>
        <v>0</v>
      </c>
      <c r="E131" s="93">
        <f>'MÉRLEG (2)'!E131+'MÉRLEG (3)'!E131</f>
        <v>0</v>
      </c>
    </row>
    <row r="132" spans="1:5" ht="14.25">
      <c r="A132" s="38" t="s">
        <v>427</v>
      </c>
      <c r="B132" s="47" t="s">
        <v>286</v>
      </c>
      <c r="C132" s="93">
        <f>'MÉRLEG (2)'!C132+'MÉRLEG (3)'!C132</f>
        <v>0</v>
      </c>
      <c r="D132" s="93">
        <f>'MÉRLEG (2)'!D132+'MÉRLEG (3)'!D132</f>
        <v>0</v>
      </c>
      <c r="E132" s="93">
        <f>'MÉRLEG (2)'!E132+'MÉRLEG (3)'!E132</f>
        <v>0</v>
      </c>
    </row>
    <row r="133" spans="1:5" ht="15">
      <c r="A133" s="57" t="s">
        <v>466</v>
      </c>
      <c r="B133" s="62"/>
      <c r="C133" s="94">
        <f>'MÉRLEG (2)'!C133+'MÉRLEG (3)'!C133</f>
        <v>78297500</v>
      </c>
      <c r="D133" s="94">
        <f>'MÉRLEG (2)'!D133+'MÉRLEG (3)'!D133</f>
        <v>42726000</v>
      </c>
      <c r="E133" s="94">
        <f>'MÉRLEG (2)'!E133+'MÉRLEG (3)'!E133</f>
        <v>67190891</v>
      </c>
    </row>
    <row r="134" spans="1:5" ht="15">
      <c r="A134" s="44" t="s">
        <v>426</v>
      </c>
      <c r="B134" s="34" t="s">
        <v>287</v>
      </c>
      <c r="C134" s="94">
        <f>'MÉRLEG (2)'!C134+'MÉRLEG (3)'!C134</f>
        <v>369507256</v>
      </c>
      <c r="D134" s="94">
        <f>'MÉRLEG (2)'!D134+'MÉRLEG (3)'!D134</f>
        <v>392234343</v>
      </c>
      <c r="E134" s="94">
        <f>'MÉRLEG (2)'!E134+'MÉRLEG (3)'!E134</f>
        <v>434927198</v>
      </c>
    </row>
    <row r="135" spans="1:5" ht="15">
      <c r="A135" s="61" t="s">
        <v>476</v>
      </c>
      <c r="B135" s="60"/>
      <c r="C135" s="93">
        <f>'MÉRLEG (2)'!C135+'MÉRLEG (3)'!C135</f>
        <v>0</v>
      </c>
      <c r="D135" s="93">
        <f>'MÉRLEG (2)'!D135+'MÉRLEG (3)'!D135</f>
        <v>0</v>
      </c>
      <c r="E135" s="93">
        <f>'MÉRLEG (2)'!E135+'MÉRLEG (3)'!E135</f>
        <v>0</v>
      </c>
    </row>
    <row r="136" spans="1:5" ht="15">
      <c r="A136" s="61" t="s">
        <v>477</v>
      </c>
      <c r="B136" s="60"/>
      <c r="C136" s="93">
        <f>'MÉRLEG (2)'!C136+'MÉRLEG (3)'!C136</f>
        <v>0</v>
      </c>
      <c r="D136" s="93">
        <f>'MÉRLEG (2)'!D136+'MÉRLEG (3)'!D136</f>
        <v>0</v>
      </c>
      <c r="E136" s="93">
        <f>'MÉRLEG (2)'!E136+'MÉRLEG (3)'!E136</f>
        <v>0</v>
      </c>
    </row>
    <row r="137" spans="1:5" ht="14.25">
      <c r="A137" s="15" t="s">
        <v>428</v>
      </c>
      <c r="B137" s="7" t="s">
        <v>292</v>
      </c>
      <c r="C137" s="93">
        <f>'MÉRLEG (2)'!C137+'MÉRLEG (3)'!C137</f>
        <v>0</v>
      </c>
      <c r="D137" s="93">
        <f>'MÉRLEG (2)'!D137+'MÉRLEG (3)'!D137</f>
        <v>0</v>
      </c>
      <c r="E137" s="93">
        <f>'MÉRLEG (2)'!E137+'MÉRLEG (3)'!E137</f>
        <v>0</v>
      </c>
    </row>
    <row r="138" spans="1:5" ht="14.25">
      <c r="A138" s="14" t="s">
        <v>429</v>
      </c>
      <c r="B138" s="7" t="s">
        <v>299</v>
      </c>
      <c r="C138" s="93">
        <f>'MÉRLEG (2)'!C138+'MÉRLEG (3)'!C138</f>
        <v>0</v>
      </c>
      <c r="D138" s="93">
        <f>'MÉRLEG (2)'!D138+'MÉRLEG (3)'!D138</f>
        <v>0</v>
      </c>
      <c r="E138" s="93">
        <f>'MÉRLEG (2)'!E138+'MÉRLEG (3)'!E138</f>
        <v>0</v>
      </c>
    </row>
    <row r="139" spans="1:5" ht="14.25">
      <c r="A139" s="5" t="s">
        <v>474</v>
      </c>
      <c r="B139" s="5" t="s">
        <v>300</v>
      </c>
      <c r="C139" s="93">
        <f>'MÉRLEG (2)'!C139+'MÉRLEG (3)'!C139</f>
        <v>46137485</v>
      </c>
      <c r="D139" s="93">
        <f>'MÉRLEG (2)'!D139+'MÉRLEG (3)'!D139</f>
        <v>11938555</v>
      </c>
      <c r="E139" s="93">
        <f>'MÉRLEG (2)'!E139+'MÉRLEG (3)'!E139</f>
        <v>67985524</v>
      </c>
    </row>
    <row r="140" spans="1:5" ht="14.25">
      <c r="A140" s="5" t="s">
        <v>475</v>
      </c>
      <c r="B140" s="5" t="s">
        <v>300</v>
      </c>
      <c r="C140" s="93">
        <f>'MÉRLEG (2)'!C140+'MÉRLEG (3)'!C140</f>
        <v>0</v>
      </c>
      <c r="D140" s="93">
        <f>'MÉRLEG (2)'!D140+'MÉRLEG (3)'!D140</f>
        <v>0</v>
      </c>
      <c r="E140" s="93">
        <f>'MÉRLEG (2)'!E140+'MÉRLEG (3)'!E140</f>
        <v>0</v>
      </c>
    </row>
    <row r="141" spans="1:5" ht="14.25">
      <c r="A141" s="5" t="s">
        <v>472</v>
      </c>
      <c r="B141" s="5" t="s">
        <v>301</v>
      </c>
      <c r="C141" s="93">
        <f>'MÉRLEG (2)'!C141+'MÉRLEG (3)'!C141</f>
        <v>0</v>
      </c>
      <c r="D141" s="93">
        <f>'MÉRLEG (2)'!D141+'MÉRLEG (3)'!D141</f>
        <v>0</v>
      </c>
      <c r="E141" s="93">
        <f>'MÉRLEG (2)'!E141+'MÉRLEG (3)'!E141</f>
        <v>0</v>
      </c>
    </row>
    <row r="142" spans="1:5" ht="14.25">
      <c r="A142" s="5" t="s">
        <v>473</v>
      </c>
      <c r="B142" s="5" t="s">
        <v>301</v>
      </c>
      <c r="C142" s="93">
        <f>'MÉRLEG (2)'!C142+'MÉRLEG (3)'!C142</f>
        <v>0</v>
      </c>
      <c r="D142" s="93">
        <f>'MÉRLEG (2)'!D142+'MÉRLEG (3)'!D142</f>
        <v>0</v>
      </c>
      <c r="E142" s="93">
        <f>'MÉRLEG (2)'!E142+'MÉRLEG (3)'!E142</f>
        <v>0</v>
      </c>
    </row>
    <row r="143" spans="1:5" ht="14.25">
      <c r="A143" s="7" t="s">
        <v>430</v>
      </c>
      <c r="B143" s="7" t="s">
        <v>302</v>
      </c>
      <c r="C143" s="93">
        <f>'MÉRLEG (2)'!C143+'MÉRLEG (3)'!C143</f>
        <v>0</v>
      </c>
      <c r="D143" s="93">
        <f>'MÉRLEG (2)'!D143+'MÉRLEG (3)'!D143</f>
        <v>0</v>
      </c>
      <c r="E143" s="93">
        <f>'MÉRLEG (2)'!E143+'MÉRLEG (3)'!E143</f>
        <v>0</v>
      </c>
    </row>
    <row r="144" spans="1:5" ht="14.25">
      <c r="A144" s="36" t="s">
        <v>303</v>
      </c>
      <c r="B144" s="5" t="s">
        <v>304</v>
      </c>
      <c r="C144" s="93">
        <f>'MÉRLEG (2)'!C144+'MÉRLEG (3)'!C144</f>
        <v>7067398</v>
      </c>
      <c r="D144" s="93">
        <f>'MÉRLEG (2)'!D144+'MÉRLEG (3)'!D144</f>
        <v>8149302</v>
      </c>
      <c r="E144" s="93">
        <f>'MÉRLEG (2)'!E144+'MÉRLEG (3)'!E144</f>
        <v>1682899</v>
      </c>
    </row>
    <row r="145" spans="1:5" ht="14.25">
      <c r="A145" s="36" t="s">
        <v>305</v>
      </c>
      <c r="B145" s="5" t="s">
        <v>306</v>
      </c>
      <c r="C145" s="93">
        <f>'MÉRLEG (2)'!C145+'MÉRLEG (3)'!C145</f>
        <v>0</v>
      </c>
      <c r="D145" s="93">
        <f>'MÉRLEG (2)'!D145+'MÉRLEG (3)'!D145</f>
        <v>0</v>
      </c>
      <c r="E145" s="93">
        <f>'MÉRLEG (2)'!E145+'MÉRLEG (3)'!E145</f>
        <v>0</v>
      </c>
    </row>
    <row r="146" spans="1:5" ht="14.25">
      <c r="A146" s="36" t="s">
        <v>307</v>
      </c>
      <c r="B146" s="5" t="s">
        <v>308</v>
      </c>
      <c r="C146" s="93">
        <f>'MÉRLEG (2)'!C146+'MÉRLEG (3)'!C146</f>
        <v>71789696</v>
      </c>
      <c r="D146" s="93">
        <f>'MÉRLEG (2)'!D146+'MÉRLEG (3)'!D146</f>
        <v>78859268</v>
      </c>
      <c r="E146" s="93"/>
    </row>
    <row r="147" spans="1:5" ht="14.25">
      <c r="A147" s="36" t="s">
        <v>309</v>
      </c>
      <c r="B147" s="5" t="s">
        <v>310</v>
      </c>
      <c r="C147" s="93">
        <f>'MÉRLEG (2)'!C147+'MÉRLEG (3)'!C147</f>
        <v>0</v>
      </c>
      <c r="D147" s="93">
        <f>'MÉRLEG (2)'!D147+'MÉRLEG (3)'!D147</f>
        <v>0</v>
      </c>
      <c r="E147" s="93">
        <f>'MÉRLEG (2)'!E147+'MÉRLEG (3)'!E147</f>
        <v>20000000</v>
      </c>
    </row>
    <row r="148" spans="1:5" ht="14.25">
      <c r="A148" s="13" t="s">
        <v>413</v>
      </c>
      <c r="B148" s="5" t="s">
        <v>311</v>
      </c>
      <c r="C148" s="93">
        <f>'MÉRLEG (2)'!C148+'MÉRLEG (3)'!C148</f>
        <v>0</v>
      </c>
      <c r="D148" s="93">
        <f>'MÉRLEG (2)'!D148+'MÉRLEG (3)'!D148</f>
        <v>0</v>
      </c>
      <c r="E148" s="93">
        <f>'MÉRLEG (2)'!E148+'MÉRLEG (3)'!E148</f>
        <v>0</v>
      </c>
    </row>
    <row r="149" spans="1:5" ht="14.25">
      <c r="A149" s="15" t="s">
        <v>431</v>
      </c>
      <c r="B149" s="7" t="s">
        <v>312</v>
      </c>
      <c r="C149" s="93">
        <f>'MÉRLEG (2)'!C149+'MÉRLEG (3)'!C149</f>
        <v>0</v>
      </c>
      <c r="D149" s="93">
        <f>'MÉRLEG (2)'!D149+'MÉRLEG (3)'!D149</f>
        <v>0</v>
      </c>
      <c r="E149" s="93">
        <f>'MÉRLEG (2)'!E149+'MÉRLEG (3)'!E149</f>
        <v>0</v>
      </c>
    </row>
    <row r="150" spans="1:5" ht="14.25">
      <c r="A150" s="13" t="s">
        <v>313</v>
      </c>
      <c r="B150" s="5" t="s">
        <v>314</v>
      </c>
      <c r="C150" s="93">
        <f>'MÉRLEG (2)'!C150+'MÉRLEG (3)'!C150</f>
        <v>0</v>
      </c>
      <c r="D150" s="93">
        <f>'MÉRLEG (2)'!D150+'MÉRLEG (3)'!D150</f>
        <v>0</v>
      </c>
      <c r="E150" s="93">
        <f>'MÉRLEG (2)'!E150+'MÉRLEG (3)'!E150</f>
        <v>0</v>
      </c>
    </row>
    <row r="151" spans="1:5" ht="14.25">
      <c r="A151" s="13" t="s">
        <v>315</v>
      </c>
      <c r="B151" s="5" t="s">
        <v>316</v>
      </c>
      <c r="C151" s="93">
        <f>'MÉRLEG (2)'!C151+'MÉRLEG (3)'!C151</f>
        <v>0</v>
      </c>
      <c r="D151" s="93">
        <f>'MÉRLEG (2)'!D151+'MÉRLEG (3)'!D151</f>
        <v>0</v>
      </c>
      <c r="E151" s="93">
        <f>'MÉRLEG (2)'!E151+'MÉRLEG (3)'!E151</f>
        <v>0</v>
      </c>
    </row>
    <row r="152" spans="1:5" ht="14.25">
      <c r="A152" s="36" t="s">
        <v>317</v>
      </c>
      <c r="B152" s="5" t="s">
        <v>318</v>
      </c>
      <c r="C152" s="93">
        <f>'MÉRLEG (2)'!C152+'MÉRLEG (3)'!C152</f>
        <v>0</v>
      </c>
      <c r="D152" s="93">
        <f>'MÉRLEG (2)'!D152+'MÉRLEG (3)'!D152</f>
        <v>0</v>
      </c>
      <c r="E152" s="93">
        <f>'MÉRLEG (2)'!E152+'MÉRLEG (3)'!E152</f>
        <v>0</v>
      </c>
    </row>
    <row r="153" spans="1:5" ht="14.25">
      <c r="A153" s="36" t="s">
        <v>414</v>
      </c>
      <c r="B153" s="5" t="s">
        <v>319</v>
      </c>
      <c r="C153" s="93">
        <f>'MÉRLEG (2)'!C153+'MÉRLEG (3)'!C153</f>
        <v>0</v>
      </c>
      <c r="D153" s="93">
        <f>'MÉRLEG (2)'!D153+'MÉRLEG (3)'!D153</f>
        <v>0</v>
      </c>
      <c r="E153" s="93">
        <f>'MÉRLEG (2)'!E153+'MÉRLEG (3)'!E153</f>
        <v>0</v>
      </c>
    </row>
    <row r="154" spans="1:5" ht="14.25">
      <c r="A154" s="14" t="s">
        <v>432</v>
      </c>
      <c r="B154" s="7" t="s">
        <v>320</v>
      </c>
      <c r="C154" s="93">
        <f>'MÉRLEG (2)'!C154+'MÉRLEG (3)'!C154</f>
        <v>0</v>
      </c>
      <c r="D154" s="93">
        <f>'MÉRLEG (2)'!D154+'MÉRLEG (3)'!D154</f>
        <v>0</v>
      </c>
      <c r="E154" s="93">
        <f>'MÉRLEG (2)'!E154+'MÉRLEG (3)'!E154</f>
        <v>0</v>
      </c>
    </row>
    <row r="155" spans="1:5" ht="14.25">
      <c r="A155" s="15" t="s">
        <v>321</v>
      </c>
      <c r="B155" s="7" t="s">
        <v>322</v>
      </c>
      <c r="C155" s="93">
        <f>'MÉRLEG (2)'!C155+'MÉRLEG (3)'!C155</f>
        <v>0</v>
      </c>
      <c r="D155" s="93">
        <f>'MÉRLEG (2)'!D155+'MÉRLEG (3)'!D155</f>
        <v>0</v>
      </c>
      <c r="E155" s="93">
        <f>'MÉRLEG (2)'!E155+'MÉRLEG (3)'!E155</f>
        <v>0</v>
      </c>
    </row>
    <row r="156" spans="1:5" ht="15">
      <c r="A156" s="39" t="s">
        <v>433</v>
      </c>
      <c r="B156" s="40" t="s">
        <v>323</v>
      </c>
      <c r="C156" s="94">
        <f>'MÉRLEG (2)'!C156+'MÉRLEG (3)'!C156</f>
        <v>124994579</v>
      </c>
      <c r="D156" s="94">
        <f>'MÉRLEG (2)'!D156+'MÉRLEG (3)'!D156</f>
        <v>98947125</v>
      </c>
      <c r="E156" s="94">
        <f>'MÉRLEG (2)'!E156+'MÉRLEG (3)'!E139</f>
        <v>89668423</v>
      </c>
    </row>
    <row r="157" spans="1:5" ht="15">
      <c r="A157" s="42" t="s">
        <v>416</v>
      </c>
      <c r="B157" s="43"/>
      <c r="C157" s="94">
        <f>'MÉRLEG (2)'!C157+'MÉRLEG (3)'!C157</f>
        <v>494501835</v>
      </c>
      <c r="D157" s="94">
        <f>'MÉRLEG (2)'!D157+'MÉRLEG (3)'!D157</f>
        <v>491181468</v>
      </c>
      <c r="E157" s="94">
        <f>'MÉRLEG (2)'!E157+'MÉRLEG (3)'!E134+'MÉRLEG (3)'!E139</f>
        <v>524595621</v>
      </c>
    </row>
  </sheetData>
  <sheetProtection/>
  <mergeCells count="3">
    <mergeCell ref="A1:E1"/>
    <mergeCell ref="A2:E2"/>
    <mergeCell ref="C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5" width="15.7109375" style="0" customWidth="1"/>
  </cols>
  <sheetData>
    <row r="1" spans="1:5" ht="26.25" customHeight="1">
      <c r="A1" s="133" t="s">
        <v>520</v>
      </c>
      <c r="B1" s="134"/>
      <c r="C1" s="134"/>
      <c r="D1" s="134"/>
      <c r="E1" s="134"/>
    </row>
    <row r="2" spans="1:5" ht="30.75" customHeight="1">
      <c r="A2" s="136" t="s">
        <v>506</v>
      </c>
      <c r="B2" s="137"/>
      <c r="C2" s="137"/>
      <c r="D2" s="137"/>
      <c r="E2" s="137"/>
    </row>
    <row r="4" spans="1:5" ht="14.25">
      <c r="A4" s="4" t="s">
        <v>16</v>
      </c>
      <c r="B4" s="139" t="s">
        <v>561</v>
      </c>
      <c r="C4" s="139"/>
      <c r="D4" s="139"/>
      <c r="E4" s="139"/>
    </row>
    <row r="5" spans="1:5" ht="63" customHeight="1">
      <c r="A5" s="2" t="s">
        <v>32</v>
      </c>
      <c r="B5" s="3" t="s">
        <v>33</v>
      </c>
      <c r="C5" s="107" t="s">
        <v>531</v>
      </c>
      <c r="D5" s="107" t="s">
        <v>532</v>
      </c>
      <c r="E5" s="108" t="s">
        <v>539</v>
      </c>
    </row>
    <row r="6" spans="1:5" ht="14.25">
      <c r="A6" s="30" t="s">
        <v>324</v>
      </c>
      <c r="B6" s="29" t="s">
        <v>59</v>
      </c>
      <c r="C6" s="103">
        <v>34020713</v>
      </c>
      <c r="D6" s="103">
        <v>36582031</v>
      </c>
      <c r="E6" s="103">
        <v>40721845</v>
      </c>
    </row>
    <row r="7" spans="1:5" ht="14.25">
      <c r="A7" s="5" t="s">
        <v>325</v>
      </c>
      <c r="B7" s="29" t="s">
        <v>66</v>
      </c>
      <c r="C7" s="103">
        <v>9248055</v>
      </c>
      <c r="D7" s="103">
        <v>10256158</v>
      </c>
      <c r="E7" s="103">
        <v>9076955</v>
      </c>
    </row>
    <row r="8" spans="1:5" ht="14.25">
      <c r="A8" s="48" t="s">
        <v>376</v>
      </c>
      <c r="B8" s="49" t="s">
        <v>67</v>
      </c>
      <c r="C8" s="94">
        <f>SUM(C6:C7)</f>
        <v>43268768</v>
      </c>
      <c r="D8" s="94">
        <f>SUM(D6:D7)</f>
        <v>46838189</v>
      </c>
      <c r="E8" s="94">
        <f>SUM(E6:E7)</f>
        <v>49798800</v>
      </c>
    </row>
    <row r="9" spans="1:5" ht="14.25">
      <c r="A9" s="38" t="s">
        <v>347</v>
      </c>
      <c r="B9" s="49" t="s">
        <v>68</v>
      </c>
      <c r="C9" s="94">
        <v>7523878</v>
      </c>
      <c r="D9" s="94">
        <v>7839754</v>
      </c>
      <c r="E9" s="94">
        <v>7378624</v>
      </c>
    </row>
    <row r="10" spans="1:5" ht="14.25">
      <c r="A10" s="5" t="s">
        <v>326</v>
      </c>
      <c r="B10" s="29" t="s">
        <v>75</v>
      </c>
      <c r="C10" s="103">
        <v>10253091</v>
      </c>
      <c r="D10" s="103">
        <v>14309348</v>
      </c>
      <c r="E10" s="103">
        <v>14735331</v>
      </c>
    </row>
    <row r="11" spans="1:5" ht="14.25">
      <c r="A11" s="5" t="s">
        <v>377</v>
      </c>
      <c r="B11" s="29" t="s">
        <v>80</v>
      </c>
      <c r="C11" s="103">
        <v>1866715</v>
      </c>
      <c r="D11" s="103">
        <v>657880</v>
      </c>
      <c r="E11" s="103">
        <v>710000</v>
      </c>
    </row>
    <row r="12" spans="1:5" ht="14.25">
      <c r="A12" s="5" t="s">
        <v>327</v>
      </c>
      <c r="B12" s="29" t="s">
        <v>92</v>
      </c>
      <c r="C12" s="103">
        <v>37821925</v>
      </c>
      <c r="D12" s="103">
        <v>28875122</v>
      </c>
      <c r="E12" s="103">
        <v>53349940</v>
      </c>
    </row>
    <row r="13" spans="1:5" ht="14.25">
      <c r="A13" s="5" t="s">
        <v>328</v>
      </c>
      <c r="B13" s="29" t="s">
        <v>97</v>
      </c>
      <c r="C13" s="103">
        <v>1532906</v>
      </c>
      <c r="D13" s="103">
        <v>1660842</v>
      </c>
      <c r="E13" s="103">
        <v>1914298</v>
      </c>
    </row>
    <row r="14" spans="1:5" ht="14.25">
      <c r="A14" s="5" t="s">
        <v>329</v>
      </c>
      <c r="B14" s="29" t="s">
        <v>106</v>
      </c>
      <c r="C14" s="103">
        <v>10234082</v>
      </c>
      <c r="D14" s="103">
        <v>9482918</v>
      </c>
      <c r="E14" s="103">
        <v>15610418</v>
      </c>
    </row>
    <row r="15" spans="1:5" ht="14.25">
      <c r="A15" s="38" t="s">
        <v>330</v>
      </c>
      <c r="B15" s="49" t="s">
        <v>107</v>
      </c>
      <c r="C15" s="94">
        <f>SUM(C10:C14)</f>
        <v>61708719</v>
      </c>
      <c r="D15" s="94">
        <f>SUM(D10:D14)</f>
        <v>54986110</v>
      </c>
      <c r="E15" s="94">
        <f>SUM(E10:E14)</f>
        <v>86319987</v>
      </c>
    </row>
    <row r="16" spans="1:5" ht="14.25">
      <c r="A16" s="13" t="s">
        <v>108</v>
      </c>
      <c r="B16" s="29" t="s">
        <v>109</v>
      </c>
      <c r="C16" s="103"/>
      <c r="D16" s="103"/>
      <c r="E16" s="103"/>
    </row>
    <row r="17" spans="1:5" ht="14.25">
      <c r="A17" s="13" t="s">
        <v>331</v>
      </c>
      <c r="B17" s="29" t="s">
        <v>110</v>
      </c>
      <c r="C17" s="103">
        <v>727500</v>
      </c>
      <c r="D17" s="103">
        <v>606000</v>
      </c>
      <c r="E17" s="103">
        <v>307000</v>
      </c>
    </row>
    <row r="18" spans="1:5" ht="14.25">
      <c r="A18" s="16" t="s">
        <v>353</v>
      </c>
      <c r="B18" s="29" t="s">
        <v>111</v>
      </c>
      <c r="C18" s="103"/>
      <c r="D18" s="103"/>
      <c r="E18" s="103"/>
    </row>
    <row r="19" spans="1:5" ht="14.25">
      <c r="A19" s="16" t="s">
        <v>354</v>
      </c>
      <c r="B19" s="29" t="s">
        <v>112</v>
      </c>
      <c r="C19" s="103"/>
      <c r="D19" s="103"/>
      <c r="E19" s="103"/>
    </row>
    <row r="20" spans="1:5" ht="14.25">
      <c r="A20" s="16" t="s">
        <v>355</v>
      </c>
      <c r="B20" s="29" t="s">
        <v>113</v>
      </c>
      <c r="C20" s="103"/>
      <c r="D20" s="103"/>
      <c r="E20" s="103"/>
    </row>
    <row r="21" spans="1:5" ht="14.25">
      <c r="A21" s="13" t="s">
        <v>356</v>
      </c>
      <c r="B21" s="29" t="s">
        <v>114</v>
      </c>
      <c r="C21" s="103"/>
      <c r="D21" s="103"/>
      <c r="E21" s="103"/>
    </row>
    <row r="22" spans="1:5" ht="14.25">
      <c r="A22" s="13" t="s">
        <v>357</v>
      </c>
      <c r="B22" s="29" t="s">
        <v>115</v>
      </c>
      <c r="C22" s="103"/>
      <c r="D22" s="103"/>
      <c r="E22" s="103"/>
    </row>
    <row r="23" spans="1:5" ht="14.25">
      <c r="A23" s="13" t="s">
        <v>358</v>
      </c>
      <c r="B23" s="29" t="s">
        <v>116</v>
      </c>
      <c r="C23" s="103">
        <v>9456650</v>
      </c>
      <c r="D23" s="103">
        <v>8742253</v>
      </c>
      <c r="E23" s="103">
        <v>11778156</v>
      </c>
    </row>
    <row r="24" spans="1:5" ht="14.25">
      <c r="A24" s="46" t="s">
        <v>332</v>
      </c>
      <c r="B24" s="49" t="s">
        <v>117</v>
      </c>
      <c r="C24" s="94">
        <f>SUM(C16:C23)</f>
        <v>10184150</v>
      </c>
      <c r="D24" s="94">
        <f>SUM(D16:D23)</f>
        <v>9348253</v>
      </c>
      <c r="E24" s="94">
        <f>SUM(E16:E23)</f>
        <v>12085156</v>
      </c>
    </row>
    <row r="25" spans="1:5" ht="14.25">
      <c r="A25" s="12" t="s">
        <v>359</v>
      </c>
      <c r="B25" s="29" t="s">
        <v>118</v>
      </c>
      <c r="C25" s="103"/>
      <c r="D25" s="103"/>
      <c r="E25" s="103"/>
    </row>
    <row r="26" spans="1:5" ht="14.25">
      <c r="A26" s="12" t="s">
        <v>119</v>
      </c>
      <c r="B26" s="29" t="s">
        <v>120</v>
      </c>
      <c r="C26" s="103">
        <v>5843633</v>
      </c>
      <c r="D26" s="103">
        <v>16320</v>
      </c>
      <c r="E26" s="103">
        <v>1396559</v>
      </c>
    </row>
    <row r="27" spans="1:5" ht="14.25">
      <c r="A27" s="12" t="s">
        <v>121</v>
      </c>
      <c r="B27" s="29" t="s">
        <v>122</v>
      </c>
      <c r="C27" s="103"/>
      <c r="D27" s="103"/>
      <c r="E27" s="103"/>
    </row>
    <row r="28" spans="1:5" ht="14.25">
      <c r="A28" s="12" t="s">
        <v>333</v>
      </c>
      <c r="B28" s="29" t="s">
        <v>123</v>
      </c>
      <c r="C28" s="103"/>
      <c r="D28" s="103"/>
      <c r="E28" s="103"/>
    </row>
    <row r="29" spans="1:5" ht="14.25">
      <c r="A29" s="12" t="s">
        <v>360</v>
      </c>
      <c r="B29" s="29" t="s">
        <v>124</v>
      </c>
      <c r="C29" s="103"/>
      <c r="D29" s="103"/>
      <c r="E29" s="103"/>
    </row>
    <row r="30" spans="1:5" ht="14.25">
      <c r="A30" s="12" t="s">
        <v>334</v>
      </c>
      <c r="B30" s="29" t="s">
        <v>125</v>
      </c>
      <c r="C30" s="103">
        <v>99103648</v>
      </c>
      <c r="D30" s="103">
        <v>103342011</v>
      </c>
      <c r="E30" s="103">
        <v>104709906</v>
      </c>
    </row>
    <row r="31" spans="1:5" ht="14.25">
      <c r="A31" s="12" t="s">
        <v>361</v>
      </c>
      <c r="B31" s="29" t="s">
        <v>126</v>
      </c>
      <c r="C31" s="103"/>
      <c r="D31" s="103"/>
      <c r="E31" s="103"/>
    </row>
    <row r="32" spans="1:5" ht="14.25">
      <c r="A32" s="12" t="s">
        <v>362</v>
      </c>
      <c r="B32" s="29" t="s">
        <v>127</v>
      </c>
      <c r="C32" s="103"/>
      <c r="D32" s="103"/>
      <c r="E32" s="103">
        <v>70000</v>
      </c>
    </row>
    <row r="33" spans="1:5" ht="14.25">
      <c r="A33" s="12" t="s">
        <v>128</v>
      </c>
      <c r="B33" s="29" t="s">
        <v>129</v>
      </c>
      <c r="C33" s="103"/>
      <c r="D33" s="103"/>
      <c r="E33" s="103"/>
    </row>
    <row r="34" spans="1:5" ht="14.25">
      <c r="A34" s="18" t="s">
        <v>130</v>
      </c>
      <c r="B34" s="29" t="s">
        <v>131</v>
      </c>
      <c r="C34" s="103"/>
      <c r="D34" s="103"/>
      <c r="E34" s="103"/>
    </row>
    <row r="35" spans="1:5" ht="14.25">
      <c r="A35" s="12" t="s">
        <v>527</v>
      </c>
      <c r="B35" s="29" t="s">
        <v>132</v>
      </c>
      <c r="C35" s="93"/>
      <c r="D35" s="103"/>
      <c r="E35" s="103"/>
    </row>
    <row r="36" spans="1:5" ht="14.25">
      <c r="A36" s="12" t="s">
        <v>363</v>
      </c>
      <c r="B36" s="29" t="s">
        <v>133</v>
      </c>
      <c r="C36" s="93">
        <f>'MÉRLEG (2)'!C36+'MÉRLEG (3)'!C36</f>
        <v>3950000</v>
      </c>
      <c r="D36" s="103">
        <v>3860000</v>
      </c>
      <c r="E36" s="103">
        <v>5074175</v>
      </c>
    </row>
    <row r="37" spans="1:5" ht="14.25">
      <c r="A37" s="18" t="s">
        <v>504</v>
      </c>
      <c r="B37" s="29" t="s">
        <v>528</v>
      </c>
      <c r="C37" s="93">
        <f>'MÉRLEG (2)'!C37+'MÉRLEG (3)'!C37</f>
        <v>7612625</v>
      </c>
      <c r="D37" s="103"/>
      <c r="E37" s="103">
        <v>14279692</v>
      </c>
    </row>
    <row r="38" spans="1:5" ht="14.25">
      <c r="A38" s="46" t="s">
        <v>335</v>
      </c>
      <c r="B38" s="49" t="s">
        <v>134</v>
      </c>
      <c r="C38" s="94">
        <f>SUM(C25:C37)</f>
        <v>106982281</v>
      </c>
      <c r="D38" s="94">
        <f>SUM(D25:D37)</f>
        <v>107218331</v>
      </c>
      <c r="E38" s="94">
        <f>SUM(E25:E37)</f>
        <v>125530332</v>
      </c>
    </row>
    <row r="39" spans="1:5" ht="15">
      <c r="A39" s="57" t="s">
        <v>467</v>
      </c>
      <c r="B39" s="71"/>
      <c r="C39" s="94">
        <f>SUM(C8+C9+C15+C24+C38)</f>
        <v>229667796</v>
      </c>
      <c r="D39" s="94">
        <f>SUM(D8+D9+D15+D24+D38)</f>
        <v>226230637</v>
      </c>
      <c r="E39" s="94">
        <f>SUM(E8+E9+E15+E24+E38)</f>
        <v>281112899</v>
      </c>
    </row>
    <row r="40" spans="1:5" ht="14.25">
      <c r="A40" s="33" t="s">
        <v>135</v>
      </c>
      <c r="B40" s="29" t="s">
        <v>136</v>
      </c>
      <c r="C40" s="103">
        <v>400000</v>
      </c>
      <c r="D40" s="103">
        <v>1000000</v>
      </c>
      <c r="E40" s="103">
        <v>500000</v>
      </c>
    </row>
    <row r="41" spans="1:5" ht="14.25">
      <c r="A41" s="33" t="s">
        <v>364</v>
      </c>
      <c r="B41" s="29" t="s">
        <v>137</v>
      </c>
      <c r="C41" s="103">
        <v>44121751</v>
      </c>
      <c r="D41" s="103"/>
      <c r="E41" s="103">
        <v>16816082</v>
      </c>
    </row>
    <row r="42" spans="1:5" ht="14.25">
      <c r="A42" s="33" t="s">
        <v>138</v>
      </c>
      <c r="B42" s="29" t="s">
        <v>139</v>
      </c>
      <c r="C42" s="103">
        <v>1159146</v>
      </c>
      <c r="D42" s="103">
        <v>1996136</v>
      </c>
      <c r="E42" s="103">
        <v>812753</v>
      </c>
    </row>
    <row r="43" spans="1:5" ht="14.25">
      <c r="A43" s="33" t="s">
        <v>140</v>
      </c>
      <c r="B43" s="29" t="s">
        <v>141</v>
      </c>
      <c r="C43" s="103">
        <v>24025992</v>
      </c>
      <c r="D43" s="103">
        <v>5149362</v>
      </c>
      <c r="E43" s="103">
        <v>42657539</v>
      </c>
    </row>
    <row r="44" spans="1:5" ht="14.25">
      <c r="A44" s="6" t="s">
        <v>142</v>
      </c>
      <c r="B44" s="29" t="s">
        <v>143</v>
      </c>
      <c r="C44" s="103"/>
      <c r="D44" s="103"/>
      <c r="E44" s="103"/>
    </row>
    <row r="45" spans="1:5" ht="14.25">
      <c r="A45" s="6" t="s">
        <v>144</v>
      </c>
      <c r="B45" s="29" t="s">
        <v>145</v>
      </c>
      <c r="C45" s="103"/>
      <c r="D45" s="103"/>
      <c r="E45" s="103"/>
    </row>
    <row r="46" spans="1:5" ht="14.25">
      <c r="A46" s="6" t="s">
        <v>146</v>
      </c>
      <c r="B46" s="29" t="s">
        <v>147</v>
      </c>
      <c r="C46" s="103">
        <v>8256029</v>
      </c>
      <c r="D46" s="103">
        <v>1929285</v>
      </c>
      <c r="E46" s="103">
        <v>12589041</v>
      </c>
    </row>
    <row r="47" spans="1:5" ht="14.25">
      <c r="A47" s="47" t="s">
        <v>337</v>
      </c>
      <c r="B47" s="49" t="s">
        <v>148</v>
      </c>
      <c r="C47" s="94">
        <f>SUM(C40:C46)</f>
        <v>77962918</v>
      </c>
      <c r="D47" s="94">
        <f>SUM(D40:D46)</f>
        <v>10074783</v>
      </c>
      <c r="E47" s="94">
        <f>SUM(E40:E46)</f>
        <v>73375415</v>
      </c>
    </row>
    <row r="48" spans="1:5" ht="14.25">
      <c r="A48" s="13" t="s">
        <v>149</v>
      </c>
      <c r="B48" s="29" t="s">
        <v>150</v>
      </c>
      <c r="C48" s="103">
        <v>16891210</v>
      </c>
      <c r="D48" s="103">
        <v>15787432</v>
      </c>
      <c r="E48" s="103">
        <v>44928206</v>
      </c>
    </row>
    <row r="49" spans="1:5" ht="14.25">
      <c r="A49" s="13" t="s">
        <v>151</v>
      </c>
      <c r="B49" s="29" t="s">
        <v>152</v>
      </c>
      <c r="C49" s="103"/>
      <c r="D49" s="103"/>
      <c r="E49" s="103"/>
    </row>
    <row r="50" spans="1:5" ht="14.25">
      <c r="A50" s="13" t="s">
        <v>153</v>
      </c>
      <c r="B50" s="29" t="s">
        <v>154</v>
      </c>
      <c r="C50" s="103">
        <v>1415765</v>
      </c>
      <c r="D50" s="103"/>
      <c r="E50" s="103"/>
    </row>
    <row r="51" spans="1:5" ht="14.25">
      <c r="A51" s="13" t="s">
        <v>155</v>
      </c>
      <c r="B51" s="29" t="s">
        <v>156</v>
      </c>
      <c r="C51" s="103">
        <v>4563764</v>
      </c>
      <c r="D51" s="103">
        <v>4043151</v>
      </c>
      <c r="E51" s="103">
        <v>11356257</v>
      </c>
    </row>
    <row r="52" spans="1:5" ht="14.25">
      <c r="A52" s="46" t="s">
        <v>338</v>
      </c>
      <c r="B52" s="49" t="s">
        <v>157</v>
      </c>
      <c r="C52" s="94">
        <f>SUM(C48:C51)</f>
        <v>22870739</v>
      </c>
      <c r="D52" s="94">
        <f>SUM(D48:D51)</f>
        <v>19830583</v>
      </c>
      <c r="E52" s="94">
        <f>SUM(E48:E51)</f>
        <v>56284463</v>
      </c>
    </row>
    <row r="53" spans="1:5" ht="14.25">
      <c r="A53" s="13" t="s">
        <v>158</v>
      </c>
      <c r="B53" s="29" t="s">
        <v>159</v>
      </c>
      <c r="C53" s="103"/>
      <c r="D53" s="103"/>
      <c r="E53" s="103"/>
    </row>
    <row r="54" spans="1:5" ht="14.25">
      <c r="A54" s="13" t="s">
        <v>365</v>
      </c>
      <c r="B54" s="29" t="s">
        <v>160</v>
      </c>
      <c r="C54" s="103"/>
      <c r="D54" s="103"/>
      <c r="E54" s="103"/>
    </row>
    <row r="55" spans="1:5" ht="14.25">
      <c r="A55" s="13" t="s">
        <v>366</v>
      </c>
      <c r="B55" s="29" t="s">
        <v>161</v>
      </c>
      <c r="C55" s="103"/>
      <c r="D55" s="103"/>
      <c r="E55" s="103"/>
    </row>
    <row r="56" spans="1:5" ht="14.25">
      <c r="A56" s="13" t="s">
        <v>367</v>
      </c>
      <c r="B56" s="29" t="s">
        <v>162</v>
      </c>
      <c r="C56" s="103"/>
      <c r="D56" s="103"/>
      <c r="E56" s="103"/>
    </row>
    <row r="57" spans="1:5" ht="14.25">
      <c r="A57" s="13" t="s">
        <v>368</v>
      </c>
      <c r="B57" s="29" t="s">
        <v>163</v>
      </c>
      <c r="C57" s="103"/>
      <c r="D57" s="103"/>
      <c r="E57" s="103"/>
    </row>
    <row r="58" spans="1:5" ht="14.25">
      <c r="A58" s="13" t="s">
        <v>369</v>
      </c>
      <c r="B58" s="29" t="s">
        <v>164</v>
      </c>
      <c r="C58" s="103"/>
      <c r="D58" s="103"/>
      <c r="E58" s="103"/>
    </row>
    <row r="59" spans="1:5" ht="14.25">
      <c r="A59" s="13" t="s">
        <v>165</v>
      </c>
      <c r="B59" s="29" t="s">
        <v>166</v>
      </c>
      <c r="C59" s="103"/>
      <c r="D59" s="103"/>
      <c r="E59" s="103"/>
    </row>
    <row r="60" spans="1:5" ht="14.25">
      <c r="A60" s="13" t="s">
        <v>530</v>
      </c>
      <c r="B60" s="29" t="s">
        <v>167</v>
      </c>
      <c r="C60" s="103"/>
      <c r="D60" s="103"/>
      <c r="E60" s="103"/>
    </row>
    <row r="61" spans="1:5" ht="14.25">
      <c r="A61" s="13" t="s">
        <v>370</v>
      </c>
      <c r="B61" s="29" t="s">
        <v>529</v>
      </c>
      <c r="C61" s="103"/>
      <c r="D61" s="103"/>
      <c r="E61" s="103">
        <v>1000000</v>
      </c>
    </row>
    <row r="62" spans="1:5" ht="14.25">
      <c r="A62" s="46" t="s">
        <v>339</v>
      </c>
      <c r="B62" s="49" t="s">
        <v>168</v>
      </c>
      <c r="C62" s="94">
        <f>SUM(C53:C61)</f>
        <v>0</v>
      </c>
      <c r="D62" s="94">
        <f>SUM(D53:D61)</f>
        <v>0</v>
      </c>
      <c r="E62" s="94">
        <f>SUM(E53:E61)</f>
        <v>1000000</v>
      </c>
    </row>
    <row r="63" spans="1:5" ht="15">
      <c r="A63" s="57" t="s">
        <v>466</v>
      </c>
      <c r="B63" s="71"/>
      <c r="C63" s="94">
        <f>SUM(C47+C52+C62)</f>
        <v>100833657</v>
      </c>
      <c r="D63" s="94">
        <f>SUM(D47+D52+D62)</f>
        <v>29905366</v>
      </c>
      <c r="E63" s="94">
        <f>SUM(E47+E52+E62)</f>
        <v>130659878</v>
      </c>
    </row>
    <row r="64" spans="1:5" ht="15">
      <c r="A64" s="34" t="s">
        <v>378</v>
      </c>
      <c r="B64" s="35" t="s">
        <v>169</v>
      </c>
      <c r="C64" s="94">
        <f>SUM(C39+C63)</f>
        <v>330501453</v>
      </c>
      <c r="D64" s="94">
        <f>SUM(D39+D63)</f>
        <v>256136003</v>
      </c>
      <c r="E64" s="94">
        <f>SUM(E39+E63)</f>
        <v>411772777</v>
      </c>
    </row>
    <row r="65" spans="1:5" ht="14.25">
      <c r="A65" s="15" t="s">
        <v>340</v>
      </c>
      <c r="B65" s="7" t="s">
        <v>175</v>
      </c>
      <c r="C65" s="96"/>
      <c r="D65" s="96"/>
      <c r="E65" s="96"/>
    </row>
    <row r="66" spans="1:5" ht="14.25">
      <c r="A66" s="14" t="s">
        <v>341</v>
      </c>
      <c r="B66" s="7" t="s">
        <v>183</v>
      </c>
      <c r="C66" s="98"/>
      <c r="D66" s="98"/>
      <c r="E66" s="98"/>
    </row>
    <row r="67" spans="1:5" ht="14.25">
      <c r="A67" s="36" t="s">
        <v>184</v>
      </c>
      <c r="B67" s="5" t="s">
        <v>185</v>
      </c>
      <c r="C67" s="97"/>
      <c r="D67" s="97"/>
      <c r="E67" s="97"/>
    </row>
    <row r="68" spans="1:5" ht="14.25">
      <c r="A68" s="36" t="s">
        <v>186</v>
      </c>
      <c r="B68" s="5" t="s">
        <v>187</v>
      </c>
      <c r="C68" s="97">
        <v>6857298</v>
      </c>
      <c r="D68" s="97">
        <v>7067398</v>
      </c>
      <c r="E68" s="97">
        <v>9832201</v>
      </c>
    </row>
    <row r="69" spans="1:5" ht="14.25">
      <c r="A69" s="14" t="s">
        <v>188</v>
      </c>
      <c r="B69" s="7" t="s">
        <v>189</v>
      </c>
      <c r="C69" s="97"/>
      <c r="D69" s="97"/>
      <c r="E69" s="97"/>
    </row>
    <row r="70" spans="1:5" ht="14.25">
      <c r="A70" s="36" t="s">
        <v>190</v>
      </c>
      <c r="B70" s="5" t="s">
        <v>191</v>
      </c>
      <c r="C70" s="97"/>
      <c r="D70" s="97"/>
      <c r="E70" s="97"/>
    </row>
    <row r="71" spans="1:5" ht="14.25">
      <c r="A71" s="36" t="s">
        <v>192</v>
      </c>
      <c r="B71" s="5" t="s">
        <v>193</v>
      </c>
      <c r="C71" s="97"/>
      <c r="D71" s="97"/>
      <c r="E71" s="97"/>
    </row>
    <row r="72" spans="1:5" ht="14.25">
      <c r="A72" s="36" t="s">
        <v>194</v>
      </c>
      <c r="B72" s="5" t="s">
        <v>195</v>
      </c>
      <c r="C72" s="97"/>
      <c r="D72" s="97"/>
      <c r="E72" s="97"/>
    </row>
    <row r="73" spans="1:5" ht="14.25">
      <c r="A73" s="37" t="s">
        <v>342</v>
      </c>
      <c r="B73" s="38" t="s">
        <v>196</v>
      </c>
      <c r="C73" s="98"/>
      <c r="D73" s="98"/>
      <c r="E73" s="98"/>
    </row>
    <row r="74" spans="1:5" ht="14.25">
      <c r="A74" s="36" t="s">
        <v>197</v>
      </c>
      <c r="B74" s="5" t="s">
        <v>198</v>
      </c>
      <c r="C74" s="97"/>
      <c r="D74" s="97"/>
      <c r="E74" s="97"/>
    </row>
    <row r="75" spans="1:5" ht="14.25">
      <c r="A75" s="13" t="s">
        <v>199</v>
      </c>
      <c r="B75" s="5" t="s">
        <v>200</v>
      </c>
      <c r="C75" s="95"/>
      <c r="D75" s="95"/>
      <c r="E75" s="95"/>
    </row>
    <row r="76" spans="1:5" ht="14.25">
      <c r="A76" s="36" t="s">
        <v>375</v>
      </c>
      <c r="B76" s="5" t="s">
        <v>201</v>
      </c>
      <c r="C76" s="97"/>
      <c r="D76" s="97"/>
      <c r="E76" s="97"/>
    </row>
    <row r="77" spans="1:5" ht="14.25">
      <c r="A77" s="36" t="s">
        <v>344</v>
      </c>
      <c r="B77" s="5" t="s">
        <v>202</v>
      </c>
      <c r="C77" s="97"/>
      <c r="D77" s="97"/>
      <c r="E77" s="97"/>
    </row>
    <row r="78" spans="1:5" ht="14.25">
      <c r="A78" s="37" t="s">
        <v>345</v>
      </c>
      <c r="B78" s="38" t="s">
        <v>206</v>
      </c>
      <c r="C78" s="98"/>
      <c r="D78" s="98"/>
      <c r="E78" s="98"/>
    </row>
    <row r="79" spans="1:5" ht="14.25">
      <c r="A79" s="13" t="s">
        <v>207</v>
      </c>
      <c r="B79" s="5" t="s">
        <v>208</v>
      </c>
      <c r="C79" s="95"/>
      <c r="D79" s="95"/>
      <c r="E79" s="95"/>
    </row>
    <row r="80" spans="1:5" ht="15">
      <c r="A80" s="39" t="s">
        <v>379</v>
      </c>
      <c r="B80" s="40" t="s">
        <v>209</v>
      </c>
      <c r="C80" s="98">
        <f>SUM(C65:C79)</f>
        <v>6857298</v>
      </c>
      <c r="D80" s="98">
        <f>SUM(D65:D79)</f>
        <v>7067398</v>
      </c>
      <c r="E80" s="98">
        <f>SUM(E65:E79)</f>
        <v>9832201</v>
      </c>
    </row>
    <row r="81" spans="1:5" ht="15">
      <c r="A81" s="42" t="s">
        <v>415</v>
      </c>
      <c r="B81" s="43"/>
      <c r="C81" s="94">
        <f>SUM(C64+C80)</f>
        <v>337358751</v>
      </c>
      <c r="D81" s="94">
        <f>SUM(D64+D80)</f>
        <v>263203401</v>
      </c>
      <c r="E81" s="94">
        <f>SUM(E64+E80)</f>
        <v>421604978</v>
      </c>
    </row>
    <row r="82" spans="1:5" ht="64.5" customHeight="1">
      <c r="A82" s="2" t="s">
        <v>32</v>
      </c>
      <c r="B82" s="3" t="s">
        <v>21</v>
      </c>
      <c r="C82" s="108" t="s">
        <v>531</v>
      </c>
      <c r="D82" s="107" t="s">
        <v>532</v>
      </c>
      <c r="E82" s="108" t="s">
        <v>538</v>
      </c>
    </row>
    <row r="83" spans="1:5" ht="14.25">
      <c r="A83" s="5" t="s">
        <v>417</v>
      </c>
      <c r="B83" s="6" t="s">
        <v>222</v>
      </c>
      <c r="C83" s="117">
        <v>200367819</v>
      </c>
      <c r="D83" s="91">
        <v>208614120</v>
      </c>
      <c r="E83" s="91">
        <v>245846476</v>
      </c>
    </row>
    <row r="84" spans="1:5" ht="14.25">
      <c r="A84" s="5" t="s">
        <v>223</v>
      </c>
      <c r="B84" s="6" t="s">
        <v>224</v>
      </c>
      <c r="C84" s="117"/>
      <c r="D84" s="91"/>
      <c r="E84" s="91"/>
    </row>
    <row r="85" spans="1:5" ht="14.25">
      <c r="A85" s="5" t="s">
        <v>225</v>
      </c>
      <c r="B85" s="6" t="s">
        <v>226</v>
      </c>
      <c r="C85" s="117"/>
      <c r="D85" s="91"/>
      <c r="E85" s="91"/>
    </row>
    <row r="86" spans="1:5" ht="14.25">
      <c r="A86" s="5" t="s">
        <v>380</v>
      </c>
      <c r="B86" s="6" t="s">
        <v>227</v>
      </c>
      <c r="C86" s="117"/>
      <c r="D86" s="91"/>
      <c r="E86" s="91"/>
    </row>
    <row r="87" spans="1:5" ht="14.25">
      <c r="A87" s="5" t="s">
        <v>381</v>
      </c>
      <c r="B87" s="6" t="s">
        <v>228</v>
      </c>
      <c r="C87" s="117"/>
      <c r="D87" s="91"/>
      <c r="E87" s="91"/>
    </row>
    <row r="88" spans="1:5" ht="14.25">
      <c r="A88" s="5" t="s">
        <v>382</v>
      </c>
      <c r="B88" s="6" t="s">
        <v>229</v>
      </c>
      <c r="C88" s="117">
        <v>49031060</v>
      </c>
      <c r="D88" s="91">
        <v>93816931</v>
      </c>
      <c r="E88" s="91">
        <v>60301389</v>
      </c>
    </row>
    <row r="89" spans="1:5" ht="14.25">
      <c r="A89" s="38" t="s">
        <v>418</v>
      </c>
      <c r="B89" s="47" t="s">
        <v>230</v>
      </c>
      <c r="C89" s="120">
        <f>SUM(C83:C88)</f>
        <v>249398879</v>
      </c>
      <c r="D89" s="92">
        <f>SUM(D83:D88)</f>
        <v>302431051</v>
      </c>
      <c r="E89" s="92">
        <f>SUM(E83:E88)</f>
        <v>306147865</v>
      </c>
    </row>
    <row r="90" spans="1:5" ht="14.25">
      <c r="A90" s="5" t="s">
        <v>420</v>
      </c>
      <c r="B90" s="6" t="s">
        <v>241</v>
      </c>
      <c r="C90" s="117">
        <v>22656</v>
      </c>
      <c r="D90" s="91">
        <v>30156</v>
      </c>
      <c r="E90" s="91">
        <v>20000</v>
      </c>
    </row>
    <row r="91" spans="1:5" ht="14.25">
      <c r="A91" s="5" t="s">
        <v>388</v>
      </c>
      <c r="B91" s="6" t="s">
        <v>242</v>
      </c>
      <c r="C91" s="117"/>
      <c r="D91" s="91"/>
      <c r="E91" s="91"/>
    </row>
    <row r="92" spans="1:5" ht="14.25">
      <c r="A92" s="5" t="s">
        <v>389</v>
      </c>
      <c r="B92" s="6" t="s">
        <v>243</v>
      </c>
      <c r="C92" s="117"/>
      <c r="D92" s="91"/>
      <c r="E92" s="91"/>
    </row>
    <row r="93" spans="1:5" ht="14.25">
      <c r="A93" s="5" t="s">
        <v>390</v>
      </c>
      <c r="B93" s="6" t="s">
        <v>244</v>
      </c>
      <c r="C93" s="117">
        <v>10214515</v>
      </c>
      <c r="D93" s="91">
        <v>10395713</v>
      </c>
      <c r="E93" s="91">
        <v>10300000</v>
      </c>
    </row>
    <row r="94" spans="1:5" ht="14.25">
      <c r="A94" s="5" t="s">
        <v>421</v>
      </c>
      <c r="B94" s="6" t="s">
        <v>251</v>
      </c>
      <c r="C94" s="117">
        <v>21837700</v>
      </c>
      <c r="D94" s="91">
        <v>19715671</v>
      </c>
      <c r="E94" s="91">
        <v>19300000</v>
      </c>
    </row>
    <row r="95" spans="1:5" ht="14.25">
      <c r="A95" s="5" t="s">
        <v>395</v>
      </c>
      <c r="B95" s="6" t="s">
        <v>252</v>
      </c>
      <c r="C95" s="117">
        <v>898208</v>
      </c>
      <c r="D95" s="91">
        <v>648310</v>
      </c>
      <c r="E95" s="91">
        <v>650000</v>
      </c>
    </row>
    <row r="96" spans="1:5" ht="14.25">
      <c r="A96" s="38" t="s">
        <v>422</v>
      </c>
      <c r="B96" s="47" t="s">
        <v>253</v>
      </c>
      <c r="C96" s="120">
        <f>SUM(C90:C95)</f>
        <v>32973079</v>
      </c>
      <c r="D96" s="92">
        <f>SUM(D90:D95)</f>
        <v>30789850</v>
      </c>
      <c r="E96" s="92">
        <f>SUM(E90:E95)</f>
        <v>30270000</v>
      </c>
    </row>
    <row r="97" spans="1:5" ht="14.25">
      <c r="A97" s="13" t="s">
        <v>254</v>
      </c>
      <c r="B97" s="6" t="s">
        <v>255</v>
      </c>
      <c r="C97" s="117"/>
      <c r="D97" s="91"/>
      <c r="E97" s="91"/>
    </row>
    <row r="98" spans="1:5" ht="14.25">
      <c r="A98" s="13" t="s">
        <v>396</v>
      </c>
      <c r="B98" s="6" t="s">
        <v>256</v>
      </c>
      <c r="C98" s="117">
        <v>5009689</v>
      </c>
      <c r="D98" s="91">
        <v>7537051</v>
      </c>
      <c r="E98" s="91">
        <v>7500000</v>
      </c>
    </row>
    <row r="99" spans="1:5" ht="14.25">
      <c r="A99" s="13" t="s">
        <v>397</v>
      </c>
      <c r="B99" s="6" t="s">
        <v>257</v>
      </c>
      <c r="C99" s="117">
        <v>747569</v>
      </c>
      <c r="D99" s="91">
        <v>602103</v>
      </c>
      <c r="E99" s="91">
        <v>600000</v>
      </c>
    </row>
    <row r="100" spans="1:5" ht="14.25">
      <c r="A100" s="13" t="s">
        <v>398</v>
      </c>
      <c r="B100" s="6" t="s">
        <v>258</v>
      </c>
      <c r="C100" s="117">
        <v>481200</v>
      </c>
      <c r="D100" s="91">
        <v>1161293</v>
      </c>
      <c r="E100" s="91">
        <v>12896278</v>
      </c>
    </row>
    <row r="101" spans="1:5" ht="14.25">
      <c r="A101" s="13" t="s">
        <v>259</v>
      </c>
      <c r="B101" s="6" t="s">
        <v>260</v>
      </c>
      <c r="C101" s="117"/>
      <c r="D101" s="91"/>
      <c r="E101" s="91"/>
    </row>
    <row r="102" spans="1:5" ht="14.25">
      <c r="A102" s="13" t="s">
        <v>261</v>
      </c>
      <c r="B102" s="6" t="s">
        <v>262</v>
      </c>
      <c r="C102" s="117">
        <v>479148</v>
      </c>
      <c r="D102" s="91">
        <v>735238</v>
      </c>
      <c r="E102" s="91">
        <v>250000</v>
      </c>
    </row>
    <row r="103" spans="1:5" ht="14.25">
      <c r="A103" s="13" t="s">
        <v>263</v>
      </c>
      <c r="B103" s="6" t="s">
        <v>264</v>
      </c>
      <c r="C103" s="117"/>
      <c r="D103" s="91"/>
      <c r="E103" s="91"/>
    </row>
    <row r="104" spans="1:5" ht="14.25">
      <c r="A104" s="13" t="s">
        <v>399</v>
      </c>
      <c r="B104" s="6" t="s">
        <v>265</v>
      </c>
      <c r="C104" s="117">
        <v>1419</v>
      </c>
      <c r="D104" s="91">
        <v>54</v>
      </c>
      <c r="E104" s="91"/>
    </row>
    <row r="105" spans="1:5" ht="14.25">
      <c r="A105" s="13" t="s">
        <v>400</v>
      </c>
      <c r="B105" s="6" t="s">
        <v>266</v>
      </c>
      <c r="C105" s="117"/>
      <c r="D105" s="91"/>
      <c r="E105" s="91"/>
    </row>
    <row r="106" spans="1:5" ht="14.25">
      <c r="A106" s="13" t="s">
        <v>401</v>
      </c>
      <c r="B106" s="6" t="s">
        <v>267</v>
      </c>
      <c r="C106" s="117">
        <v>1910734</v>
      </c>
      <c r="D106" s="91">
        <v>2004800</v>
      </c>
      <c r="E106" s="91">
        <v>2000000</v>
      </c>
    </row>
    <row r="107" spans="1:5" ht="14.25">
      <c r="A107" s="46" t="s">
        <v>423</v>
      </c>
      <c r="B107" s="47" t="s">
        <v>268</v>
      </c>
      <c r="C107" s="120">
        <f>SUM(C97:C106)</f>
        <v>8629759</v>
      </c>
      <c r="D107" s="92">
        <f>SUM(D97:D106)</f>
        <v>12040539</v>
      </c>
      <c r="E107" s="92">
        <f>SUM(E97:E106)</f>
        <v>23246278</v>
      </c>
    </row>
    <row r="108" spans="1:5" ht="14.25">
      <c r="A108" s="13" t="s">
        <v>271</v>
      </c>
      <c r="B108" s="6" t="s">
        <v>272</v>
      </c>
      <c r="C108" s="117"/>
      <c r="D108" s="117">
        <v>150000</v>
      </c>
      <c r="E108" s="117"/>
    </row>
    <row r="109" spans="1:5" ht="14.25">
      <c r="A109" s="46" t="s">
        <v>533</v>
      </c>
      <c r="B109" s="47" t="s">
        <v>276</v>
      </c>
      <c r="C109" s="120">
        <f>SUM(C108)</f>
        <v>0</v>
      </c>
      <c r="D109" s="120">
        <f>SUM(D108)</f>
        <v>150000</v>
      </c>
      <c r="E109" s="120">
        <f>SUM(E108)</f>
        <v>0</v>
      </c>
    </row>
    <row r="110" spans="1:5" ht="14.25">
      <c r="A110" s="13" t="s">
        <v>277</v>
      </c>
      <c r="B110" s="6" t="s">
        <v>278</v>
      </c>
      <c r="C110" s="117"/>
      <c r="D110" s="91"/>
      <c r="E110" s="91"/>
    </row>
    <row r="111" spans="1:5" ht="14.25">
      <c r="A111" s="5" t="s">
        <v>524</v>
      </c>
      <c r="B111" s="6" t="s">
        <v>279</v>
      </c>
      <c r="C111" s="117"/>
      <c r="D111" s="91"/>
      <c r="E111" s="91"/>
    </row>
    <row r="112" spans="1:5" ht="26.25">
      <c r="A112" s="5" t="s">
        <v>525</v>
      </c>
      <c r="B112" s="6" t="s">
        <v>280</v>
      </c>
      <c r="C112" s="117"/>
      <c r="D112" s="91"/>
      <c r="E112" s="91"/>
    </row>
    <row r="113" spans="1:5" ht="14.25">
      <c r="A113" s="5" t="s">
        <v>405</v>
      </c>
      <c r="B113" s="6" t="s">
        <v>523</v>
      </c>
      <c r="C113" s="117">
        <v>208000</v>
      </c>
      <c r="D113" s="117">
        <v>209500</v>
      </c>
      <c r="E113" s="117">
        <v>50000</v>
      </c>
    </row>
    <row r="114" spans="1:5" ht="14.25">
      <c r="A114" s="13" t="s">
        <v>406</v>
      </c>
      <c r="B114" s="6" t="s">
        <v>526</v>
      </c>
      <c r="C114" s="117"/>
      <c r="D114" s="117">
        <v>458485</v>
      </c>
      <c r="E114" s="117"/>
    </row>
    <row r="115" spans="1:5" ht="14.25">
      <c r="A115" s="38" t="s">
        <v>425</v>
      </c>
      <c r="B115" s="47" t="s">
        <v>281</v>
      </c>
      <c r="C115" s="120">
        <f>SUM(C110:C114)</f>
        <v>208000</v>
      </c>
      <c r="D115" s="120">
        <f>SUM(D110:D114)</f>
        <v>667985</v>
      </c>
      <c r="E115" s="120">
        <f>SUM(E110:E114)</f>
        <v>50000</v>
      </c>
    </row>
    <row r="116" spans="1:5" ht="15">
      <c r="A116" s="57" t="s">
        <v>467</v>
      </c>
      <c r="B116" s="62"/>
      <c r="C116" s="120">
        <f>SUM(C89+C96+C107+C115)</f>
        <v>291209717</v>
      </c>
      <c r="D116" s="92">
        <f>SUM(D89+D96+D107+D115)</f>
        <v>345929425</v>
      </c>
      <c r="E116" s="92">
        <f>SUM(E89+E96+E107+E115)</f>
        <v>359714143</v>
      </c>
    </row>
    <row r="117" spans="1:5" ht="14.25">
      <c r="A117" s="5" t="s">
        <v>231</v>
      </c>
      <c r="B117" s="6" t="s">
        <v>232</v>
      </c>
      <c r="C117" s="117">
        <v>21600000</v>
      </c>
      <c r="D117" s="91">
        <v>21600000</v>
      </c>
      <c r="E117" s="91">
        <v>30924140</v>
      </c>
    </row>
    <row r="118" spans="1:5" ht="14.25">
      <c r="A118" s="5" t="s">
        <v>233</v>
      </c>
      <c r="B118" s="6" t="s">
        <v>234</v>
      </c>
      <c r="C118" s="117"/>
      <c r="D118" s="91"/>
      <c r="E118" s="91"/>
    </row>
    <row r="119" spans="1:5" ht="14.25">
      <c r="A119" s="5" t="s">
        <v>383</v>
      </c>
      <c r="B119" s="6" t="s">
        <v>235</v>
      </c>
      <c r="C119" s="117"/>
      <c r="D119" s="91"/>
      <c r="E119" s="91"/>
    </row>
    <row r="120" spans="1:5" ht="14.25">
      <c r="A120" s="5" t="s">
        <v>384</v>
      </c>
      <c r="B120" s="6" t="s">
        <v>236</v>
      </c>
      <c r="C120" s="117"/>
      <c r="D120" s="91"/>
      <c r="E120" s="91"/>
    </row>
    <row r="121" spans="1:5" ht="14.25">
      <c r="A121" s="5" t="s">
        <v>385</v>
      </c>
      <c r="B121" s="6" t="s">
        <v>237</v>
      </c>
      <c r="C121" s="117">
        <v>21126000</v>
      </c>
      <c r="D121" s="91">
        <v>21126000</v>
      </c>
      <c r="E121" s="91">
        <v>36266751</v>
      </c>
    </row>
    <row r="122" spans="1:5" ht="14.25">
      <c r="A122" s="38" t="s">
        <v>419</v>
      </c>
      <c r="B122" s="47" t="s">
        <v>238</v>
      </c>
      <c r="C122" s="120">
        <f>SUM(C117:C121)</f>
        <v>42726000</v>
      </c>
      <c r="D122" s="92">
        <f>SUM(D117:D121)</f>
        <v>42726000</v>
      </c>
      <c r="E122" s="92">
        <f>SUM(E117:E121)</f>
        <v>67190891</v>
      </c>
    </row>
    <row r="123" spans="1:5" ht="14.25">
      <c r="A123" s="13" t="s">
        <v>402</v>
      </c>
      <c r="B123" s="6" t="s">
        <v>269</v>
      </c>
      <c r="C123" s="117"/>
      <c r="D123" s="91"/>
      <c r="E123" s="91"/>
    </row>
    <row r="124" spans="1:5" ht="14.25">
      <c r="A124" s="13" t="s">
        <v>403</v>
      </c>
      <c r="B124" s="6" t="s">
        <v>270</v>
      </c>
      <c r="C124" s="117"/>
      <c r="D124" s="91"/>
      <c r="E124" s="91"/>
    </row>
    <row r="125" spans="1:5" ht="14.25">
      <c r="A125" s="13" t="s">
        <v>271</v>
      </c>
      <c r="B125" s="6" t="s">
        <v>272</v>
      </c>
      <c r="C125" s="117"/>
      <c r="D125" s="91"/>
      <c r="E125" s="91"/>
    </row>
    <row r="126" spans="1:5" ht="14.25">
      <c r="A126" s="13" t="s">
        <v>404</v>
      </c>
      <c r="B126" s="6" t="s">
        <v>273</v>
      </c>
      <c r="C126" s="117">
        <v>35571500</v>
      </c>
      <c r="D126" s="91"/>
      <c r="E126" s="91"/>
    </row>
    <row r="127" spans="1:5" ht="14.25">
      <c r="A127" s="13" t="s">
        <v>274</v>
      </c>
      <c r="B127" s="6" t="s">
        <v>275</v>
      </c>
      <c r="C127" s="117"/>
      <c r="D127" s="91"/>
      <c r="E127" s="91"/>
    </row>
    <row r="128" spans="1:5" ht="14.25">
      <c r="A128" s="38" t="s">
        <v>424</v>
      </c>
      <c r="B128" s="47" t="s">
        <v>276</v>
      </c>
      <c r="C128" s="120">
        <f>SUM(C123:C127)</f>
        <v>35571500</v>
      </c>
      <c r="D128" s="92">
        <f>SUM(D123:D127)</f>
        <v>0</v>
      </c>
      <c r="E128" s="92">
        <f>SUM(E123:E127)</f>
        <v>0</v>
      </c>
    </row>
    <row r="129" spans="1:5" ht="14.25">
      <c r="A129" s="13" t="s">
        <v>282</v>
      </c>
      <c r="B129" s="6" t="s">
        <v>283</v>
      </c>
      <c r="C129" s="117"/>
      <c r="D129" s="91"/>
      <c r="E129" s="91"/>
    </row>
    <row r="130" spans="1:5" ht="14.25">
      <c r="A130" s="5" t="s">
        <v>407</v>
      </c>
      <c r="B130" s="6" t="s">
        <v>284</v>
      </c>
      <c r="C130" s="117"/>
      <c r="D130" s="91"/>
      <c r="E130" s="91"/>
    </row>
    <row r="131" spans="1:5" ht="14.25">
      <c r="A131" s="13" t="s">
        <v>408</v>
      </c>
      <c r="B131" s="6" t="s">
        <v>285</v>
      </c>
      <c r="C131" s="117"/>
      <c r="D131" s="91"/>
      <c r="E131" s="91"/>
    </row>
    <row r="132" spans="1:5" ht="14.25">
      <c r="A132" s="38" t="s">
        <v>427</v>
      </c>
      <c r="B132" s="47" t="s">
        <v>286</v>
      </c>
      <c r="C132" s="120">
        <f>SUM(C129:C131)</f>
        <v>0</v>
      </c>
      <c r="D132" s="92">
        <f>SUM(D129:D131)</f>
        <v>0</v>
      </c>
      <c r="E132" s="92">
        <f>SUM(E129:E131)</f>
        <v>0</v>
      </c>
    </row>
    <row r="133" spans="1:5" ht="15">
      <c r="A133" s="57" t="s">
        <v>466</v>
      </c>
      <c r="B133" s="62"/>
      <c r="C133" s="120">
        <f>SUM(C122+C128+C132)</f>
        <v>78297500</v>
      </c>
      <c r="D133" s="92">
        <f>SUM(D122+D128+D132)</f>
        <v>42726000</v>
      </c>
      <c r="E133" s="92">
        <f>SUM(E122+E128+E132)</f>
        <v>67190891</v>
      </c>
    </row>
    <row r="134" spans="1:5" ht="15">
      <c r="A134" s="44" t="s">
        <v>426</v>
      </c>
      <c r="B134" s="34" t="s">
        <v>287</v>
      </c>
      <c r="C134" s="120">
        <f>SUM(C116+C133)</f>
        <v>369507217</v>
      </c>
      <c r="D134" s="92">
        <f>SUM(D116+D133)</f>
        <v>388655425</v>
      </c>
      <c r="E134" s="92">
        <f>SUM(E116+E133)</f>
        <v>426905034</v>
      </c>
    </row>
    <row r="135" spans="1:5" ht="15">
      <c r="A135" s="61" t="s">
        <v>476</v>
      </c>
      <c r="B135" s="60"/>
      <c r="C135" s="117"/>
      <c r="D135" s="91"/>
      <c r="E135" s="91"/>
    </row>
    <row r="136" spans="1:5" ht="15">
      <c r="A136" s="61" t="s">
        <v>477</v>
      </c>
      <c r="B136" s="60"/>
      <c r="C136" s="117"/>
      <c r="D136" s="91"/>
      <c r="E136" s="91"/>
    </row>
    <row r="137" spans="1:5" ht="14.25">
      <c r="A137" s="15" t="s">
        <v>428</v>
      </c>
      <c r="B137" s="7" t="s">
        <v>292</v>
      </c>
      <c r="C137" s="117"/>
      <c r="D137" s="91"/>
      <c r="E137" s="91"/>
    </row>
    <row r="138" spans="1:5" ht="14.25">
      <c r="A138" s="14" t="s">
        <v>429</v>
      </c>
      <c r="B138" s="7" t="s">
        <v>299</v>
      </c>
      <c r="C138" s="117"/>
      <c r="D138" s="91"/>
      <c r="E138" s="91"/>
    </row>
    <row r="139" spans="1:5" ht="14.25">
      <c r="A139" s="5" t="s">
        <v>474</v>
      </c>
      <c r="B139" s="5" t="s">
        <v>300</v>
      </c>
      <c r="C139" s="117">
        <v>44159808</v>
      </c>
      <c r="D139" s="91">
        <v>11585976</v>
      </c>
      <c r="E139" s="91">
        <v>67506924</v>
      </c>
    </row>
    <row r="140" spans="1:5" ht="14.25">
      <c r="A140" s="5" t="s">
        <v>475</v>
      </c>
      <c r="B140" s="5" t="s">
        <v>300</v>
      </c>
      <c r="C140" s="117"/>
      <c r="D140" s="91"/>
      <c r="E140" s="91"/>
    </row>
    <row r="141" spans="1:5" ht="14.25">
      <c r="A141" s="5" t="s">
        <v>472</v>
      </c>
      <c r="B141" s="5" t="s">
        <v>301</v>
      </c>
      <c r="C141" s="117"/>
      <c r="D141" s="91"/>
      <c r="E141" s="91"/>
    </row>
    <row r="142" spans="1:5" ht="14.25">
      <c r="A142" s="5" t="s">
        <v>473</v>
      </c>
      <c r="B142" s="5" t="s">
        <v>301</v>
      </c>
      <c r="C142" s="117"/>
      <c r="D142" s="91"/>
      <c r="E142" s="91"/>
    </row>
    <row r="143" spans="1:5" ht="14.25">
      <c r="A143" s="7" t="s">
        <v>430</v>
      </c>
      <c r="B143" s="7" t="s">
        <v>302</v>
      </c>
      <c r="C143" s="117"/>
      <c r="D143" s="91"/>
      <c r="E143" s="91"/>
    </row>
    <row r="144" spans="1:5" ht="14.25">
      <c r="A144" s="36" t="s">
        <v>303</v>
      </c>
      <c r="B144" s="5" t="s">
        <v>304</v>
      </c>
      <c r="C144" s="117">
        <v>7067398</v>
      </c>
      <c r="D144" s="91">
        <v>8149302</v>
      </c>
      <c r="E144" s="91">
        <v>1682899</v>
      </c>
    </row>
    <row r="145" spans="1:5" ht="14.25">
      <c r="A145" s="36" t="s">
        <v>305</v>
      </c>
      <c r="B145" s="5" t="s">
        <v>306</v>
      </c>
      <c r="C145" s="117"/>
      <c r="D145" s="91"/>
      <c r="E145" s="91"/>
    </row>
    <row r="146" spans="1:5" ht="14.25">
      <c r="A146" s="36" t="s">
        <v>307</v>
      </c>
      <c r="B146" s="5" t="s">
        <v>308</v>
      </c>
      <c r="C146" s="117"/>
      <c r="D146" s="91"/>
      <c r="E146" s="91"/>
    </row>
    <row r="147" spans="1:5" ht="14.25">
      <c r="A147" s="36" t="s">
        <v>309</v>
      </c>
      <c r="B147" s="5" t="s">
        <v>310</v>
      </c>
      <c r="C147" s="117"/>
      <c r="D147" s="91"/>
      <c r="E147" s="91">
        <v>20000000</v>
      </c>
    </row>
    <row r="148" spans="1:5" ht="14.25">
      <c r="A148" s="13" t="s">
        <v>413</v>
      </c>
      <c r="B148" s="5" t="s">
        <v>311</v>
      </c>
      <c r="C148" s="117"/>
      <c r="D148" s="91"/>
      <c r="E148" s="91"/>
    </row>
    <row r="149" spans="1:5" ht="14.25">
      <c r="A149" s="15" t="s">
        <v>431</v>
      </c>
      <c r="B149" s="7" t="s">
        <v>312</v>
      </c>
      <c r="C149" s="117"/>
      <c r="D149" s="91"/>
      <c r="E149" s="91"/>
    </row>
    <row r="150" spans="1:5" ht="14.25">
      <c r="A150" s="13" t="s">
        <v>313</v>
      </c>
      <c r="B150" s="5" t="s">
        <v>314</v>
      </c>
      <c r="C150" s="117"/>
      <c r="D150" s="91"/>
      <c r="E150" s="91"/>
    </row>
    <row r="151" spans="1:5" ht="14.25">
      <c r="A151" s="13" t="s">
        <v>315</v>
      </c>
      <c r="B151" s="5" t="s">
        <v>316</v>
      </c>
      <c r="C151" s="117"/>
      <c r="D151" s="91"/>
      <c r="E151" s="91"/>
    </row>
    <row r="152" spans="1:5" ht="14.25">
      <c r="A152" s="36" t="s">
        <v>317</v>
      </c>
      <c r="B152" s="5" t="s">
        <v>318</v>
      </c>
      <c r="C152" s="117"/>
      <c r="D152" s="91"/>
      <c r="E152" s="91"/>
    </row>
    <row r="153" spans="1:5" ht="14.25">
      <c r="A153" s="36" t="s">
        <v>414</v>
      </c>
      <c r="B153" s="5" t="s">
        <v>319</v>
      </c>
      <c r="C153" s="117"/>
      <c r="D153" s="91"/>
      <c r="E153" s="91"/>
    </row>
    <row r="154" spans="1:5" ht="14.25">
      <c r="A154" s="14" t="s">
        <v>432</v>
      </c>
      <c r="B154" s="7" t="s">
        <v>320</v>
      </c>
      <c r="C154" s="117"/>
      <c r="D154" s="91"/>
      <c r="E154" s="91"/>
    </row>
    <row r="155" spans="1:5" ht="14.25">
      <c r="A155" s="15" t="s">
        <v>321</v>
      </c>
      <c r="B155" s="7" t="s">
        <v>322</v>
      </c>
      <c r="C155" s="117"/>
      <c r="D155" s="91"/>
      <c r="E155" s="91"/>
    </row>
    <row r="156" spans="1:5" ht="15">
      <c r="A156" s="39" t="s">
        <v>433</v>
      </c>
      <c r="B156" s="40" t="s">
        <v>323</v>
      </c>
      <c r="C156" s="120">
        <f>SUM(C137:C155)</f>
        <v>51227206</v>
      </c>
      <c r="D156" s="92">
        <f>SUM(D137:D155)</f>
        <v>19735278</v>
      </c>
      <c r="E156" s="92">
        <f>SUM(E137:E155)</f>
        <v>89189823</v>
      </c>
    </row>
    <row r="157" spans="1:5" ht="15">
      <c r="A157" s="42" t="s">
        <v>416</v>
      </c>
      <c r="B157" s="43"/>
      <c r="C157" s="120">
        <f>SUM(C134+C156)</f>
        <v>420734423</v>
      </c>
      <c r="D157" s="92">
        <f>SUM(D134+D156)</f>
        <v>408390703</v>
      </c>
      <c r="E157" s="92">
        <f>SUM(E134+E156)</f>
        <v>516094857</v>
      </c>
    </row>
  </sheetData>
  <sheetProtection/>
  <mergeCells count="3">
    <mergeCell ref="A1:E1"/>
    <mergeCell ref="A2:E2"/>
    <mergeCell ref="B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9.140625" style="0" customWidth="1"/>
  </cols>
  <sheetData>
    <row r="1" spans="1:5" ht="26.25" customHeight="1">
      <c r="A1" s="133" t="s">
        <v>520</v>
      </c>
      <c r="B1" s="134"/>
      <c r="C1" s="134"/>
      <c r="D1" s="134"/>
      <c r="E1" s="134"/>
    </row>
    <row r="2" spans="1:5" ht="30" customHeight="1">
      <c r="A2" s="136" t="s">
        <v>503</v>
      </c>
      <c r="B2" s="137"/>
      <c r="C2" s="137"/>
      <c r="D2" s="137"/>
      <c r="E2" s="137"/>
    </row>
    <row r="4" spans="1:5" ht="14.25">
      <c r="A4" s="80" t="s">
        <v>493</v>
      </c>
      <c r="C4" s="139" t="s">
        <v>562</v>
      </c>
      <c r="D4" s="139"/>
      <c r="E4" s="139"/>
    </row>
    <row r="5" spans="1:5" ht="63" customHeight="1">
      <c r="A5" s="2" t="s">
        <v>32</v>
      </c>
      <c r="B5" s="3" t="s">
        <v>33</v>
      </c>
      <c r="C5" s="108" t="s">
        <v>531</v>
      </c>
      <c r="D5" s="108" t="s">
        <v>532</v>
      </c>
      <c r="E5" s="108" t="s">
        <v>538</v>
      </c>
    </row>
    <row r="6" spans="1:5" ht="14.25">
      <c r="A6" s="30" t="s">
        <v>324</v>
      </c>
      <c r="B6" s="29" t="s">
        <v>59</v>
      </c>
      <c r="C6" s="93">
        <v>50232262</v>
      </c>
      <c r="D6" s="93">
        <v>57743049</v>
      </c>
      <c r="E6" s="93">
        <v>72788455</v>
      </c>
    </row>
    <row r="7" spans="1:5" ht="14.25">
      <c r="A7" s="5" t="s">
        <v>325</v>
      </c>
      <c r="B7" s="29" t="s">
        <v>66</v>
      </c>
      <c r="C7" s="93">
        <v>160000</v>
      </c>
      <c r="D7" s="93">
        <v>1895000</v>
      </c>
      <c r="E7" s="93">
        <v>4100000</v>
      </c>
    </row>
    <row r="8" spans="1:5" ht="14.25">
      <c r="A8" s="48" t="s">
        <v>376</v>
      </c>
      <c r="B8" s="49" t="s">
        <v>67</v>
      </c>
      <c r="C8" s="94">
        <f>SUM(C6:C7)</f>
        <v>50392262</v>
      </c>
      <c r="D8" s="94">
        <f>SUM(D6:D7)</f>
        <v>59638049</v>
      </c>
      <c r="E8" s="94">
        <f>SUM(E6:E7)</f>
        <v>76888455</v>
      </c>
    </row>
    <row r="9" spans="1:5" ht="14.25">
      <c r="A9" s="38" t="s">
        <v>347</v>
      </c>
      <c r="B9" s="49" t="s">
        <v>68</v>
      </c>
      <c r="C9" s="94">
        <v>11857386</v>
      </c>
      <c r="D9" s="94">
        <v>12237731</v>
      </c>
      <c r="E9" s="94">
        <v>14589809</v>
      </c>
    </row>
    <row r="10" spans="1:5" ht="14.25">
      <c r="A10" s="5" t="s">
        <v>326</v>
      </c>
      <c r="B10" s="29" t="s">
        <v>75</v>
      </c>
      <c r="C10" s="93">
        <v>1985255</v>
      </c>
      <c r="D10" s="93">
        <v>1737539</v>
      </c>
      <c r="E10" s="93">
        <v>2754131</v>
      </c>
    </row>
    <row r="11" spans="1:5" ht="14.25">
      <c r="A11" s="5" t="s">
        <v>377</v>
      </c>
      <c r="B11" s="29" t="s">
        <v>80</v>
      </c>
      <c r="C11" s="93">
        <v>1365111</v>
      </c>
      <c r="D11" s="93">
        <v>1235455</v>
      </c>
      <c r="E11" s="93">
        <v>999862</v>
      </c>
    </row>
    <row r="12" spans="1:5" ht="14.25">
      <c r="A12" s="5" t="s">
        <v>327</v>
      </c>
      <c r="B12" s="29" t="s">
        <v>92</v>
      </c>
      <c r="C12" s="93">
        <v>4581098</v>
      </c>
      <c r="D12" s="93">
        <v>4355567</v>
      </c>
      <c r="E12" s="93">
        <v>4783714</v>
      </c>
    </row>
    <row r="13" spans="1:5" ht="14.25">
      <c r="A13" s="5" t="s">
        <v>328</v>
      </c>
      <c r="B13" s="29" t="s">
        <v>97</v>
      </c>
      <c r="C13" s="93">
        <v>1343914</v>
      </c>
      <c r="D13" s="93">
        <v>1129795</v>
      </c>
      <c r="E13" s="93">
        <v>1258095</v>
      </c>
    </row>
    <row r="14" spans="1:5" ht="14.25">
      <c r="A14" s="5" t="s">
        <v>329</v>
      </c>
      <c r="B14" s="29" t="s">
        <v>106</v>
      </c>
      <c r="C14" s="93">
        <v>1661207</v>
      </c>
      <c r="D14" s="93">
        <v>1423039</v>
      </c>
      <c r="E14" s="93">
        <v>1716577</v>
      </c>
    </row>
    <row r="15" spans="1:5" ht="14.25">
      <c r="A15" s="38" t="s">
        <v>330</v>
      </c>
      <c r="B15" s="49" t="s">
        <v>107</v>
      </c>
      <c r="C15" s="94">
        <f>SUM(C10:C14)</f>
        <v>10936585</v>
      </c>
      <c r="D15" s="94">
        <f>SUM(D10:D14)</f>
        <v>9881395</v>
      </c>
      <c r="E15" s="94">
        <f>SUM(E10:E14)</f>
        <v>11512379</v>
      </c>
    </row>
    <row r="16" spans="1:5" ht="14.25">
      <c r="A16" s="13" t="s">
        <v>108</v>
      </c>
      <c r="B16" s="29" t="s">
        <v>109</v>
      </c>
      <c r="C16" s="93"/>
      <c r="D16" s="93"/>
      <c r="E16" s="93"/>
    </row>
    <row r="17" spans="1:5" ht="14.25">
      <c r="A17" s="13" t="s">
        <v>331</v>
      </c>
      <c r="B17" s="29" t="s">
        <v>110</v>
      </c>
      <c r="C17" s="93"/>
      <c r="D17" s="93"/>
      <c r="E17" s="93"/>
    </row>
    <row r="18" spans="1:5" ht="14.25">
      <c r="A18" s="16" t="s">
        <v>353</v>
      </c>
      <c r="B18" s="29" t="s">
        <v>111</v>
      </c>
      <c r="C18" s="93"/>
      <c r="D18" s="93"/>
      <c r="E18" s="93"/>
    </row>
    <row r="19" spans="1:5" ht="14.25">
      <c r="A19" s="16" t="s">
        <v>354</v>
      </c>
      <c r="B19" s="29" t="s">
        <v>112</v>
      </c>
      <c r="C19" s="93"/>
      <c r="D19" s="93"/>
      <c r="E19" s="93"/>
    </row>
    <row r="20" spans="1:5" ht="14.25">
      <c r="A20" s="16" t="s">
        <v>355</v>
      </c>
      <c r="B20" s="29" t="s">
        <v>113</v>
      </c>
      <c r="C20" s="93"/>
      <c r="D20" s="93"/>
      <c r="E20" s="93"/>
    </row>
    <row r="21" spans="1:5" ht="14.25">
      <c r="A21" s="13" t="s">
        <v>356</v>
      </c>
      <c r="B21" s="29" t="s">
        <v>114</v>
      </c>
      <c r="C21" s="93"/>
      <c r="D21" s="93"/>
      <c r="E21" s="93"/>
    </row>
    <row r="22" spans="1:5" ht="14.25">
      <c r="A22" s="13" t="s">
        <v>357</v>
      </c>
      <c r="B22" s="29" t="s">
        <v>115</v>
      </c>
      <c r="C22" s="93"/>
      <c r="D22" s="93"/>
      <c r="E22" s="93"/>
    </row>
    <row r="23" spans="1:5" ht="14.25">
      <c r="A23" s="13" t="s">
        <v>358</v>
      </c>
      <c r="B23" s="29" t="s">
        <v>116</v>
      </c>
      <c r="C23" s="93"/>
      <c r="D23" s="93"/>
      <c r="E23" s="93"/>
    </row>
    <row r="24" spans="1:5" ht="14.25">
      <c r="A24" s="46" t="s">
        <v>332</v>
      </c>
      <c r="B24" s="49" t="s">
        <v>117</v>
      </c>
      <c r="C24" s="93">
        <f>SUM(C16:C23)</f>
        <v>0</v>
      </c>
      <c r="D24" s="93">
        <f>SUM(D16:D23)</f>
        <v>0</v>
      </c>
      <c r="E24" s="93">
        <f>SUM(E16:E23)</f>
        <v>0</v>
      </c>
    </row>
    <row r="25" spans="1:5" ht="14.25">
      <c r="A25" s="12" t="s">
        <v>359</v>
      </c>
      <c r="B25" s="29" t="s">
        <v>118</v>
      </c>
      <c r="C25" s="93"/>
      <c r="D25" s="93"/>
      <c r="E25" s="93"/>
    </row>
    <row r="26" spans="1:5" ht="14.25">
      <c r="A26" s="12" t="s">
        <v>119</v>
      </c>
      <c r="B26" s="29" t="s">
        <v>120</v>
      </c>
      <c r="C26" s="93"/>
      <c r="D26" s="93"/>
      <c r="E26" s="93"/>
    </row>
    <row r="27" spans="1:5" ht="14.25">
      <c r="A27" s="12" t="s">
        <v>121</v>
      </c>
      <c r="B27" s="29" t="s">
        <v>122</v>
      </c>
      <c r="C27" s="93"/>
      <c r="D27" s="93"/>
      <c r="E27" s="93"/>
    </row>
    <row r="28" spans="1:5" ht="14.25">
      <c r="A28" s="12" t="s">
        <v>333</v>
      </c>
      <c r="B28" s="29" t="s">
        <v>123</v>
      </c>
      <c r="C28" s="93"/>
      <c r="D28" s="93"/>
      <c r="E28" s="93"/>
    </row>
    <row r="29" spans="1:5" ht="14.25">
      <c r="A29" s="12" t="s">
        <v>360</v>
      </c>
      <c r="B29" s="29" t="s">
        <v>124</v>
      </c>
      <c r="C29" s="93"/>
      <c r="D29" s="93"/>
      <c r="E29" s="93"/>
    </row>
    <row r="30" spans="1:5" ht="14.25">
      <c r="A30" s="12" t="s">
        <v>334</v>
      </c>
      <c r="B30" s="29" t="s">
        <v>125</v>
      </c>
      <c r="C30" s="93"/>
      <c r="D30" s="93"/>
      <c r="E30" s="93"/>
    </row>
    <row r="31" spans="1:5" ht="14.25">
      <c r="A31" s="12" t="s">
        <v>361</v>
      </c>
      <c r="B31" s="29" t="s">
        <v>126</v>
      </c>
      <c r="C31" s="93"/>
      <c r="D31" s="93"/>
      <c r="E31" s="93"/>
    </row>
    <row r="32" spans="1:5" ht="14.25">
      <c r="A32" s="12" t="s">
        <v>362</v>
      </c>
      <c r="B32" s="29" t="s">
        <v>127</v>
      </c>
      <c r="C32" s="93"/>
      <c r="D32" s="93"/>
      <c r="E32" s="93"/>
    </row>
    <row r="33" spans="1:5" ht="14.25">
      <c r="A33" s="12" t="s">
        <v>128</v>
      </c>
      <c r="B33" s="29" t="s">
        <v>129</v>
      </c>
      <c r="C33" s="93"/>
      <c r="D33" s="93"/>
      <c r="E33" s="93"/>
    </row>
    <row r="34" spans="1:5" ht="14.25">
      <c r="A34" s="18" t="s">
        <v>130</v>
      </c>
      <c r="B34" s="29" t="s">
        <v>131</v>
      </c>
      <c r="C34" s="93"/>
      <c r="D34" s="93"/>
      <c r="E34" s="93"/>
    </row>
    <row r="35" spans="1:5" ht="14.25">
      <c r="A35" s="12" t="s">
        <v>363</v>
      </c>
      <c r="B35" s="29" t="s">
        <v>132</v>
      </c>
      <c r="C35" s="93"/>
      <c r="D35" s="93"/>
      <c r="E35" s="93"/>
    </row>
    <row r="36" spans="1:5" ht="14.25">
      <c r="A36" s="18" t="s">
        <v>478</v>
      </c>
      <c r="B36" s="29" t="s">
        <v>133</v>
      </c>
      <c r="C36" s="93"/>
      <c r="D36" s="93"/>
      <c r="E36" s="93"/>
    </row>
    <row r="37" spans="1:5" ht="14.25">
      <c r="A37" s="18" t="s">
        <v>479</v>
      </c>
      <c r="B37" s="29" t="s">
        <v>133</v>
      </c>
      <c r="C37" s="93"/>
      <c r="D37" s="93"/>
      <c r="E37" s="93"/>
    </row>
    <row r="38" spans="1:5" ht="14.25">
      <c r="A38" s="46" t="s">
        <v>335</v>
      </c>
      <c r="B38" s="49" t="s">
        <v>134</v>
      </c>
      <c r="C38" s="93">
        <f>SUM(C25:C37)</f>
        <v>0</v>
      </c>
      <c r="D38" s="93">
        <f>SUM(D25:D37)</f>
        <v>0</v>
      </c>
      <c r="E38" s="93">
        <f>SUM(E25:E37)</f>
        <v>0</v>
      </c>
    </row>
    <row r="39" spans="1:5" ht="15">
      <c r="A39" s="57" t="s">
        <v>467</v>
      </c>
      <c r="B39" s="71"/>
      <c r="C39" s="94">
        <f>SUM(C8+C9+C15+C24+C38)</f>
        <v>73186233</v>
      </c>
      <c r="D39" s="94">
        <f>SUM(D8+D9+D15+D24+D38)</f>
        <v>81757175</v>
      </c>
      <c r="E39" s="94">
        <f>SUM(E8+E9+E15+E24+E38)</f>
        <v>102990643</v>
      </c>
    </row>
    <row r="40" spans="1:5" ht="14.25">
      <c r="A40" s="33" t="s">
        <v>135</v>
      </c>
      <c r="B40" s="29" t="s">
        <v>136</v>
      </c>
      <c r="C40" s="93"/>
      <c r="D40" s="93"/>
      <c r="E40" s="93"/>
    </row>
    <row r="41" spans="1:5" ht="14.25">
      <c r="A41" s="33" t="s">
        <v>364</v>
      </c>
      <c r="B41" s="29" t="s">
        <v>137</v>
      </c>
      <c r="C41" s="93"/>
      <c r="D41" s="93"/>
      <c r="E41" s="93"/>
    </row>
    <row r="42" spans="1:5" ht="14.25">
      <c r="A42" s="33" t="s">
        <v>138</v>
      </c>
      <c r="B42" s="29" t="s">
        <v>139</v>
      </c>
      <c r="C42" s="93"/>
      <c r="D42" s="93">
        <v>437000</v>
      </c>
      <c r="E42" s="93"/>
    </row>
    <row r="43" spans="1:5" ht="14.25">
      <c r="A43" s="33" t="s">
        <v>140</v>
      </c>
      <c r="B43" s="29" t="s">
        <v>141</v>
      </c>
      <c r="C43" s="93"/>
      <c r="D43" s="93"/>
      <c r="E43" s="93"/>
    </row>
    <row r="44" spans="1:5" ht="14.25">
      <c r="A44" s="6" t="s">
        <v>142</v>
      </c>
      <c r="B44" s="29" t="s">
        <v>143</v>
      </c>
      <c r="C44" s="93"/>
      <c r="D44" s="93"/>
      <c r="E44" s="93"/>
    </row>
    <row r="45" spans="1:5" ht="14.25">
      <c r="A45" s="6" t="s">
        <v>144</v>
      </c>
      <c r="B45" s="29" t="s">
        <v>145</v>
      </c>
      <c r="C45" s="93"/>
      <c r="D45" s="93"/>
      <c r="E45" s="93"/>
    </row>
    <row r="46" spans="1:5" ht="14.25">
      <c r="A46" s="6" t="s">
        <v>146</v>
      </c>
      <c r="B46" s="29" t="s">
        <v>147</v>
      </c>
      <c r="C46" s="93"/>
      <c r="D46" s="93">
        <v>117990</v>
      </c>
      <c r="E46" s="93"/>
    </row>
    <row r="47" spans="1:5" ht="14.25">
      <c r="A47" s="47" t="s">
        <v>337</v>
      </c>
      <c r="B47" s="49" t="s">
        <v>148</v>
      </c>
      <c r="C47" s="94">
        <f>SUM(C40:C46)</f>
        <v>0</v>
      </c>
      <c r="D47" s="94">
        <f>SUM(D40:D46)</f>
        <v>554990</v>
      </c>
      <c r="E47" s="94">
        <f>SUM(E40:E46)</f>
        <v>0</v>
      </c>
    </row>
    <row r="48" spans="1:5" ht="14.25">
      <c r="A48" s="13" t="s">
        <v>149</v>
      </c>
      <c r="B48" s="29" t="s">
        <v>150</v>
      </c>
      <c r="C48" s="93"/>
      <c r="D48" s="93"/>
      <c r="E48" s="93"/>
    </row>
    <row r="49" spans="1:5" ht="14.25">
      <c r="A49" s="13" t="s">
        <v>151</v>
      </c>
      <c r="B49" s="29" t="s">
        <v>152</v>
      </c>
      <c r="C49" s="93"/>
      <c r="D49" s="93"/>
      <c r="E49" s="93"/>
    </row>
    <row r="50" spans="1:5" ht="14.25">
      <c r="A50" s="13" t="s">
        <v>153</v>
      </c>
      <c r="B50" s="29" t="s">
        <v>154</v>
      </c>
      <c r="C50" s="93">
        <v>180000</v>
      </c>
      <c r="D50" s="93"/>
      <c r="E50" s="93"/>
    </row>
    <row r="51" spans="1:5" ht="14.25">
      <c r="A51" s="13" t="s">
        <v>155</v>
      </c>
      <c r="B51" s="29" t="s">
        <v>156</v>
      </c>
      <c r="C51" s="93">
        <v>48600</v>
      </c>
      <c r="D51" s="93"/>
      <c r="E51" s="93"/>
    </row>
    <row r="52" spans="1:5" ht="14.25">
      <c r="A52" s="46" t="s">
        <v>338</v>
      </c>
      <c r="B52" s="49" t="s">
        <v>157</v>
      </c>
      <c r="C52" s="94">
        <f>SUM(C48:C51)</f>
        <v>228600</v>
      </c>
      <c r="D52" s="94">
        <f>SUM(D48:D51)</f>
        <v>0</v>
      </c>
      <c r="E52" s="94">
        <f>SUM(E48:E51)</f>
        <v>0</v>
      </c>
    </row>
    <row r="53" spans="1:5" ht="14.25">
      <c r="A53" s="13" t="s">
        <v>158</v>
      </c>
      <c r="B53" s="29" t="s">
        <v>159</v>
      </c>
      <c r="C53" s="93"/>
      <c r="D53" s="93"/>
      <c r="E53" s="93"/>
    </row>
    <row r="54" spans="1:5" ht="14.25">
      <c r="A54" s="13" t="s">
        <v>365</v>
      </c>
      <c r="B54" s="29" t="s">
        <v>160</v>
      </c>
      <c r="C54" s="93"/>
      <c r="D54" s="93"/>
      <c r="E54" s="93"/>
    </row>
    <row r="55" spans="1:5" ht="14.25">
      <c r="A55" s="13" t="s">
        <v>366</v>
      </c>
      <c r="B55" s="29" t="s">
        <v>161</v>
      </c>
      <c r="C55" s="93"/>
      <c r="D55" s="93"/>
      <c r="E55" s="93"/>
    </row>
    <row r="56" spans="1:5" ht="14.25">
      <c r="A56" s="13" t="s">
        <v>367</v>
      </c>
      <c r="B56" s="29" t="s">
        <v>162</v>
      </c>
      <c r="C56" s="93"/>
      <c r="D56" s="93"/>
      <c r="E56" s="93"/>
    </row>
    <row r="57" spans="1:5" ht="14.25">
      <c r="A57" s="13" t="s">
        <v>368</v>
      </c>
      <c r="B57" s="29" t="s">
        <v>163</v>
      </c>
      <c r="C57" s="93"/>
      <c r="D57" s="93"/>
      <c r="E57" s="93"/>
    </row>
    <row r="58" spans="1:5" ht="14.25">
      <c r="A58" s="13" t="s">
        <v>369</v>
      </c>
      <c r="B58" s="29" t="s">
        <v>164</v>
      </c>
      <c r="C58" s="93"/>
      <c r="D58" s="93"/>
      <c r="E58" s="93"/>
    </row>
    <row r="59" spans="1:5" ht="14.25">
      <c r="A59" s="13" t="s">
        <v>165</v>
      </c>
      <c r="B59" s="29" t="s">
        <v>166</v>
      </c>
      <c r="C59" s="93"/>
      <c r="D59" s="93"/>
      <c r="E59" s="93"/>
    </row>
    <row r="60" spans="1:5" ht="14.25">
      <c r="A60" s="13" t="s">
        <v>530</v>
      </c>
      <c r="B60" s="29" t="s">
        <v>167</v>
      </c>
      <c r="C60" s="93"/>
      <c r="D60" s="93"/>
      <c r="E60" s="93"/>
    </row>
    <row r="61" spans="1:5" ht="14.25">
      <c r="A61" s="13" t="s">
        <v>370</v>
      </c>
      <c r="B61" s="29" t="s">
        <v>529</v>
      </c>
      <c r="C61" s="93"/>
      <c r="D61" s="93"/>
      <c r="E61" s="93"/>
    </row>
    <row r="62" spans="1:5" ht="14.25">
      <c r="A62" s="46" t="s">
        <v>339</v>
      </c>
      <c r="B62" s="49" t="s">
        <v>168</v>
      </c>
      <c r="C62" s="94">
        <f>SUM(C53:C61)</f>
        <v>0</v>
      </c>
      <c r="D62" s="94">
        <f>SUM(D53:D61)</f>
        <v>0</v>
      </c>
      <c r="E62" s="94">
        <f>SUM(E53:E61)</f>
        <v>0</v>
      </c>
    </row>
    <row r="63" spans="1:5" ht="15">
      <c r="A63" s="57" t="s">
        <v>466</v>
      </c>
      <c r="B63" s="71"/>
      <c r="C63" s="94">
        <f>SUM(C47+C52+C62)</f>
        <v>228600</v>
      </c>
      <c r="D63" s="94">
        <f>SUM(D47+D52+D62)</f>
        <v>554990</v>
      </c>
      <c r="E63" s="94">
        <f>SUM(E47+E52+E62)</f>
        <v>0</v>
      </c>
    </row>
    <row r="64" spans="1:5" ht="15">
      <c r="A64" s="34" t="s">
        <v>378</v>
      </c>
      <c r="B64" s="35" t="s">
        <v>169</v>
      </c>
      <c r="C64" s="94">
        <f>SUM(C39+C63)</f>
        <v>73414833</v>
      </c>
      <c r="D64" s="94">
        <f>SUM(D39+D63)</f>
        <v>82312165</v>
      </c>
      <c r="E64" s="94">
        <f>SUM(E39+E63)</f>
        <v>102990643</v>
      </c>
    </row>
    <row r="65" spans="1:5" ht="14.25">
      <c r="A65" s="15" t="s">
        <v>340</v>
      </c>
      <c r="B65" s="7" t="s">
        <v>175</v>
      </c>
      <c r="C65" s="96"/>
      <c r="D65" s="96"/>
      <c r="E65" s="93"/>
    </row>
    <row r="66" spans="1:5" ht="14.25">
      <c r="A66" s="14" t="s">
        <v>341</v>
      </c>
      <c r="B66" s="7" t="s">
        <v>183</v>
      </c>
      <c r="C66" s="98"/>
      <c r="D66" s="98"/>
      <c r="E66" s="93"/>
    </row>
    <row r="67" spans="1:5" ht="14.25">
      <c r="A67" s="36" t="s">
        <v>184</v>
      </c>
      <c r="B67" s="5" t="s">
        <v>185</v>
      </c>
      <c r="C67" s="97"/>
      <c r="D67" s="97"/>
      <c r="E67" s="93"/>
    </row>
    <row r="68" spans="1:5" ht="14.25">
      <c r="A68" s="36" t="s">
        <v>186</v>
      </c>
      <c r="B68" s="5" t="s">
        <v>187</v>
      </c>
      <c r="C68" s="97"/>
      <c r="D68" s="97"/>
      <c r="E68" s="93"/>
    </row>
    <row r="69" spans="1:5" ht="14.25">
      <c r="A69" s="14" t="s">
        <v>188</v>
      </c>
      <c r="B69" s="7" t="s">
        <v>189</v>
      </c>
      <c r="C69" s="97"/>
      <c r="D69" s="97"/>
      <c r="E69" s="93"/>
    </row>
    <row r="70" spans="1:5" ht="14.25">
      <c r="A70" s="36" t="s">
        <v>190</v>
      </c>
      <c r="B70" s="5" t="s">
        <v>191</v>
      </c>
      <c r="C70" s="97"/>
      <c r="D70" s="97"/>
      <c r="E70" s="93"/>
    </row>
    <row r="71" spans="1:5" ht="14.25">
      <c r="A71" s="36" t="s">
        <v>192</v>
      </c>
      <c r="B71" s="5" t="s">
        <v>193</v>
      </c>
      <c r="C71" s="97"/>
      <c r="D71" s="97"/>
      <c r="E71" s="93"/>
    </row>
    <row r="72" spans="1:5" ht="14.25">
      <c r="A72" s="36" t="s">
        <v>194</v>
      </c>
      <c r="B72" s="5" t="s">
        <v>195</v>
      </c>
      <c r="C72" s="97"/>
      <c r="D72" s="97"/>
      <c r="E72" s="93"/>
    </row>
    <row r="73" spans="1:5" ht="14.25">
      <c r="A73" s="37" t="s">
        <v>342</v>
      </c>
      <c r="B73" s="38" t="s">
        <v>196</v>
      </c>
      <c r="C73" s="98"/>
      <c r="D73" s="98"/>
      <c r="E73" s="93"/>
    </row>
    <row r="74" spans="1:5" ht="14.25">
      <c r="A74" s="36" t="s">
        <v>197</v>
      </c>
      <c r="B74" s="5" t="s">
        <v>198</v>
      </c>
      <c r="C74" s="97"/>
      <c r="D74" s="97"/>
      <c r="E74" s="93"/>
    </row>
    <row r="75" spans="1:5" ht="14.25">
      <c r="A75" s="13" t="s">
        <v>199</v>
      </c>
      <c r="B75" s="5" t="s">
        <v>200</v>
      </c>
      <c r="C75" s="95"/>
      <c r="D75" s="95"/>
      <c r="E75" s="93"/>
    </row>
    <row r="76" spans="1:5" ht="14.25">
      <c r="A76" s="36" t="s">
        <v>375</v>
      </c>
      <c r="B76" s="5" t="s">
        <v>201</v>
      </c>
      <c r="C76" s="97"/>
      <c r="D76" s="97"/>
      <c r="E76" s="93"/>
    </row>
    <row r="77" spans="1:5" ht="14.25">
      <c r="A77" s="36" t="s">
        <v>344</v>
      </c>
      <c r="B77" s="5" t="s">
        <v>202</v>
      </c>
      <c r="C77" s="97"/>
      <c r="D77" s="97"/>
      <c r="E77" s="93"/>
    </row>
    <row r="78" spans="1:5" ht="14.25">
      <c r="A78" s="37" t="s">
        <v>345</v>
      </c>
      <c r="B78" s="38" t="s">
        <v>206</v>
      </c>
      <c r="C78" s="98"/>
      <c r="D78" s="98"/>
      <c r="E78" s="93"/>
    </row>
    <row r="79" spans="1:5" ht="14.25">
      <c r="A79" s="13" t="s">
        <v>207</v>
      </c>
      <c r="B79" s="5" t="s">
        <v>208</v>
      </c>
      <c r="C79" s="95"/>
      <c r="D79" s="95"/>
      <c r="E79" s="93"/>
    </row>
    <row r="80" spans="1:5" ht="15">
      <c r="A80" s="39" t="s">
        <v>379</v>
      </c>
      <c r="B80" s="40" t="s">
        <v>209</v>
      </c>
      <c r="C80" s="98">
        <f>SUM(C65:C79)</f>
        <v>0</v>
      </c>
      <c r="D80" s="98">
        <f>SUM(D65:D79)</f>
        <v>0</v>
      </c>
      <c r="E80" s="98">
        <f>SUM(E65:E79)</f>
        <v>0</v>
      </c>
    </row>
    <row r="81" spans="1:5" ht="15">
      <c r="A81" s="88" t="s">
        <v>415</v>
      </c>
      <c r="B81" s="89"/>
      <c r="C81" s="94">
        <f>SUM(C64+C80)</f>
        <v>73414833</v>
      </c>
      <c r="D81" s="94">
        <f>SUM(D64+D80)</f>
        <v>82312165</v>
      </c>
      <c r="E81" s="94">
        <f>SUM(E64+E80)</f>
        <v>102990643</v>
      </c>
    </row>
    <row r="82" spans="1:5" ht="73.5" customHeight="1">
      <c r="A82" s="2" t="s">
        <v>32</v>
      </c>
      <c r="B82" s="3" t="s">
        <v>21</v>
      </c>
      <c r="C82" s="108" t="s">
        <v>531</v>
      </c>
      <c r="D82" s="108" t="s">
        <v>532</v>
      </c>
      <c r="E82" s="108" t="s">
        <v>538</v>
      </c>
    </row>
    <row r="83" spans="1:5" ht="14.25">
      <c r="A83" s="5" t="s">
        <v>417</v>
      </c>
      <c r="B83" s="6" t="s">
        <v>222</v>
      </c>
      <c r="C83" s="117"/>
      <c r="D83" s="91"/>
      <c r="E83" s="91"/>
    </row>
    <row r="84" spans="1:5" ht="14.25">
      <c r="A84" s="5" t="s">
        <v>223</v>
      </c>
      <c r="B84" s="6" t="s">
        <v>224</v>
      </c>
      <c r="C84" s="117"/>
      <c r="D84" s="91"/>
      <c r="E84" s="91"/>
    </row>
    <row r="85" spans="1:5" ht="14.25">
      <c r="A85" s="5" t="s">
        <v>225</v>
      </c>
      <c r="B85" s="6" t="s">
        <v>226</v>
      </c>
      <c r="C85" s="117"/>
      <c r="D85" s="91"/>
      <c r="E85" s="91"/>
    </row>
    <row r="86" spans="1:5" ht="14.25">
      <c r="A86" s="5" t="s">
        <v>380</v>
      </c>
      <c r="B86" s="6" t="s">
        <v>227</v>
      </c>
      <c r="C86" s="117"/>
      <c r="D86" s="91"/>
      <c r="E86" s="91"/>
    </row>
    <row r="87" spans="1:5" ht="14.25">
      <c r="A87" s="5" t="s">
        <v>381</v>
      </c>
      <c r="B87" s="6" t="s">
        <v>228</v>
      </c>
      <c r="C87" s="117"/>
      <c r="D87" s="91"/>
      <c r="E87" s="91"/>
    </row>
    <row r="88" spans="1:5" ht="14.25">
      <c r="A88" s="5" t="s">
        <v>382</v>
      </c>
      <c r="B88" s="6" t="s">
        <v>229</v>
      </c>
      <c r="C88" s="117"/>
      <c r="D88" s="91">
        <v>3577918</v>
      </c>
      <c r="E88" s="91">
        <v>8020749</v>
      </c>
    </row>
    <row r="89" spans="1:5" ht="14.25">
      <c r="A89" s="38" t="s">
        <v>418</v>
      </c>
      <c r="B89" s="47" t="s">
        <v>230</v>
      </c>
      <c r="C89" s="120">
        <f>SUM(C83:C88)</f>
        <v>0</v>
      </c>
      <c r="D89" s="92">
        <f>SUM(D83:D88)</f>
        <v>3577918</v>
      </c>
      <c r="E89" s="92">
        <f>SUM(E83:E88)</f>
        <v>8020749</v>
      </c>
    </row>
    <row r="90" spans="1:5" ht="14.25">
      <c r="A90" s="5" t="s">
        <v>420</v>
      </c>
      <c r="B90" s="6" t="s">
        <v>241</v>
      </c>
      <c r="C90" s="117"/>
      <c r="D90" s="91"/>
      <c r="E90" s="91"/>
    </row>
    <row r="91" spans="1:5" ht="14.25">
      <c r="A91" s="5" t="s">
        <v>388</v>
      </c>
      <c r="B91" s="6" t="s">
        <v>242</v>
      </c>
      <c r="C91" s="117"/>
      <c r="D91" s="91"/>
      <c r="E91" s="91"/>
    </row>
    <row r="92" spans="1:5" ht="14.25">
      <c r="A92" s="5" t="s">
        <v>389</v>
      </c>
      <c r="B92" s="6" t="s">
        <v>243</v>
      </c>
      <c r="C92" s="117"/>
      <c r="D92" s="91"/>
      <c r="E92" s="91"/>
    </row>
    <row r="93" spans="1:5" ht="14.25">
      <c r="A93" s="5" t="s">
        <v>390</v>
      </c>
      <c r="B93" s="6" t="s">
        <v>244</v>
      </c>
      <c r="C93" s="117"/>
      <c r="D93" s="91"/>
      <c r="E93" s="91"/>
    </row>
    <row r="94" spans="1:5" ht="14.25">
      <c r="A94" s="5" t="s">
        <v>421</v>
      </c>
      <c r="B94" s="6" t="s">
        <v>251</v>
      </c>
      <c r="C94" s="117"/>
      <c r="D94" s="91"/>
      <c r="E94" s="91"/>
    </row>
    <row r="95" spans="1:5" ht="14.25">
      <c r="A95" s="5" t="s">
        <v>395</v>
      </c>
      <c r="B95" s="6" t="s">
        <v>252</v>
      </c>
      <c r="C95" s="117"/>
      <c r="D95" s="91"/>
      <c r="E95" s="91"/>
    </row>
    <row r="96" spans="1:5" ht="14.25">
      <c r="A96" s="38" t="s">
        <v>422</v>
      </c>
      <c r="B96" s="47" t="s">
        <v>253</v>
      </c>
      <c r="C96" s="120">
        <f>SUM(C90:C95)</f>
        <v>0</v>
      </c>
      <c r="D96" s="92">
        <f>SUM(D90:D95)</f>
        <v>0</v>
      </c>
      <c r="E96" s="92">
        <f>SUM(E90:E95)</f>
        <v>0</v>
      </c>
    </row>
    <row r="97" spans="1:5" ht="14.25">
      <c r="A97" s="13" t="s">
        <v>254</v>
      </c>
      <c r="B97" s="6" t="s">
        <v>255</v>
      </c>
      <c r="C97" s="117"/>
      <c r="D97" s="91"/>
      <c r="E97" s="91"/>
    </row>
    <row r="98" spans="1:5" ht="14.25">
      <c r="A98" s="13" t="s">
        <v>396</v>
      </c>
      <c r="B98" s="6" t="s">
        <v>256</v>
      </c>
      <c r="C98" s="117"/>
      <c r="D98" s="91">
        <v>1000</v>
      </c>
      <c r="E98" s="91"/>
    </row>
    <row r="99" spans="1:5" ht="14.25">
      <c r="A99" s="13" t="s">
        <v>397</v>
      </c>
      <c r="B99" s="6" t="s">
        <v>257</v>
      </c>
      <c r="C99" s="117"/>
      <c r="D99" s="91"/>
      <c r="E99" s="91"/>
    </row>
    <row r="100" spans="1:5" ht="14.25">
      <c r="A100" s="13" t="s">
        <v>398</v>
      </c>
      <c r="B100" s="6" t="s">
        <v>258</v>
      </c>
      <c r="C100" s="117"/>
      <c r="D100" s="91"/>
      <c r="E100" s="91"/>
    </row>
    <row r="101" spans="1:5" ht="14.25">
      <c r="A101" s="13" t="s">
        <v>259</v>
      </c>
      <c r="B101" s="6" t="s">
        <v>260</v>
      </c>
      <c r="C101" s="117"/>
      <c r="D101" s="91"/>
      <c r="E101" s="91"/>
    </row>
    <row r="102" spans="1:5" ht="14.25">
      <c r="A102" s="13" t="s">
        <v>261</v>
      </c>
      <c r="B102" s="6" t="s">
        <v>262</v>
      </c>
      <c r="C102" s="117"/>
      <c r="D102" s="91"/>
      <c r="E102" s="91"/>
    </row>
    <row r="103" spans="1:5" ht="14.25">
      <c r="A103" s="13" t="s">
        <v>263</v>
      </c>
      <c r="B103" s="6" t="s">
        <v>264</v>
      </c>
      <c r="C103" s="117"/>
      <c r="D103" s="91"/>
      <c r="E103" s="91"/>
    </row>
    <row r="104" spans="1:5" ht="14.25">
      <c r="A104" s="13" t="s">
        <v>399</v>
      </c>
      <c r="B104" s="6" t="s">
        <v>265</v>
      </c>
      <c r="C104" s="117">
        <v>22</v>
      </c>
      <c r="D104" s="91"/>
      <c r="E104" s="91">
        <v>1</v>
      </c>
    </row>
    <row r="105" spans="1:5" ht="14.25">
      <c r="A105" s="13" t="s">
        <v>400</v>
      </c>
      <c r="B105" s="6" t="s">
        <v>266</v>
      </c>
      <c r="C105" s="117"/>
      <c r="D105" s="91"/>
      <c r="E105" s="91"/>
    </row>
    <row r="106" spans="1:5" ht="14.25">
      <c r="A106" s="13" t="s">
        <v>401</v>
      </c>
      <c r="B106" s="6" t="s">
        <v>522</v>
      </c>
      <c r="C106" s="117">
        <v>17</v>
      </c>
      <c r="D106" s="91"/>
      <c r="E106" s="91">
        <v>1414</v>
      </c>
    </row>
    <row r="107" spans="1:5" ht="14.25">
      <c r="A107" s="46" t="s">
        <v>423</v>
      </c>
      <c r="B107" s="47" t="s">
        <v>268</v>
      </c>
      <c r="C107" s="120">
        <f>SUM(C97:C106)</f>
        <v>39</v>
      </c>
      <c r="D107" s="92">
        <f>SUM(D97:D106)</f>
        <v>1000</v>
      </c>
      <c r="E107" s="92">
        <f>SUM(E97:E106)</f>
        <v>1415</v>
      </c>
    </row>
    <row r="108" spans="1:5" ht="14.25">
      <c r="A108" s="13" t="s">
        <v>271</v>
      </c>
      <c r="B108" s="6" t="s">
        <v>272</v>
      </c>
      <c r="C108" s="120"/>
      <c r="D108" s="120"/>
      <c r="E108" s="120"/>
    </row>
    <row r="109" spans="1:5" ht="14.25">
      <c r="A109" s="46" t="s">
        <v>533</v>
      </c>
      <c r="B109" s="47" t="s">
        <v>276</v>
      </c>
      <c r="C109" s="120"/>
      <c r="D109" s="120"/>
      <c r="E109" s="120"/>
    </row>
    <row r="110" spans="1:5" ht="14.25">
      <c r="A110" s="13" t="s">
        <v>277</v>
      </c>
      <c r="B110" s="6" t="s">
        <v>278</v>
      </c>
      <c r="C110" s="117"/>
      <c r="D110" s="91"/>
      <c r="E110" s="91"/>
    </row>
    <row r="111" spans="1:5" ht="14.25">
      <c r="A111" s="5" t="s">
        <v>524</v>
      </c>
      <c r="B111" s="6" t="s">
        <v>279</v>
      </c>
      <c r="C111" s="117"/>
      <c r="D111" s="91"/>
      <c r="E111" s="91"/>
    </row>
    <row r="112" spans="1:5" ht="26.25">
      <c r="A112" s="5" t="s">
        <v>525</v>
      </c>
      <c r="B112" s="6" t="s">
        <v>280</v>
      </c>
      <c r="C112" s="117"/>
      <c r="D112" s="91"/>
      <c r="E112" s="91"/>
    </row>
    <row r="113" spans="1:5" ht="14.25">
      <c r="A113" s="5" t="s">
        <v>405</v>
      </c>
      <c r="B113" s="6" t="s">
        <v>523</v>
      </c>
      <c r="C113" s="117"/>
      <c r="D113" s="117"/>
      <c r="E113" s="117"/>
    </row>
    <row r="114" spans="1:5" ht="14.25">
      <c r="A114" s="13" t="s">
        <v>406</v>
      </c>
      <c r="B114" s="6" t="s">
        <v>526</v>
      </c>
      <c r="C114" s="117"/>
      <c r="D114" s="117"/>
      <c r="E114" s="117"/>
    </row>
    <row r="115" spans="1:5" ht="14.25">
      <c r="A115" s="38" t="s">
        <v>425</v>
      </c>
      <c r="B115" s="47" t="s">
        <v>281</v>
      </c>
      <c r="C115" s="120">
        <f>SUM(C110:C112)</f>
        <v>0</v>
      </c>
      <c r="D115" s="92">
        <f>SUM(D110:D112)</f>
        <v>0</v>
      </c>
      <c r="E115" s="92">
        <f>SUM(E110:E112)</f>
        <v>0</v>
      </c>
    </row>
    <row r="116" spans="1:5" ht="15">
      <c r="A116" s="57" t="s">
        <v>467</v>
      </c>
      <c r="B116" s="62"/>
      <c r="C116" s="120">
        <f>SUM(C89+C96+C107+C115)</f>
        <v>39</v>
      </c>
      <c r="D116" s="92">
        <f>SUM(D89+D96+D107+D115)</f>
        <v>3578918</v>
      </c>
      <c r="E116" s="92">
        <f>SUM(E89+E96+E107+E115)</f>
        <v>8022164</v>
      </c>
    </row>
    <row r="117" spans="1:5" ht="14.25">
      <c r="A117" s="5" t="s">
        <v>231</v>
      </c>
      <c r="B117" s="6" t="s">
        <v>232</v>
      </c>
      <c r="C117" s="117"/>
      <c r="D117" s="91"/>
      <c r="E117" s="91"/>
    </row>
    <row r="118" spans="1:5" ht="14.25">
      <c r="A118" s="5" t="s">
        <v>233</v>
      </c>
      <c r="B118" s="6" t="s">
        <v>234</v>
      </c>
      <c r="C118" s="117"/>
      <c r="D118" s="91"/>
      <c r="E118" s="91"/>
    </row>
    <row r="119" spans="1:5" ht="14.25">
      <c r="A119" s="5" t="s">
        <v>383</v>
      </c>
      <c r="B119" s="6" t="s">
        <v>235</v>
      </c>
      <c r="C119" s="117"/>
      <c r="D119" s="91"/>
      <c r="E119" s="91"/>
    </row>
    <row r="120" spans="1:5" ht="14.25">
      <c r="A120" s="5" t="s">
        <v>384</v>
      </c>
      <c r="B120" s="6" t="s">
        <v>236</v>
      </c>
      <c r="C120" s="117"/>
      <c r="D120" s="91"/>
      <c r="E120" s="91"/>
    </row>
    <row r="121" spans="1:5" ht="14.25">
      <c r="A121" s="5" t="s">
        <v>385</v>
      </c>
      <c r="B121" s="6" t="s">
        <v>237</v>
      </c>
      <c r="C121" s="117"/>
      <c r="D121" s="91"/>
      <c r="E121" s="91"/>
    </row>
    <row r="122" spans="1:5" ht="14.25">
      <c r="A122" s="38" t="s">
        <v>419</v>
      </c>
      <c r="B122" s="47" t="s">
        <v>238</v>
      </c>
      <c r="C122" s="120">
        <f>SUM(C117:C121)</f>
        <v>0</v>
      </c>
      <c r="D122" s="92">
        <f>SUM(D117:D121)</f>
        <v>0</v>
      </c>
      <c r="E122" s="92">
        <f>SUM(E117:E121)</f>
        <v>0</v>
      </c>
    </row>
    <row r="123" spans="1:5" ht="14.25">
      <c r="A123" s="13" t="s">
        <v>402</v>
      </c>
      <c r="B123" s="6" t="s">
        <v>269</v>
      </c>
      <c r="C123" s="117"/>
      <c r="D123" s="91"/>
      <c r="E123" s="91"/>
    </row>
    <row r="124" spans="1:5" ht="14.25">
      <c r="A124" s="13" t="s">
        <v>403</v>
      </c>
      <c r="B124" s="6" t="s">
        <v>270</v>
      </c>
      <c r="C124" s="117"/>
      <c r="D124" s="91"/>
      <c r="E124" s="91"/>
    </row>
    <row r="125" spans="1:5" ht="14.25">
      <c r="A125" s="13" t="s">
        <v>271</v>
      </c>
      <c r="B125" s="6" t="s">
        <v>272</v>
      </c>
      <c r="C125" s="117"/>
      <c r="D125" s="91"/>
      <c r="E125" s="91"/>
    </row>
    <row r="126" spans="1:5" ht="14.25">
      <c r="A126" s="13" t="s">
        <v>404</v>
      </c>
      <c r="B126" s="6" t="s">
        <v>273</v>
      </c>
      <c r="C126" s="117"/>
      <c r="D126" s="91"/>
      <c r="E126" s="91"/>
    </row>
    <row r="127" spans="1:5" ht="14.25">
      <c r="A127" s="13" t="s">
        <v>274</v>
      </c>
      <c r="B127" s="6" t="s">
        <v>275</v>
      </c>
      <c r="C127" s="117"/>
      <c r="D127" s="91"/>
      <c r="E127" s="91"/>
    </row>
    <row r="128" spans="1:5" ht="14.25">
      <c r="A128" s="38" t="s">
        <v>424</v>
      </c>
      <c r="B128" s="47" t="s">
        <v>276</v>
      </c>
      <c r="C128" s="120">
        <f>SUM(C123:C127)</f>
        <v>0</v>
      </c>
      <c r="D128" s="92">
        <f>SUM(D123:D127)</f>
        <v>0</v>
      </c>
      <c r="E128" s="92">
        <f>SUM(E123:E127)</f>
        <v>0</v>
      </c>
    </row>
    <row r="129" spans="1:5" ht="14.25">
      <c r="A129" s="13" t="s">
        <v>282</v>
      </c>
      <c r="B129" s="6" t="s">
        <v>283</v>
      </c>
      <c r="C129" s="117"/>
      <c r="D129" s="91"/>
      <c r="E129" s="91"/>
    </row>
    <row r="130" spans="1:5" ht="14.25">
      <c r="A130" s="5" t="s">
        <v>407</v>
      </c>
      <c r="B130" s="6" t="s">
        <v>284</v>
      </c>
      <c r="C130" s="117"/>
      <c r="D130" s="91"/>
      <c r="E130" s="91"/>
    </row>
    <row r="131" spans="1:5" ht="14.25">
      <c r="A131" s="13" t="s">
        <v>408</v>
      </c>
      <c r="B131" s="6" t="s">
        <v>285</v>
      </c>
      <c r="C131" s="117"/>
      <c r="D131" s="91"/>
      <c r="E131" s="91"/>
    </row>
    <row r="132" spans="1:5" ht="14.25">
      <c r="A132" s="38" t="s">
        <v>427</v>
      </c>
      <c r="B132" s="47" t="s">
        <v>286</v>
      </c>
      <c r="C132" s="120">
        <f>SUM(C129:C131)</f>
        <v>0</v>
      </c>
      <c r="D132" s="92">
        <f>SUM(D129:D131)</f>
        <v>0</v>
      </c>
      <c r="E132" s="92">
        <f>SUM(E129:E131)</f>
        <v>0</v>
      </c>
    </row>
    <row r="133" spans="1:5" ht="15">
      <c r="A133" s="57" t="s">
        <v>466</v>
      </c>
      <c r="B133" s="62"/>
      <c r="C133" s="120">
        <f>SUM(C122+C128+C132)</f>
        <v>0</v>
      </c>
      <c r="D133" s="92">
        <f>SUM(D122+D128+D132)</f>
        <v>0</v>
      </c>
      <c r="E133" s="92">
        <f>SUM(E122+E128+E132)</f>
        <v>0</v>
      </c>
    </row>
    <row r="134" spans="1:5" ht="15">
      <c r="A134" s="44" t="s">
        <v>426</v>
      </c>
      <c r="B134" s="34" t="s">
        <v>287</v>
      </c>
      <c r="C134" s="120">
        <f>SUM(C116+C133)</f>
        <v>39</v>
      </c>
      <c r="D134" s="92">
        <f>SUM(D116+D133)</f>
        <v>3578918</v>
      </c>
      <c r="E134" s="92">
        <f>SUM(E116+E133)</f>
        <v>8022164</v>
      </c>
    </row>
    <row r="135" spans="1:5" ht="15">
      <c r="A135" s="90" t="s">
        <v>476</v>
      </c>
      <c r="B135" s="60"/>
      <c r="C135" s="117"/>
      <c r="D135" s="91"/>
      <c r="E135" s="91"/>
    </row>
    <row r="136" spans="1:5" ht="15">
      <c r="A136" s="90" t="s">
        <v>477</v>
      </c>
      <c r="B136" s="60"/>
      <c r="C136" s="117"/>
      <c r="D136" s="91"/>
      <c r="E136" s="91"/>
    </row>
    <row r="137" spans="1:5" ht="14.25">
      <c r="A137" s="15" t="s">
        <v>428</v>
      </c>
      <c r="B137" s="7" t="s">
        <v>292</v>
      </c>
      <c r="C137" s="117"/>
      <c r="D137" s="91"/>
      <c r="E137" s="91"/>
    </row>
    <row r="138" spans="1:5" ht="14.25">
      <c r="A138" s="14" t="s">
        <v>429</v>
      </c>
      <c r="B138" s="7" t="s">
        <v>299</v>
      </c>
      <c r="C138" s="117"/>
      <c r="D138" s="91"/>
      <c r="E138" s="91"/>
    </row>
    <row r="139" spans="1:5" ht="14.25">
      <c r="A139" s="5" t="s">
        <v>474</v>
      </c>
      <c r="B139" s="5" t="s">
        <v>300</v>
      </c>
      <c r="C139" s="117">
        <v>1977677</v>
      </c>
      <c r="D139" s="91">
        <v>352579</v>
      </c>
      <c r="E139" s="91">
        <v>478600</v>
      </c>
    </row>
    <row r="140" spans="1:5" ht="14.25">
      <c r="A140" s="5" t="s">
        <v>475</v>
      </c>
      <c r="B140" s="5" t="s">
        <v>300</v>
      </c>
      <c r="C140" s="117"/>
      <c r="D140" s="91"/>
      <c r="E140" s="91"/>
    </row>
    <row r="141" spans="1:5" ht="14.25">
      <c r="A141" s="5" t="s">
        <v>472</v>
      </c>
      <c r="B141" s="5" t="s">
        <v>301</v>
      </c>
      <c r="C141" s="117"/>
      <c r="D141" s="91"/>
      <c r="E141" s="91"/>
    </row>
    <row r="142" spans="1:5" ht="14.25">
      <c r="A142" s="5" t="s">
        <v>473</v>
      </c>
      <c r="B142" s="5" t="s">
        <v>301</v>
      </c>
      <c r="C142" s="117"/>
      <c r="D142" s="91"/>
      <c r="E142" s="91"/>
    </row>
    <row r="143" spans="1:5" ht="14.25">
      <c r="A143" s="7" t="s">
        <v>430</v>
      </c>
      <c r="B143" s="7" t="s">
        <v>302</v>
      </c>
      <c r="C143" s="117"/>
      <c r="D143" s="91"/>
      <c r="E143" s="91"/>
    </row>
    <row r="144" spans="1:5" ht="14.25">
      <c r="A144" s="36" t="s">
        <v>303</v>
      </c>
      <c r="B144" s="5" t="s">
        <v>304</v>
      </c>
      <c r="C144" s="117"/>
      <c r="D144" s="91"/>
      <c r="E144" s="91"/>
    </row>
    <row r="145" spans="1:5" ht="14.25">
      <c r="A145" s="36" t="s">
        <v>305</v>
      </c>
      <c r="B145" s="5" t="s">
        <v>306</v>
      </c>
      <c r="C145" s="117"/>
      <c r="D145" s="91"/>
      <c r="E145" s="91"/>
    </row>
    <row r="146" spans="1:5" ht="14.25">
      <c r="A146" s="36" t="s">
        <v>307</v>
      </c>
      <c r="B146" s="5" t="s">
        <v>308</v>
      </c>
      <c r="C146" s="117">
        <v>71789696</v>
      </c>
      <c r="D146" s="91">
        <v>78859268</v>
      </c>
      <c r="E146" s="91">
        <v>94489879</v>
      </c>
    </row>
    <row r="147" spans="1:5" ht="14.25">
      <c r="A147" s="36" t="s">
        <v>309</v>
      </c>
      <c r="B147" s="5" t="s">
        <v>310</v>
      </c>
      <c r="C147" s="117"/>
      <c r="D147" s="91"/>
      <c r="E147" s="91"/>
    </row>
    <row r="148" spans="1:5" ht="14.25">
      <c r="A148" s="13" t="s">
        <v>413</v>
      </c>
      <c r="B148" s="5" t="s">
        <v>311</v>
      </c>
      <c r="C148" s="117"/>
      <c r="D148" s="91"/>
      <c r="E148" s="91"/>
    </row>
    <row r="149" spans="1:5" ht="14.25">
      <c r="A149" s="15" t="s">
        <v>431</v>
      </c>
      <c r="B149" s="7" t="s">
        <v>312</v>
      </c>
      <c r="C149" s="117"/>
      <c r="D149" s="91"/>
      <c r="E149" s="91"/>
    </row>
    <row r="150" spans="1:5" ht="14.25">
      <c r="A150" s="13" t="s">
        <v>313</v>
      </c>
      <c r="B150" s="5" t="s">
        <v>314</v>
      </c>
      <c r="C150" s="117"/>
      <c r="D150" s="91"/>
      <c r="E150" s="91"/>
    </row>
    <row r="151" spans="1:5" ht="14.25">
      <c r="A151" s="13" t="s">
        <v>315</v>
      </c>
      <c r="B151" s="5" t="s">
        <v>316</v>
      </c>
      <c r="C151" s="117"/>
      <c r="D151" s="91"/>
      <c r="E151" s="91"/>
    </row>
    <row r="152" spans="1:5" ht="14.25">
      <c r="A152" s="36" t="s">
        <v>317</v>
      </c>
      <c r="B152" s="5" t="s">
        <v>318</v>
      </c>
      <c r="C152" s="117"/>
      <c r="D152" s="91"/>
      <c r="E152" s="91"/>
    </row>
    <row r="153" spans="1:5" ht="14.25">
      <c r="A153" s="36" t="s">
        <v>414</v>
      </c>
      <c r="B153" s="5" t="s">
        <v>319</v>
      </c>
      <c r="C153" s="117"/>
      <c r="D153" s="91"/>
      <c r="E153" s="91"/>
    </row>
    <row r="154" spans="1:5" ht="14.25">
      <c r="A154" s="14" t="s">
        <v>432</v>
      </c>
      <c r="B154" s="7" t="s">
        <v>320</v>
      </c>
      <c r="C154" s="117"/>
      <c r="D154" s="91"/>
      <c r="E154" s="91"/>
    </row>
    <row r="155" spans="1:5" ht="14.25">
      <c r="A155" s="15" t="s">
        <v>321</v>
      </c>
      <c r="B155" s="7" t="s">
        <v>322</v>
      </c>
      <c r="C155" s="117"/>
      <c r="D155" s="91"/>
      <c r="E155" s="91"/>
    </row>
    <row r="156" spans="1:5" ht="15">
      <c r="A156" s="39" t="s">
        <v>433</v>
      </c>
      <c r="B156" s="40" t="s">
        <v>323</v>
      </c>
      <c r="C156" s="120">
        <f>SUM(C137:C155)</f>
        <v>73767373</v>
      </c>
      <c r="D156" s="92">
        <f>SUM(D137:D155)</f>
        <v>79211847</v>
      </c>
      <c r="E156" s="92">
        <f>SUM(E137:E155)</f>
        <v>94968479</v>
      </c>
    </row>
    <row r="157" spans="1:5" ht="15">
      <c r="A157" s="88" t="s">
        <v>416</v>
      </c>
      <c r="B157" s="89"/>
      <c r="C157" s="120">
        <f>SUM(C134+C156)</f>
        <v>73767412</v>
      </c>
      <c r="D157" s="92">
        <f>SUM(D134+D156)</f>
        <v>82790765</v>
      </c>
      <c r="E157" s="92">
        <f>SUM(E134+E156)</f>
        <v>102990643</v>
      </c>
    </row>
  </sheetData>
  <sheetProtection/>
  <mergeCells count="3">
    <mergeCell ref="A1:E1"/>
    <mergeCell ref="A2:E2"/>
    <mergeCell ref="C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33" t="s">
        <v>520</v>
      </c>
      <c r="B1" s="134"/>
      <c r="C1" s="134"/>
      <c r="D1" s="134"/>
    </row>
    <row r="2" spans="1:4" ht="23.25" customHeight="1">
      <c r="A2" s="143" t="s">
        <v>465</v>
      </c>
      <c r="B2" s="144"/>
      <c r="C2" s="144"/>
      <c r="D2" s="144"/>
    </row>
    <row r="3" ht="14.25">
      <c r="A3" s="1"/>
    </row>
    <row r="4" spans="1:4" ht="14.25">
      <c r="A4" s="1"/>
      <c r="B4" s="139" t="s">
        <v>554</v>
      </c>
      <c r="C4" s="139"/>
      <c r="D4" s="139"/>
    </row>
    <row r="5" spans="1:4" ht="51" customHeight="1">
      <c r="A5" s="54" t="s">
        <v>464</v>
      </c>
      <c r="B5" s="55" t="s">
        <v>471</v>
      </c>
      <c r="C5" s="55" t="s">
        <v>496</v>
      </c>
      <c r="D5" s="111" t="s">
        <v>17</v>
      </c>
    </row>
    <row r="6" spans="1:4" ht="15" customHeight="1">
      <c r="A6" s="55" t="s">
        <v>437</v>
      </c>
      <c r="B6" s="79"/>
      <c r="C6" s="79">
        <v>2</v>
      </c>
      <c r="D6" s="109">
        <f>SUM(B6:C6)</f>
        <v>2</v>
      </c>
    </row>
    <row r="7" spans="1:4" ht="15" customHeight="1">
      <c r="A7" s="55" t="s">
        <v>438</v>
      </c>
      <c r="B7" s="79"/>
      <c r="C7" s="79">
        <v>4</v>
      </c>
      <c r="D7" s="109">
        <f aca="true" t="shared" si="0" ref="D7:D33">SUM(B7:C7)</f>
        <v>4</v>
      </c>
    </row>
    <row r="8" spans="1:4" ht="15" customHeight="1">
      <c r="A8" s="55" t="s">
        <v>439</v>
      </c>
      <c r="B8" s="79"/>
      <c r="C8" s="79">
        <v>8</v>
      </c>
      <c r="D8" s="109">
        <f t="shared" si="0"/>
        <v>8</v>
      </c>
    </row>
    <row r="9" spans="1:4" ht="15" customHeight="1">
      <c r="A9" s="55" t="s">
        <v>440</v>
      </c>
      <c r="B9" s="79"/>
      <c r="C9" s="79">
        <v>1</v>
      </c>
      <c r="D9" s="109">
        <f t="shared" si="0"/>
        <v>1</v>
      </c>
    </row>
    <row r="10" spans="1:4" ht="15" customHeight="1">
      <c r="A10" s="54" t="s">
        <v>459</v>
      </c>
      <c r="B10" s="79">
        <f>SUM(B6:B9)</f>
        <v>0</v>
      </c>
      <c r="C10" s="79">
        <f>SUM(C6:C9)</f>
        <v>15</v>
      </c>
      <c r="D10" s="109">
        <f t="shared" si="0"/>
        <v>15</v>
      </c>
    </row>
    <row r="11" spans="1:4" ht="15" customHeight="1">
      <c r="A11" s="55" t="s">
        <v>441</v>
      </c>
      <c r="B11" s="79"/>
      <c r="C11" s="79"/>
      <c r="D11" s="109">
        <f t="shared" si="0"/>
        <v>0</v>
      </c>
    </row>
    <row r="12" spans="1:4" ht="26.25">
      <c r="A12" s="55" t="s">
        <v>442</v>
      </c>
      <c r="B12" s="79"/>
      <c r="C12" s="79"/>
      <c r="D12" s="109">
        <f t="shared" si="0"/>
        <v>0</v>
      </c>
    </row>
    <row r="13" spans="1:4" ht="15" customHeight="1">
      <c r="A13" s="55" t="s">
        <v>443</v>
      </c>
      <c r="B13" s="79"/>
      <c r="C13" s="79"/>
      <c r="D13" s="109">
        <f t="shared" si="0"/>
        <v>0</v>
      </c>
    </row>
    <row r="14" spans="1:4" ht="15" customHeight="1">
      <c r="A14" s="55" t="s">
        <v>444</v>
      </c>
      <c r="B14" s="79"/>
      <c r="C14" s="79"/>
      <c r="D14" s="109">
        <f t="shared" si="0"/>
        <v>0</v>
      </c>
    </row>
    <row r="15" spans="1:4" ht="15" customHeight="1">
      <c r="A15" s="55" t="s">
        <v>445</v>
      </c>
      <c r="B15" s="79"/>
      <c r="C15" s="79"/>
      <c r="D15" s="109">
        <f t="shared" si="0"/>
        <v>0</v>
      </c>
    </row>
    <row r="16" spans="1:4" ht="15" customHeight="1">
      <c r="A16" s="55" t="s">
        <v>446</v>
      </c>
      <c r="B16" s="79">
        <v>2</v>
      </c>
      <c r="C16" s="79"/>
      <c r="D16" s="109">
        <f t="shared" si="0"/>
        <v>2</v>
      </c>
    </row>
    <row r="17" spans="1:4" ht="15" customHeight="1">
      <c r="A17" s="55" t="s">
        <v>447</v>
      </c>
      <c r="B17" s="79"/>
      <c r="C17" s="79"/>
      <c r="D17" s="109">
        <f t="shared" si="0"/>
        <v>0</v>
      </c>
    </row>
    <row r="18" spans="1:4" ht="15" customHeight="1">
      <c r="A18" s="54" t="s">
        <v>460</v>
      </c>
      <c r="B18" s="79">
        <f>SUM(B11:B17)</f>
        <v>2</v>
      </c>
      <c r="C18" s="79">
        <f>SUM(C11:C17)</f>
        <v>0</v>
      </c>
      <c r="D18" s="109">
        <f t="shared" si="0"/>
        <v>2</v>
      </c>
    </row>
    <row r="19" spans="1:4" ht="26.25">
      <c r="A19" s="55" t="s">
        <v>448</v>
      </c>
      <c r="B19" s="79">
        <v>4</v>
      </c>
      <c r="C19" s="79">
        <v>1</v>
      </c>
      <c r="D19" s="109">
        <f t="shared" si="0"/>
        <v>5</v>
      </c>
    </row>
    <row r="20" spans="1:4" ht="15" customHeight="1">
      <c r="A20" s="55" t="s">
        <v>449</v>
      </c>
      <c r="B20" s="79"/>
      <c r="C20" s="79"/>
      <c r="D20" s="109">
        <f t="shared" si="0"/>
        <v>0</v>
      </c>
    </row>
    <row r="21" spans="1:4" ht="15" customHeight="1">
      <c r="A21" s="55" t="s">
        <v>450</v>
      </c>
      <c r="B21" s="79">
        <v>20</v>
      </c>
      <c r="C21" s="79"/>
      <c r="D21" s="115">
        <f>SUM(B21:C21)</f>
        <v>20</v>
      </c>
    </row>
    <row r="22" spans="1:4" ht="15" customHeight="1">
      <c r="A22" s="55" t="s">
        <v>552</v>
      </c>
      <c r="B22" s="79">
        <v>1</v>
      </c>
      <c r="C22" s="79"/>
      <c r="D22" s="109">
        <f t="shared" si="0"/>
        <v>1</v>
      </c>
    </row>
    <row r="23" spans="1:4" ht="15" customHeight="1">
      <c r="A23" s="54" t="s">
        <v>461</v>
      </c>
      <c r="B23" s="79">
        <f>SUM(B19:B22)</f>
        <v>25</v>
      </c>
      <c r="C23" s="79">
        <f>SUM(C19:C22)</f>
        <v>1</v>
      </c>
      <c r="D23" s="109">
        <f t="shared" si="0"/>
        <v>26</v>
      </c>
    </row>
    <row r="24" spans="1:4" ht="15" customHeight="1">
      <c r="A24" s="55" t="s">
        <v>451</v>
      </c>
      <c r="B24" s="79">
        <v>1</v>
      </c>
      <c r="C24" s="79"/>
      <c r="D24" s="109">
        <f t="shared" si="0"/>
        <v>1</v>
      </c>
    </row>
    <row r="25" spans="1:4" ht="15" customHeight="1">
      <c r="A25" s="55" t="s">
        <v>452</v>
      </c>
      <c r="B25" s="79"/>
      <c r="C25" s="79"/>
      <c r="D25" s="109">
        <f t="shared" si="0"/>
        <v>0</v>
      </c>
    </row>
    <row r="26" spans="1:4" ht="26.25">
      <c r="A26" s="55" t="s">
        <v>453</v>
      </c>
      <c r="B26" s="79">
        <v>1</v>
      </c>
      <c r="C26" s="79"/>
      <c r="D26" s="109">
        <f t="shared" si="0"/>
        <v>1</v>
      </c>
    </row>
    <row r="27" spans="1:4" ht="15" customHeight="1">
      <c r="A27" s="54" t="s">
        <v>462</v>
      </c>
      <c r="B27" s="79">
        <f>SUM(B24:B26)</f>
        <v>2</v>
      </c>
      <c r="C27" s="79">
        <f>SUM(C24:C26)</f>
        <v>0</v>
      </c>
      <c r="D27" s="109">
        <f t="shared" si="0"/>
        <v>2</v>
      </c>
    </row>
    <row r="28" spans="1:4" ht="37.5" customHeight="1">
      <c r="A28" s="54" t="s">
        <v>463</v>
      </c>
      <c r="B28" s="106">
        <f>SUM(B10+B18+B23+B27)</f>
        <v>29</v>
      </c>
      <c r="C28" s="106">
        <f>SUM(C10+C18+C23+C27)</f>
        <v>16</v>
      </c>
      <c r="D28" s="110">
        <f t="shared" si="0"/>
        <v>45</v>
      </c>
    </row>
    <row r="29" spans="1:4" ht="26.25">
      <c r="A29" s="55" t="s">
        <v>454</v>
      </c>
      <c r="B29" s="56"/>
      <c r="C29" s="56"/>
      <c r="D29" s="109">
        <f t="shared" si="0"/>
        <v>0</v>
      </c>
    </row>
    <row r="30" spans="1:4" ht="39">
      <c r="A30" s="55" t="s">
        <v>455</v>
      </c>
      <c r="B30" s="56"/>
      <c r="C30" s="56"/>
      <c r="D30" s="109">
        <f t="shared" si="0"/>
        <v>0</v>
      </c>
    </row>
    <row r="31" spans="1:4" ht="26.25">
      <c r="A31" s="55" t="s">
        <v>456</v>
      </c>
      <c r="B31" s="56"/>
      <c r="C31" s="56"/>
      <c r="D31" s="109">
        <f t="shared" si="0"/>
        <v>0</v>
      </c>
    </row>
    <row r="32" spans="1:4" ht="15" customHeight="1">
      <c r="A32" s="55" t="s">
        <v>457</v>
      </c>
      <c r="B32" s="56"/>
      <c r="C32" s="56"/>
      <c r="D32" s="109">
        <f t="shared" si="0"/>
        <v>0</v>
      </c>
    </row>
    <row r="33" spans="1:4" ht="26.25">
      <c r="A33" s="54" t="s">
        <v>458</v>
      </c>
      <c r="B33" s="56"/>
      <c r="C33" s="56"/>
      <c r="D33" s="109">
        <f t="shared" si="0"/>
        <v>0</v>
      </c>
    </row>
    <row r="34" spans="1:3" ht="14.25">
      <c r="A34" s="140"/>
      <c r="B34" s="141"/>
      <c r="C34" s="141"/>
    </row>
    <row r="35" spans="1:3" ht="14.25">
      <c r="A35" s="142"/>
      <c r="B35" s="141"/>
      <c r="C35" s="141"/>
    </row>
  </sheetData>
  <sheetProtection/>
  <mergeCells count="5">
    <mergeCell ref="A34:C34"/>
    <mergeCell ref="A35:C35"/>
    <mergeCell ref="A1:D1"/>
    <mergeCell ref="A2:D2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workbookViewId="0" topLeftCell="A1">
      <selection activeCell="C3" sqref="C3:E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133" t="s">
        <v>520</v>
      </c>
      <c r="B1" s="133"/>
      <c r="C1" s="133"/>
      <c r="D1" s="133"/>
      <c r="E1" s="133"/>
      <c r="F1" s="113"/>
    </row>
    <row r="2" spans="1:6" ht="26.25" customHeight="1">
      <c r="A2" s="136" t="s">
        <v>505</v>
      </c>
      <c r="B2" s="136"/>
      <c r="C2" s="136"/>
      <c r="D2" s="136"/>
      <c r="E2" s="136"/>
      <c r="F2" s="112"/>
    </row>
    <row r="3" spans="3:5" ht="14.25">
      <c r="C3" s="139" t="s">
        <v>555</v>
      </c>
      <c r="D3" s="139"/>
      <c r="E3" s="139"/>
    </row>
    <row r="4" spans="1:5" ht="27">
      <c r="A4" s="114" t="s">
        <v>32</v>
      </c>
      <c r="B4" s="108" t="s">
        <v>33</v>
      </c>
      <c r="C4" s="82" t="s">
        <v>16</v>
      </c>
      <c r="D4" s="82" t="s">
        <v>494</v>
      </c>
      <c r="E4" s="78" t="s">
        <v>17</v>
      </c>
    </row>
    <row r="5" spans="1:5" ht="14.25">
      <c r="A5" s="115" t="s">
        <v>511</v>
      </c>
      <c r="B5" s="116"/>
      <c r="C5" s="117">
        <v>500000</v>
      </c>
      <c r="D5" s="117"/>
      <c r="E5" s="117">
        <f>SUM(C5:D5)</f>
        <v>500000</v>
      </c>
    </row>
    <row r="6" spans="1:5" ht="14.25">
      <c r="A6" s="115" t="s">
        <v>512</v>
      </c>
      <c r="B6" s="116"/>
      <c r="C6" s="117"/>
      <c r="D6" s="117"/>
      <c r="E6" s="117">
        <f aca="true" t="shared" si="0" ref="E6:E60">SUM(C6:D6)</f>
        <v>0</v>
      </c>
    </row>
    <row r="7" spans="1:5" ht="14.25">
      <c r="A7" s="115"/>
      <c r="B7" s="116"/>
      <c r="C7" s="117"/>
      <c r="D7" s="117"/>
      <c r="E7" s="117">
        <f t="shared" si="0"/>
        <v>0</v>
      </c>
    </row>
    <row r="8" spans="1:5" ht="14.25">
      <c r="A8" s="115"/>
      <c r="B8" s="116"/>
      <c r="C8" s="117"/>
      <c r="D8" s="117"/>
      <c r="E8" s="117">
        <f t="shared" si="0"/>
        <v>0</v>
      </c>
    </row>
    <row r="9" spans="1:5" ht="14.25">
      <c r="A9" s="118" t="s">
        <v>135</v>
      </c>
      <c r="B9" s="119" t="s">
        <v>136</v>
      </c>
      <c r="C9" s="120">
        <f>SUM(C5:C8)</f>
        <v>500000</v>
      </c>
      <c r="D9" s="120">
        <f>SUM(D5:D8)</f>
        <v>0</v>
      </c>
      <c r="E9" s="120">
        <f t="shared" si="0"/>
        <v>500000</v>
      </c>
    </row>
    <row r="10" spans="1:5" ht="14.25">
      <c r="A10" s="121" t="s">
        <v>497</v>
      </c>
      <c r="B10" s="122"/>
      <c r="C10" s="117">
        <v>1000000</v>
      </c>
      <c r="D10" s="117"/>
      <c r="E10" s="117">
        <f t="shared" si="0"/>
        <v>1000000</v>
      </c>
    </row>
    <row r="11" spans="1:5" ht="14.25">
      <c r="A11" s="121" t="s">
        <v>513</v>
      </c>
      <c r="B11" s="122"/>
      <c r="C11" s="117">
        <v>3816082</v>
      </c>
      <c r="D11" s="117"/>
      <c r="E11" s="117">
        <f t="shared" si="0"/>
        <v>3816082</v>
      </c>
    </row>
    <row r="12" spans="1:5" ht="14.25">
      <c r="A12" s="121" t="s">
        <v>514</v>
      </c>
      <c r="B12" s="122"/>
      <c r="C12" s="117">
        <v>393700</v>
      </c>
      <c r="D12" s="117"/>
      <c r="E12" s="117">
        <f t="shared" si="0"/>
        <v>393700</v>
      </c>
    </row>
    <row r="13" spans="1:5" ht="14.25">
      <c r="A13" s="121" t="s">
        <v>542</v>
      </c>
      <c r="B13" s="122"/>
      <c r="C13" s="117">
        <v>2606300</v>
      </c>
      <c r="D13" s="117"/>
      <c r="E13" s="117">
        <f t="shared" si="0"/>
        <v>2606300</v>
      </c>
    </row>
    <row r="14" spans="1:5" ht="14.25">
      <c r="A14" s="121" t="s">
        <v>540</v>
      </c>
      <c r="B14" s="122"/>
      <c r="C14" s="117">
        <v>9000000</v>
      </c>
      <c r="D14" s="117"/>
      <c r="E14" s="117">
        <v>9000000</v>
      </c>
    </row>
    <row r="15" spans="1:5" ht="14.25">
      <c r="A15" s="118" t="s">
        <v>336</v>
      </c>
      <c r="B15" s="119" t="s">
        <v>137</v>
      </c>
      <c r="C15" s="120">
        <f>SUM(C10:C14)</f>
        <v>16816082</v>
      </c>
      <c r="D15" s="120">
        <f>SUM(D10:D12)</f>
        <v>0</v>
      </c>
      <c r="E15" s="120">
        <f t="shared" si="0"/>
        <v>16816082</v>
      </c>
    </row>
    <row r="16" spans="1:5" ht="14.25">
      <c r="A16" s="121" t="s">
        <v>541</v>
      </c>
      <c r="B16" s="122"/>
      <c r="C16" s="117">
        <v>812753</v>
      </c>
      <c r="D16" s="117"/>
      <c r="E16" s="117">
        <f t="shared" si="0"/>
        <v>812753</v>
      </c>
    </row>
    <row r="17" spans="1:5" ht="14.25">
      <c r="A17" s="121"/>
      <c r="B17" s="122"/>
      <c r="C17" s="117"/>
      <c r="D17" s="117"/>
      <c r="E17" s="117">
        <f t="shared" si="0"/>
        <v>0</v>
      </c>
    </row>
    <row r="18" spans="1:5" ht="14.25">
      <c r="A18" s="121"/>
      <c r="B18" s="122"/>
      <c r="C18" s="117"/>
      <c r="D18" s="117"/>
      <c r="E18" s="117">
        <f t="shared" si="0"/>
        <v>0</v>
      </c>
    </row>
    <row r="19" spans="1:5" ht="14.25">
      <c r="A19" s="121"/>
      <c r="B19" s="122"/>
      <c r="C19" s="117"/>
      <c r="D19" s="117"/>
      <c r="E19" s="117">
        <f t="shared" si="0"/>
        <v>0</v>
      </c>
    </row>
    <row r="20" spans="1:5" ht="14.25">
      <c r="A20" s="123" t="s">
        <v>138</v>
      </c>
      <c r="B20" s="119" t="s">
        <v>139</v>
      </c>
      <c r="C20" s="120">
        <f>SUM(C16:C19)</f>
        <v>812753</v>
      </c>
      <c r="D20" s="120">
        <f>SUM(D16:D19)</f>
        <v>0</v>
      </c>
      <c r="E20" s="120">
        <f t="shared" si="0"/>
        <v>812753</v>
      </c>
    </row>
    <row r="21" spans="1:5" ht="14.25">
      <c r="A21" s="121" t="s">
        <v>521</v>
      </c>
      <c r="B21" s="122"/>
      <c r="C21" s="117">
        <v>11708394</v>
      </c>
      <c r="D21" s="117"/>
      <c r="E21" s="117">
        <f t="shared" si="0"/>
        <v>11708394</v>
      </c>
    </row>
    <row r="22" spans="1:5" ht="14.25">
      <c r="A22" s="121" t="s">
        <v>549</v>
      </c>
      <c r="B22" s="122"/>
      <c r="C22" s="117">
        <v>22439565</v>
      </c>
      <c r="D22" s="117"/>
      <c r="E22" s="117">
        <f t="shared" si="0"/>
        <v>22439565</v>
      </c>
    </row>
    <row r="23" spans="1:5" ht="14.25">
      <c r="A23" s="121" t="s">
        <v>543</v>
      </c>
      <c r="B23" s="122"/>
      <c r="C23" s="117">
        <v>3931065</v>
      </c>
      <c r="D23" s="117"/>
      <c r="E23" s="117">
        <f t="shared" si="0"/>
        <v>3931065</v>
      </c>
    </row>
    <row r="24" spans="1:5" ht="14.25">
      <c r="A24" s="121" t="s">
        <v>544</v>
      </c>
      <c r="B24" s="122"/>
      <c r="C24" s="117">
        <v>177744</v>
      </c>
      <c r="D24" s="117"/>
      <c r="E24" s="117">
        <f t="shared" si="0"/>
        <v>177744</v>
      </c>
    </row>
    <row r="25" spans="1:5" ht="14.25">
      <c r="A25" s="121" t="s">
        <v>545</v>
      </c>
      <c r="B25" s="122"/>
      <c r="C25" s="117">
        <v>458240</v>
      </c>
      <c r="D25" s="117"/>
      <c r="E25" s="117">
        <f t="shared" si="0"/>
        <v>458240</v>
      </c>
    </row>
    <row r="26" spans="1:5" ht="14.25">
      <c r="A26" s="121" t="s">
        <v>546</v>
      </c>
      <c r="B26" s="122"/>
      <c r="C26" s="117">
        <v>637560</v>
      </c>
      <c r="D26" s="117"/>
      <c r="E26" s="117">
        <f t="shared" si="0"/>
        <v>637560</v>
      </c>
    </row>
    <row r="27" spans="1:5" ht="14.25">
      <c r="A27" s="121" t="s">
        <v>547</v>
      </c>
      <c r="B27" s="122"/>
      <c r="C27" s="117">
        <v>340000</v>
      </c>
      <c r="D27" s="117"/>
      <c r="E27" s="117">
        <f t="shared" si="0"/>
        <v>340000</v>
      </c>
    </row>
    <row r="28" spans="1:5" ht="14.25">
      <c r="A28" s="121" t="s">
        <v>548</v>
      </c>
      <c r="B28" s="122"/>
      <c r="C28" s="117">
        <v>2964971</v>
      </c>
      <c r="D28" s="117"/>
      <c r="E28" s="117">
        <f t="shared" si="0"/>
        <v>2964971</v>
      </c>
    </row>
    <row r="29" spans="1:5" ht="14.25">
      <c r="A29" s="121"/>
      <c r="B29" s="122"/>
      <c r="C29" s="117"/>
      <c r="D29" s="117"/>
      <c r="E29" s="117"/>
    </row>
    <row r="30" spans="1:5" ht="14.25">
      <c r="A30" s="121"/>
      <c r="B30" s="122"/>
      <c r="C30" s="117"/>
      <c r="D30" s="117"/>
      <c r="E30" s="117">
        <f t="shared" si="0"/>
        <v>0</v>
      </c>
    </row>
    <row r="31" spans="1:5" ht="14.25">
      <c r="A31" s="118" t="s">
        <v>140</v>
      </c>
      <c r="B31" s="119" t="s">
        <v>141</v>
      </c>
      <c r="C31" s="120">
        <f>SUM(C21:C30)</f>
        <v>42657539</v>
      </c>
      <c r="D31" s="120">
        <f>SUM(D21:D30)</f>
        <v>0</v>
      </c>
      <c r="E31" s="120">
        <f t="shared" si="0"/>
        <v>42657539</v>
      </c>
    </row>
    <row r="32" spans="1:5" ht="14.25">
      <c r="A32" s="121"/>
      <c r="B32" s="122"/>
      <c r="C32" s="117"/>
      <c r="D32" s="117"/>
      <c r="E32" s="117">
        <f t="shared" si="0"/>
        <v>0</v>
      </c>
    </row>
    <row r="33" spans="1:5" ht="14.25">
      <c r="A33" s="121"/>
      <c r="B33" s="122"/>
      <c r="C33" s="117"/>
      <c r="D33" s="117"/>
      <c r="E33" s="117">
        <f t="shared" si="0"/>
        <v>0</v>
      </c>
    </row>
    <row r="34" spans="1:5" ht="14.25">
      <c r="A34" s="121"/>
      <c r="B34" s="122"/>
      <c r="C34" s="117"/>
      <c r="D34" s="117"/>
      <c r="E34" s="117">
        <f t="shared" si="0"/>
        <v>0</v>
      </c>
    </row>
    <row r="35" spans="1:5" ht="14.25">
      <c r="A35" s="121"/>
      <c r="B35" s="122"/>
      <c r="C35" s="117"/>
      <c r="D35" s="117"/>
      <c r="E35" s="117">
        <f t="shared" si="0"/>
        <v>0</v>
      </c>
    </row>
    <row r="36" spans="1:5" ht="14.25">
      <c r="A36" s="121" t="s">
        <v>142</v>
      </c>
      <c r="B36" s="122" t="s">
        <v>143</v>
      </c>
      <c r="C36" s="117"/>
      <c r="D36" s="117"/>
      <c r="E36" s="117">
        <f t="shared" si="0"/>
        <v>0</v>
      </c>
    </row>
    <row r="37" spans="1:5" ht="14.25">
      <c r="A37" s="121"/>
      <c r="B37" s="122"/>
      <c r="C37" s="117"/>
      <c r="D37" s="117"/>
      <c r="E37" s="117">
        <f t="shared" si="0"/>
        <v>0</v>
      </c>
    </row>
    <row r="38" spans="1:5" ht="14.25">
      <c r="A38" s="121"/>
      <c r="B38" s="122"/>
      <c r="C38" s="117"/>
      <c r="D38" s="117"/>
      <c r="E38" s="117">
        <f t="shared" si="0"/>
        <v>0</v>
      </c>
    </row>
    <row r="39" spans="1:5" ht="14.25">
      <c r="A39" s="124" t="s">
        <v>144</v>
      </c>
      <c r="B39" s="122" t="s">
        <v>145</v>
      </c>
      <c r="C39" s="117"/>
      <c r="D39" s="117"/>
      <c r="E39" s="117">
        <f t="shared" si="0"/>
        <v>0</v>
      </c>
    </row>
    <row r="40" spans="1:5" ht="14.25">
      <c r="A40" s="124" t="s">
        <v>146</v>
      </c>
      <c r="B40" s="122" t="s">
        <v>147</v>
      </c>
      <c r="C40" s="117">
        <v>12589041</v>
      </c>
      <c r="D40" s="117"/>
      <c r="E40" s="117">
        <f t="shared" si="0"/>
        <v>12589041</v>
      </c>
    </row>
    <row r="41" spans="1:5" ht="15">
      <c r="A41" s="17" t="s">
        <v>337</v>
      </c>
      <c r="B41" s="9" t="s">
        <v>148</v>
      </c>
      <c r="C41" s="120">
        <f>SUM(C9+C15+C20+C31+C36+C39+C40)</f>
        <v>73375415</v>
      </c>
      <c r="D41" s="120">
        <f>SUM(D9+D15+D20+D31+D36+D39+D40)</f>
        <v>0</v>
      </c>
      <c r="E41" s="120">
        <f t="shared" si="0"/>
        <v>73375415</v>
      </c>
    </row>
    <row r="42" spans="1:5" ht="14.25">
      <c r="A42" s="121" t="s">
        <v>498</v>
      </c>
      <c r="B42" s="119"/>
      <c r="C42" s="117">
        <f>419336+314960</f>
        <v>734296</v>
      </c>
      <c r="D42" s="117"/>
      <c r="E42" s="117">
        <f t="shared" si="0"/>
        <v>734296</v>
      </c>
    </row>
    <row r="43" spans="1:5" ht="14.25">
      <c r="A43" s="121" t="s">
        <v>515</v>
      </c>
      <c r="B43" s="119"/>
      <c r="C43" s="117">
        <v>28346457</v>
      </c>
      <c r="D43" s="117"/>
      <c r="E43" s="117">
        <f t="shared" si="0"/>
        <v>28346457</v>
      </c>
    </row>
    <row r="44" spans="1:5" ht="14.25">
      <c r="A44" s="121" t="s">
        <v>516</v>
      </c>
      <c r="B44" s="119"/>
      <c r="C44" s="117">
        <f>997359+901520+39370+1574803</f>
        <v>3513052</v>
      </c>
      <c r="D44" s="117"/>
      <c r="E44" s="117">
        <f t="shared" si="0"/>
        <v>3513052</v>
      </c>
    </row>
    <row r="45" spans="1:5" ht="14.25">
      <c r="A45" s="121" t="s">
        <v>519</v>
      </c>
      <c r="B45" s="119"/>
      <c r="C45" s="117">
        <v>1945032</v>
      </c>
      <c r="D45" s="117"/>
      <c r="E45" s="117">
        <f t="shared" si="0"/>
        <v>1945032</v>
      </c>
    </row>
    <row r="46" spans="1:5" ht="14.25">
      <c r="A46" s="121" t="s">
        <v>550</v>
      </c>
      <c r="B46" s="119"/>
      <c r="C46" s="117">
        <v>6028783</v>
      </c>
      <c r="D46" s="117"/>
      <c r="E46" s="117">
        <f t="shared" si="0"/>
        <v>6028783</v>
      </c>
    </row>
    <row r="47" spans="1:5" ht="14.25">
      <c r="A47" s="121" t="s">
        <v>551</v>
      </c>
      <c r="B47" s="119"/>
      <c r="C47" s="117">
        <v>4360586</v>
      </c>
      <c r="D47" s="117"/>
      <c r="E47" s="117">
        <f t="shared" si="0"/>
        <v>4360586</v>
      </c>
    </row>
    <row r="48" spans="1:5" ht="14.25">
      <c r="A48" s="121" t="s">
        <v>149</v>
      </c>
      <c r="B48" s="122" t="s">
        <v>150</v>
      </c>
      <c r="C48" s="117">
        <f>SUM(C42:C47)</f>
        <v>44928206</v>
      </c>
      <c r="D48" s="117">
        <f>SUM(D42:D45)</f>
        <v>0</v>
      </c>
      <c r="E48" s="117">
        <f t="shared" si="0"/>
        <v>44928206</v>
      </c>
    </row>
    <row r="49" spans="1:5" ht="14.25">
      <c r="A49" s="121"/>
      <c r="B49" s="122"/>
      <c r="C49" s="117"/>
      <c r="D49" s="117"/>
      <c r="E49" s="117">
        <f t="shared" si="0"/>
        <v>0</v>
      </c>
    </row>
    <row r="50" spans="1:5" ht="14.25">
      <c r="A50" s="121"/>
      <c r="B50" s="122"/>
      <c r="C50" s="117"/>
      <c r="D50" s="117"/>
      <c r="E50" s="117">
        <f t="shared" si="0"/>
        <v>0</v>
      </c>
    </row>
    <row r="51" spans="1:5" ht="14.25">
      <c r="A51" s="121"/>
      <c r="B51" s="122"/>
      <c r="C51" s="117"/>
      <c r="D51" s="117"/>
      <c r="E51" s="117">
        <f t="shared" si="0"/>
        <v>0</v>
      </c>
    </row>
    <row r="52" spans="1:5" ht="14.25">
      <c r="A52" s="121"/>
      <c r="B52" s="122"/>
      <c r="C52" s="117"/>
      <c r="D52" s="117"/>
      <c r="E52" s="117">
        <f t="shared" si="0"/>
        <v>0</v>
      </c>
    </row>
    <row r="53" spans="1:5" ht="14.25">
      <c r="A53" s="121" t="s">
        <v>151</v>
      </c>
      <c r="B53" s="122" t="s">
        <v>152</v>
      </c>
      <c r="C53" s="117">
        <f>SUM(C49:C52)</f>
        <v>0</v>
      </c>
      <c r="D53" s="117">
        <f>SUM(D49:D52)</f>
        <v>0</v>
      </c>
      <c r="E53" s="117">
        <f t="shared" si="0"/>
        <v>0</v>
      </c>
    </row>
    <row r="54" spans="1:5" ht="14.25">
      <c r="A54" s="121"/>
      <c r="B54" s="122"/>
      <c r="C54" s="117"/>
      <c r="D54" s="117"/>
      <c r="E54" s="117">
        <f t="shared" si="0"/>
        <v>0</v>
      </c>
    </row>
    <row r="55" spans="1:5" ht="14.25">
      <c r="A55" s="121"/>
      <c r="B55" s="122"/>
      <c r="C55" s="117"/>
      <c r="D55" s="117"/>
      <c r="E55" s="117">
        <f t="shared" si="0"/>
        <v>0</v>
      </c>
    </row>
    <row r="56" spans="1:5" ht="14.25">
      <c r="A56" s="121"/>
      <c r="B56" s="122"/>
      <c r="C56" s="117"/>
      <c r="D56" s="117"/>
      <c r="E56" s="117">
        <f t="shared" si="0"/>
        <v>0</v>
      </c>
    </row>
    <row r="57" spans="1:5" ht="14.25">
      <c r="A57" s="121"/>
      <c r="B57" s="122"/>
      <c r="C57" s="117"/>
      <c r="D57" s="117"/>
      <c r="E57" s="117">
        <f t="shared" si="0"/>
        <v>0</v>
      </c>
    </row>
    <row r="58" spans="1:5" ht="14.25">
      <c r="A58" s="121" t="s">
        <v>153</v>
      </c>
      <c r="B58" s="122" t="s">
        <v>154</v>
      </c>
      <c r="C58" s="117">
        <f>SUM(C54:C57)</f>
        <v>0</v>
      </c>
      <c r="D58" s="117">
        <f>SUM(D54:D57)</f>
        <v>0</v>
      </c>
      <c r="E58" s="117">
        <f t="shared" si="0"/>
        <v>0</v>
      </c>
    </row>
    <row r="59" spans="1:5" ht="14.25">
      <c r="A59" s="121" t="s">
        <v>155</v>
      </c>
      <c r="B59" s="122" t="s">
        <v>156</v>
      </c>
      <c r="C59" s="117">
        <v>11356257</v>
      </c>
      <c r="D59" s="117"/>
      <c r="E59" s="117">
        <f t="shared" si="0"/>
        <v>11356257</v>
      </c>
    </row>
    <row r="60" spans="1:5" ht="15">
      <c r="A60" s="17" t="s">
        <v>338</v>
      </c>
      <c r="B60" s="9" t="s">
        <v>157</v>
      </c>
      <c r="C60" s="120">
        <f>SUM(C48+C53+C58+C59)</f>
        <v>56284463</v>
      </c>
      <c r="D60" s="120">
        <f>SUM(D48+D53+D58+D59)</f>
        <v>0</v>
      </c>
      <c r="E60" s="120">
        <f t="shared" si="0"/>
        <v>56284463</v>
      </c>
    </row>
    <row r="61" spans="3:5" ht="14.25">
      <c r="C61" s="104"/>
      <c r="D61" s="104"/>
      <c r="E61" s="104"/>
    </row>
    <row r="62" spans="3:5" ht="14.25">
      <c r="C62" s="104"/>
      <c r="D62" s="104"/>
      <c r="E62" s="104"/>
    </row>
    <row r="63" spans="1:5" ht="14.25">
      <c r="A63" s="125" t="s">
        <v>480</v>
      </c>
      <c r="B63" s="125"/>
      <c r="C63" s="94" t="s">
        <v>481</v>
      </c>
      <c r="D63" s="94" t="s">
        <v>482</v>
      </c>
      <c r="E63" s="126" t="s">
        <v>22</v>
      </c>
    </row>
    <row r="64" spans="1:5" ht="14.25">
      <c r="A64" s="115" t="s">
        <v>511</v>
      </c>
      <c r="B64" s="127"/>
      <c r="C64" s="128">
        <v>500000</v>
      </c>
      <c r="D64" s="128"/>
      <c r="E64" s="128">
        <f>C64+D64</f>
        <v>500000</v>
      </c>
    </row>
    <row r="65" spans="1:5" ht="14.25">
      <c r="A65" s="115" t="s">
        <v>512</v>
      </c>
      <c r="B65" s="127"/>
      <c r="C65" s="128"/>
      <c r="D65" s="128"/>
      <c r="E65" s="128">
        <f aca="true" t="shared" si="1" ref="E65:E102">C65+D65</f>
        <v>0</v>
      </c>
    </row>
    <row r="66" spans="1:5" ht="14.25">
      <c r="A66" s="127"/>
      <c r="B66" s="127"/>
      <c r="C66" s="128"/>
      <c r="D66" s="128"/>
      <c r="E66" s="128">
        <f t="shared" si="1"/>
        <v>0</v>
      </c>
    </row>
    <row r="67" spans="1:5" ht="14.25">
      <c r="A67" s="127"/>
      <c r="B67" s="127"/>
      <c r="C67" s="128"/>
      <c r="D67" s="128"/>
      <c r="E67" s="128">
        <f t="shared" si="1"/>
        <v>0</v>
      </c>
    </row>
    <row r="68" spans="1:5" ht="14.25">
      <c r="A68" s="118" t="s">
        <v>135</v>
      </c>
      <c r="B68" s="122" t="s">
        <v>136</v>
      </c>
      <c r="C68" s="129">
        <f>SUM(C64:C67)</f>
        <v>500000</v>
      </c>
      <c r="D68" s="129">
        <f>SUM(D64:D67)</f>
        <v>0</v>
      </c>
      <c r="E68" s="129">
        <f t="shared" si="1"/>
        <v>500000</v>
      </c>
    </row>
    <row r="69" spans="1:5" ht="14.25">
      <c r="A69" s="121" t="s">
        <v>497</v>
      </c>
      <c r="B69" s="122"/>
      <c r="C69" s="117">
        <v>1000000</v>
      </c>
      <c r="D69" s="128">
        <v>270000</v>
      </c>
      <c r="E69" s="128">
        <f t="shared" si="1"/>
        <v>1270000</v>
      </c>
    </row>
    <row r="70" spans="1:5" ht="14.25">
      <c r="A70" s="121" t="s">
        <v>513</v>
      </c>
      <c r="B70" s="122"/>
      <c r="C70" s="117">
        <v>3816082</v>
      </c>
      <c r="D70" s="128">
        <v>475763</v>
      </c>
      <c r="E70" s="128">
        <f t="shared" si="1"/>
        <v>4291845</v>
      </c>
    </row>
    <row r="71" spans="1:5" ht="14.25">
      <c r="A71" s="121" t="s">
        <v>514</v>
      </c>
      <c r="B71" s="122"/>
      <c r="C71" s="117">
        <v>393700</v>
      </c>
      <c r="D71" s="128">
        <f>C71*0.27</f>
        <v>106299</v>
      </c>
      <c r="E71" s="128">
        <f t="shared" si="1"/>
        <v>499999</v>
      </c>
    </row>
    <row r="72" spans="1:5" ht="14.25">
      <c r="A72" s="121" t="s">
        <v>542</v>
      </c>
      <c r="B72" s="122"/>
      <c r="C72" s="117">
        <v>2606300</v>
      </c>
      <c r="D72" s="128"/>
      <c r="E72" s="128"/>
    </row>
    <row r="73" spans="1:5" ht="14.25">
      <c r="A73" s="121" t="s">
        <v>540</v>
      </c>
      <c r="B73" s="122"/>
      <c r="C73" s="117">
        <v>9000000</v>
      </c>
      <c r="D73" s="128"/>
      <c r="E73" s="128"/>
    </row>
    <row r="74" spans="1:5" ht="14.25">
      <c r="A74" s="118" t="s">
        <v>336</v>
      </c>
      <c r="B74" s="119" t="s">
        <v>137</v>
      </c>
      <c r="C74" s="129">
        <f>SUM(C69:C73)</f>
        <v>16816082</v>
      </c>
      <c r="D74" s="129">
        <f>SUM(D69:D73)</f>
        <v>852062</v>
      </c>
      <c r="E74" s="129">
        <f t="shared" si="1"/>
        <v>17668144</v>
      </c>
    </row>
    <row r="75" spans="1:5" ht="14.25">
      <c r="A75" s="121" t="s">
        <v>541</v>
      </c>
      <c r="B75" s="122"/>
      <c r="C75" s="117">
        <v>812753</v>
      </c>
      <c r="D75" s="128">
        <f>C75*0.27</f>
        <v>219443.31000000003</v>
      </c>
      <c r="E75" s="128">
        <f t="shared" si="1"/>
        <v>1032196.31</v>
      </c>
    </row>
    <row r="76" spans="1:5" ht="14.25">
      <c r="A76" s="121"/>
      <c r="B76" s="122"/>
      <c r="C76" s="128"/>
      <c r="D76" s="128"/>
      <c r="E76" s="128">
        <f t="shared" si="1"/>
        <v>0</v>
      </c>
    </row>
    <row r="77" spans="1:5" ht="14.25">
      <c r="A77" s="123" t="s">
        <v>138</v>
      </c>
      <c r="B77" s="119" t="s">
        <v>139</v>
      </c>
      <c r="C77" s="129">
        <f>SUM(C75:C76)</f>
        <v>812753</v>
      </c>
      <c r="D77" s="129">
        <f>SUM(D75:D76)</f>
        <v>219443.31000000003</v>
      </c>
      <c r="E77" s="129">
        <f t="shared" si="1"/>
        <v>1032196.31</v>
      </c>
    </row>
    <row r="78" spans="1:5" ht="14.25">
      <c r="A78" s="121" t="s">
        <v>521</v>
      </c>
      <c r="B78" s="122"/>
      <c r="C78" s="117">
        <v>11708394</v>
      </c>
      <c r="D78" s="128">
        <f>C78*0.27</f>
        <v>3161266.3800000004</v>
      </c>
      <c r="E78" s="128">
        <f t="shared" si="1"/>
        <v>14869660.38</v>
      </c>
    </row>
    <row r="79" spans="1:5" ht="14.25">
      <c r="A79" s="121" t="s">
        <v>549</v>
      </c>
      <c r="B79" s="122"/>
      <c r="C79" s="117">
        <v>22439565</v>
      </c>
      <c r="D79" s="128">
        <f aca="true" t="shared" si="2" ref="D79:D85">C79*0.27</f>
        <v>6058682.550000001</v>
      </c>
      <c r="E79" s="128">
        <f t="shared" si="1"/>
        <v>28498247.55</v>
      </c>
    </row>
    <row r="80" spans="1:5" ht="14.25">
      <c r="A80" s="121" t="s">
        <v>543</v>
      </c>
      <c r="B80" s="122"/>
      <c r="C80" s="117">
        <v>3931065</v>
      </c>
      <c r="D80" s="128">
        <f t="shared" si="2"/>
        <v>1061387.55</v>
      </c>
      <c r="E80" s="128">
        <f t="shared" si="1"/>
        <v>4992452.55</v>
      </c>
    </row>
    <row r="81" spans="1:5" ht="14.25">
      <c r="A81" s="121" t="s">
        <v>544</v>
      </c>
      <c r="B81" s="122"/>
      <c r="C81" s="117">
        <v>177744</v>
      </c>
      <c r="D81" s="128">
        <f t="shared" si="2"/>
        <v>47990.880000000005</v>
      </c>
      <c r="E81" s="128">
        <f t="shared" si="1"/>
        <v>225734.88</v>
      </c>
    </row>
    <row r="82" spans="1:5" ht="14.25">
      <c r="A82" s="121" t="s">
        <v>545</v>
      </c>
      <c r="B82" s="122"/>
      <c r="C82" s="117">
        <v>458240</v>
      </c>
      <c r="D82" s="128">
        <f t="shared" si="2"/>
        <v>123724.8</v>
      </c>
      <c r="E82" s="128">
        <f t="shared" si="1"/>
        <v>581964.8</v>
      </c>
    </row>
    <row r="83" spans="1:5" ht="14.25">
      <c r="A83" s="121" t="s">
        <v>546</v>
      </c>
      <c r="B83" s="122"/>
      <c r="C83" s="117">
        <v>637560</v>
      </c>
      <c r="D83" s="128">
        <f t="shared" si="2"/>
        <v>172141.2</v>
      </c>
      <c r="E83" s="128">
        <f t="shared" si="1"/>
        <v>809701.2</v>
      </c>
    </row>
    <row r="84" spans="1:5" ht="14.25">
      <c r="A84" s="121" t="s">
        <v>547</v>
      </c>
      <c r="B84" s="122"/>
      <c r="C84" s="117">
        <v>340000</v>
      </c>
      <c r="D84" s="128">
        <f t="shared" si="2"/>
        <v>91800</v>
      </c>
      <c r="E84" s="128">
        <f t="shared" si="1"/>
        <v>431800</v>
      </c>
    </row>
    <row r="85" spans="1:5" ht="14.25">
      <c r="A85" s="121" t="s">
        <v>548</v>
      </c>
      <c r="B85" s="122"/>
      <c r="C85" s="117">
        <v>2964971</v>
      </c>
      <c r="D85" s="128">
        <f t="shared" si="2"/>
        <v>800542.17</v>
      </c>
      <c r="E85" s="128">
        <f t="shared" si="1"/>
        <v>3765513.17</v>
      </c>
    </row>
    <row r="86" spans="1:5" ht="14.25">
      <c r="A86" s="118" t="s">
        <v>140</v>
      </c>
      <c r="B86" s="122" t="s">
        <v>141</v>
      </c>
      <c r="C86" s="129">
        <f>SUM(C78:C85)</f>
        <v>42657539</v>
      </c>
      <c r="D86" s="129">
        <f>SUM(D78:D85)</f>
        <v>11517535.530000003</v>
      </c>
      <c r="E86" s="129">
        <f t="shared" si="1"/>
        <v>54175074.53</v>
      </c>
    </row>
    <row r="87" spans="1:5" ht="15">
      <c r="A87" s="17" t="s">
        <v>337</v>
      </c>
      <c r="B87" s="9" t="s">
        <v>148</v>
      </c>
      <c r="C87" s="129">
        <f>SUM(C68+C74+C77+C86)</f>
        <v>60786374</v>
      </c>
      <c r="D87" s="129">
        <f>SUM(D68+D74+D77+D86)</f>
        <v>12589040.840000004</v>
      </c>
      <c r="E87" s="129">
        <f t="shared" si="1"/>
        <v>73375414.84</v>
      </c>
    </row>
    <row r="88" spans="1:5" ht="14.25">
      <c r="A88" s="121" t="s">
        <v>498</v>
      </c>
      <c r="B88" s="119"/>
      <c r="C88" s="117">
        <f>419336+314960</f>
        <v>734296</v>
      </c>
      <c r="D88" s="128">
        <v>85040</v>
      </c>
      <c r="E88" s="128">
        <f t="shared" si="1"/>
        <v>819336</v>
      </c>
    </row>
    <row r="89" spans="1:5" ht="14.25">
      <c r="A89" s="121" t="s">
        <v>515</v>
      </c>
      <c r="B89" s="119"/>
      <c r="C89" s="117">
        <v>28346457</v>
      </c>
      <c r="D89" s="128">
        <v>7653543</v>
      </c>
      <c r="E89" s="128">
        <f t="shared" si="1"/>
        <v>36000000</v>
      </c>
    </row>
    <row r="90" spans="1:5" ht="14.25">
      <c r="A90" s="121" t="s">
        <v>516</v>
      </c>
      <c r="B90" s="119"/>
      <c r="C90" s="117">
        <f>997359+901520+39370+1574803</f>
        <v>3513052</v>
      </c>
      <c r="D90" s="128">
        <v>287386</v>
      </c>
      <c r="E90" s="128">
        <f t="shared" si="1"/>
        <v>3800438</v>
      </c>
    </row>
    <row r="91" spans="1:5" ht="14.25">
      <c r="A91" s="121" t="s">
        <v>519</v>
      </c>
      <c r="B91" s="119"/>
      <c r="C91" s="117">
        <v>1945032</v>
      </c>
      <c r="D91" s="128">
        <f>C91*0.27</f>
        <v>525158.64</v>
      </c>
      <c r="E91" s="128">
        <f t="shared" si="1"/>
        <v>2470190.64</v>
      </c>
    </row>
    <row r="92" spans="1:5" ht="14.25">
      <c r="A92" s="121" t="s">
        <v>550</v>
      </c>
      <c r="B92" s="119"/>
      <c r="C92" s="117">
        <v>6028783</v>
      </c>
      <c r="D92" s="128">
        <f>C92*0.27</f>
        <v>1627771.4100000001</v>
      </c>
      <c r="E92" s="128">
        <f t="shared" si="1"/>
        <v>7656554.41</v>
      </c>
    </row>
    <row r="93" spans="1:5" ht="14.25">
      <c r="A93" s="121" t="s">
        <v>551</v>
      </c>
      <c r="B93" s="119"/>
      <c r="C93" s="117">
        <v>4360586</v>
      </c>
      <c r="D93" s="128">
        <f>C93*0.27</f>
        <v>1177358.22</v>
      </c>
      <c r="E93" s="128">
        <f t="shared" si="1"/>
        <v>5537944.22</v>
      </c>
    </row>
    <row r="94" spans="1:5" ht="14.25">
      <c r="A94" s="118" t="s">
        <v>149</v>
      </c>
      <c r="B94" s="119" t="s">
        <v>150</v>
      </c>
      <c r="C94" s="129">
        <f>SUM(C88:C93)</f>
        <v>44928206</v>
      </c>
      <c r="D94" s="129">
        <f>SUM(D88:D93)</f>
        <v>11356257.270000001</v>
      </c>
      <c r="E94" s="129">
        <f t="shared" si="1"/>
        <v>56284463.27</v>
      </c>
    </row>
    <row r="95" spans="1:5" ht="14.25">
      <c r="A95" s="121"/>
      <c r="B95" s="122"/>
      <c r="C95" s="128"/>
      <c r="D95" s="128"/>
      <c r="E95" s="128">
        <f t="shared" si="1"/>
        <v>0</v>
      </c>
    </row>
    <row r="96" spans="1:5" ht="14.25">
      <c r="A96" s="121"/>
      <c r="B96" s="122"/>
      <c r="C96" s="128"/>
      <c r="D96" s="128"/>
      <c r="E96" s="128">
        <f t="shared" si="1"/>
        <v>0</v>
      </c>
    </row>
    <row r="97" spans="1:5" ht="14.25">
      <c r="A97" s="121"/>
      <c r="B97" s="122"/>
      <c r="C97" s="128"/>
      <c r="D97" s="128"/>
      <c r="E97" s="128">
        <f t="shared" si="1"/>
        <v>0</v>
      </c>
    </row>
    <row r="98" spans="1:5" ht="14.25">
      <c r="A98" s="118" t="s">
        <v>151</v>
      </c>
      <c r="B98" s="122" t="s">
        <v>152</v>
      </c>
      <c r="C98" s="128"/>
      <c r="D98" s="128"/>
      <c r="E98" s="128">
        <f t="shared" si="1"/>
        <v>0</v>
      </c>
    </row>
    <row r="99" spans="1:5" ht="14.25">
      <c r="A99" s="121"/>
      <c r="B99" s="122"/>
      <c r="C99" s="128"/>
      <c r="D99" s="128"/>
      <c r="E99" s="128">
        <f t="shared" si="1"/>
        <v>0</v>
      </c>
    </row>
    <row r="100" spans="1:5" ht="14.25">
      <c r="A100" s="121"/>
      <c r="B100" s="122"/>
      <c r="C100" s="128"/>
      <c r="D100" s="128"/>
      <c r="E100" s="128">
        <f t="shared" si="1"/>
        <v>0</v>
      </c>
    </row>
    <row r="101" spans="1:5" ht="14.25">
      <c r="A101" s="118" t="s">
        <v>153</v>
      </c>
      <c r="B101" s="122" t="s">
        <v>154</v>
      </c>
      <c r="C101" s="128"/>
      <c r="D101" s="128"/>
      <c r="E101" s="128">
        <f t="shared" si="1"/>
        <v>0</v>
      </c>
    </row>
    <row r="102" spans="1:5" ht="15">
      <c r="A102" s="17" t="s">
        <v>338</v>
      </c>
      <c r="B102" s="9" t="s">
        <v>157</v>
      </c>
      <c r="C102" s="129">
        <f>SUM(C94+C98+C101)</f>
        <v>44928206</v>
      </c>
      <c r="D102" s="129">
        <f>SUM(D94+D98+D101)</f>
        <v>11356257.270000001</v>
      </c>
      <c r="E102" s="129">
        <f t="shared" si="1"/>
        <v>56284463.27</v>
      </c>
    </row>
    <row r="103" spans="1:5" ht="14.25">
      <c r="A103" s="4"/>
      <c r="B103" s="4"/>
      <c r="C103" s="4"/>
      <c r="D103" s="4"/>
      <c r="E103" s="4"/>
    </row>
    <row r="104" spans="1:5" ht="14.25">
      <c r="A104" s="4"/>
      <c r="B104" s="4"/>
      <c r="C104" s="4"/>
      <c r="D104" s="4"/>
      <c r="E104" s="4"/>
    </row>
    <row r="105" spans="1:5" ht="14.25">
      <c r="A105" s="4"/>
      <c r="B105" s="4"/>
      <c r="C105" s="4"/>
      <c r="D105" s="4"/>
      <c r="E105" s="4"/>
    </row>
  </sheetData>
  <sheetProtection/>
  <mergeCells count="3">
    <mergeCell ref="A1:E1"/>
    <mergeCell ref="A2:E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Felhasználó</cp:lastModifiedBy>
  <cp:lastPrinted>2020-06-17T12:45:01Z</cp:lastPrinted>
  <dcterms:created xsi:type="dcterms:W3CDTF">2014-01-03T21:48:14Z</dcterms:created>
  <dcterms:modified xsi:type="dcterms:W3CDTF">2020-06-17T13:15:04Z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