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 tabRatio="869" activeTab="1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tgv.m.közg.tag." sheetId="19" r:id="rId13"/>
    <sheet name="13.megbontás" sheetId="22" r:id="rId14"/>
  </sheets>
  <definedNames>
    <definedName name="_xlnm.Print_Area" localSheetId="11">'11.létszám'!$A$1:$E$26</definedName>
    <definedName name="_xlnm.Print_Area" localSheetId="12">'12.ktgv.m.közg.tag.'!$A$1:$D$235</definedName>
  </definedNames>
  <calcPr calcId="124519"/>
</workbook>
</file>

<file path=xl/calcChain.xml><?xml version="1.0" encoding="utf-8"?>
<calcChain xmlns="http://schemas.openxmlformats.org/spreadsheetml/2006/main">
  <c r="C18" i="4"/>
  <c r="D18"/>
  <c r="E18"/>
  <c r="E77" i="2"/>
  <c r="E78"/>
  <c r="B22" i="22"/>
  <c r="C22"/>
  <c r="D22"/>
  <c r="E22"/>
  <c r="A22"/>
  <c r="B202" i="19"/>
  <c r="A202"/>
  <c r="A36" i="22" l="1"/>
  <c r="A35"/>
  <c r="A16" i="5"/>
  <c r="A14"/>
  <c r="A13"/>
  <c r="A12"/>
  <c r="B12"/>
  <c r="A11"/>
  <c r="B11"/>
  <c r="B10"/>
  <c r="A8"/>
  <c r="B8"/>
  <c r="B7"/>
  <c r="A10"/>
  <c r="A7"/>
  <c r="D8"/>
  <c r="E8"/>
  <c r="C8"/>
  <c r="D36" i="22" l="1"/>
  <c r="C35"/>
  <c r="D35"/>
  <c r="B34"/>
  <c r="A34"/>
  <c r="C33"/>
  <c r="D33"/>
  <c r="B32"/>
  <c r="B31"/>
  <c r="B33" s="1"/>
  <c r="A32"/>
  <c r="A31"/>
  <c r="C24"/>
  <c r="C30" s="1"/>
  <c r="C36" s="1"/>
  <c r="D24"/>
  <c r="D30" s="1"/>
  <c r="B29"/>
  <c r="B28"/>
  <c r="B27"/>
  <c r="B26"/>
  <c r="B25"/>
  <c r="A29"/>
  <c r="A28"/>
  <c r="A27"/>
  <c r="A26"/>
  <c r="A25"/>
  <c r="A24"/>
  <c r="B23"/>
  <c r="A23"/>
  <c r="B235" i="19"/>
  <c r="A235"/>
  <c r="C234"/>
  <c r="C231"/>
  <c r="C225"/>
  <c r="C214"/>
  <c r="C209"/>
  <c r="C205"/>
  <c r="C206"/>
  <c r="C207"/>
  <c r="C208"/>
  <c r="C210"/>
  <c r="C211"/>
  <c r="C212"/>
  <c r="C213"/>
  <c r="C215"/>
  <c r="C216"/>
  <c r="C217"/>
  <c r="C218"/>
  <c r="C219"/>
  <c r="C220"/>
  <c r="C221"/>
  <c r="C222"/>
  <c r="C223"/>
  <c r="C224"/>
  <c r="C226"/>
  <c r="C227"/>
  <c r="C228"/>
  <c r="C229"/>
  <c r="C230"/>
  <c r="C232"/>
  <c r="C233"/>
  <c r="B234"/>
  <c r="A234"/>
  <c r="A206"/>
  <c r="B206"/>
  <c r="A207"/>
  <c r="B207"/>
  <c r="A208"/>
  <c r="B208"/>
  <c r="A209"/>
  <c r="B209"/>
  <c r="A210"/>
  <c r="B210"/>
  <c r="A211"/>
  <c r="B211"/>
  <c r="A212"/>
  <c r="B212"/>
  <c r="A213"/>
  <c r="B213"/>
  <c r="A214"/>
  <c r="B214"/>
  <c r="A215"/>
  <c r="B215"/>
  <c r="A216"/>
  <c r="B216"/>
  <c r="A217"/>
  <c r="B217"/>
  <c r="A218"/>
  <c r="B218"/>
  <c r="A219"/>
  <c r="B219"/>
  <c r="A220"/>
  <c r="B220"/>
  <c r="A221"/>
  <c r="B221"/>
  <c r="A222"/>
  <c r="B222"/>
  <c r="A223"/>
  <c r="B223"/>
  <c r="A224"/>
  <c r="B224"/>
  <c r="A225"/>
  <c r="B225"/>
  <c r="A226"/>
  <c r="B226"/>
  <c r="A227"/>
  <c r="B227"/>
  <c r="A228"/>
  <c r="B228"/>
  <c r="A229"/>
  <c r="B229"/>
  <c r="A230"/>
  <c r="B230"/>
  <c r="A231"/>
  <c r="B231"/>
  <c r="A232"/>
  <c r="B232"/>
  <c r="A233"/>
  <c r="B233"/>
  <c r="B205"/>
  <c r="A205"/>
  <c r="B200"/>
  <c r="A200"/>
  <c r="D71" i="3"/>
  <c r="E71"/>
  <c r="C198" i="19" s="1"/>
  <c r="C71" i="3"/>
  <c r="D70"/>
  <c r="E70"/>
  <c r="C70"/>
  <c r="C196" i="19"/>
  <c r="C197"/>
  <c r="C199"/>
  <c r="C195"/>
  <c r="A196"/>
  <c r="B196"/>
  <c r="A197"/>
  <c r="B197"/>
  <c r="A198"/>
  <c r="B198"/>
  <c r="A199"/>
  <c r="B199"/>
  <c r="B195"/>
  <c r="A195"/>
  <c r="C190"/>
  <c r="C191"/>
  <c r="C192"/>
  <c r="C193"/>
  <c r="C189"/>
  <c r="B194"/>
  <c r="A194"/>
  <c r="A190"/>
  <c r="B190"/>
  <c r="A191"/>
  <c r="B191"/>
  <c r="A192"/>
  <c r="B192"/>
  <c r="A193"/>
  <c r="B193"/>
  <c r="B189"/>
  <c r="A189"/>
  <c r="C184"/>
  <c r="C185"/>
  <c r="C186"/>
  <c r="C187"/>
  <c r="C183"/>
  <c r="B188"/>
  <c r="A188"/>
  <c r="A184"/>
  <c r="B184"/>
  <c r="A185"/>
  <c r="B185"/>
  <c r="A186"/>
  <c r="B186"/>
  <c r="A187"/>
  <c r="B187"/>
  <c r="B183"/>
  <c r="A183"/>
  <c r="C177"/>
  <c r="C178"/>
  <c r="C179"/>
  <c r="C180"/>
  <c r="C176"/>
  <c r="B181"/>
  <c r="A181"/>
  <c r="A177"/>
  <c r="B177"/>
  <c r="A178"/>
  <c r="B178"/>
  <c r="A179"/>
  <c r="B179"/>
  <c r="A180"/>
  <c r="B180"/>
  <c r="B176"/>
  <c r="A176"/>
  <c r="C161"/>
  <c r="C162"/>
  <c r="C163"/>
  <c r="C164"/>
  <c r="C165"/>
  <c r="C166"/>
  <c r="C168"/>
  <c r="C169"/>
  <c r="C171"/>
  <c r="C172"/>
  <c r="C173"/>
  <c r="C174"/>
  <c r="C160"/>
  <c r="B175"/>
  <c r="A175"/>
  <c r="A161"/>
  <c r="B161"/>
  <c r="A162"/>
  <c r="B162"/>
  <c r="A163"/>
  <c r="B163"/>
  <c r="A164"/>
  <c r="B164"/>
  <c r="A165"/>
  <c r="B165"/>
  <c r="A166"/>
  <c r="B166"/>
  <c r="A167"/>
  <c r="B167"/>
  <c r="A168"/>
  <c r="B168"/>
  <c r="A169"/>
  <c r="B169"/>
  <c r="A170"/>
  <c r="B170"/>
  <c r="A171"/>
  <c r="B171"/>
  <c r="A172"/>
  <c r="B172"/>
  <c r="A173"/>
  <c r="B173"/>
  <c r="A174"/>
  <c r="B174"/>
  <c r="B160"/>
  <c r="A160"/>
  <c r="B159"/>
  <c r="A159"/>
  <c r="B158"/>
  <c r="A158"/>
  <c r="C158"/>
  <c r="C154"/>
  <c r="C155"/>
  <c r="C156"/>
  <c r="C157"/>
  <c r="C153"/>
  <c r="C148"/>
  <c r="C147"/>
  <c r="A157"/>
  <c r="B157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B146"/>
  <c r="A146"/>
  <c r="B145"/>
  <c r="A145"/>
  <c r="A141"/>
  <c r="B141"/>
  <c r="A142"/>
  <c r="B142"/>
  <c r="A143"/>
  <c r="B143"/>
  <c r="A144"/>
  <c r="B144"/>
  <c r="B140"/>
  <c r="A140"/>
  <c r="B139"/>
  <c r="A139"/>
  <c r="C134"/>
  <c r="C135"/>
  <c r="C136"/>
  <c r="C137"/>
  <c r="C138"/>
  <c r="A134"/>
  <c r="B134"/>
  <c r="A135"/>
  <c r="B135"/>
  <c r="A136"/>
  <c r="B136"/>
  <c r="A137"/>
  <c r="B137"/>
  <c r="A138"/>
  <c r="B138"/>
  <c r="B133"/>
  <c r="C133"/>
  <c r="A133"/>
  <c r="C28" i="16"/>
  <c r="B26"/>
  <c r="A26"/>
  <c r="D12"/>
  <c r="E12"/>
  <c r="C12"/>
  <c r="C19"/>
  <c r="C26"/>
  <c r="E26"/>
  <c r="D26"/>
  <c r="A22"/>
  <c r="B22"/>
  <c r="A23"/>
  <c r="B23"/>
  <c r="A24"/>
  <c r="B24"/>
  <c r="A25"/>
  <c r="B25"/>
  <c r="B21"/>
  <c r="A21"/>
  <c r="B19"/>
  <c r="A19"/>
  <c r="A15"/>
  <c r="B15"/>
  <c r="A16"/>
  <c r="B16"/>
  <c r="A17"/>
  <c r="B17"/>
  <c r="A18"/>
  <c r="B18"/>
  <c r="B14"/>
  <c r="A14"/>
  <c r="B12"/>
  <c r="A12"/>
  <c r="A8"/>
  <c r="B8"/>
  <c r="A9"/>
  <c r="B9"/>
  <c r="A10"/>
  <c r="B10"/>
  <c r="A11"/>
  <c r="B11"/>
  <c r="D22" i="3"/>
  <c r="E22"/>
  <c r="C22"/>
  <c r="D21"/>
  <c r="E21"/>
  <c r="C21"/>
  <c r="B6" i="16"/>
  <c r="B7"/>
  <c r="A7"/>
  <c r="C27" i="15"/>
  <c r="A20"/>
  <c r="B27"/>
  <c r="A27"/>
  <c r="B25"/>
  <c r="B26"/>
  <c r="B23"/>
  <c r="B20"/>
  <c r="B19"/>
  <c r="A26"/>
  <c r="A25"/>
  <c r="A23"/>
  <c r="A19"/>
  <c r="B7"/>
  <c r="A7"/>
  <c r="D66" i="3"/>
  <c r="E66"/>
  <c r="C66"/>
  <c r="B36" i="11"/>
  <c r="A36"/>
  <c r="E36"/>
  <c r="D36"/>
  <c r="C36"/>
  <c r="A32"/>
  <c r="B32"/>
  <c r="A33"/>
  <c r="B33"/>
  <c r="A34"/>
  <c r="B34"/>
  <c r="A35"/>
  <c r="B35"/>
  <c r="B31"/>
  <c r="A31"/>
  <c r="D29"/>
  <c r="E29"/>
  <c r="C29"/>
  <c r="B29"/>
  <c r="A29"/>
  <c r="D24"/>
  <c r="E24"/>
  <c r="C24"/>
  <c r="D21"/>
  <c r="E21"/>
  <c r="C21"/>
  <c r="D53" i="3"/>
  <c r="E53"/>
  <c r="C53"/>
  <c r="C52"/>
  <c r="D52"/>
  <c r="E52"/>
  <c r="D51"/>
  <c r="E51"/>
  <c r="C51"/>
  <c r="C49"/>
  <c r="D49"/>
  <c r="D48"/>
  <c r="E48"/>
  <c r="C48"/>
  <c r="A23" i="11"/>
  <c r="B23"/>
  <c r="A24"/>
  <c r="B24"/>
  <c r="A25"/>
  <c r="B25"/>
  <c r="A26"/>
  <c r="B26"/>
  <c r="A27"/>
  <c r="B27"/>
  <c r="A28"/>
  <c r="B28"/>
  <c r="A15"/>
  <c r="B15"/>
  <c r="A16"/>
  <c r="B16"/>
  <c r="A17"/>
  <c r="B17"/>
  <c r="A18"/>
  <c r="B18"/>
  <c r="A19"/>
  <c r="B19"/>
  <c r="A20"/>
  <c r="B20"/>
  <c r="A21"/>
  <c r="B21"/>
  <c r="A22"/>
  <c r="B22"/>
  <c r="B14"/>
  <c r="A14"/>
  <c r="D12"/>
  <c r="E12"/>
  <c r="C12"/>
  <c r="A8"/>
  <c r="B8"/>
  <c r="A9"/>
  <c r="B9"/>
  <c r="A10"/>
  <c r="B10"/>
  <c r="A11"/>
  <c r="B11"/>
  <c r="B7"/>
  <c r="A7"/>
  <c r="D10" i="7"/>
  <c r="E10"/>
  <c r="C10"/>
  <c r="D13"/>
  <c r="E13"/>
  <c r="C13"/>
  <c r="B21"/>
  <c r="A21"/>
  <c r="A20" i="22"/>
  <c r="A19"/>
  <c r="A18"/>
  <c r="C19"/>
  <c r="D19"/>
  <c r="C17"/>
  <c r="D17"/>
  <c r="A16"/>
  <c r="A15"/>
  <c r="B8"/>
  <c r="B7"/>
  <c r="B24" l="1"/>
  <c r="B30"/>
  <c r="C170" i="19"/>
  <c r="C194"/>
  <c r="C200"/>
  <c r="C181"/>
  <c r="C152"/>
  <c r="C167"/>
  <c r="C175" s="1"/>
  <c r="C146"/>
  <c r="E49" i="3"/>
  <c r="A13" i="22"/>
  <c r="A12"/>
  <c r="A11"/>
  <c r="A10"/>
  <c r="A9"/>
  <c r="A8"/>
  <c r="E8"/>
  <c r="A7"/>
  <c r="A6"/>
  <c r="A1" i="13"/>
  <c r="D30"/>
  <c r="E30"/>
  <c r="B30"/>
  <c r="A32"/>
  <c r="A31"/>
  <c r="D15"/>
  <c r="E15"/>
  <c r="C15"/>
  <c r="D25"/>
  <c r="E25"/>
  <c r="C25"/>
  <c r="C30"/>
  <c r="A30"/>
  <c r="B25"/>
  <c r="A25"/>
  <c r="A24"/>
  <c r="B24"/>
  <c r="A21"/>
  <c r="B21"/>
  <c r="A22"/>
  <c r="B22"/>
  <c r="A23"/>
  <c r="B23"/>
  <c r="B20"/>
  <c r="A20"/>
  <c r="B15"/>
  <c r="A15"/>
  <c r="A8"/>
  <c r="B8"/>
  <c r="A9"/>
  <c r="B9"/>
  <c r="A10"/>
  <c r="B10"/>
  <c r="A11"/>
  <c r="B11"/>
  <c r="A12"/>
  <c r="B12"/>
  <c r="A13"/>
  <c r="B13"/>
  <c r="A14"/>
  <c r="B14"/>
  <c r="B7"/>
  <c r="A7"/>
  <c r="B26" i="4"/>
  <c r="A26"/>
  <c r="B19"/>
  <c r="B23"/>
  <c r="B24"/>
  <c r="B25"/>
  <c r="B21"/>
  <c r="A24"/>
  <c r="A25"/>
  <c r="A23"/>
  <c r="A21"/>
  <c r="A19"/>
  <c r="A17"/>
  <c r="B17"/>
  <c r="A18"/>
  <c r="B18"/>
  <c r="B16"/>
  <c r="A16"/>
  <c r="B13"/>
  <c r="A13"/>
  <c r="B11"/>
  <c r="A11"/>
  <c r="B9"/>
  <c r="A9"/>
  <c r="B7"/>
  <c r="A7"/>
  <c r="B131" i="19"/>
  <c r="A131"/>
  <c r="B130"/>
  <c r="A130"/>
  <c r="C129"/>
  <c r="C128"/>
  <c r="A129"/>
  <c r="B129"/>
  <c r="A128"/>
  <c r="B128"/>
  <c r="B127"/>
  <c r="A127"/>
  <c r="C123"/>
  <c r="C124"/>
  <c r="C125"/>
  <c r="C126"/>
  <c r="C122"/>
  <c r="A123"/>
  <c r="B123"/>
  <c r="A124"/>
  <c r="B124"/>
  <c r="A125"/>
  <c r="B125"/>
  <c r="A126"/>
  <c r="B126"/>
  <c r="B122"/>
  <c r="A122"/>
  <c r="B121"/>
  <c r="A121"/>
  <c r="C105"/>
  <c r="C106"/>
  <c r="C107"/>
  <c r="C108"/>
  <c r="C109"/>
  <c r="C110"/>
  <c r="C111"/>
  <c r="C112"/>
  <c r="C113"/>
  <c r="C114"/>
  <c r="C115"/>
  <c r="C116"/>
  <c r="C117"/>
  <c r="C118"/>
  <c r="C119"/>
  <c r="C120"/>
  <c r="C104"/>
  <c r="A119"/>
  <c r="B119"/>
  <c r="A120"/>
  <c r="B120"/>
  <c r="A105"/>
  <c r="B105"/>
  <c r="A106"/>
  <c r="B106"/>
  <c r="A107"/>
  <c r="B107"/>
  <c r="A108"/>
  <c r="B108"/>
  <c r="A109"/>
  <c r="B109"/>
  <c r="A110"/>
  <c r="B110"/>
  <c r="A111"/>
  <c r="B111"/>
  <c r="A112"/>
  <c r="B112"/>
  <c r="A113"/>
  <c r="B113"/>
  <c r="A114"/>
  <c r="B114"/>
  <c r="A115"/>
  <c r="B115"/>
  <c r="A116"/>
  <c r="B116"/>
  <c r="A117"/>
  <c r="B117"/>
  <c r="A118"/>
  <c r="B118"/>
  <c r="B104"/>
  <c r="A104"/>
  <c r="B103"/>
  <c r="A103"/>
  <c r="B102"/>
  <c r="A102"/>
  <c r="B101"/>
  <c r="A101"/>
  <c r="A94"/>
  <c r="B94"/>
  <c r="A95"/>
  <c r="B95"/>
  <c r="A96"/>
  <c r="B96"/>
  <c r="A97"/>
  <c r="B97"/>
  <c r="A98"/>
  <c r="B98"/>
  <c r="A99"/>
  <c r="B99"/>
  <c r="A100"/>
  <c r="B100"/>
  <c r="B93"/>
  <c r="A93"/>
  <c r="B92"/>
  <c r="A92"/>
  <c r="A89"/>
  <c r="B89"/>
  <c r="A90"/>
  <c r="B90"/>
  <c r="A91"/>
  <c r="B91"/>
  <c r="B88"/>
  <c r="A88"/>
  <c r="B87"/>
  <c r="A87"/>
  <c r="A81"/>
  <c r="B81"/>
  <c r="A82"/>
  <c r="B82"/>
  <c r="A83"/>
  <c r="B83"/>
  <c r="A84"/>
  <c r="B84"/>
  <c r="A85"/>
  <c r="B85"/>
  <c r="A86"/>
  <c r="B86"/>
  <c r="B80"/>
  <c r="A80"/>
  <c r="B79"/>
  <c r="A79"/>
  <c r="B78"/>
  <c r="A78"/>
  <c r="A75"/>
  <c r="B75"/>
  <c r="A76"/>
  <c r="A77"/>
  <c r="A74"/>
  <c r="B74"/>
  <c r="A61"/>
  <c r="B61"/>
  <c r="A62"/>
  <c r="B62"/>
  <c r="A63"/>
  <c r="B63"/>
  <c r="A64"/>
  <c r="B64"/>
  <c r="A65"/>
  <c r="B65"/>
  <c r="A66"/>
  <c r="B66"/>
  <c r="A67"/>
  <c r="B67"/>
  <c r="A68"/>
  <c r="B68"/>
  <c r="A69"/>
  <c r="B69"/>
  <c r="A70"/>
  <c r="B70"/>
  <c r="A71"/>
  <c r="B71"/>
  <c r="A72"/>
  <c r="B72"/>
  <c r="A73"/>
  <c r="B73"/>
  <c r="B60"/>
  <c r="A60"/>
  <c r="C73"/>
  <c r="B59"/>
  <c r="A59"/>
  <c r="B51"/>
  <c r="B52"/>
  <c r="B53"/>
  <c r="B54"/>
  <c r="B55"/>
  <c r="B56"/>
  <c r="B57"/>
  <c r="B58"/>
  <c r="A52"/>
  <c r="A53"/>
  <c r="A54"/>
  <c r="A55"/>
  <c r="A56"/>
  <c r="A57"/>
  <c r="A58"/>
  <c r="A51"/>
  <c r="C46"/>
  <c r="C47"/>
  <c r="C48"/>
  <c r="C49"/>
  <c r="C35"/>
  <c r="C36"/>
  <c r="C37"/>
  <c r="C38"/>
  <c r="C39"/>
  <c r="C40"/>
  <c r="C31"/>
  <c r="C29"/>
  <c r="C25"/>
  <c r="B50"/>
  <c r="A50"/>
  <c r="A27"/>
  <c r="B27"/>
  <c r="A28"/>
  <c r="B28"/>
  <c r="A29"/>
  <c r="B29"/>
  <c r="A30"/>
  <c r="B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B49"/>
  <c r="B26"/>
  <c r="A26"/>
  <c r="A25"/>
  <c r="B25"/>
  <c r="B24"/>
  <c r="A24"/>
  <c r="A20"/>
  <c r="A21"/>
  <c r="A22"/>
  <c r="A23"/>
  <c r="B20"/>
  <c r="B21"/>
  <c r="B22"/>
  <c r="B23"/>
  <c r="C22"/>
  <c r="C23"/>
  <c r="C8"/>
  <c r="C9"/>
  <c r="C10"/>
  <c r="C11"/>
  <c r="C12"/>
  <c r="C13"/>
  <c r="C14"/>
  <c r="C15"/>
  <c r="C16"/>
  <c r="C17"/>
  <c r="C18"/>
  <c r="C19"/>
  <c r="A18"/>
  <c r="B18"/>
  <c r="A19"/>
  <c r="B19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B6"/>
  <c r="A6"/>
  <c r="C5"/>
  <c r="B5"/>
  <c r="A5"/>
  <c r="B6" i="5"/>
  <c r="C6"/>
  <c r="D6"/>
  <c r="E6"/>
  <c r="A6"/>
  <c r="B6" i="13"/>
  <c r="C6"/>
  <c r="D6"/>
  <c r="E6"/>
  <c r="A6"/>
  <c r="B6" i="4"/>
  <c r="C6"/>
  <c r="D6"/>
  <c r="E6"/>
  <c r="A6"/>
  <c r="C6" i="16"/>
  <c r="D6"/>
  <c r="E6"/>
  <c r="A6"/>
  <c r="B6" i="15"/>
  <c r="C6"/>
  <c r="D6"/>
  <c r="E6"/>
  <c r="A6"/>
  <c r="B6" i="11"/>
  <c r="C6"/>
  <c r="D6"/>
  <c r="E6"/>
  <c r="A6"/>
  <c r="B6" i="7"/>
  <c r="C6"/>
  <c r="D6"/>
  <c r="E6"/>
  <c r="A6"/>
  <c r="B6" i="3"/>
  <c r="C6"/>
  <c r="D6"/>
  <c r="E6"/>
  <c r="A6"/>
  <c r="B6" i="2"/>
  <c r="C6"/>
  <c r="D6"/>
  <c r="E6"/>
  <c r="A6"/>
  <c r="B20" i="7"/>
  <c r="B18"/>
  <c r="B17"/>
  <c r="B16"/>
  <c r="B15"/>
  <c r="B13"/>
  <c r="B12"/>
  <c r="A10"/>
  <c r="B10"/>
  <c r="A9"/>
  <c r="B9"/>
  <c r="B8"/>
  <c r="B7"/>
  <c r="A20"/>
  <c r="A18"/>
  <c r="A17"/>
  <c r="A16"/>
  <c r="A15"/>
  <c r="A13"/>
  <c r="A12"/>
  <c r="A8"/>
  <c r="A7"/>
  <c r="D92" i="3"/>
  <c r="E92"/>
  <c r="C92"/>
  <c r="D84"/>
  <c r="E84"/>
  <c r="C84"/>
  <c r="C79"/>
  <c r="C75"/>
  <c r="D122" i="2"/>
  <c r="E122"/>
  <c r="C122"/>
  <c r="C105"/>
  <c r="D109"/>
  <c r="E109"/>
  <c r="C109"/>
  <c r="C63"/>
  <c r="D63"/>
  <c r="E63"/>
  <c r="C62" i="19" s="1"/>
  <c r="C64" i="2"/>
  <c r="D64"/>
  <c r="E64"/>
  <c r="C63" i="19" s="1"/>
  <c r="C65" i="2"/>
  <c r="D65"/>
  <c r="E65"/>
  <c r="C64" i="19" s="1"/>
  <c r="C127" l="1"/>
  <c r="D7" i="4"/>
  <c r="E7"/>
  <c r="C7"/>
  <c r="C81" i="2" s="1"/>
  <c r="D11" i="4"/>
  <c r="E11"/>
  <c r="C11"/>
  <c r="D26" i="3"/>
  <c r="E26"/>
  <c r="D20"/>
  <c r="D20" i="15"/>
  <c r="E20"/>
  <c r="C20"/>
  <c r="D4" i="22"/>
  <c r="B3" i="19"/>
  <c r="B4" i="17"/>
  <c r="D4" i="5"/>
  <c r="D4" i="13"/>
  <c r="D4" i="4"/>
  <c r="C4" i="21"/>
  <c r="D4" i="16"/>
  <c r="D4" i="15"/>
  <c r="D4" i="11"/>
  <c r="D4" i="7"/>
  <c r="D4" i="3"/>
  <c r="D6" i="1"/>
  <c r="C90" i="2"/>
  <c r="D90"/>
  <c r="C91"/>
  <c r="D91"/>
  <c r="C92"/>
  <c r="D92"/>
  <c r="D81"/>
  <c r="C83"/>
  <c r="D83"/>
  <c r="C85"/>
  <c r="D85"/>
  <c r="C86"/>
  <c r="D86"/>
  <c r="C87"/>
  <c r="D87"/>
  <c r="C61"/>
  <c r="D61"/>
  <c r="C62"/>
  <c r="D62"/>
  <c r="C66"/>
  <c r="D66"/>
  <c r="C67"/>
  <c r="D67"/>
  <c r="C68"/>
  <c r="D68"/>
  <c r="C70"/>
  <c r="D70"/>
  <c r="C71"/>
  <c r="D71"/>
  <c r="C72"/>
  <c r="D72"/>
  <c r="C73"/>
  <c r="D73"/>
  <c r="C77"/>
  <c r="D77"/>
  <c r="C78"/>
  <c r="D78"/>
  <c r="C52"/>
  <c r="D52"/>
  <c r="D53"/>
  <c r="C54"/>
  <c r="D54"/>
  <c r="C16" i="5"/>
  <c r="C59" i="2" s="1"/>
  <c r="D16" i="5"/>
  <c r="D59" i="2" s="1"/>
  <c r="D75"/>
  <c r="C75"/>
  <c r="C33" i="3"/>
  <c r="C23"/>
  <c r="D23"/>
  <c r="C24"/>
  <c r="D24"/>
  <c r="E23"/>
  <c r="E24"/>
  <c r="C8"/>
  <c r="D8"/>
  <c r="C12"/>
  <c r="D12"/>
  <c r="C14"/>
  <c r="D14"/>
  <c r="C15"/>
  <c r="D15"/>
  <c r="C16"/>
  <c r="D16"/>
  <c r="C17"/>
  <c r="D17"/>
  <c r="C29"/>
  <c r="D29"/>
  <c r="C30"/>
  <c r="D30"/>
  <c r="C34"/>
  <c r="D34"/>
  <c r="C35"/>
  <c r="D35"/>
  <c r="C36"/>
  <c r="D36"/>
  <c r="D76" i="2" l="1"/>
  <c r="C76"/>
  <c r="A1" i="22"/>
  <c r="A1" i="19"/>
  <c r="A1" i="17"/>
  <c r="A1" i="5"/>
  <c r="A1" i="4"/>
  <c r="A1" i="16"/>
  <c r="A1" i="15"/>
  <c r="A1" i="11"/>
  <c r="A1" i="7"/>
  <c r="A1" i="3"/>
  <c r="A1" i="2"/>
  <c r="B25" i="17"/>
  <c r="B22"/>
  <c r="B18"/>
  <c r="B10"/>
  <c r="E32" i="22"/>
  <c r="E31"/>
  <c r="E34"/>
  <c r="E35" s="1"/>
  <c r="E26"/>
  <c r="E27"/>
  <c r="E28"/>
  <c r="E23"/>
  <c r="E25"/>
  <c r="E33" l="1"/>
  <c r="E24"/>
  <c r="E30" s="1"/>
  <c r="E36" s="1"/>
  <c r="B26" i="17"/>
  <c r="E90" i="2"/>
  <c r="D21" i="4"/>
  <c r="E21"/>
  <c r="E89" i="2" s="1"/>
  <c r="C21" i="4"/>
  <c r="C89" i="2" s="1"/>
  <c r="D13" i="4"/>
  <c r="D84" i="2" s="1"/>
  <c r="E13" i="4"/>
  <c r="C13"/>
  <c r="C84" i="2" s="1"/>
  <c r="D9" i="4"/>
  <c r="D82" i="2" s="1"/>
  <c r="E9" i="4"/>
  <c r="E82" i="2" s="1"/>
  <c r="C9" i="4"/>
  <c r="C82" i="2" s="1"/>
  <c r="D89" l="1"/>
  <c r="D26" i="4"/>
  <c r="D69" i="2"/>
  <c r="D79" s="1"/>
  <c r="C69"/>
  <c r="C79" s="1"/>
  <c r="C101" i="19"/>
  <c r="E52" i="2"/>
  <c r="E54"/>
  <c r="E61"/>
  <c r="E62"/>
  <c r="C61" i="19" s="1"/>
  <c r="E66" i="2"/>
  <c r="C65" i="19" s="1"/>
  <c r="E67" i="2"/>
  <c r="C66" i="19" s="1"/>
  <c r="E68" i="2"/>
  <c r="C67" i="19" s="1"/>
  <c r="E70" i="2"/>
  <c r="C69" i="19" s="1"/>
  <c r="E71" i="2"/>
  <c r="C70" i="19" s="1"/>
  <c r="E72" i="2"/>
  <c r="C71" i="19" s="1"/>
  <c r="E73" i="2"/>
  <c r="C72" i="19" s="1"/>
  <c r="C77"/>
  <c r="E92" i="2"/>
  <c r="E81"/>
  <c r="E83"/>
  <c r="E85"/>
  <c r="E86"/>
  <c r="E87"/>
  <c r="E91"/>
  <c r="D19" i="4"/>
  <c r="E19"/>
  <c r="C8" i="21"/>
  <c r="C7"/>
  <c r="C7" i="19"/>
  <c r="C6" s="1"/>
  <c r="C21"/>
  <c r="C19" i="4"/>
  <c r="D68" i="3"/>
  <c r="E68"/>
  <c r="D69"/>
  <c r="E69"/>
  <c r="D72"/>
  <c r="E72"/>
  <c r="C69"/>
  <c r="C72"/>
  <c r="C68"/>
  <c r="D62"/>
  <c r="E62"/>
  <c r="D63"/>
  <c r="E63"/>
  <c r="D64"/>
  <c r="E64"/>
  <c r="D65"/>
  <c r="E65"/>
  <c r="C63"/>
  <c r="C64"/>
  <c r="C65"/>
  <c r="C62"/>
  <c r="D56"/>
  <c r="E56"/>
  <c r="D57"/>
  <c r="E57"/>
  <c r="D58"/>
  <c r="E58"/>
  <c r="D59"/>
  <c r="E59"/>
  <c r="D60"/>
  <c r="E60"/>
  <c r="C57"/>
  <c r="C58"/>
  <c r="C59"/>
  <c r="C60"/>
  <c r="C56"/>
  <c r="D40"/>
  <c r="E40"/>
  <c r="D41"/>
  <c r="E41"/>
  <c r="D42"/>
  <c r="E42"/>
  <c r="D43"/>
  <c r="E43"/>
  <c r="D44"/>
  <c r="E44"/>
  <c r="D45"/>
  <c r="E45"/>
  <c r="D46"/>
  <c r="E46"/>
  <c r="D47"/>
  <c r="E47"/>
  <c r="D50"/>
  <c r="E50"/>
  <c r="D54"/>
  <c r="E54"/>
  <c r="C76" i="19" l="1"/>
  <c r="E76" i="2"/>
  <c r="D28" i="4"/>
  <c r="E84" i="2"/>
  <c r="C42" i="3"/>
  <c r="C43"/>
  <c r="C44"/>
  <c r="C45"/>
  <c r="C46"/>
  <c r="C47"/>
  <c r="C50"/>
  <c r="C54"/>
  <c r="C40"/>
  <c r="E29"/>
  <c r="E30"/>
  <c r="E34"/>
  <c r="E35"/>
  <c r="E36"/>
  <c r="E18" i="7"/>
  <c r="E37" i="3" s="1"/>
  <c r="E31"/>
  <c r="C26"/>
  <c r="E8"/>
  <c r="E12"/>
  <c r="E14"/>
  <c r="E15"/>
  <c r="E16"/>
  <c r="E17"/>
  <c r="D8" i="15"/>
  <c r="E8"/>
  <c r="E7" s="1"/>
  <c r="C8"/>
  <c r="B35" i="22"/>
  <c r="E16" i="5"/>
  <c r="E59" i="2" s="1"/>
  <c r="E69"/>
  <c r="D105"/>
  <c r="E105"/>
  <c r="C75" i="19" l="1"/>
  <c r="C13" i="22"/>
  <c r="B11"/>
  <c r="C68" i="19"/>
  <c r="C7" i="3"/>
  <c r="C7" i="15"/>
  <c r="D7"/>
  <c r="D7" i="3" s="1"/>
  <c r="E125" i="2"/>
  <c r="E33" i="13"/>
  <c r="D55" i="2"/>
  <c r="D56"/>
  <c r="D57"/>
  <c r="D14" i="5"/>
  <c r="D58" i="2" s="1"/>
  <c r="D19" i="16"/>
  <c r="D9" i="3"/>
  <c r="D23" i="15"/>
  <c r="D10" i="3" s="1"/>
  <c r="D11"/>
  <c r="D18"/>
  <c r="D31"/>
  <c r="D18" i="7"/>
  <c r="D37" i="3" s="1"/>
  <c r="D38"/>
  <c r="D88" i="2"/>
  <c r="D10" i="1" s="1"/>
  <c r="D125" i="2"/>
  <c r="D7"/>
  <c r="D21"/>
  <c r="D27"/>
  <c r="D31"/>
  <c r="D34"/>
  <c r="D42"/>
  <c r="D45"/>
  <c r="D93"/>
  <c r="D11" i="1" s="1"/>
  <c r="D102" i="2"/>
  <c r="D12" i="1" s="1"/>
  <c r="D75" i="3"/>
  <c r="D79"/>
  <c r="E55"/>
  <c r="E19" i="1" s="1"/>
  <c r="C143" i="19"/>
  <c r="C141"/>
  <c r="C140"/>
  <c r="E6" i="1"/>
  <c r="E34" i="2"/>
  <c r="B36" i="22"/>
  <c r="C9" i="21"/>
  <c r="E53" i="2"/>
  <c r="E55"/>
  <c r="C54" i="19" s="1"/>
  <c r="E56" i="2"/>
  <c r="C55" i="19" s="1"/>
  <c r="E57" i="2"/>
  <c r="C56" i="19" s="1"/>
  <c r="E14" i="5"/>
  <c r="E58" i="2" s="1"/>
  <c r="C57" i="19" s="1"/>
  <c r="E75" i="2"/>
  <c r="E79" s="1"/>
  <c r="E26" i="4"/>
  <c r="E28" s="1"/>
  <c r="E19" i="16"/>
  <c r="E7" i="3"/>
  <c r="E9"/>
  <c r="E23" i="15"/>
  <c r="E10" i="3" s="1"/>
  <c r="E11"/>
  <c r="E18"/>
  <c r="C144" i="19" s="1"/>
  <c r="E38" i="3"/>
  <c r="E93" i="2"/>
  <c r="E11" i="1" s="1"/>
  <c r="E134" i="2"/>
  <c r="E14" i="1" s="1"/>
  <c r="E21" i="2"/>
  <c r="E102"/>
  <c r="E12" i="1" s="1"/>
  <c r="E88" i="2"/>
  <c r="E45"/>
  <c r="E42"/>
  <c r="E31"/>
  <c r="E27"/>
  <c r="E7"/>
  <c r="E79" i="3"/>
  <c r="E75"/>
  <c r="E67"/>
  <c r="E21" i="1" s="1"/>
  <c r="E61" i="3"/>
  <c r="E20" i="1" s="1"/>
  <c r="C53" i="2"/>
  <c r="C55"/>
  <c r="C56"/>
  <c r="C57"/>
  <c r="C14" i="5"/>
  <c r="C26" i="4"/>
  <c r="C9" i="3"/>
  <c r="C23" i="15"/>
  <c r="C10" i="3" s="1"/>
  <c r="C11"/>
  <c r="C18"/>
  <c r="C31"/>
  <c r="C18" i="7"/>
  <c r="C37" i="3" s="1"/>
  <c r="C32" s="1"/>
  <c r="C38"/>
  <c r="C7" i="2"/>
  <c r="C21"/>
  <c r="C27"/>
  <c r="C31"/>
  <c r="C34"/>
  <c r="C42"/>
  <c r="C45"/>
  <c r="C102"/>
  <c r="C12" i="1" s="1"/>
  <c r="C6"/>
  <c r="B18" i="22"/>
  <c r="E7"/>
  <c r="D10"/>
  <c r="C20" i="19"/>
  <c r="C24" s="1"/>
  <c r="C27"/>
  <c r="C28"/>
  <c r="C32"/>
  <c r="C30" s="1"/>
  <c r="C34"/>
  <c r="C42"/>
  <c r="C43"/>
  <c r="C45"/>
  <c r="C51"/>
  <c r="C52"/>
  <c r="C53"/>
  <c r="C58"/>
  <c r="C60"/>
  <c r="D9" i="21"/>
  <c r="C80" i="19"/>
  <c r="C81"/>
  <c r="C82"/>
  <c r="C83"/>
  <c r="C84"/>
  <c r="C85"/>
  <c r="C86"/>
  <c r="C88"/>
  <c r="C89"/>
  <c r="C90"/>
  <c r="C91"/>
  <c r="C149"/>
  <c r="C150"/>
  <c r="C151"/>
  <c r="C121"/>
  <c r="C130" s="1"/>
  <c r="E18" i="22" l="1"/>
  <c r="E19" s="1"/>
  <c r="B19"/>
  <c r="D14"/>
  <c r="D20" s="1"/>
  <c r="B10"/>
  <c r="E11"/>
  <c r="E13"/>
  <c r="C159" i="19"/>
  <c r="E9" i="1"/>
  <c r="C74" i="19"/>
  <c r="C78" s="1"/>
  <c r="C26"/>
  <c r="C39" i="3"/>
  <c r="D134" i="2"/>
  <c r="D14" i="1" s="1"/>
  <c r="C19" i="5"/>
  <c r="C58" i="2"/>
  <c r="C60" s="1"/>
  <c r="C8" i="1" s="1"/>
  <c r="E60" i="2"/>
  <c r="C12" i="22"/>
  <c r="E12" s="1"/>
  <c r="C20" i="3"/>
  <c r="C25" s="1"/>
  <c r="C17" i="1" s="1"/>
  <c r="D13" i="3"/>
  <c r="D19" s="1"/>
  <c r="D16" i="1" s="1"/>
  <c r="D27" i="15"/>
  <c r="C13" i="3"/>
  <c r="C19" s="1"/>
  <c r="E13"/>
  <c r="E19" s="1"/>
  <c r="E16" i="1" s="1"/>
  <c r="C44" i="19"/>
  <c r="C59"/>
  <c r="C125" i="2"/>
  <c r="C134" s="1"/>
  <c r="C14" i="1" s="1"/>
  <c r="D12" i="7"/>
  <c r="D21" s="1"/>
  <c r="D33" i="3"/>
  <c r="E12" i="7"/>
  <c r="E21" s="1"/>
  <c r="E33" i="3"/>
  <c r="E32" s="1"/>
  <c r="E39" s="1"/>
  <c r="C139" i="19"/>
  <c r="C92"/>
  <c r="B16" i="22"/>
  <c r="E16" s="1"/>
  <c r="C87" i="19"/>
  <c r="C33" i="13"/>
  <c r="C9" i="1"/>
  <c r="D33" i="13"/>
  <c r="C41" i="19"/>
  <c r="C33"/>
  <c r="E103" i="2"/>
  <c r="C12" i="7"/>
  <c r="C21" s="1"/>
  <c r="D28" i="16"/>
  <c r="C38" i="11"/>
  <c r="D19" i="5"/>
  <c r="E19"/>
  <c r="E27" i="15"/>
  <c r="D38" i="11"/>
  <c r="E38"/>
  <c r="C95" i="3"/>
  <c r="C104" s="1"/>
  <c r="C24" i="1" s="1"/>
  <c r="E95" i="3"/>
  <c r="D95"/>
  <c r="D104" s="1"/>
  <c r="D24" i="1" s="1"/>
  <c r="C25" i="2"/>
  <c r="C5" i="1" s="1"/>
  <c r="D103" i="2"/>
  <c r="B15" i="22"/>
  <c r="C51" i="2"/>
  <c r="C7" i="1" s="1"/>
  <c r="E51" i="2"/>
  <c r="D51"/>
  <c r="D7" i="1" s="1"/>
  <c r="D25" i="2"/>
  <c r="D5" i="1" s="1"/>
  <c r="E25" i="2"/>
  <c r="D60"/>
  <c r="D8" i="1" s="1"/>
  <c r="D9"/>
  <c r="D67" i="3"/>
  <c r="D21" i="1" s="1"/>
  <c r="C67" i="3"/>
  <c r="C21" i="1" s="1"/>
  <c r="C73" i="3"/>
  <c r="C22" i="1" s="1"/>
  <c r="C61" i="3"/>
  <c r="C20" i="1" s="1"/>
  <c r="D73" i="3"/>
  <c r="D22" i="1" s="1"/>
  <c r="D61" i="3"/>
  <c r="D20" i="1" s="1"/>
  <c r="E73" i="3"/>
  <c r="E22" i="1" s="1"/>
  <c r="D25" i="3"/>
  <c r="D17" i="1" s="1"/>
  <c r="C55" i="3"/>
  <c r="C19" i="1" s="1"/>
  <c r="D55" i="3"/>
  <c r="D19" i="1" s="1"/>
  <c r="C88" i="2"/>
  <c r="C28" i="4"/>
  <c r="C142" i="19"/>
  <c r="E10" i="1"/>
  <c r="C93" i="2"/>
  <c r="C11" i="1" s="1"/>
  <c r="E5" l="1"/>
  <c r="B6" i="22"/>
  <c r="E80" i="2"/>
  <c r="E104" s="1"/>
  <c r="B9" i="22"/>
  <c r="E9" s="1"/>
  <c r="E15"/>
  <c r="E17" s="1"/>
  <c r="B17"/>
  <c r="C50" i="19"/>
  <c r="C79" s="1"/>
  <c r="C203" s="1"/>
  <c r="D32" i="3"/>
  <c r="D39" s="1"/>
  <c r="D105" s="1"/>
  <c r="E8" i="1"/>
  <c r="C10" i="22"/>
  <c r="D13" i="1"/>
  <c r="D15" s="1"/>
  <c r="E28" i="16"/>
  <c r="E20" i="3"/>
  <c r="C145" i="19"/>
  <c r="C182" s="1"/>
  <c r="E18" i="1"/>
  <c r="C102" i="19"/>
  <c r="E7" i="1"/>
  <c r="E6" i="22"/>
  <c r="C18" i="1"/>
  <c r="C105" i="3"/>
  <c r="E104"/>
  <c r="E24" i="1" s="1"/>
  <c r="D80" i="2"/>
  <c r="D104" s="1"/>
  <c r="C16" i="1"/>
  <c r="C74" i="3"/>
  <c r="C103" i="2"/>
  <c r="C10" i="1"/>
  <c r="C13" s="1"/>
  <c r="C15" s="1"/>
  <c r="C80" i="2"/>
  <c r="C14" i="22" l="1"/>
  <c r="C20" s="1"/>
  <c r="E10"/>
  <c r="E14" s="1"/>
  <c r="C202" i="19"/>
  <c r="C235" s="1"/>
  <c r="D74" i="3"/>
  <c r="D18" i="1"/>
  <c r="D23" s="1"/>
  <c r="D25" s="1"/>
  <c r="B14" i="22"/>
  <c r="B20" s="1"/>
  <c r="E13" i="1"/>
  <c r="E15" s="1"/>
  <c r="C188" i="19"/>
  <c r="C201" s="1"/>
  <c r="E25" i="3"/>
  <c r="E17" i="1" s="1"/>
  <c r="E23" s="1"/>
  <c r="E25" s="1"/>
  <c r="C103" i="19"/>
  <c r="C131" s="1"/>
  <c r="E135" i="2"/>
  <c r="C23" i="1"/>
  <c r="C25" s="1"/>
  <c r="D135" i="2"/>
  <c r="C104"/>
  <c r="C135"/>
  <c r="E20" i="22" l="1"/>
  <c r="C204" i="19"/>
  <c r="E105" i="3"/>
  <c r="E74"/>
</calcChain>
</file>

<file path=xl/sharedStrings.xml><?xml version="1.0" encoding="utf-8"?>
<sst xmlns="http://schemas.openxmlformats.org/spreadsheetml/2006/main" count="662" uniqueCount="573">
  <si>
    <t>Sorszám</t>
  </si>
  <si>
    <t>Összesen:</t>
  </si>
  <si>
    <t xml:space="preserve">Bevételi jogcím </t>
  </si>
  <si>
    <t>Építményadó</t>
  </si>
  <si>
    <t>KÖTELEZŐ FELADAT</t>
  </si>
  <si>
    <t>ÖNKÉNT VÁLLALT FELADAT</t>
  </si>
  <si>
    <t>ÖSSZESEN</t>
  </si>
  <si>
    <t xml:space="preserve"> költségvetés bevételeinek és kiadásainak megbontása - kötelező, önként vállalt, állami feladatok szerint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</si>
  <si>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</si>
  <si>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</si>
  <si>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</si>
  <si>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</si>
  <si>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települési támogatás [Szoctv. 45. §],</t>
  </si>
  <si>
    <t>K43</t>
  </si>
  <si>
    <t>Pénzbeli kárpótlások, kártérítések</t>
  </si>
  <si>
    <t xml:space="preserve">ebből:  az egyéb pénzbeli és természetbeni gyermekvédelmi támogatások </t>
  </si>
  <si>
    <t>K41</t>
  </si>
  <si>
    <t>Társadalombiztosítási ellátások</t>
  </si>
  <si>
    <t>2.</t>
  </si>
  <si>
    <t>1.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</si>
  <si>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</si>
  <si>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</si>
  <si>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</si>
  <si>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</si>
  <si>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</si>
  <si>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</si>
  <si>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</si>
  <si>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</si>
  <si>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</si>
  <si>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</si>
  <si>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</si>
  <si>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</si>
  <si>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KIADÁSOK</t>
  </si>
  <si>
    <t>KÖLTSÉGVETÉSI KIADÁSOK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</si>
  <si>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</si>
  <si>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</si>
  <si>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</si>
  <si>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</si>
  <si>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</si>
  <si>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</si>
  <si>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</si>
  <si>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</si>
  <si>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</si>
  <si>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</si>
  <si>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</si>
  <si>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</si>
  <si>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</si>
  <si>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</si>
  <si>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</si>
  <si>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</si>
  <si>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</si>
  <si>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</si>
  <si>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</si>
  <si>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Beruházások és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</si>
  <si>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</si>
  <si>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</si>
  <si>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</si>
  <si>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</si>
  <si>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</si>
  <si>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</si>
  <si>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</si>
  <si>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</si>
  <si>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K513</t>
  </si>
  <si>
    <t>Nemzetközi kötelezettségek</t>
  </si>
  <si>
    <t>Elvonások és befizetések</t>
  </si>
  <si>
    <t>Kamattámogatások</t>
  </si>
  <si>
    <t>Egyéb működési célú kiadások</t>
  </si>
  <si>
    <t>K5</t>
  </si>
  <si>
    <t>Működési támogatás védőnői szolgálat részére</t>
  </si>
  <si>
    <t>Működési támogatás óvoda működésre</t>
  </si>
  <si>
    <t>Balaton Riviéra támogatása</t>
  </si>
  <si>
    <t>Katolikus Egyház támogatása</t>
  </si>
  <si>
    <t>Református Egyház támogatása</t>
  </si>
  <si>
    <t>B2</t>
  </si>
  <si>
    <t>Működési célú támogatás közös hivatal működésére</t>
  </si>
  <si>
    <t>Ft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</si>
  <si>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</si>
  <si>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</si>
  <si>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</si>
  <si>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</si>
  <si>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</si>
  <si>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</si>
  <si>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</si>
  <si>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</si>
  <si>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</si>
  <si>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</si>
  <si>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</si>
  <si>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</si>
  <si>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</si>
  <si>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</si>
  <si>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</si>
  <si>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</si>
  <si>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</si>
  <si>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</si>
  <si>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</si>
  <si>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</si>
  <si>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</si>
  <si>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</si>
  <si>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MŰKÖDÉSI KÖLTSÉGVETÉS ELŐIRÁNYZAT CSOPORT</t>
  </si>
  <si>
    <t>FELHALMOZÁSI KÖLTSÉGVETÉS ELŐIRÁNYZAT CSOPORT</t>
  </si>
  <si>
    <t>költségvetési egyenleg MŰKÖDÉSI</t>
  </si>
  <si>
    <t>költségvetési egyenleg FELHALMOZÁSI</t>
  </si>
  <si>
    <t>Önkormányzat költségvetési mérlege közgazdasági tagolásban</t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</si>
  <si>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</si>
  <si>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</si>
  <si>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</si>
  <si>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</si>
  <si>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</si>
  <si>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</si>
  <si>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</si>
  <si>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</si>
  <si>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</si>
  <si>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</si>
  <si>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</si>
  <si>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</si>
  <si>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</si>
  <si>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</si>
  <si>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</si>
  <si>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</si>
  <si>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</si>
  <si>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</si>
  <si>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</si>
  <si>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</si>
  <si>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</si>
  <si>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</si>
  <si>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</si>
  <si>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</si>
  <si>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</si>
  <si>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</si>
  <si>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</si>
  <si>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</si>
  <si>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</si>
  <si>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</si>
  <si>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</si>
  <si>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</si>
  <si>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</si>
  <si>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</si>
  <si>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</si>
  <si>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</si>
  <si>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</si>
  <si>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</si>
  <si>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</si>
  <si>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</si>
  <si>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</si>
  <si>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</si>
  <si>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</si>
  <si>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</si>
  <si>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</si>
  <si>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</si>
  <si>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</si>
  <si>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</si>
  <si>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</si>
  <si>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</si>
  <si>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</si>
  <si>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Elvonások és befizetések bevételei</t>
  </si>
  <si>
    <t>Egyéb működési célú támogatások bevételei államháztartáson belülről</t>
  </si>
  <si>
    <t>B21</t>
  </si>
  <si>
    <t>Felhalmozási célú önkormányzati támogatások</t>
  </si>
  <si>
    <t>B22</t>
  </si>
  <si>
    <t>B23</t>
  </si>
  <si>
    <t>B24</t>
  </si>
  <si>
    <t>B25</t>
  </si>
  <si>
    <t>Ellátottak pénzbeli juttatásai</t>
  </si>
  <si>
    <t>Tulajdonosi bevételek</t>
  </si>
  <si>
    <t>B411</t>
  </si>
  <si>
    <t>Működési támogatás házi segítségnyújtás támogatására</t>
  </si>
  <si>
    <t>napelemes lámpák</t>
  </si>
  <si>
    <t>Köves tetői út</t>
  </si>
  <si>
    <t xml:space="preserve">1. melléklet a </t>
  </si>
  <si>
    <t>önkormányzati rendelethez</t>
  </si>
  <si>
    <t>2. melléklet a</t>
  </si>
  <si>
    <t>3. melléklet a</t>
  </si>
  <si>
    <t>4. melléklet a</t>
  </si>
  <si>
    <t>5. melléklet a</t>
  </si>
  <si>
    <t>6. melléklet a</t>
  </si>
  <si>
    <t>7. melléklet a</t>
  </si>
  <si>
    <t>8. melléklet a</t>
  </si>
  <si>
    <t>9. melléklet a</t>
  </si>
  <si>
    <t>10. melléklet a</t>
  </si>
  <si>
    <t>11. melléklet a</t>
  </si>
  <si>
    <t>12. melléklet a</t>
  </si>
  <si>
    <t>13. melléklet a</t>
  </si>
  <si>
    <t>adott közvetett támogatások, kedvezmények Ft-ban</t>
  </si>
  <si>
    <t xml:space="preserve">Az önkormányzat által 2019. évben </t>
  </si>
  <si>
    <t>2018.
EREDETI EI 2018.02.05</t>
  </si>
  <si>
    <t>2018.
MÓDOSÍTOTT EI 2018.05.04</t>
  </si>
  <si>
    <t>2019.
EREDETI EI 2019.02….</t>
  </si>
  <si>
    <t>informatikai eszköz beszerzés</t>
  </si>
  <si>
    <t>fűnyíró, fűkasza</t>
  </si>
  <si>
    <t>rendezési terv</t>
  </si>
  <si>
    <t>Megnevezés</t>
  </si>
  <si>
    <t>K11</t>
  </si>
  <si>
    <t>K1101</t>
  </si>
  <si>
    <t>K1102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</si>
  <si>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</si>
  <si>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</si>
  <si>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</si>
  <si>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</si>
  <si>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</si>
  <si>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</si>
  <si>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</si>
  <si>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</si>
  <si>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</si>
  <si>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</si>
  <si>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</si>
  <si>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</si>
  <si>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</si>
  <si>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K1</t>
  </si>
  <si>
    <t>K2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</si>
  <si>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</si>
  <si>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</si>
  <si>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</si>
  <si>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</si>
  <si>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</si>
  <si>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</si>
  <si>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</si>
  <si>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</si>
  <si>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</si>
  <si>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</si>
  <si>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</si>
  <si>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</si>
  <si>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</si>
  <si>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</si>
  <si>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</si>
  <si>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</si>
  <si>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</si>
  <si>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</si>
  <si>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</si>
  <si>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</si>
  <si>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</si>
  <si>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</si>
  <si>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</si>
  <si>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</si>
  <si>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K3</t>
  </si>
  <si>
    <t>K1-K5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</si>
  <si>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</si>
  <si>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</si>
  <si>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</si>
  <si>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</si>
  <si>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</si>
  <si>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</si>
  <si>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</si>
  <si>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</si>
  <si>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</si>
  <si>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</si>
  <si>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</si>
  <si>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</si>
  <si>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</si>
  <si>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</si>
  <si>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</si>
  <si>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</si>
  <si>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</t>
  </si>
  <si>
    <t>K84</t>
  </si>
  <si>
    <t>K85</t>
  </si>
  <si>
    <t>K86</t>
  </si>
  <si>
    <t>K87</t>
  </si>
  <si>
    <t>K88</t>
  </si>
  <si>
    <t>K6-K8</t>
  </si>
  <si>
    <t>K9111</t>
  </si>
  <si>
    <t>K9112</t>
  </si>
  <si>
    <t>K911</t>
  </si>
  <si>
    <t>K9113</t>
  </si>
  <si>
    <t>K91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</si>
  <si>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</si>
  <si>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</si>
  <si>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</si>
  <si>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</si>
  <si>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</si>
  <si>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</si>
  <si>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</si>
  <si>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</si>
  <si>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</si>
  <si>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</si>
  <si>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</si>
  <si>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K921</t>
  </si>
  <si>
    <t>K922</t>
  </si>
  <si>
    <t>K923</t>
  </si>
  <si>
    <t>K92</t>
  </si>
  <si>
    <t>K924</t>
  </si>
  <si>
    <t>K93</t>
  </si>
  <si>
    <t>K9</t>
  </si>
  <si>
    <t>K1-K9</t>
  </si>
  <si>
    <t>Foglalkoztatottak személyi juttatásai</t>
  </si>
  <si>
    <t>Törvény szerinti illetmények, munkabérek</t>
  </si>
  <si>
    <t>Normatív jutalmak</t>
  </si>
  <si>
    <t>Végkielégítés</t>
  </si>
  <si>
    <t>K1103</t>
  </si>
  <si>
    <t>K1104</t>
  </si>
  <si>
    <t>Rovat-kód</t>
  </si>
  <si>
    <t>Céljuttatás, projektprémium</t>
  </si>
  <si>
    <t>Készenléti, ügyeleti, helyettesítési díj, túlóra, túlszolgálat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</si>
  <si>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</si>
  <si>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</si>
  <si>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</si>
  <si>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</si>
  <si>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</si>
  <si>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</si>
  <si>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</si>
  <si>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</si>
  <si>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Külső személyi juttatások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</si>
  <si>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</si>
  <si>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</si>
  <si>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</si>
  <si>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Személyi juttatások</t>
  </si>
  <si>
    <t>Munkaadókat terhelő járulékok és szociális hozzájárulási adó</t>
  </si>
  <si>
    <t>K1-K8</t>
  </si>
  <si>
    <t>B1</t>
  </si>
  <si>
    <t>B3</t>
  </si>
  <si>
    <t>B1-B7</t>
  </si>
  <si>
    <t>B8</t>
  </si>
  <si>
    <t>B1-B8</t>
  </si>
  <si>
    <t>Dologi kiadások</t>
  </si>
  <si>
    <t>Beruházási kiadások</t>
  </si>
  <si>
    <t>Felújítások</t>
  </si>
  <si>
    <t>Egyéb felhalmozási célú kiadások</t>
  </si>
  <si>
    <t>Költségvetési kiadások</t>
  </si>
  <si>
    <t>Finanszírozási kiadások</t>
  </si>
  <si>
    <t>KIADÁSOK ÖSSZESEN</t>
  </si>
  <si>
    <t>Működési célú támogatások államháztartáson belülről</t>
  </si>
  <si>
    <t>Felhalmozási célú átvett pénzeszközök</t>
  </si>
  <si>
    <t>Költségvetési bevételek</t>
  </si>
  <si>
    <t>Finanszírozási bevételek</t>
  </si>
  <si>
    <t>BEVÉTELEK ÖSSZESEN</t>
  </si>
  <si>
    <t>LOVAS KÖZSÉG ÖNKORMÁNYZATA 2019. ÉVI KÖLTSÉGVETÉSE</t>
  </si>
  <si>
    <t>Készletbeszerzés</t>
  </si>
  <si>
    <t>Szakmai anyagok beszerzése</t>
  </si>
  <si>
    <t>Üzemeltetési anyagok beszerzése</t>
  </si>
  <si>
    <t>Árubeszerzés</t>
  </si>
  <si>
    <t>Kommunikációs szolgáltatások</t>
  </si>
  <si>
    <t>Informatikai szolgáltatások igénybevétele</t>
  </si>
  <si>
    <t>Egyéb kommunikációs szolgáltatások</t>
  </si>
  <si>
    <t>Szolgáltatási kiadások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</si>
  <si>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</si>
  <si>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</si>
  <si>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</si>
  <si>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</si>
  <si>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</si>
  <si>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</si>
  <si>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</si>
  <si>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Kiküldetések, reklám- és propagandakiadások</t>
  </si>
  <si>
    <t>Kiküldetések kiadásai</t>
  </si>
  <si>
    <t>Reklám- és propagandakiadások</t>
  </si>
  <si>
    <t>Különféle befizetések és egyéb dologi 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</si>
  <si>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</si>
  <si>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</si>
  <si>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</si>
  <si>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</si>
  <si>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</si>
  <si>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</si>
  <si>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</si>
  <si>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</si>
  <si>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</si>
  <si>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</si>
  <si>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</si>
  <si>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</si>
  <si>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</si>
  <si>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</si>
  <si>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</si>
  <si>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</si>
  <si>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</si>
  <si>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</si>
  <si>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</si>
  <si>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</si>
  <si>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</si>
  <si>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</si>
  <si>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</si>
  <si>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</si>
  <si>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K511</t>
  </si>
  <si>
    <t>Működési célú támogatások az Európai Uniónak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</si>
  <si>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</si>
  <si>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</si>
  <si>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</si>
  <si>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</si>
  <si>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</si>
  <si>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</si>
  <si>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</si>
  <si>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</si>
  <si>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</t>
  </si>
  <si>
    <t>Ingatlanok felújítása</t>
  </si>
  <si>
    <t>Informatikai eszközök felújítása</t>
  </si>
  <si>
    <t>Egyéb tárgyi eszközök felújíátása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</si>
  <si>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</si>
  <si>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</si>
  <si>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</si>
  <si>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</si>
  <si>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</si>
  <si>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</si>
  <si>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</si>
  <si>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</si>
  <si>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</si>
  <si>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Belföldi finanszírozás kiadásai</t>
  </si>
  <si>
    <t>Hitel-, kölcsöntörlesztés államháztartáson kívülre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</si>
  <si>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</si>
  <si>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</si>
  <si>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</si>
  <si>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</t>
  </si>
  <si>
    <t xml:space="preserve">Forgatási célú belföldi értékpapírok vásárlása </t>
  </si>
  <si>
    <t>Befektetési célú belföldi értékpapírok vásárlása</t>
  </si>
  <si>
    <t>Kincstárjegy beváltása</t>
  </si>
  <si>
    <t>Éven belüli lejáratú belföldi értékpapírok beváltása</t>
  </si>
  <si>
    <t>Belföldi kötvények beváltása</t>
  </si>
  <si>
    <t>K9125</t>
  </si>
  <si>
    <t>K9126</t>
  </si>
  <si>
    <t>Éven túli lejáratú belföldi értékpapírok beváltása</t>
  </si>
  <si>
    <t>Államháztartáson belüli megelőlegezések folyósítása</t>
  </si>
  <si>
    <t>Államháztartáson belüli megelőlegezések visszafizetése</t>
  </si>
  <si>
    <t>Központi, irányító szervi támogatás folyósítása</t>
  </si>
  <si>
    <t>Pénzeszközök lekötött bankbetétként elhelyezése</t>
  </si>
  <si>
    <t>Pénzügyi lízing kiadásai</t>
  </si>
  <si>
    <t>Központi költségvetés sajátos finanszírozási kiadásai</t>
  </si>
  <si>
    <t>Tulajdonosi kölcsönök kiadásai</t>
  </si>
  <si>
    <t>K919</t>
  </si>
  <si>
    <t>Hosszú lejáratú tulajdonosi kölcsönök kiadásai</t>
  </si>
  <si>
    <t>Rövid lejáratú tulajdonosi kölcsönök kiadásai</t>
  </si>
  <si>
    <t>Külföldi finanszírozás kiadásai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</si>
  <si>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</si>
  <si>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</si>
  <si>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</si>
  <si>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és nemzetközi szervezeteknek</t>
  </si>
  <si>
    <t>K925</t>
  </si>
  <si>
    <t>Hitelek, kölcsönök törlesztése külföldi pénzintézeteknek</t>
  </si>
  <si>
    <t>Adóssághoz nem kapcsolódó származékos ügyletek kiadásai</t>
  </si>
  <si>
    <t>K94</t>
  </si>
  <si>
    <t>Váltókiadások</t>
  </si>
  <si>
    <t>FINANSZÍROZÁSI KIADÁSOK</t>
  </si>
  <si>
    <t>B111</t>
  </si>
  <si>
    <t>B112</t>
  </si>
  <si>
    <t>B113</t>
  </si>
  <si>
    <t>B114</t>
  </si>
  <si>
    <t>B115</t>
  </si>
  <si>
    <t>B116</t>
  </si>
  <si>
    <t>B11</t>
  </si>
  <si>
    <t>B73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</si>
  <si>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</si>
  <si>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</si>
  <si>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</si>
  <si>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</si>
  <si>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</si>
  <si>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</si>
  <si>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</si>
  <si>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</si>
  <si>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</si>
  <si>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</si>
  <si>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</si>
  <si>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</si>
  <si>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</si>
  <si>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</si>
  <si>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</t>
  </si>
  <si>
    <t>B816</t>
  </si>
  <si>
    <t>B817</t>
  </si>
  <si>
    <t>B818</t>
  </si>
  <si>
    <t>B821</t>
  </si>
  <si>
    <t>B822</t>
  </si>
  <si>
    <t>B823</t>
  </si>
  <si>
    <t>B824</t>
  </si>
  <si>
    <t>B82</t>
  </si>
  <si>
    <t>B83</t>
  </si>
  <si>
    <t>Önkormányzatok működési támogatásai</t>
  </si>
  <si>
    <t>Működési célú költségvetési támogatások és kiegészítő támogatások</t>
  </si>
  <si>
    <t>Elszámolásból származó bevételek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</si>
  <si>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</si>
  <si>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</si>
  <si>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</si>
  <si>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</si>
  <si>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</si>
  <si>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</si>
  <si>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</si>
  <si>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</si>
  <si>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>B311</t>
  </si>
  <si>
    <t>B312</t>
  </si>
  <si>
    <t>Társaságok jövedelemadói</t>
  </si>
  <si>
    <t>Szociális hozzájárulási adó és járulékok</t>
  </si>
  <si>
    <t>Vagyoni tipusú adók</t>
  </si>
  <si>
    <t>Értékesítési és forgalmi adók</t>
  </si>
  <si>
    <t>Gépjárműadók</t>
  </si>
  <si>
    <t>Egyéb közhatalmi bevételek</t>
  </si>
  <si>
    <t>Készletértékesítés ellenértéke</t>
  </si>
  <si>
    <t>Kamatbevételek és más nyereségjellegű bevételek</t>
  </si>
  <si>
    <t>B4081</t>
  </si>
  <si>
    <t>Befektetett pénzüzgyi eszközökből származó bevételek</t>
  </si>
  <si>
    <t>B4082</t>
  </si>
  <si>
    <t>Egyéb kapott (járó) kamatok és kamatjellegű bevételek</t>
  </si>
  <si>
    <t>Részesedésekből származó pénzügyi műveletek bevételei</t>
  </si>
  <si>
    <t>B4091</t>
  </si>
  <si>
    <t>Más egyéb pénzügyi műveletek bevételei</t>
  </si>
  <si>
    <t>B4092</t>
  </si>
  <si>
    <t>Biztosító által fizetett kártérítés</t>
  </si>
  <si>
    <t>B410</t>
  </si>
  <si>
    <t>Ingatlanok értékesítése</t>
  </si>
  <si>
    <t>Működési célú garancia- és kezességvállalásból származó megtérülések államháztartáson kívülről</t>
  </si>
  <si>
    <t>Működési célú visszatérítendő támogatások, kölcsönök visszatérülése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</si>
  <si>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</si>
  <si>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</si>
  <si>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B65</t>
  </si>
  <si>
    <t>Felhalmozási célú garancia- és kezességvállalásból származó megtérülések államháztartáson kívülről</t>
  </si>
  <si>
    <t>Felhalmozási célú visszatérítendő támogatások, kölcsönök visszatérülése Európai Uniótól</t>
  </si>
  <si>
    <t>B74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</si>
  <si>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</si>
  <si>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</si>
  <si>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</si>
  <si>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Belföldi finanszírozás bevételei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</si>
  <si>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</si>
  <si>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</si>
  <si>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</si>
  <si>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államháztartáson kívülről</t>
  </si>
  <si>
    <t>Belföldi értékpapírok bevételei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</si>
  <si>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</si>
  <si>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</si>
  <si>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</si>
  <si>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</si>
  <si>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Maradvány igénybevétele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</si>
  <si>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</si>
  <si>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</si>
  <si>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</si>
  <si>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</si>
  <si>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</si>
  <si>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</si>
  <si>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</si>
  <si>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B819</t>
  </si>
  <si>
    <t>Tulajdonosi kölcsönök bevételei</t>
  </si>
  <si>
    <t>B8191</t>
  </si>
  <si>
    <t>B8192</t>
  </si>
  <si>
    <t>Hosszú lejáratú tulajdonosi kölcsönök bevételei</t>
  </si>
  <si>
    <t>Rövid lejáratú tulajdonosi kölcsönök bevételei</t>
  </si>
  <si>
    <t>Külföldi finanszírozás bevételei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</si>
  <si>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</si>
  <si>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</si>
  <si>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</si>
  <si>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</si>
  <si>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</si>
  <si>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B825</t>
  </si>
  <si>
    <t>Adóssághoz nem kapcsolódó származékos ügyletek bevételei</t>
  </si>
  <si>
    <t>Váltóbevételek</t>
  </si>
  <si>
    <t>B84</t>
  </si>
  <si>
    <t>építményadó</t>
  </si>
  <si>
    <t>Tartalékok</t>
  </si>
  <si>
    <t>általános tartalék</t>
  </si>
  <si>
    <t>céltartalék</t>
  </si>
  <si>
    <t>járdaépítés</t>
  </si>
  <si>
    <t>BERUHÁZÁSOK FELÚJÍTÁSOK</t>
  </si>
  <si>
    <t>K6-K7</t>
  </si>
  <si>
    <t>Közvetett támogatások,
Kedvezmény nélkül elérhető bevétel</t>
  </si>
  <si>
    <t>Közvetett támogatások,
Kedvezmény összege</t>
  </si>
  <si>
    <t>KÖLTSÉGVETÉSI ENGEDÉLYEZETT LÉTSZÁMKERETBE TARTOZÓ FOGLALKOZTATOTTAK LÉTSZÁMA MINDÖSSZESEN</t>
  </si>
  <si>
    <t>MEGNEVEZÉS</t>
  </si>
  <si>
    <t>helyi iparűzési adó</t>
  </si>
  <si>
    <t>tartózkodás után fizetett idegenforgalmi adó</t>
  </si>
  <si>
    <t>ebből: a felnőttoktatásban résztvevők részére folyósítható valamennyi pénzbeli juttatás</t>
  </si>
  <si>
    <t>ebből: önkormányzat által saját hatáskörben (nem szociális és gyermekvédelmi előírások alapján) adott más ellátás</t>
  </si>
  <si>
    <t>MŰKÖDÉSI CÉLÚ KÖLTSÉGVETÉSI KIADÁSOK</t>
  </si>
  <si>
    <t>FELHALMOZÁSI CÉLÚ KÖLTSÉGVETÉSI KIADÁSOK</t>
  </si>
  <si>
    <t>FINANSZÍROZÁSI BEVÉTELEK</t>
  </si>
  <si>
    <t>Helyi iparűzési adó</t>
  </si>
  <si>
    <t xml:space="preserve">           települési önkormányzatok szociális feladatainak egyéb támogatása</t>
  </si>
  <si>
    <t>Település üzemeltetéshez kapcsolódó feladatellátás támogatás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</si>
  <si>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</si>
  <si>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</si>
  <si>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</si>
  <si>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</si>
  <si>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</si>
  <si>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 támogatása</t>
  </si>
  <si>
    <t>Üdülőhelyi feladatok támogatása</t>
  </si>
  <si>
    <t>Kiegészítés (a települési önkormányzatok működésének támogatásához kapcsolódóan)</t>
  </si>
  <si>
    <t>Nem közművel összegyűjtott háztartási szennyvíz ártalmatlanítása</t>
  </si>
  <si>
    <t>Polgármesteri illetmény támogatása</t>
  </si>
  <si>
    <t xml:space="preserve">           falugondnoki vagy tanyagondnoki szolgáltatás</t>
  </si>
  <si>
    <t>könyvtári, közművelődési és múzeumi feladatok támogatása</t>
  </si>
  <si>
    <t>A helyi önkormányzatok működésének általános támogatása</t>
  </si>
  <si>
    <t>A települési önkormányzatok egyes köznevelési feladatainak támogatása</t>
  </si>
  <si>
    <t>A települési önkormányzatok szociális, gyermekjóléti és gyermekétkeztetési feladatainak támogatása</t>
  </si>
  <si>
    <t>A települési önkormányzatok kulturális feladatainak támogatása</t>
  </si>
  <si>
    <t>ÁLLAMIGAZGATÁSI FELADATOK</t>
  </si>
  <si>
    <t>2/2019. (II.08.)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</si>
</sst>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\ ##0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99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8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4" fillId="0" borderId="0"/>
    <xf numFmtId="0" fontId="19" fillId="0" borderId="0"/>
    <xf numFmtId="0" fontId="16" fillId="0" borderId="0"/>
    <xf numFmtId="0" fontId="13" fillId="0" borderId="0"/>
    <xf numFmtId="9" fontId="16" fillId="0" borderId="0" applyFont="0" applyFill="0" applyBorder="0" applyAlignment="0" applyProtection="0"/>
  </cellStyleXfs>
  <cellXfs count="211">
    <xf numFmtId="0" fontId="0" fillId="0" borderId="0" xfId="0"/>
    <xf numFmtId="3" fontId="10" fillId="9" borderId="1" xfId="0" applyNumberFormat="1" applyFont="1" applyFill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/>
    </xf>
    <xf numFmtId="0" fontId="10" fillId="0" borderId="2" xfId="16" applyFont="1" applyFill="1" applyBorder="1" applyAlignment="1">
      <alignment vertical="center" wrapText="1"/>
    </xf>
    <xf numFmtId="0" fontId="10" fillId="0" borderId="2" xfId="16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9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11" xfId="34" applyFont="1" applyBorder="1" applyAlignment="1">
      <alignment horizontal="justify" vertical="center"/>
    </xf>
    <xf numFmtId="3" fontId="10" fillId="0" borderId="20" xfId="34" applyNumberFormat="1" applyFont="1" applyBorder="1" applyAlignment="1">
      <alignment vertical="center"/>
    </xf>
    <xf numFmtId="3" fontId="10" fillId="0" borderId="21" xfId="34" applyNumberFormat="1" applyFont="1" applyBorder="1" applyAlignment="1">
      <alignment vertical="center"/>
    </xf>
    <xf numFmtId="0" fontId="10" fillId="0" borderId="8" xfId="34" applyFont="1" applyBorder="1" applyAlignment="1">
      <alignment horizontal="justify" vertical="center"/>
    </xf>
    <xf numFmtId="3" fontId="10" fillId="0" borderId="1" xfId="34" applyNumberFormat="1" applyFont="1" applyBorder="1" applyAlignment="1">
      <alignment vertical="center"/>
    </xf>
    <xf numFmtId="0" fontId="10" fillId="0" borderId="8" xfId="34" applyFont="1" applyBorder="1" applyAlignment="1">
      <alignment horizontal="justify" vertical="center" wrapText="1"/>
    </xf>
    <xf numFmtId="3" fontId="10" fillId="0" borderId="1" xfId="34" applyNumberFormat="1" applyFont="1" applyBorder="1" applyAlignment="1">
      <alignment vertical="center" wrapText="1"/>
    </xf>
    <xf numFmtId="0" fontId="10" fillId="3" borderId="8" xfId="34" applyFont="1" applyFill="1" applyBorder="1" applyAlignment="1">
      <alignment vertical="center"/>
    </xf>
    <xf numFmtId="3" fontId="10" fillId="3" borderId="1" xfId="34" applyNumberFormat="1" applyFont="1" applyFill="1" applyBorder="1" applyAlignment="1">
      <alignment vertical="center"/>
    </xf>
    <xf numFmtId="3" fontId="10" fillId="0" borderId="9" xfId="34" applyNumberFormat="1" applyFont="1" applyBorder="1" applyAlignment="1">
      <alignment vertical="center"/>
    </xf>
    <xf numFmtId="0" fontId="10" fillId="0" borderId="8" xfId="34" applyFont="1" applyFill="1" applyBorder="1" applyAlignment="1">
      <alignment vertical="center" wrapText="1"/>
    </xf>
    <xf numFmtId="3" fontId="10" fillId="0" borderId="14" xfId="34" applyNumberFormat="1" applyFont="1" applyFill="1" applyBorder="1" applyAlignment="1">
      <alignment vertical="center"/>
    </xf>
    <xf numFmtId="0" fontId="10" fillId="3" borderId="13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 wrapText="1"/>
    </xf>
    <xf numFmtId="0" fontId="18" fillId="2" borderId="17" xfId="34" applyFont="1" applyFill="1" applyBorder="1" applyAlignment="1">
      <alignment vertical="center"/>
    </xf>
    <xf numFmtId="3" fontId="18" fillId="2" borderId="15" xfId="34" applyNumberFormat="1" applyFont="1" applyFill="1" applyBorder="1" applyAlignment="1">
      <alignment vertical="center"/>
    </xf>
    <xf numFmtId="3" fontId="18" fillId="2" borderId="16" xfId="34" applyNumberFormat="1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3" fillId="0" borderId="2" xfId="16" applyFont="1" applyFill="1" applyBorder="1" applyAlignment="1">
      <alignment horizontal="right" vertical="center" wrapText="1"/>
    </xf>
    <xf numFmtId="0" fontId="22" fillId="0" borderId="2" xfId="16" applyFont="1" applyFill="1" applyBorder="1" applyAlignment="1">
      <alignment horizontal="right" vertical="center"/>
    </xf>
    <xf numFmtId="0" fontId="22" fillId="0" borderId="2" xfId="16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4" fillId="12" borderId="1" xfId="0" applyNumberFormat="1" applyFont="1" applyFill="1" applyBorder="1" applyAlignment="1">
      <alignment vertical="center"/>
    </xf>
    <xf numFmtId="3" fontId="7" fillId="14" borderId="1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4" fillId="12" borderId="1" xfId="0" applyFont="1" applyFill="1" applyBorder="1" applyAlignment="1">
      <alignment vertical="center"/>
    </xf>
    <xf numFmtId="0" fontId="7" fillId="14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6" borderId="2" xfId="0" applyFont="1" applyFill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3" fontId="7" fillId="8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4" fillId="13" borderId="1" xfId="0" applyFont="1" applyFill="1" applyBorder="1" applyAlignment="1">
      <alignment vertical="center"/>
    </xf>
    <xf numFmtId="3" fontId="4" fillId="13" borderId="1" xfId="0" applyNumberFormat="1" applyFont="1" applyFill="1" applyBorder="1" applyAlignment="1">
      <alignment vertical="center"/>
    </xf>
    <xf numFmtId="0" fontId="5" fillId="0" borderId="1" xfId="12" applyFont="1" applyFill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12" applyFont="1" applyBorder="1" applyAlignment="1" applyProtection="1">
      <alignment vertical="center"/>
    </xf>
    <xf numFmtId="3" fontId="3" fillId="10" borderId="1" xfId="0" applyNumberFormat="1" applyFont="1" applyFill="1" applyBorder="1" applyAlignment="1">
      <alignment vertical="center"/>
    </xf>
    <xf numFmtId="3" fontId="5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3" fontId="22" fillId="10" borderId="1" xfId="0" applyNumberFormat="1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2" fillId="10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5" fillId="0" borderId="9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5" fillId="0" borderId="0" xfId="34" applyFont="1" applyAlignment="1">
      <alignment vertical="center"/>
    </xf>
    <xf numFmtId="0" fontId="10" fillId="0" borderId="0" xfId="34" applyFont="1" applyAlignment="1">
      <alignment horizontal="right" vertical="center"/>
    </xf>
    <xf numFmtId="0" fontId="10" fillId="0" borderId="8" xfId="34" applyFont="1" applyFill="1" applyBorder="1" applyAlignment="1">
      <alignment horizontal="justify" vertical="center"/>
    </xf>
    <xf numFmtId="0" fontId="5" fillId="0" borderId="8" xfId="34" applyFont="1" applyFill="1" applyBorder="1" applyAlignment="1">
      <alignment horizontal="justify" vertical="center"/>
    </xf>
    <xf numFmtId="0" fontId="10" fillId="3" borderId="8" xfId="34" applyFont="1" applyFill="1" applyBorder="1" applyAlignment="1">
      <alignment vertical="center" wrapText="1"/>
    </xf>
    <xf numFmtId="3" fontId="10" fillId="0" borderId="7" xfId="34" applyNumberFormat="1" applyFont="1" applyBorder="1" applyAlignment="1">
      <alignment vertical="center"/>
    </xf>
    <xf numFmtId="3" fontId="5" fillId="0" borderId="1" xfId="34" applyNumberFormat="1" applyFont="1" applyBorder="1" applyAlignment="1">
      <alignment vertical="center"/>
    </xf>
    <xf numFmtId="3" fontId="5" fillId="0" borderId="9" xfId="34" applyNumberFormat="1" applyFont="1" applyBorder="1" applyAlignment="1">
      <alignment vertical="center"/>
    </xf>
    <xf numFmtId="3" fontId="10" fillId="0" borderId="14" xfId="34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0" fontId="4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4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22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23" fillId="0" borderId="12" xfId="34" applyFont="1" applyFill="1" applyBorder="1" applyAlignment="1">
      <alignment horizontal="right" vertical="center"/>
    </xf>
    <xf numFmtId="3" fontId="23" fillId="0" borderId="1" xfId="34" applyNumberFormat="1" applyFont="1" applyBorder="1" applyAlignment="1">
      <alignment horizontal="right" vertical="center"/>
    </xf>
    <xf numFmtId="3" fontId="18" fillId="0" borderId="21" xfId="34" applyNumberFormat="1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vertical="center"/>
    </xf>
    <xf numFmtId="0" fontId="4" fillId="16" borderId="1" xfId="0" applyFont="1" applyFill="1" applyBorder="1" applyAlignment="1">
      <alignment vertical="center" wrapText="1"/>
    </xf>
    <xf numFmtId="0" fontId="10" fillId="16" borderId="1" xfId="0" applyFont="1" applyFill="1" applyBorder="1" applyAlignment="1">
      <alignment vertical="center"/>
    </xf>
    <xf numFmtId="3" fontId="4" fillId="16" borderId="1" xfId="0" applyNumberFormat="1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10" fillId="16" borderId="23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vertical="center"/>
    </xf>
    <xf numFmtId="3" fontId="10" fillId="16" borderId="15" xfId="0" applyNumberFormat="1" applyFont="1" applyFill="1" applyBorder="1" applyAlignment="1">
      <alignment horizontal="right" vertical="center"/>
    </xf>
    <xf numFmtId="164" fontId="10" fillId="16" borderId="16" xfId="0" applyNumberFormat="1" applyFont="1" applyFill="1" applyBorder="1" applyAlignment="1">
      <alignment horizontal="right" vertical="center"/>
    </xf>
    <xf numFmtId="0" fontId="4" fillId="15" borderId="2" xfId="0" applyFont="1" applyFill="1" applyBorder="1" applyAlignment="1">
      <alignment horizontal="center" vertical="center" wrapText="1"/>
    </xf>
    <xf numFmtId="3" fontId="10" fillId="15" borderId="1" xfId="0" applyNumberFormat="1" applyFont="1" applyFill="1" applyBorder="1" applyAlignment="1">
      <alignment horizontal="center" vertical="center" wrapText="1"/>
    </xf>
    <xf numFmtId="0" fontId="10" fillId="15" borderId="17" xfId="34" applyFont="1" applyFill="1" applyBorder="1" applyAlignment="1">
      <alignment horizontal="center" vertical="center"/>
    </xf>
    <xf numFmtId="0" fontId="10" fillId="15" borderId="15" xfId="34" applyFont="1" applyFill="1" applyBorder="1" applyAlignment="1">
      <alignment horizontal="center" vertical="center" wrapText="1"/>
    </xf>
    <xf numFmtId="0" fontId="10" fillId="15" borderId="16" xfId="34" applyFont="1" applyFill="1" applyBorder="1" applyAlignment="1">
      <alignment horizontal="center" vertical="center" wrapText="1"/>
    </xf>
    <xf numFmtId="0" fontId="10" fillId="15" borderId="17" xfId="34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vertical="center"/>
    </xf>
    <xf numFmtId="3" fontId="8" fillId="17" borderId="1" xfId="0" applyNumberFormat="1" applyFont="1" applyFill="1" applyBorder="1" applyAlignment="1">
      <alignment vertical="center"/>
    </xf>
    <xf numFmtId="0" fontId="18" fillId="17" borderId="18" xfId="34" applyFont="1" applyFill="1" applyBorder="1" applyAlignment="1">
      <alignment vertical="center"/>
    </xf>
    <xf numFmtId="3" fontId="18" fillId="17" borderId="19" xfId="34" applyNumberFormat="1" applyFont="1" applyFill="1" applyBorder="1" applyAlignment="1">
      <alignment vertical="center"/>
    </xf>
    <xf numFmtId="0" fontId="7" fillId="13" borderId="1" xfId="0" applyFont="1" applyFill="1" applyBorder="1" applyAlignment="1">
      <alignment vertical="center"/>
    </xf>
    <xf numFmtId="3" fontId="7" fillId="13" borderId="1" xfId="0" applyNumberFormat="1" applyFont="1" applyFill="1" applyBorder="1" applyAlignment="1">
      <alignment vertical="center"/>
    </xf>
    <xf numFmtId="0" fontId="10" fillId="13" borderId="2" xfId="16" applyFont="1" applyFill="1" applyBorder="1" applyAlignment="1">
      <alignment vertical="center" wrapText="1"/>
    </xf>
    <xf numFmtId="0" fontId="4" fillId="13" borderId="2" xfId="16" applyFont="1" applyFill="1" applyBorder="1" applyAlignment="1">
      <alignment vertical="center"/>
    </xf>
    <xf numFmtId="0" fontId="4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8">
    <cellStyle name="Ezres 2 10" xfId="1"/>
    <cellStyle name="Ezres 2 11" xfId="2"/>
    <cellStyle name="Ezres 2 12" xfId="3"/>
    <cellStyle name="Ezres 2 2" xfId="4"/>
    <cellStyle name="Ezres 2 3" xfId="5"/>
    <cellStyle name="Ezres 2 4" xfId="6"/>
    <cellStyle name="Ezres 2 5" xfId="7"/>
    <cellStyle name="Ezres 2 6" xfId="8"/>
    <cellStyle name="Ezres 2 7" xfId="9"/>
    <cellStyle name="Ezres 2 8" xfId="10"/>
    <cellStyle name="Ezres 2 9" xfId="11"/>
    <cellStyle name="Hivatkozás" xfId="12" builtinId="8"/>
    <cellStyle name="Normál" xfId="0" builtinId="0"/>
    <cellStyle name="Normál 11" xfId="13"/>
    <cellStyle name="Normál 13" xfId="14"/>
    <cellStyle name="Normál 14" xfId="15"/>
    <cellStyle name="Normál 2" xfId="16"/>
    <cellStyle name="Normál 2 10" xfId="17"/>
    <cellStyle name="Normál 2 11" xfId="18"/>
    <cellStyle name="Normál 2 12" xfId="19"/>
    <cellStyle name="Normál 2 2" xfId="20"/>
    <cellStyle name="Normál 2 3" xfId="21"/>
    <cellStyle name="Normál 2 4" xfId="22"/>
    <cellStyle name="Normál 2 5" xfId="23"/>
    <cellStyle name="Normál 2 6" xfId="24"/>
    <cellStyle name="Normál 2 7" xfId="25"/>
    <cellStyle name="Normál 2 8" xfId="26"/>
    <cellStyle name="Normál 2 9" xfId="27"/>
    <cellStyle name="Normál 3" xfId="28"/>
    <cellStyle name="Normál 3 2" xfId="29"/>
    <cellStyle name="Normál 3_7 számú melléklet" xfId="30"/>
    <cellStyle name="Normál 4" xfId="31"/>
    <cellStyle name="Normál 4 2" xfId="32"/>
    <cellStyle name="Normál 5" xfId="33"/>
    <cellStyle name="Normál 6" xfId="34"/>
    <cellStyle name="Normál 8" xfId="35"/>
    <cellStyle name="Normal_KTRSZJ" xfId="36"/>
    <cellStyle name="Százalék 6" xfId="3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FF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15" sqref="A15"/>
    </sheetView>
  </sheetViews>
  <sheetFormatPr defaultRowHeight="15.75"/>
  <cols>
    <col min="1" max="1" width="55.140625" style="79" bestFit="1" customWidth="1"/>
    <col min="2" max="2" width="9" style="79" bestFit="1" customWidth="1"/>
    <col min="3" max="3" width="22.7109375" style="84" customWidth="1"/>
    <col min="4" max="5" width="22.7109375" style="79" customWidth="1"/>
    <col min="6" max="6" width="9.140625" style="79"/>
    <col min="7" max="7" width="11.85546875" style="79" bestFit="1" customWidth="1"/>
    <col min="8" max="16384" width="9.140625" style="79"/>
  </cols>
  <sheetData>
    <row r="1" spans="1:7">
      <c r="A1" s="207" t="s">
        <v>323</v>
      </c>
      <c r="B1" s="207"/>
      <c r="C1" s="207"/>
      <c r="D1" s="207"/>
      <c r="E1" s="207"/>
    </row>
    <row r="2" spans="1:7">
      <c r="A2" s="207" t="s">
        <v>20</v>
      </c>
      <c r="B2" s="207"/>
      <c r="C2" s="207"/>
      <c r="D2" s="207"/>
      <c r="E2" s="207"/>
    </row>
    <row r="3" spans="1:7">
      <c r="A3" s="80"/>
      <c r="B3" s="80"/>
      <c r="C3" s="81"/>
      <c r="E3" s="82" t="s">
        <v>75</v>
      </c>
    </row>
    <row r="4" spans="1:7" ht="47.25">
      <c r="A4" s="9" t="s">
        <v>190</v>
      </c>
      <c r="B4" s="9" t="s">
        <v>288</v>
      </c>
      <c r="C4" s="1" t="s">
        <v>184</v>
      </c>
      <c r="D4" s="1" t="s">
        <v>185</v>
      </c>
      <c r="E4" s="1" t="s">
        <v>186</v>
      </c>
    </row>
    <row r="5" spans="1:7">
      <c r="A5" s="83" t="s">
        <v>303</v>
      </c>
      <c r="B5" s="83" t="s">
        <v>207</v>
      </c>
      <c r="C5" s="47">
        <f>'1.kiad.'!C25</f>
        <v>10560840</v>
      </c>
      <c r="D5" s="47">
        <f>'1.kiad.'!D25</f>
        <v>9340840</v>
      </c>
      <c r="E5" s="47">
        <f>'1.kiad.'!E25</f>
        <v>11317832</v>
      </c>
    </row>
    <row r="6" spans="1:7">
      <c r="A6" s="83" t="s">
        <v>304</v>
      </c>
      <c r="B6" s="83" t="s">
        <v>208</v>
      </c>
      <c r="C6" s="47">
        <f>'1.kiad.'!C26</f>
        <v>2341532</v>
      </c>
      <c r="D6" s="47">
        <f>'1.kiad.'!D26</f>
        <v>1954792</v>
      </c>
      <c r="E6" s="47">
        <f>'1.kiad.'!E26</f>
        <v>1764466</v>
      </c>
    </row>
    <row r="7" spans="1:7">
      <c r="A7" s="83" t="s">
        <v>311</v>
      </c>
      <c r="B7" s="83" t="s">
        <v>233</v>
      </c>
      <c r="C7" s="47">
        <f>'1.kiad.'!C51</f>
        <v>17134410</v>
      </c>
      <c r="D7" s="47">
        <f>'1.kiad.'!D51</f>
        <v>17134410</v>
      </c>
      <c r="E7" s="47">
        <f>'1.kiad.'!E51</f>
        <v>18654919</v>
      </c>
    </row>
    <row r="8" spans="1:7">
      <c r="A8" s="83" t="s">
        <v>162</v>
      </c>
      <c r="B8" s="83" t="s">
        <v>61</v>
      </c>
      <c r="C8" s="47">
        <f>'1.kiad.'!C60</f>
        <v>3394000</v>
      </c>
      <c r="D8" s="47">
        <f>'1.kiad.'!D60</f>
        <v>3394000</v>
      </c>
      <c r="E8" s="47">
        <f>'1.kiad.'!E60</f>
        <v>3238000</v>
      </c>
    </row>
    <row r="9" spans="1:7">
      <c r="A9" s="83" t="s">
        <v>66</v>
      </c>
      <c r="B9" s="83" t="s">
        <v>67</v>
      </c>
      <c r="C9" s="47">
        <f>'1.kiad.'!C79</f>
        <v>5831666</v>
      </c>
      <c r="D9" s="47">
        <f>'1.kiad.'!D79</f>
        <v>24013558</v>
      </c>
      <c r="E9" s="47">
        <f>'1.kiad.'!E79</f>
        <v>14212211</v>
      </c>
    </row>
    <row r="10" spans="1:7">
      <c r="A10" s="83" t="s">
        <v>312</v>
      </c>
      <c r="B10" s="83" t="s">
        <v>242</v>
      </c>
      <c r="C10" s="47">
        <f>'1.kiad.'!C88</f>
        <v>23175151.77</v>
      </c>
      <c r="D10" s="47">
        <f>'1.kiad.'!D88</f>
        <v>6599999.5</v>
      </c>
      <c r="E10" s="47">
        <f>'1.kiad.'!E88</f>
        <v>35560000</v>
      </c>
      <c r="G10" s="84"/>
    </row>
    <row r="11" spans="1:7">
      <c r="A11" s="83" t="s">
        <v>313</v>
      </c>
      <c r="B11" s="83" t="s">
        <v>247</v>
      </c>
      <c r="C11" s="47">
        <f>'1.kiad.'!C93</f>
        <v>1000000</v>
      </c>
      <c r="D11" s="47">
        <f>'1.kiad.'!D93</f>
        <v>1000000</v>
      </c>
      <c r="E11" s="47">
        <f>'1.kiad.'!E93</f>
        <v>0</v>
      </c>
    </row>
    <row r="12" spans="1:7">
      <c r="A12" s="83" t="s">
        <v>314</v>
      </c>
      <c r="B12" s="83" t="s">
        <v>251</v>
      </c>
      <c r="C12" s="47">
        <f>'1.kiad.'!C102</f>
        <v>0</v>
      </c>
      <c r="D12" s="47">
        <f>'1.kiad.'!D102</f>
        <v>0</v>
      </c>
      <c r="E12" s="47">
        <f>'1.kiad.'!E102</f>
        <v>0</v>
      </c>
    </row>
    <row r="13" spans="1:7">
      <c r="A13" s="85" t="s">
        <v>315</v>
      </c>
      <c r="B13" s="85" t="s">
        <v>305</v>
      </c>
      <c r="C13" s="86">
        <f>SUM(C5:C12)</f>
        <v>63437599.769999996</v>
      </c>
      <c r="D13" s="86">
        <f>SUM(D5:D12)</f>
        <v>63437599.5</v>
      </c>
      <c r="E13" s="86">
        <f>SUM(E5:E12)</f>
        <v>84747428</v>
      </c>
    </row>
    <row r="14" spans="1:7">
      <c r="A14" s="83" t="s">
        <v>316</v>
      </c>
      <c r="B14" s="83" t="s">
        <v>280</v>
      </c>
      <c r="C14" s="47">
        <f>'1.kiad.'!C134</f>
        <v>1017608</v>
      </c>
      <c r="D14" s="47">
        <f>'1.kiad.'!D134</f>
        <v>1017608</v>
      </c>
      <c r="E14" s="47">
        <f>'1.kiad.'!E134</f>
        <v>915935</v>
      </c>
    </row>
    <row r="15" spans="1:7" ht="18.75">
      <c r="A15" s="87" t="s">
        <v>317</v>
      </c>
      <c r="B15" s="87" t="s">
        <v>281</v>
      </c>
      <c r="C15" s="88">
        <f>C13+C14</f>
        <v>64455207.769999996</v>
      </c>
      <c r="D15" s="88">
        <f>D13+D14</f>
        <v>64455207.5</v>
      </c>
      <c r="E15" s="88">
        <f>E13+E14</f>
        <v>85663363</v>
      </c>
    </row>
    <row r="16" spans="1:7">
      <c r="A16" s="83" t="s">
        <v>318</v>
      </c>
      <c r="B16" s="83" t="s">
        <v>306</v>
      </c>
      <c r="C16" s="47">
        <f>'2.bev.'!C19</f>
        <v>25455208</v>
      </c>
      <c r="D16" s="47">
        <f>'2.bev.'!D19</f>
        <v>25455208</v>
      </c>
      <c r="E16" s="47">
        <f>'2.bev.'!E19</f>
        <v>22913363</v>
      </c>
    </row>
    <row r="17" spans="1:5">
      <c r="A17" s="83" t="s">
        <v>104</v>
      </c>
      <c r="B17" s="83" t="s">
        <v>73</v>
      </c>
      <c r="C17" s="47">
        <f>'2.bev.'!C25</f>
        <v>0</v>
      </c>
      <c r="D17" s="47">
        <f>'2.bev.'!D25</f>
        <v>0</v>
      </c>
      <c r="E17" s="47">
        <f>'2.bev.'!E25</f>
        <v>0</v>
      </c>
    </row>
    <row r="18" spans="1:5">
      <c r="A18" s="83" t="s">
        <v>103</v>
      </c>
      <c r="B18" s="83" t="s">
        <v>307</v>
      </c>
      <c r="C18" s="47">
        <f>'2.bev.'!C39</f>
        <v>23000000</v>
      </c>
      <c r="D18" s="47">
        <f>'2.bev.'!D39</f>
        <v>23000000</v>
      </c>
      <c r="E18" s="47">
        <f>'2.bev.'!E39</f>
        <v>25150000</v>
      </c>
    </row>
    <row r="19" spans="1:5">
      <c r="A19" s="83" t="s">
        <v>151</v>
      </c>
      <c r="B19" s="83" t="s">
        <v>140</v>
      </c>
      <c r="C19" s="47">
        <f>'2.bev.'!C55</f>
        <v>0</v>
      </c>
      <c r="D19" s="47">
        <f>'2.bev.'!D55</f>
        <v>0</v>
      </c>
      <c r="E19" s="47">
        <f>'2.bev.'!E55</f>
        <v>0</v>
      </c>
    </row>
    <row r="20" spans="1:5">
      <c r="A20" s="83" t="s">
        <v>115</v>
      </c>
      <c r="B20" s="83" t="s">
        <v>110</v>
      </c>
      <c r="C20" s="47">
        <f>'2.bev.'!C61</f>
        <v>0</v>
      </c>
      <c r="D20" s="47">
        <f>'2.bev.'!D61</f>
        <v>0</v>
      </c>
      <c r="E20" s="47">
        <f>'2.bev.'!E61</f>
        <v>0</v>
      </c>
    </row>
    <row r="21" spans="1:5">
      <c r="A21" s="83" t="s">
        <v>150</v>
      </c>
      <c r="B21" s="83" t="s">
        <v>129</v>
      </c>
      <c r="C21" s="47">
        <f>'2.bev.'!C67</f>
        <v>0</v>
      </c>
      <c r="D21" s="47">
        <f>'2.bev.'!D67</f>
        <v>0</v>
      </c>
      <c r="E21" s="47">
        <f>'2.bev.'!E67</f>
        <v>0</v>
      </c>
    </row>
    <row r="22" spans="1:5">
      <c r="A22" s="83" t="s">
        <v>319</v>
      </c>
      <c r="B22" s="83" t="s">
        <v>119</v>
      </c>
      <c r="C22" s="47">
        <f>'2.bev.'!C73</f>
        <v>0</v>
      </c>
      <c r="D22" s="47">
        <f>'2.bev.'!D73</f>
        <v>0</v>
      </c>
      <c r="E22" s="47">
        <f>'2.bev.'!E73</f>
        <v>0</v>
      </c>
    </row>
    <row r="23" spans="1:5">
      <c r="A23" s="89" t="s">
        <v>320</v>
      </c>
      <c r="B23" s="89" t="s">
        <v>308</v>
      </c>
      <c r="C23" s="90">
        <f>SUM(C16:C22)</f>
        <v>48455208</v>
      </c>
      <c r="D23" s="90">
        <f>SUM(D16:D22)</f>
        <v>48455208</v>
      </c>
      <c r="E23" s="90">
        <f>SUM(E16:E22)</f>
        <v>48063363</v>
      </c>
    </row>
    <row r="24" spans="1:5">
      <c r="A24" s="83" t="s">
        <v>321</v>
      </c>
      <c r="B24" s="83" t="s">
        <v>309</v>
      </c>
      <c r="C24" s="47">
        <f>+'2.bev.'!C104</f>
        <v>16000000</v>
      </c>
      <c r="D24" s="47">
        <f>+'2.bev.'!D104</f>
        <v>16000000</v>
      </c>
      <c r="E24" s="47">
        <f>+'2.bev.'!E104</f>
        <v>37600000</v>
      </c>
    </row>
    <row r="25" spans="1:5" ht="18.75">
      <c r="A25" s="91" t="s">
        <v>322</v>
      </c>
      <c r="B25" s="91" t="s">
        <v>310</v>
      </c>
      <c r="C25" s="92">
        <f>C23+C24</f>
        <v>64455208</v>
      </c>
      <c r="D25" s="92">
        <f>D23+D24</f>
        <v>64455208</v>
      </c>
      <c r="E25" s="92">
        <f>E23+E24</f>
        <v>85663363</v>
      </c>
    </row>
    <row r="26" spans="1:5">
      <c r="E26" s="93"/>
    </row>
    <row r="27" spans="1:5">
      <c r="E27" s="84"/>
    </row>
  </sheetData>
  <mergeCells count="2">
    <mergeCell ref="A1:E1"/>
    <mergeCell ref="A2:E2"/>
  </mergeCells>
  <phoneticPr fontId="6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H33"/>
  <sheetViews>
    <sheetView topLeftCell="A16" workbookViewId="0">
      <selection activeCell="E32" sqref="E32"/>
    </sheetView>
  </sheetViews>
  <sheetFormatPr defaultRowHeight="15.75"/>
  <cols>
    <col min="1" max="1" width="81.5703125" style="44" bestFit="1" customWidth="1"/>
    <col min="2" max="2" width="7.28515625" style="79" bestFit="1" customWidth="1"/>
    <col min="3" max="5" width="22.7109375" style="44" customWidth="1"/>
    <col min="6" max="6" width="9.140625" style="44"/>
    <col min="7" max="7" width="18.140625" style="44" bestFit="1" customWidth="1"/>
    <col min="8" max="8" width="9.140625" style="56"/>
    <col min="9" max="16384" width="9.140625" style="44"/>
  </cols>
  <sheetData>
    <row r="1" spans="1:8">
      <c r="A1" s="207" t="str">
        <f>+'kiadás-bevétel'!A1:E1</f>
        <v>LOVAS KÖZSÉG ÖNKORMÁNYZATA 2019. ÉVI KÖLTSÉGVETÉSE</v>
      </c>
      <c r="B1" s="207"/>
      <c r="C1" s="207"/>
      <c r="D1" s="207"/>
      <c r="E1" s="207"/>
    </row>
    <row r="2" spans="1:8">
      <c r="A2" s="207" t="s">
        <v>66</v>
      </c>
      <c r="B2" s="207"/>
      <c r="C2" s="207"/>
      <c r="D2" s="207"/>
      <c r="E2" s="207"/>
    </row>
    <row r="3" spans="1:8">
      <c r="A3" s="207" t="s">
        <v>54</v>
      </c>
      <c r="B3" s="207"/>
      <c r="C3" s="207"/>
      <c r="D3" s="207"/>
      <c r="E3" s="207"/>
    </row>
    <row r="4" spans="1:8">
      <c r="A4" s="67"/>
      <c r="C4" s="13" t="s">
        <v>177</v>
      </c>
      <c r="D4" s="14" t="str">
        <f>+'1.kiad.'!D4</f>
        <v>2/2019. (II.08.)</v>
      </c>
      <c r="E4" s="15" t="s">
        <v>169</v>
      </c>
    </row>
    <row r="5" spans="1:8">
      <c r="A5" s="67"/>
      <c r="C5" s="81"/>
      <c r="E5" s="82" t="s">
        <v>75</v>
      </c>
    </row>
    <row r="6" spans="1:8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8">
      <c r="A7" s="37" t="str">
        <f>+'1.kiad.'!A61</f>
        <v>Nemzetközi kötelezettségek</v>
      </c>
      <c r="B7" s="37" t="str">
        <f>+'1.kiad.'!B61</f>
        <v>K501</v>
      </c>
      <c r="C7" s="47">
        <v>0</v>
      </c>
      <c r="D7" s="47">
        <v>0</v>
      </c>
      <c r="E7" s="47">
        <v>0</v>
      </c>
    </row>
    <row r="8" spans="1:8">
      <c r="A8" s="37" t="str">
        <f>+'1.kiad.'!A62</f>
        <v>Elvonások és befizetések</v>
      </c>
      <c r="B8" s="37" t="str">
        <f>+'1.kiad.'!B62</f>
        <v>K502</v>
      </c>
      <c r="C8" s="47">
        <v>0</v>
      </c>
      <c r="D8" s="47">
        <v>0</v>
      </c>
      <c r="E8" s="47">
        <v>0</v>
      </c>
    </row>
    <row r="9" spans="1:8" s="72" customFormat="1">
      <c r="A9" s="39" t="str">
        <f>+'1.kiad.'!A63</f>
        <v>A helyi önkormányzatok előző évi elszámolásából származó kiadások</v>
      </c>
      <c r="B9" s="39" t="str">
        <f>+'1.kiad.'!B63</f>
        <v>K5021</v>
      </c>
      <c r="C9" s="49">
        <v>0</v>
      </c>
      <c r="D9" s="49">
        <v>0</v>
      </c>
      <c r="E9" s="49">
        <v>0</v>
      </c>
      <c r="H9" s="150"/>
    </row>
    <row r="10" spans="1:8" s="72" customFormat="1">
      <c r="A10" s="39" t="str">
        <f>+'1.kiad.'!A64</f>
        <v>A helyi önkormányzatok törvényi előíráson alapuló befizetései</v>
      </c>
      <c r="B10" s="39" t="str">
        <f>+'1.kiad.'!B64</f>
        <v>K5022</v>
      </c>
      <c r="C10" s="49">
        <v>0</v>
      </c>
      <c r="D10" s="49">
        <v>0</v>
      </c>
      <c r="E10" s="49">
        <v>0</v>
      </c>
      <c r="H10" s="150"/>
    </row>
    <row r="11" spans="1:8" s="72" customFormat="1">
      <c r="A11" s="39" t="str">
        <f>+'1.kiad.'!A65</f>
        <v>Egyéb elvonások, befizetések</v>
      </c>
      <c r="B11" s="39" t="str">
        <f>+'1.kiad.'!B65</f>
        <v>K5023</v>
      </c>
      <c r="C11" s="49">
        <v>0</v>
      </c>
      <c r="D11" s="49">
        <v>0</v>
      </c>
      <c r="E11" s="49">
        <v>0</v>
      </c>
      <c r="H11" s="150"/>
    </row>
    <row r="12" spans="1:8">
      <c r="A12" s="37" t="str">
        <f>+'1.kiad.'!A66</f>
        <v>Működési célú garancia- és kezességvállalásból származó kifizetés államháztartáson belülre</v>
      </c>
      <c r="B12" s="37" t="str">
        <f>+'1.kiad.'!B66</f>
        <v>K503</v>
      </c>
      <c r="C12" s="47">
        <v>0</v>
      </c>
      <c r="D12" s="47">
        <v>0</v>
      </c>
      <c r="E12" s="47">
        <v>0</v>
      </c>
    </row>
    <row r="13" spans="1:8">
      <c r="A13" s="37" t="str">
        <f>+'1.kiad.'!A67</f>
        <v>Működési célú visszatérítendő támogatások, kölcsönök nyújtása államháztartáson belülre</v>
      </c>
      <c r="B13" s="37" t="str">
        <f>+'1.kiad.'!B67</f>
        <v>K504</v>
      </c>
      <c r="C13" s="47">
        <v>0</v>
      </c>
      <c r="D13" s="47">
        <v>0</v>
      </c>
      <c r="E13" s="47">
        <v>0</v>
      </c>
    </row>
    <row r="14" spans="1:8">
      <c r="A14" s="37" t="str">
        <f>+'1.kiad.'!A68</f>
        <v>Működési célú visszatérítendő támogatások, kölcsönök törlesztése államháztartáson belülre</v>
      </c>
      <c r="B14" s="37" t="str">
        <f>+'1.kiad.'!B68</f>
        <v>K505</v>
      </c>
      <c r="C14" s="47">
        <v>0</v>
      </c>
      <c r="D14" s="47">
        <v>0</v>
      </c>
      <c r="E14" s="47">
        <v>0</v>
      </c>
    </row>
    <row r="15" spans="1:8" s="151" customFormat="1">
      <c r="A15" s="95" t="str">
        <f>+'1.kiad.'!A69</f>
        <v>Egyéb működési célú támogatások államháztartáson belülre</v>
      </c>
      <c r="B15" s="95" t="str">
        <f>+'1.kiad.'!B69</f>
        <v>K506</v>
      </c>
      <c r="C15" s="96">
        <f>SUM(C16:C19)</f>
        <v>4966666</v>
      </c>
      <c r="D15" s="96">
        <f t="shared" ref="D15:E15" si="0">SUM(D16:D19)</f>
        <v>4966666</v>
      </c>
      <c r="E15" s="96">
        <f t="shared" si="0"/>
        <v>3700000</v>
      </c>
      <c r="H15" s="152"/>
    </row>
    <row r="16" spans="1:8">
      <c r="A16" s="153" t="s">
        <v>165</v>
      </c>
      <c r="B16" s="154"/>
      <c r="C16" s="47">
        <v>700000</v>
      </c>
      <c r="D16" s="47">
        <v>700000</v>
      </c>
      <c r="E16" s="47">
        <v>700000</v>
      </c>
    </row>
    <row r="17" spans="1:8">
      <c r="A17" s="153" t="s">
        <v>74</v>
      </c>
      <c r="B17" s="46"/>
      <c r="C17" s="47">
        <v>2100000</v>
      </c>
      <c r="D17" s="47">
        <v>2100000</v>
      </c>
      <c r="E17" s="47">
        <v>1000000</v>
      </c>
    </row>
    <row r="18" spans="1:8">
      <c r="A18" s="155" t="s">
        <v>69</v>
      </c>
      <c r="B18" s="37"/>
      <c r="C18" s="47">
        <v>1300000</v>
      </c>
      <c r="D18" s="47">
        <v>1300000</v>
      </c>
      <c r="E18" s="47">
        <v>1200000</v>
      </c>
    </row>
    <row r="19" spans="1:8">
      <c r="A19" s="155" t="s">
        <v>68</v>
      </c>
      <c r="B19" s="37"/>
      <c r="C19" s="47">
        <v>866666</v>
      </c>
      <c r="D19" s="47">
        <v>866666</v>
      </c>
      <c r="E19" s="47">
        <v>800000</v>
      </c>
    </row>
    <row r="20" spans="1:8">
      <c r="A20" s="37" t="str">
        <f>+'1.kiad.'!A70</f>
        <v>Működési célú garancia- és kezességvállalásból származó kifizetés államháztartáson kívülre</v>
      </c>
      <c r="B20" s="37" t="str">
        <f>+'1.kiad.'!B70</f>
        <v>K507</v>
      </c>
      <c r="C20" s="47">
        <v>0</v>
      </c>
      <c r="D20" s="47">
        <v>0</v>
      </c>
      <c r="E20" s="47">
        <v>0</v>
      </c>
    </row>
    <row r="21" spans="1:8">
      <c r="A21" s="37" t="str">
        <f>+'1.kiad.'!A71</f>
        <v>Működési célú visszatérítendő támogatások, kölcsönök nyújtása államháztartáson kívülre</v>
      </c>
      <c r="B21" s="37" t="str">
        <f>+'1.kiad.'!B71</f>
        <v>K508</v>
      </c>
      <c r="C21" s="47">
        <v>0</v>
      </c>
      <c r="D21" s="47">
        <v>0</v>
      </c>
      <c r="E21" s="47">
        <v>0</v>
      </c>
    </row>
    <row r="22" spans="1:8">
      <c r="A22" s="37" t="str">
        <f>+'1.kiad.'!A72</f>
        <v>Árkiegészítések, ártámogatások</v>
      </c>
      <c r="B22" s="37" t="str">
        <f>+'1.kiad.'!B72</f>
        <v>K509</v>
      </c>
      <c r="C22" s="47">
        <v>0</v>
      </c>
      <c r="D22" s="47">
        <v>0</v>
      </c>
      <c r="E22" s="47">
        <v>0</v>
      </c>
    </row>
    <row r="23" spans="1:8">
      <c r="A23" s="37" t="str">
        <f>+'1.kiad.'!A73</f>
        <v>Kamattámogatások</v>
      </c>
      <c r="B23" s="37" t="str">
        <f>+'1.kiad.'!B73</f>
        <v>K510</v>
      </c>
      <c r="C23" s="47">
        <v>0</v>
      </c>
      <c r="D23" s="47">
        <v>0</v>
      </c>
      <c r="E23" s="47">
        <v>0</v>
      </c>
    </row>
    <row r="24" spans="1:8">
      <c r="A24" s="37" t="str">
        <f>+'1.kiad.'!A74</f>
        <v>Működési célú támogatások az Európai Uniónak</v>
      </c>
      <c r="B24" s="37" t="str">
        <f>+'1.kiad.'!B74</f>
        <v>K511</v>
      </c>
      <c r="C24" s="47">
        <v>0</v>
      </c>
      <c r="D24" s="47">
        <v>0</v>
      </c>
      <c r="E24" s="47">
        <v>0</v>
      </c>
    </row>
    <row r="25" spans="1:8" s="151" customFormat="1">
      <c r="A25" s="95" t="str">
        <f>+'1.kiad.'!A75</f>
        <v>Egyéb működési célú támogatások államháztartáson kívülre</v>
      </c>
      <c r="B25" s="95" t="str">
        <f>+'1.kiad.'!B75</f>
        <v>K512</v>
      </c>
      <c r="C25" s="96">
        <f>SUM(C26:C29)</f>
        <v>865000</v>
      </c>
      <c r="D25" s="96">
        <f t="shared" ref="D25:E25" si="1">SUM(D26:D29)</f>
        <v>865000</v>
      </c>
      <c r="E25" s="96">
        <f t="shared" si="1"/>
        <v>815000</v>
      </c>
      <c r="H25" s="152"/>
    </row>
    <row r="26" spans="1:8">
      <c r="A26" s="10" t="s">
        <v>70</v>
      </c>
      <c r="B26" s="154"/>
      <c r="C26" s="47">
        <v>350000</v>
      </c>
      <c r="D26" s="47">
        <v>350000</v>
      </c>
      <c r="E26" s="47">
        <v>300000</v>
      </c>
    </row>
    <row r="27" spans="1:8">
      <c r="A27" s="10" t="s">
        <v>10</v>
      </c>
      <c r="B27" s="37"/>
      <c r="C27" s="47">
        <v>315000</v>
      </c>
      <c r="D27" s="47">
        <v>315000</v>
      </c>
      <c r="E27" s="47">
        <v>315000</v>
      </c>
    </row>
    <row r="28" spans="1:8">
      <c r="A28" s="10" t="s">
        <v>72</v>
      </c>
      <c r="B28" s="37"/>
      <c r="C28" s="47">
        <v>100000</v>
      </c>
      <c r="D28" s="47">
        <v>100000</v>
      </c>
      <c r="E28" s="47">
        <v>100000</v>
      </c>
    </row>
    <row r="29" spans="1:8">
      <c r="A29" s="10" t="s">
        <v>71</v>
      </c>
      <c r="B29" s="37"/>
      <c r="C29" s="47">
        <v>100000</v>
      </c>
      <c r="D29" s="47">
        <v>100000</v>
      </c>
      <c r="E29" s="47">
        <v>100000</v>
      </c>
    </row>
    <row r="30" spans="1:8" s="151" customFormat="1">
      <c r="A30" s="95" t="str">
        <f>+'1.kiad.'!A76</f>
        <v>Tartalékok</v>
      </c>
      <c r="B30" s="95" t="str">
        <f>+'1.kiad.'!B76</f>
        <v>K513</v>
      </c>
      <c r="C30" s="96">
        <f>+C31+C32</f>
        <v>0</v>
      </c>
      <c r="D30" s="96">
        <f t="shared" ref="D30:E30" si="2">+D31+D32</f>
        <v>18181892</v>
      </c>
      <c r="E30" s="96">
        <f t="shared" si="2"/>
        <v>9697211</v>
      </c>
      <c r="H30" s="152"/>
    </row>
    <row r="31" spans="1:8" s="72" customFormat="1">
      <c r="A31" s="10" t="str">
        <f>+'1.kiad.'!A77</f>
        <v>általános tartalék</v>
      </c>
      <c r="B31" s="39"/>
      <c r="C31" s="49">
        <v>0</v>
      </c>
      <c r="D31" s="49">
        <v>17531892</v>
      </c>
      <c r="E31" s="49">
        <v>4597211</v>
      </c>
      <c r="H31" s="150"/>
    </row>
    <row r="32" spans="1:8" s="72" customFormat="1">
      <c r="A32" s="10" t="str">
        <f>+'1.kiad.'!A78</f>
        <v>céltartalék</v>
      </c>
      <c r="B32" s="39"/>
      <c r="C32" s="49">
        <v>0</v>
      </c>
      <c r="D32" s="49">
        <v>650000</v>
      </c>
      <c r="E32" s="49">
        <v>5100000</v>
      </c>
      <c r="H32" s="150"/>
    </row>
    <row r="33" spans="1:8" s="70" customFormat="1">
      <c r="A33" s="99" t="s">
        <v>66</v>
      </c>
      <c r="B33" s="99" t="s">
        <v>67</v>
      </c>
      <c r="C33" s="100">
        <f>C7+C9+C12+C13+C14+C15+C20+C21+C22+C23+C25+C31+C32</f>
        <v>5831666</v>
      </c>
      <c r="D33" s="100">
        <f>D7+D9+D12+D13+D14+D15+D20+D21+D22+D23+D25+D31+D32</f>
        <v>24013558</v>
      </c>
      <c r="E33" s="100">
        <f>E7+E9+E12+E13+E14+E15+E20+E21+E22+E23+E25+E31+E32</f>
        <v>14212211</v>
      </c>
      <c r="H33" s="166"/>
    </row>
  </sheetData>
  <mergeCells count="3">
    <mergeCell ref="A1:E1"/>
    <mergeCell ref="A2:E2"/>
    <mergeCell ref="A3:E3"/>
  </mergeCells>
  <phoneticPr fontId="6" type="noConversion"/>
  <pageMargins left="0.35433070866141736" right="0.7480314960629921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E19"/>
  <sheetViews>
    <sheetView topLeftCell="A4" workbookViewId="0">
      <selection activeCell="A19" sqref="A19:E19"/>
    </sheetView>
  </sheetViews>
  <sheetFormatPr defaultRowHeight="15.75"/>
  <cols>
    <col min="1" max="1" width="63" style="79" customWidth="1"/>
    <col min="2" max="2" width="8.85546875" style="79" customWidth="1"/>
    <col min="3" max="5" width="22.7109375" style="79" customWidth="1"/>
    <col min="6" max="16384" width="9.140625" style="79"/>
  </cols>
  <sheetData>
    <row r="1" spans="1: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5">
      <c r="A2" s="207" t="s">
        <v>162</v>
      </c>
      <c r="B2" s="207"/>
      <c r="C2" s="207"/>
      <c r="D2" s="207"/>
      <c r="E2" s="207"/>
    </row>
    <row r="3" spans="1:5">
      <c r="A3" s="207" t="s">
        <v>54</v>
      </c>
      <c r="B3" s="207"/>
      <c r="C3" s="207"/>
      <c r="D3" s="207"/>
      <c r="E3" s="207"/>
    </row>
    <row r="4" spans="1:5">
      <c r="C4" s="13" t="s">
        <v>178</v>
      </c>
      <c r="D4" s="13" t="str">
        <f>+'1.kiad.'!D4</f>
        <v>2/2019. (II.08.)</v>
      </c>
      <c r="E4" s="15" t="s">
        <v>169</v>
      </c>
    </row>
    <row r="5" spans="1:5">
      <c r="E5" s="82" t="s">
        <v>75</v>
      </c>
    </row>
    <row r="6" spans="1:5" ht="47.25">
      <c r="A6" s="191" t="str">
        <f>+'kiadás-bevétel'!A4</f>
        <v>Megnevezés</v>
      </c>
      <c r="B6" s="191" t="str">
        <f>+'kiadás-bevétel'!B4</f>
        <v>Rovat-kód</v>
      </c>
      <c r="C6" s="191" t="str">
        <f>+'kiadás-bevétel'!C4</f>
        <v>2018.
EREDETI EI 2018.02.05</v>
      </c>
      <c r="D6" s="191" t="str">
        <f>+'kiadás-bevétel'!D4</f>
        <v>2018.
MÓDOSÍTOTT EI 2018.05.04</v>
      </c>
      <c r="E6" s="191" t="str">
        <f>+'kiadás-bevétel'!E4</f>
        <v>2019.
EREDETI EI 2019.02….</v>
      </c>
    </row>
    <row r="7" spans="1:5">
      <c r="A7" s="3" t="str">
        <f>+'1.kiad.'!A52</f>
        <v>Társadalombiztosítási ellátások</v>
      </c>
      <c r="B7" s="3" t="str">
        <f>+'1.kiad.'!B52</f>
        <v>K41</v>
      </c>
      <c r="C7" s="43">
        <v>0</v>
      </c>
      <c r="D7" s="43">
        <v>0</v>
      </c>
      <c r="E7" s="43">
        <v>0</v>
      </c>
    </row>
    <row r="8" spans="1:5">
      <c r="A8" s="3" t="str">
        <f>+'1.kiad.'!A53</f>
        <v>Családi támogatások</v>
      </c>
      <c r="B8" s="3" t="str">
        <f>+'1.kiad.'!B53</f>
        <v>K42</v>
      </c>
      <c r="C8" s="45">
        <f>SUM(C9)</f>
        <v>0</v>
      </c>
      <c r="D8" s="45">
        <f t="shared" ref="D8:E8" si="0">SUM(D9)</f>
        <v>0</v>
      </c>
      <c r="E8" s="45">
        <f t="shared" si="0"/>
        <v>0</v>
      </c>
    </row>
    <row r="9" spans="1:5" s="156" customFormat="1" ht="31.5">
      <c r="A9" s="51" t="s">
        <v>15</v>
      </c>
      <c r="B9" s="52"/>
      <c r="C9" s="11">
        <v>0</v>
      </c>
      <c r="D9" s="11">
        <v>0</v>
      </c>
      <c r="E9" s="11">
        <v>0</v>
      </c>
    </row>
    <row r="10" spans="1:5">
      <c r="A10" s="3" t="str">
        <f>+'1.kiad.'!A54</f>
        <v>Pénzbeli kárpótlások, kártérítések</v>
      </c>
      <c r="B10" s="3" t="str">
        <f>+'1.kiad.'!B54</f>
        <v>K43</v>
      </c>
      <c r="C10" s="45">
        <v>0</v>
      </c>
      <c r="D10" s="45">
        <v>0</v>
      </c>
      <c r="E10" s="45">
        <v>0</v>
      </c>
    </row>
    <row r="11" spans="1:5">
      <c r="A11" s="3" t="str">
        <f>+'1.kiad.'!A55</f>
        <v>Betegséggel kapcsolatos (nem társadalombiztosítási) ellátások</v>
      </c>
      <c r="B11" s="3" t="str">
        <f>+'1.kiad.'!B55</f>
        <v>K44</v>
      </c>
      <c r="C11" s="45">
        <v>0</v>
      </c>
      <c r="D11" s="45">
        <v>0</v>
      </c>
      <c r="E11" s="45">
        <v>0</v>
      </c>
    </row>
    <row r="12" spans="1:5">
      <c r="A12" s="3" t="str">
        <f>+'1.kiad.'!A56</f>
        <v>Foglalkoztatással, munkanélküliséggel kapcsolatos ellátások</v>
      </c>
      <c r="B12" s="3" t="str">
        <f>+'1.kiad.'!B56</f>
        <v>K45</v>
      </c>
      <c r="C12" s="45">
        <v>0</v>
      </c>
      <c r="D12" s="45">
        <v>0</v>
      </c>
      <c r="E12" s="45">
        <v>0</v>
      </c>
    </row>
    <row r="13" spans="1:5">
      <c r="A13" s="3" t="str">
        <f>+'1.kiad.'!A57</f>
        <v>Lakhatással kapcsolatos ellátások</v>
      </c>
      <c r="B13" s="4" t="s">
        <v>58</v>
      </c>
      <c r="C13" s="45">
        <v>0</v>
      </c>
      <c r="D13" s="45">
        <v>0</v>
      </c>
      <c r="E13" s="45">
        <v>0</v>
      </c>
    </row>
    <row r="14" spans="1:5">
      <c r="A14" s="3" t="str">
        <f>+'1.kiad.'!A58</f>
        <v>Intézményi ellátottak pénzbeli juttatásai</v>
      </c>
      <c r="B14" s="2" t="s">
        <v>59</v>
      </c>
      <c r="C14" s="45">
        <f>SUM(C15:C15)</f>
        <v>0</v>
      </c>
      <c r="D14" s="45">
        <f>SUM(D15:D15)</f>
        <v>0</v>
      </c>
      <c r="E14" s="45">
        <f>SUM(E15:E15)</f>
        <v>200000</v>
      </c>
    </row>
    <row r="15" spans="1:5" s="98" customFormat="1" ht="31.5">
      <c r="A15" s="51" t="s">
        <v>547</v>
      </c>
      <c r="B15" s="53" t="s">
        <v>59</v>
      </c>
      <c r="C15" s="49">
        <v>0</v>
      </c>
      <c r="D15" s="49">
        <v>0</v>
      </c>
      <c r="E15" s="49">
        <v>200000</v>
      </c>
    </row>
    <row r="16" spans="1:5">
      <c r="A16" s="3" t="str">
        <f>+'1.kiad.'!A59</f>
        <v>Egyéb nem intézményi ellátások</v>
      </c>
      <c r="B16" s="4" t="s">
        <v>60</v>
      </c>
      <c r="C16" s="45">
        <f>SUM(C17:C18)</f>
        <v>3394000</v>
      </c>
      <c r="D16" s="45">
        <f>SUM(D17:D18)</f>
        <v>3394000</v>
      </c>
      <c r="E16" s="45">
        <f>SUM(E17:E18)</f>
        <v>3038000</v>
      </c>
    </row>
    <row r="17" spans="1:5" s="156" customFormat="1">
      <c r="A17" s="51" t="s">
        <v>12</v>
      </c>
      <c r="B17" s="52" t="s">
        <v>60</v>
      </c>
      <c r="C17" s="11">
        <v>3394000</v>
      </c>
      <c r="D17" s="11">
        <v>3394000</v>
      </c>
      <c r="E17" s="11">
        <v>3038000</v>
      </c>
    </row>
    <row r="18" spans="1:5" s="156" customFormat="1" ht="31.5">
      <c r="A18" s="51" t="s">
        <v>548</v>
      </c>
      <c r="B18" s="52" t="s">
        <v>60</v>
      </c>
      <c r="C18" s="11">
        <v>0</v>
      </c>
      <c r="D18" s="11">
        <v>0</v>
      </c>
      <c r="E18" s="11">
        <v>0</v>
      </c>
    </row>
    <row r="19" spans="1:5">
      <c r="A19" s="203" t="s">
        <v>11</v>
      </c>
      <c r="B19" s="204" t="s">
        <v>61</v>
      </c>
      <c r="C19" s="100">
        <f>C7+C8+C10+C11+C12+C13+C14+C16</f>
        <v>3394000</v>
      </c>
      <c r="D19" s="100">
        <f>D7+D8+D10+D11+D12+D13+D14+D16</f>
        <v>3394000</v>
      </c>
      <c r="E19" s="100">
        <f>E7+E8+E10+E11+E12+E13+E14+E16</f>
        <v>3238000</v>
      </c>
    </row>
  </sheetData>
  <mergeCells count="3">
    <mergeCell ref="A1:E1"/>
    <mergeCell ref="A2:E2"/>
    <mergeCell ref="A3:E3"/>
  </mergeCells>
  <phoneticPr fontId="6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6"/>
  <sheetViews>
    <sheetView topLeftCell="A7" workbookViewId="0">
      <selection activeCell="B26" sqref="B26"/>
    </sheetView>
  </sheetViews>
  <sheetFormatPr defaultRowHeight="15"/>
  <cols>
    <col min="1" max="1" width="65.42578125" style="44" bestFit="1" customWidth="1"/>
    <col min="2" max="2" width="22.7109375" style="44" customWidth="1"/>
    <col min="3" max="16384" width="9.140625" style="44"/>
  </cols>
  <sheetData>
    <row r="1" spans="1:3" ht="15.75">
      <c r="A1" s="207" t="str">
        <f>+'kiadás-bevétel'!A1</f>
        <v>LOVAS KÖZSÉG ÖNKORMÁNYZATA 2019. ÉVI KÖLTSÉGVETÉSE</v>
      </c>
      <c r="B1" s="207"/>
      <c r="C1" s="80"/>
    </row>
    <row r="2" spans="1:3" ht="15.75">
      <c r="A2" s="207" t="s">
        <v>76</v>
      </c>
      <c r="B2" s="207"/>
      <c r="C2" s="80"/>
    </row>
    <row r="3" spans="1:3" ht="15.75">
      <c r="A3" s="207" t="s">
        <v>54</v>
      </c>
      <c r="B3" s="207"/>
    </row>
    <row r="4" spans="1:3" ht="15.75">
      <c r="A4" s="16" t="s">
        <v>179</v>
      </c>
      <c r="B4" s="13" t="str">
        <f>+'1.kiad.'!D4</f>
        <v>2/2019. (II.08.)</v>
      </c>
      <c r="C4" s="15" t="s">
        <v>169</v>
      </c>
    </row>
    <row r="5" spans="1:3" ht="15.75">
      <c r="B5" s="81" t="s">
        <v>77</v>
      </c>
    </row>
    <row r="6" spans="1:3" ht="15.75">
      <c r="A6" s="37" t="s">
        <v>78</v>
      </c>
      <c r="B6" s="54">
        <v>0</v>
      </c>
    </row>
    <row r="7" spans="1:3" ht="15.75">
      <c r="A7" s="37" t="s">
        <v>79</v>
      </c>
      <c r="B7" s="54">
        <v>0</v>
      </c>
    </row>
    <row r="8" spans="1:3" ht="15.75">
      <c r="A8" s="37" t="s">
        <v>80</v>
      </c>
      <c r="B8" s="54">
        <v>0</v>
      </c>
    </row>
    <row r="9" spans="1:3" ht="15.75">
      <c r="A9" s="37" t="s">
        <v>81</v>
      </c>
      <c r="B9" s="54">
        <v>0</v>
      </c>
    </row>
    <row r="10" spans="1:3" ht="15.75">
      <c r="A10" s="43" t="s">
        <v>82</v>
      </c>
      <c r="B10" s="55">
        <f>SUM(B6:B9)</f>
        <v>0</v>
      </c>
    </row>
    <row r="11" spans="1:3" ht="15.75">
      <c r="A11" s="37" t="s">
        <v>83</v>
      </c>
      <c r="B11" s="54">
        <v>0</v>
      </c>
    </row>
    <row r="12" spans="1:3" ht="33" customHeight="1">
      <c r="A12" s="42" t="s">
        <v>84</v>
      </c>
      <c r="B12" s="54">
        <v>0</v>
      </c>
    </row>
    <row r="13" spans="1:3" ht="15.75">
      <c r="A13" s="37" t="s">
        <v>85</v>
      </c>
      <c r="B13" s="54">
        <v>0</v>
      </c>
    </row>
    <row r="14" spans="1:3" ht="15.75">
      <c r="A14" s="37" t="s">
        <v>86</v>
      </c>
      <c r="B14" s="54">
        <v>0</v>
      </c>
    </row>
    <row r="15" spans="1:3" ht="15.75">
      <c r="A15" s="37" t="s">
        <v>87</v>
      </c>
      <c r="B15" s="54">
        <v>1</v>
      </c>
    </row>
    <row r="16" spans="1:3" ht="15.75">
      <c r="A16" s="37" t="s">
        <v>88</v>
      </c>
      <c r="B16" s="54">
        <v>0</v>
      </c>
    </row>
    <row r="17" spans="1:2" ht="15.75">
      <c r="A17" s="37" t="s">
        <v>89</v>
      </c>
      <c r="B17" s="54">
        <v>0</v>
      </c>
    </row>
    <row r="18" spans="1:2" ht="15.75">
      <c r="A18" s="43" t="s">
        <v>90</v>
      </c>
      <c r="B18" s="55">
        <f>SUM(B11:B17)</f>
        <v>1</v>
      </c>
    </row>
    <row r="19" spans="1:2" ht="15.75">
      <c r="A19" s="37" t="s">
        <v>91</v>
      </c>
      <c r="B19" s="54">
        <v>1</v>
      </c>
    </row>
    <row r="20" spans="1:2" ht="15.75">
      <c r="A20" s="37" t="s">
        <v>92</v>
      </c>
      <c r="B20" s="54">
        <v>0</v>
      </c>
    </row>
    <row r="21" spans="1:2" ht="15.75">
      <c r="A21" s="37" t="s">
        <v>93</v>
      </c>
      <c r="B21" s="54">
        <v>3</v>
      </c>
    </row>
    <row r="22" spans="1:2" ht="15.75">
      <c r="A22" s="43" t="s">
        <v>94</v>
      </c>
      <c r="B22" s="55">
        <f>SUM(B19:B21)</f>
        <v>4</v>
      </c>
    </row>
    <row r="23" spans="1:2" ht="15.75">
      <c r="A23" s="37" t="s">
        <v>95</v>
      </c>
      <c r="B23" s="54">
        <v>1</v>
      </c>
    </row>
    <row r="24" spans="1:2" ht="15.75">
      <c r="A24" s="37" t="s">
        <v>96</v>
      </c>
      <c r="B24" s="54">
        <v>0</v>
      </c>
    </row>
    <row r="25" spans="1:2" ht="15.75">
      <c r="A25" s="43" t="s">
        <v>97</v>
      </c>
      <c r="B25" s="55">
        <f>SUM(B23:B24)</f>
        <v>1</v>
      </c>
    </row>
    <row r="26" spans="1:2" ht="51" customHeight="1">
      <c r="A26" s="205" t="s">
        <v>543</v>
      </c>
      <c r="B26" s="206">
        <f>B10+B18+B22+B25</f>
        <v>6</v>
      </c>
    </row>
  </sheetData>
  <mergeCells count="3">
    <mergeCell ref="A1:B1"/>
    <mergeCell ref="A2:B2"/>
    <mergeCell ref="A3:B3"/>
  </mergeCells>
  <phoneticPr fontId="6" type="noConversion"/>
  <pageMargins left="0.55118110236220474" right="0.55118110236220474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35"/>
  <sheetViews>
    <sheetView topLeftCell="A196" workbookViewId="0">
      <selection activeCell="C204" sqref="C204"/>
    </sheetView>
  </sheetViews>
  <sheetFormatPr defaultRowHeight="15"/>
  <cols>
    <col min="1" max="1" width="93.28515625" style="44" bestFit="1" customWidth="1"/>
    <col min="2" max="2" width="10.28515625" style="44" bestFit="1" customWidth="1"/>
    <col min="3" max="3" width="22.7109375" style="56" customWidth="1"/>
    <col min="4" max="16384" width="9.140625" style="44"/>
  </cols>
  <sheetData>
    <row r="1" spans="1:6" ht="15.75">
      <c r="A1" s="207" t="str">
        <f>+'kiadás-bevétel'!A1</f>
        <v>LOVAS KÖZSÉG ÖNKORMÁNYZATA 2019. ÉVI KÖLTSÉGVETÉSE</v>
      </c>
      <c r="B1" s="207"/>
      <c r="C1" s="207"/>
    </row>
    <row r="2" spans="1:6" ht="15.75">
      <c r="A2" s="207" t="s">
        <v>102</v>
      </c>
      <c r="B2" s="207"/>
      <c r="C2" s="207"/>
      <c r="D2" s="80"/>
      <c r="E2" s="79"/>
      <c r="F2" s="79"/>
    </row>
    <row r="3" spans="1:6" ht="15.75">
      <c r="A3" s="16" t="s">
        <v>180</v>
      </c>
      <c r="B3" s="18" t="str">
        <f>+'1.kiad.'!D4</f>
        <v>2/2019. (II.08.)</v>
      </c>
      <c r="C3" s="15" t="s">
        <v>169</v>
      </c>
      <c r="D3" s="13"/>
      <c r="F3" s="13"/>
    </row>
    <row r="4" spans="1:6">
      <c r="C4" s="57" t="s">
        <v>75</v>
      </c>
    </row>
    <row r="5" spans="1:6" s="68" customFormat="1" ht="47.25">
      <c r="A5" s="167" t="str">
        <f>+'kiadás-bevétel'!A4</f>
        <v>Megnevezés</v>
      </c>
      <c r="B5" s="167" t="str">
        <f>+'kiadás-bevétel'!B4</f>
        <v>Rovat-kód</v>
      </c>
      <c r="C5" s="192" t="str">
        <f>+'kiadás-bevétel'!E4</f>
        <v>2019.
EREDETI EI 2019.02….</v>
      </c>
    </row>
    <row r="6" spans="1:6" ht="15.75">
      <c r="A6" s="43" t="str">
        <f>+'1.kiad.'!A7</f>
        <v>Foglalkoztatottak személyi juttatásai</v>
      </c>
      <c r="B6" s="43" t="str">
        <f>+'1.kiad.'!B7</f>
        <v>K11</v>
      </c>
      <c r="C6" s="45">
        <f>SUM(C7:C19)</f>
        <v>8010080</v>
      </c>
    </row>
    <row r="7" spans="1:6" s="69" customFormat="1" ht="15.75">
      <c r="A7" s="37" t="str">
        <f>+'1.kiad.'!A8</f>
        <v>Törvény szerinti illetmények, munkabérek</v>
      </c>
      <c r="B7" s="37" t="str">
        <f>+'1.kiad.'!B8</f>
        <v>K1101</v>
      </c>
      <c r="C7" s="47">
        <f>'1.kiad.'!E8</f>
        <v>7660080</v>
      </c>
    </row>
    <row r="8" spans="1:6" s="69" customFormat="1" ht="15.75">
      <c r="A8" s="37" t="str">
        <f>+'1.kiad.'!A9</f>
        <v>Normatív jutalmak</v>
      </c>
      <c r="B8" s="37" t="str">
        <f>+'1.kiad.'!B9</f>
        <v>K1102</v>
      </c>
      <c r="C8" s="47">
        <f>'1.kiad.'!E9</f>
        <v>0</v>
      </c>
    </row>
    <row r="9" spans="1:6" s="69" customFormat="1" ht="15.75">
      <c r="A9" s="37" t="str">
        <f>+'1.kiad.'!A10</f>
        <v>Céljuttatás, projektprémium</v>
      </c>
      <c r="B9" s="37" t="str">
        <f>+'1.kiad.'!B10</f>
        <v>K1103</v>
      </c>
      <c r="C9" s="47">
        <f>'1.kiad.'!E10</f>
        <v>0</v>
      </c>
    </row>
    <row r="10" spans="1:6" s="69" customFormat="1" ht="15.75">
      <c r="A10" s="37" t="str">
        <f>+'1.kiad.'!A11</f>
        <v>Készenléti, ügyeleti, helyettesítési díj, túlóra, túlszolgálat</v>
      </c>
      <c r="B10" s="37" t="str">
        <f>+'1.kiad.'!B11</f>
        <v>K1104</v>
      </c>
      <c r="C10" s="47">
        <f>'1.kiad.'!E11</f>
        <v>0</v>
      </c>
    </row>
    <row r="11" spans="1:6" s="69" customFormat="1" ht="15.75">
      <c r="A11" s="37" t="str">
        <f>+'1.kiad.'!A12</f>
        <v>Végkielégítés</v>
      </c>
      <c r="B11" s="37" t="str">
        <f>+'1.kiad.'!B12</f>
        <v>K1105</v>
      </c>
      <c r="C11" s="47">
        <f>'1.kiad.'!E12</f>
        <v>0</v>
      </c>
    </row>
    <row r="12" spans="1:6" s="69" customFormat="1" ht="15.75">
      <c r="A12" s="37" t="str">
        <f>+'1.kiad.'!A13</f>
        <v>Jubileumi jutalom</v>
      </c>
      <c r="B12" s="37" t="str">
        <f>+'1.kiad.'!B13</f>
        <v>K1106</v>
      </c>
      <c r="C12" s="47">
        <f>'1.kiad.'!E13</f>
        <v>0</v>
      </c>
    </row>
    <row r="13" spans="1:6" s="69" customFormat="1" ht="15.75">
      <c r="A13" s="37" t="str">
        <f>+'1.kiad.'!A14</f>
        <v>Béren kívüli juttatások</v>
      </c>
      <c r="B13" s="37" t="str">
        <f>+'1.kiad.'!B14</f>
        <v>K1107</v>
      </c>
      <c r="C13" s="47">
        <f>'1.kiad.'!E14</f>
        <v>350000</v>
      </c>
    </row>
    <row r="14" spans="1:6" s="69" customFormat="1" ht="15.75">
      <c r="A14" s="37" t="str">
        <f>+'1.kiad.'!A15</f>
        <v>Ruházati költségtérítés</v>
      </c>
      <c r="B14" s="37" t="str">
        <f>+'1.kiad.'!B15</f>
        <v>K1108</v>
      </c>
      <c r="C14" s="47">
        <f>'1.kiad.'!E15</f>
        <v>0</v>
      </c>
    </row>
    <row r="15" spans="1:6" s="69" customFormat="1" ht="15.75">
      <c r="A15" s="37" t="str">
        <f>+'1.kiad.'!A16</f>
        <v>Közlekedési költségtérítés</v>
      </c>
      <c r="B15" s="37" t="str">
        <f>+'1.kiad.'!B16</f>
        <v>K1109</v>
      </c>
      <c r="C15" s="47">
        <f>'1.kiad.'!E16</f>
        <v>0</v>
      </c>
    </row>
    <row r="16" spans="1:6" s="69" customFormat="1" ht="15.75">
      <c r="A16" s="37" t="str">
        <f>+'1.kiad.'!A17</f>
        <v>Egyéb költségtérítések</v>
      </c>
      <c r="B16" s="37" t="str">
        <f>+'1.kiad.'!B17</f>
        <v>K1110</v>
      </c>
      <c r="C16" s="47">
        <f>'1.kiad.'!E17</f>
        <v>0</v>
      </c>
    </row>
    <row r="17" spans="1:3" s="69" customFormat="1" ht="15.75">
      <c r="A17" s="37" t="str">
        <f>+'1.kiad.'!A18</f>
        <v>Lakhatási támogatások</v>
      </c>
      <c r="B17" s="37" t="str">
        <f>+'1.kiad.'!B18</f>
        <v>K1111</v>
      </c>
      <c r="C17" s="47">
        <f>'1.kiad.'!E18</f>
        <v>0</v>
      </c>
    </row>
    <row r="18" spans="1:3" s="69" customFormat="1" ht="15.75">
      <c r="A18" s="37" t="str">
        <f>+'1.kiad.'!A19</f>
        <v>Szociális támogatások</v>
      </c>
      <c r="B18" s="37" t="str">
        <f>+'1.kiad.'!B19</f>
        <v>K1112</v>
      </c>
      <c r="C18" s="47">
        <f>'1.kiad.'!E19</f>
        <v>0</v>
      </c>
    </row>
    <row r="19" spans="1:3" s="69" customFormat="1" ht="15.75">
      <c r="A19" s="37" t="str">
        <f>+'1.kiad.'!A20</f>
        <v>Foglalkoztatottak egyéb személyi juttatásai</v>
      </c>
      <c r="B19" s="37" t="str">
        <f>+'1.kiad.'!B20</f>
        <v>K1113</v>
      </c>
      <c r="C19" s="47">
        <f>'1.kiad.'!E20</f>
        <v>0</v>
      </c>
    </row>
    <row r="20" spans="1:3" s="70" customFormat="1" ht="15.75">
      <c r="A20" s="43" t="str">
        <f>+'1.kiad.'!A21</f>
        <v>Külső személyi juttatások</v>
      </c>
      <c r="B20" s="43" t="str">
        <f>+'1.kiad.'!B21</f>
        <v>K12</v>
      </c>
      <c r="C20" s="45">
        <f>SUM(C21:C23)</f>
        <v>3307752</v>
      </c>
    </row>
    <row r="21" spans="1:3" ht="15.75">
      <c r="A21" s="37" t="str">
        <f>+'1.kiad.'!A22</f>
        <v>Választott tisztségviselők juttatásai</v>
      </c>
      <c r="B21" s="37" t="str">
        <f>+'1.kiad.'!B22</f>
        <v>K121</v>
      </c>
      <c r="C21" s="47">
        <f>'1.kiad.'!E22</f>
        <v>0</v>
      </c>
    </row>
    <row r="22" spans="1:3" ht="15.75">
      <c r="A22" s="37" t="str">
        <f>+'1.kiad.'!A23</f>
        <v>Munkavégzésre irányuló egyéb jogviszonyban nem saját foglalkoztatottnak fizetett juttatások</v>
      </c>
      <c r="B22" s="37" t="str">
        <f>+'1.kiad.'!B23</f>
        <v>K122</v>
      </c>
      <c r="C22" s="47">
        <f>'1.kiad.'!E23</f>
        <v>684152</v>
      </c>
    </row>
    <row r="23" spans="1:3" ht="15.75">
      <c r="A23" s="37" t="str">
        <f>+'1.kiad.'!A24</f>
        <v>Egyéb külső személyi juttatások</v>
      </c>
      <c r="B23" s="37" t="str">
        <f>+'1.kiad.'!B24</f>
        <v>K123</v>
      </c>
      <c r="C23" s="47">
        <f>'1.kiad.'!E24</f>
        <v>2623600</v>
      </c>
    </row>
    <row r="24" spans="1:3" ht="15.75">
      <c r="A24" s="71" t="str">
        <f>+'1.kiad.'!A25</f>
        <v>Személyi juttatások</v>
      </c>
      <c r="B24" s="71" t="str">
        <f>+'1.kiad.'!B25</f>
        <v>K1</v>
      </c>
      <c r="C24" s="58">
        <f>+C6+C20</f>
        <v>11317832</v>
      </c>
    </row>
    <row r="25" spans="1:3" ht="15.75">
      <c r="A25" s="71" t="str">
        <f>+'1.kiad.'!A26</f>
        <v>Munkaadókat terhelő járulékok és szociális hozzájárulási adó</v>
      </c>
      <c r="B25" s="71" t="str">
        <f>+'1.kiad.'!B26</f>
        <v>K2</v>
      </c>
      <c r="C25" s="58">
        <f>+'1.kiad.'!E26</f>
        <v>1764466</v>
      </c>
    </row>
    <row r="26" spans="1:3" s="70" customFormat="1" ht="15.75">
      <c r="A26" s="43" t="str">
        <f>+'1.kiad.'!A27</f>
        <v>Készletbeszerzés</v>
      </c>
      <c r="B26" s="43" t="str">
        <f>+'1.kiad.'!B27</f>
        <v>K31</v>
      </c>
      <c r="C26" s="45">
        <f>SUM(C27:C29)</f>
        <v>2536456</v>
      </c>
    </row>
    <row r="27" spans="1:3" ht="15.75">
      <c r="A27" s="37" t="str">
        <f>+'1.kiad.'!A28</f>
        <v>Szakmai anyagok beszerzése</v>
      </c>
      <c r="B27" s="37" t="str">
        <f>+'1.kiad.'!B28</f>
        <v>K311</v>
      </c>
      <c r="C27" s="47">
        <f>'1.kiad.'!E28</f>
        <v>36456</v>
      </c>
    </row>
    <row r="28" spans="1:3" ht="15.75">
      <c r="A28" s="37" t="str">
        <f>+'1.kiad.'!A29</f>
        <v>Üzemeltetési anyagok beszerzése</v>
      </c>
      <c r="B28" s="37" t="str">
        <f>+'1.kiad.'!B29</f>
        <v>K312</v>
      </c>
      <c r="C28" s="47">
        <f>'1.kiad.'!E29</f>
        <v>2500000</v>
      </c>
    </row>
    <row r="29" spans="1:3" ht="15.75">
      <c r="A29" s="37" t="str">
        <f>+'1.kiad.'!A30</f>
        <v>Árubeszerzés</v>
      </c>
      <c r="B29" s="37" t="str">
        <f>+'1.kiad.'!B30</f>
        <v>K313</v>
      </c>
      <c r="C29" s="47">
        <f>'1.kiad.'!E30</f>
        <v>0</v>
      </c>
    </row>
    <row r="30" spans="1:3" s="70" customFormat="1" ht="15.75">
      <c r="A30" s="43" t="str">
        <f>+'1.kiad.'!A31</f>
        <v>Kommunikációs szolgáltatások</v>
      </c>
      <c r="B30" s="43" t="str">
        <f>+'1.kiad.'!B31</f>
        <v>K32</v>
      </c>
      <c r="C30" s="45">
        <f>SUM(C31:C32)</f>
        <v>636000</v>
      </c>
    </row>
    <row r="31" spans="1:3" ht="15.75">
      <c r="A31" s="37" t="str">
        <f>+'1.kiad.'!A32</f>
        <v>Informatikai szolgáltatások igénybevétele</v>
      </c>
      <c r="B31" s="37" t="str">
        <f>+'1.kiad.'!B32</f>
        <v>K321</v>
      </c>
      <c r="C31" s="47">
        <f>'1.kiad.'!E32</f>
        <v>36000</v>
      </c>
    </row>
    <row r="32" spans="1:3" ht="15.75">
      <c r="A32" s="37" t="str">
        <f>+'1.kiad.'!A33</f>
        <v>Egyéb kommunikációs szolgáltatások</v>
      </c>
      <c r="B32" s="37" t="str">
        <f>+'1.kiad.'!B33</f>
        <v>K322</v>
      </c>
      <c r="C32" s="47">
        <f>'1.kiad.'!E33</f>
        <v>600000</v>
      </c>
    </row>
    <row r="33" spans="1:3" s="70" customFormat="1" ht="15.75">
      <c r="A33" s="43" t="str">
        <f>+'1.kiad.'!A34</f>
        <v>Szolgáltatási kiadások</v>
      </c>
      <c r="B33" s="43" t="str">
        <f>+'1.kiad.'!B34</f>
        <v>K33</v>
      </c>
      <c r="C33" s="45">
        <f>SUM(C34:C40)</f>
        <v>11220000</v>
      </c>
    </row>
    <row r="34" spans="1:3" ht="15.75">
      <c r="A34" s="37" t="str">
        <f>+'1.kiad.'!A35</f>
        <v>Közüzemi díjak</v>
      </c>
      <c r="B34" s="37" t="str">
        <f>+'1.kiad.'!B35</f>
        <v>K331</v>
      </c>
      <c r="C34" s="47">
        <f>'1.kiad.'!E35</f>
        <v>2720000</v>
      </c>
    </row>
    <row r="35" spans="1:3" ht="15.75">
      <c r="A35" s="37" t="str">
        <f>+'1.kiad.'!A36</f>
        <v>Vásárolt élelmezés</v>
      </c>
      <c r="B35" s="37" t="str">
        <f>+'1.kiad.'!B36</f>
        <v>K332</v>
      </c>
      <c r="C35" s="47">
        <f>'1.kiad.'!E36</f>
        <v>0</v>
      </c>
    </row>
    <row r="36" spans="1:3" ht="15.75">
      <c r="A36" s="37" t="str">
        <f>+'1.kiad.'!A37</f>
        <v>Bérleti és lízing díjak</v>
      </c>
      <c r="B36" s="37" t="str">
        <f>+'1.kiad.'!B37</f>
        <v>K333</v>
      </c>
      <c r="C36" s="47">
        <f>'1.kiad.'!E37</f>
        <v>0</v>
      </c>
    </row>
    <row r="37" spans="1:3" ht="15.75">
      <c r="A37" s="37" t="str">
        <f>+'1.kiad.'!A38</f>
        <v>Karbantartási, kisjavítási szolgáltatások</v>
      </c>
      <c r="B37" s="37" t="str">
        <f>+'1.kiad.'!B38</f>
        <v>K334</v>
      </c>
      <c r="C37" s="47">
        <f>'1.kiad.'!E38</f>
        <v>4000000</v>
      </c>
    </row>
    <row r="38" spans="1:3" ht="15.75">
      <c r="A38" s="37" t="str">
        <f>+'1.kiad.'!A39</f>
        <v>Közvetített szolgáltatások</v>
      </c>
      <c r="B38" s="37" t="str">
        <f>+'1.kiad.'!B39</f>
        <v>K335</v>
      </c>
      <c r="C38" s="47">
        <f>'1.kiad.'!E39</f>
        <v>0</v>
      </c>
    </row>
    <row r="39" spans="1:3" ht="15.75">
      <c r="A39" s="37" t="str">
        <f>+'1.kiad.'!A40</f>
        <v>Szakmai tevékenységet segítő szolgáltatások</v>
      </c>
      <c r="B39" s="37" t="str">
        <f>+'1.kiad.'!B40</f>
        <v>K336</v>
      </c>
      <c r="C39" s="47">
        <f>'1.kiad.'!E40</f>
        <v>1200000</v>
      </c>
    </row>
    <row r="40" spans="1:3" ht="15.75">
      <c r="A40" s="37" t="str">
        <f>+'1.kiad.'!A41</f>
        <v>Egyéb szolgáltatások</v>
      </c>
      <c r="B40" s="37" t="str">
        <f>+'1.kiad.'!B41</f>
        <v>K337</v>
      </c>
      <c r="C40" s="47">
        <f>'1.kiad.'!E41</f>
        <v>3300000</v>
      </c>
    </row>
    <row r="41" spans="1:3" s="70" customFormat="1" ht="15.75">
      <c r="A41" s="43" t="str">
        <f>+'1.kiad.'!A42</f>
        <v>Kiküldetések, reklám- és propagandakiadások</v>
      </c>
      <c r="B41" s="43" t="str">
        <f>+'1.kiad.'!B42</f>
        <v>K34</v>
      </c>
      <c r="C41" s="45">
        <f>SUM(C42:C43)</f>
        <v>290400</v>
      </c>
    </row>
    <row r="42" spans="1:3" ht="15.75">
      <c r="A42" s="37" t="str">
        <f>+'1.kiad.'!A43</f>
        <v>Kiküldetések kiadásai</v>
      </c>
      <c r="B42" s="37" t="str">
        <f>+'1.kiad.'!B43</f>
        <v>K341</v>
      </c>
      <c r="C42" s="47">
        <f>'1.kiad.'!E43</f>
        <v>0</v>
      </c>
    </row>
    <row r="43" spans="1:3" ht="15.75">
      <c r="A43" s="37" t="str">
        <f>+'1.kiad.'!A44</f>
        <v>Reklám- és propagandakiadások</v>
      </c>
      <c r="B43" s="37" t="str">
        <f>+'1.kiad.'!B44</f>
        <v>K342</v>
      </c>
      <c r="C43" s="47">
        <f>'1.kiad.'!E44</f>
        <v>290400</v>
      </c>
    </row>
    <row r="44" spans="1:3" s="70" customFormat="1" ht="15.75">
      <c r="A44" s="43" t="str">
        <f>+'1.kiad.'!A45</f>
        <v>Különféle befizetések és egyéb dologi kiadások</v>
      </c>
      <c r="B44" s="43" t="str">
        <f>+'1.kiad.'!B45</f>
        <v>K35</v>
      </c>
      <c r="C44" s="45">
        <f>SUM(C45:C49)</f>
        <v>3972063</v>
      </c>
    </row>
    <row r="45" spans="1:3" ht="15.75">
      <c r="A45" s="37" t="str">
        <f>+'1.kiad.'!A46</f>
        <v>Működési célú előzetesen felszámított általános forgalmi adó</v>
      </c>
      <c r="B45" s="37" t="str">
        <f>+'1.kiad.'!B46</f>
        <v>K351</v>
      </c>
      <c r="C45" s="59">
        <f>'1.kiad.'!E46</f>
        <v>3472063</v>
      </c>
    </row>
    <row r="46" spans="1:3" ht="15.75">
      <c r="A46" s="37" t="str">
        <f>+'1.kiad.'!A47</f>
        <v>Fizetendő általános forgalmi adó</v>
      </c>
      <c r="B46" s="37" t="str">
        <f>+'1.kiad.'!B47</f>
        <v>K352</v>
      </c>
      <c r="C46" s="59">
        <f>'1.kiad.'!E47</f>
        <v>0</v>
      </c>
    </row>
    <row r="47" spans="1:3" ht="15.75">
      <c r="A47" s="37" t="str">
        <f>+'1.kiad.'!A48</f>
        <v>Kamatkiadások</v>
      </c>
      <c r="B47" s="37" t="str">
        <f>+'1.kiad.'!B48</f>
        <v>K353</v>
      </c>
      <c r="C47" s="59">
        <f>'1.kiad.'!E48</f>
        <v>0</v>
      </c>
    </row>
    <row r="48" spans="1:3" ht="15.75">
      <c r="A48" s="37" t="str">
        <f>+'1.kiad.'!A49</f>
        <v>Egyéb pénzügyi műveletek kiadásai</v>
      </c>
      <c r="B48" s="37" t="str">
        <f>+'1.kiad.'!B49</f>
        <v>K354</v>
      </c>
      <c r="C48" s="59">
        <f>'1.kiad.'!E49</f>
        <v>0</v>
      </c>
    </row>
    <row r="49" spans="1:3" ht="15.75">
      <c r="A49" s="37" t="str">
        <f>+'1.kiad.'!A50</f>
        <v>Egyéb dologi kiadások</v>
      </c>
      <c r="B49" s="37" t="str">
        <f>+'1.kiad.'!B50</f>
        <v>K355</v>
      </c>
      <c r="C49" s="59">
        <f>'1.kiad.'!E50</f>
        <v>500000</v>
      </c>
    </row>
    <row r="50" spans="1:3" ht="15.75">
      <c r="A50" s="71" t="str">
        <f>+'1.kiad.'!A51</f>
        <v>Dologi kiadások</v>
      </c>
      <c r="B50" s="71" t="str">
        <f>+'1.kiad.'!B51</f>
        <v>K3</v>
      </c>
      <c r="C50" s="58">
        <f>C26+C30+C33+C41+C44</f>
        <v>18654919</v>
      </c>
    </row>
    <row r="51" spans="1:3" ht="15.75">
      <c r="A51" s="37" t="str">
        <f>+'1.kiad.'!A52</f>
        <v>Társadalombiztosítási ellátások</v>
      </c>
      <c r="B51" s="37" t="str">
        <f>+'1.kiad.'!B52</f>
        <v>K41</v>
      </c>
      <c r="C51" s="47">
        <f>'1.kiad.'!E52</f>
        <v>0</v>
      </c>
    </row>
    <row r="52" spans="1:3" ht="15.75">
      <c r="A52" s="37" t="str">
        <f>+'1.kiad.'!A53</f>
        <v>Családi támogatások</v>
      </c>
      <c r="B52" s="37" t="str">
        <f>+'1.kiad.'!B53</f>
        <v>K42</v>
      </c>
      <c r="C52" s="47">
        <f>'1.kiad.'!E53</f>
        <v>0</v>
      </c>
    </row>
    <row r="53" spans="1:3" ht="15.75">
      <c r="A53" s="37" t="str">
        <f>+'1.kiad.'!A54</f>
        <v>Pénzbeli kárpótlások, kártérítések</v>
      </c>
      <c r="B53" s="37" t="str">
        <f>+'1.kiad.'!B54</f>
        <v>K43</v>
      </c>
      <c r="C53" s="47">
        <f>'1.kiad.'!E54</f>
        <v>0</v>
      </c>
    </row>
    <row r="54" spans="1:3" ht="15.75">
      <c r="A54" s="37" t="str">
        <f>+'1.kiad.'!A55</f>
        <v>Betegséggel kapcsolatos (nem társadalombiztosítási) ellátások</v>
      </c>
      <c r="B54" s="37" t="str">
        <f>+'1.kiad.'!B55</f>
        <v>K44</v>
      </c>
      <c r="C54" s="47">
        <f>'1.kiad.'!E55</f>
        <v>0</v>
      </c>
    </row>
    <row r="55" spans="1:3" ht="15.75">
      <c r="A55" s="37" t="str">
        <f>+'1.kiad.'!A56</f>
        <v>Foglalkoztatással, munkanélküliséggel kapcsolatos ellátások</v>
      </c>
      <c r="B55" s="37" t="str">
        <f>+'1.kiad.'!B56</f>
        <v>K45</v>
      </c>
      <c r="C55" s="47">
        <f>'1.kiad.'!E56</f>
        <v>0</v>
      </c>
    </row>
    <row r="56" spans="1:3" ht="15.75">
      <c r="A56" s="37" t="str">
        <f>+'1.kiad.'!A57</f>
        <v>Lakhatással kapcsolatos ellátások</v>
      </c>
      <c r="B56" s="37" t="str">
        <f>+'1.kiad.'!B57</f>
        <v>K46</v>
      </c>
      <c r="C56" s="47">
        <f>'1.kiad.'!E57</f>
        <v>0</v>
      </c>
    </row>
    <row r="57" spans="1:3" ht="15.75">
      <c r="A57" s="37" t="str">
        <f>+'1.kiad.'!A58</f>
        <v>Intézményi ellátottak pénzbeli juttatásai</v>
      </c>
      <c r="B57" s="37" t="str">
        <f>+'1.kiad.'!B58</f>
        <v>K47</v>
      </c>
      <c r="C57" s="47">
        <f>'1.kiad.'!E58</f>
        <v>200000</v>
      </c>
    </row>
    <row r="58" spans="1:3" ht="15.75">
      <c r="A58" s="37" t="str">
        <f>+'1.kiad.'!A59</f>
        <v>Egyéb nem intézményi ellátások</v>
      </c>
      <c r="B58" s="37" t="str">
        <f>+'1.kiad.'!B59</f>
        <v>K48</v>
      </c>
      <c r="C58" s="47">
        <f>'1.kiad.'!E59</f>
        <v>3038000</v>
      </c>
    </row>
    <row r="59" spans="1:3" ht="15.75">
      <c r="A59" s="71" t="str">
        <f>+'1.kiad.'!A60</f>
        <v>Ellátottak pénzbeli juttatásai</v>
      </c>
      <c r="B59" s="71" t="str">
        <f>+'1.kiad.'!B60</f>
        <v>K4</v>
      </c>
      <c r="C59" s="58">
        <f>SUM(C51:C58)</f>
        <v>3238000</v>
      </c>
    </row>
    <row r="60" spans="1:3" ht="15.75">
      <c r="A60" s="37" t="str">
        <f>+'1.kiad.'!A61</f>
        <v>Nemzetközi kötelezettségek</v>
      </c>
      <c r="B60" s="37" t="str">
        <f>+'1.kiad.'!B61</f>
        <v>K501</v>
      </c>
      <c r="C60" s="47">
        <f>'1.kiad.'!E61</f>
        <v>0</v>
      </c>
    </row>
    <row r="61" spans="1:3" ht="15.75">
      <c r="A61" s="37" t="str">
        <f>+'1.kiad.'!A62</f>
        <v>Elvonások és befizetések</v>
      </c>
      <c r="B61" s="37" t="str">
        <f>+'1.kiad.'!B62</f>
        <v>K502</v>
      </c>
      <c r="C61" s="47">
        <f>'1.kiad.'!E62</f>
        <v>0</v>
      </c>
    </row>
    <row r="62" spans="1:3" s="72" customFormat="1" ht="15.75">
      <c r="A62" s="39" t="str">
        <f>+'1.kiad.'!A63</f>
        <v>A helyi önkormányzatok előző évi elszámolásából származó kiadások</v>
      </c>
      <c r="B62" s="39" t="str">
        <f>+'1.kiad.'!B63</f>
        <v>K5021</v>
      </c>
      <c r="C62" s="49">
        <f>'1.kiad.'!E63</f>
        <v>0</v>
      </c>
    </row>
    <row r="63" spans="1:3" s="72" customFormat="1" ht="15.75">
      <c r="A63" s="39" t="str">
        <f>+'1.kiad.'!A64</f>
        <v>A helyi önkormányzatok törvényi előíráson alapuló befizetései</v>
      </c>
      <c r="B63" s="39" t="str">
        <f>+'1.kiad.'!B64</f>
        <v>K5022</v>
      </c>
      <c r="C63" s="49">
        <f>'1.kiad.'!E64</f>
        <v>0</v>
      </c>
    </row>
    <row r="64" spans="1:3" s="72" customFormat="1" ht="15.75">
      <c r="A64" s="39" t="str">
        <f>+'1.kiad.'!A65</f>
        <v>Egyéb elvonások, befizetések</v>
      </c>
      <c r="B64" s="39" t="str">
        <f>+'1.kiad.'!B65</f>
        <v>K5023</v>
      </c>
      <c r="C64" s="49">
        <f>'1.kiad.'!E65</f>
        <v>0</v>
      </c>
    </row>
    <row r="65" spans="1:3" ht="15.75">
      <c r="A65" s="37" t="str">
        <f>+'1.kiad.'!A66</f>
        <v>Működési célú garancia- és kezességvállalásból származó kifizetés államháztartáson belülre</v>
      </c>
      <c r="B65" s="37" t="str">
        <f>+'1.kiad.'!B66</f>
        <v>K503</v>
      </c>
      <c r="C65" s="47">
        <f>'1.kiad.'!E66</f>
        <v>0</v>
      </c>
    </row>
    <row r="66" spans="1:3" ht="15.75">
      <c r="A66" s="37" t="str">
        <f>+'1.kiad.'!A67</f>
        <v>Működési célú visszatérítendő támogatások, kölcsönök nyújtása államháztartáson belülre</v>
      </c>
      <c r="B66" s="37" t="str">
        <f>+'1.kiad.'!B67</f>
        <v>K504</v>
      </c>
      <c r="C66" s="47">
        <f>'1.kiad.'!E67</f>
        <v>0</v>
      </c>
    </row>
    <row r="67" spans="1:3" ht="15.75">
      <c r="A67" s="37" t="str">
        <f>+'1.kiad.'!A68</f>
        <v>Működési célú visszatérítendő támogatások, kölcsönök törlesztése államháztartáson belülre</v>
      </c>
      <c r="B67" s="37" t="str">
        <f>+'1.kiad.'!B68</f>
        <v>K505</v>
      </c>
      <c r="C67" s="47">
        <f>'1.kiad.'!E68</f>
        <v>0</v>
      </c>
    </row>
    <row r="68" spans="1:3" ht="15.75">
      <c r="A68" s="37" t="str">
        <f>+'1.kiad.'!A69</f>
        <v>Egyéb működési célú támogatások államháztartáson belülre</v>
      </c>
      <c r="B68" s="37" t="str">
        <f>+'1.kiad.'!B69</f>
        <v>K506</v>
      </c>
      <c r="C68" s="47">
        <f>'1.kiad.'!E69</f>
        <v>3700000</v>
      </c>
    </row>
    <row r="69" spans="1:3" ht="15.75">
      <c r="A69" s="37" t="str">
        <f>+'1.kiad.'!A70</f>
        <v>Működési célú garancia- és kezességvállalásból származó kifizetés államháztartáson kívülre</v>
      </c>
      <c r="B69" s="37" t="str">
        <f>+'1.kiad.'!B70</f>
        <v>K507</v>
      </c>
      <c r="C69" s="47">
        <f>'1.kiad.'!E70</f>
        <v>0</v>
      </c>
    </row>
    <row r="70" spans="1:3" ht="15.75">
      <c r="A70" s="37" t="str">
        <f>+'1.kiad.'!A71</f>
        <v>Működési célú visszatérítendő támogatások, kölcsönök nyújtása államháztartáson kívülre</v>
      </c>
      <c r="B70" s="37" t="str">
        <f>+'1.kiad.'!B71</f>
        <v>K508</v>
      </c>
      <c r="C70" s="47">
        <f>'1.kiad.'!E71</f>
        <v>0</v>
      </c>
    </row>
    <row r="71" spans="1:3" ht="15.75">
      <c r="A71" s="37" t="str">
        <f>+'1.kiad.'!A72</f>
        <v>Árkiegészítések, ártámogatások</v>
      </c>
      <c r="B71" s="37" t="str">
        <f>+'1.kiad.'!B72</f>
        <v>K509</v>
      </c>
      <c r="C71" s="47">
        <f>'1.kiad.'!E72</f>
        <v>0</v>
      </c>
    </row>
    <row r="72" spans="1:3" ht="15.75">
      <c r="A72" s="37" t="str">
        <f>+'1.kiad.'!A73</f>
        <v>Kamattámogatások</v>
      </c>
      <c r="B72" s="37" t="str">
        <f>+'1.kiad.'!B73</f>
        <v>K510</v>
      </c>
      <c r="C72" s="47">
        <f>'1.kiad.'!E73</f>
        <v>0</v>
      </c>
    </row>
    <row r="73" spans="1:3" ht="15.75">
      <c r="A73" s="37" t="str">
        <f>+'1.kiad.'!A74</f>
        <v>Működési célú támogatások az Európai Uniónak</v>
      </c>
      <c r="B73" s="37" t="str">
        <f>+'1.kiad.'!B74</f>
        <v>K511</v>
      </c>
      <c r="C73" s="47">
        <f>'1.kiad.'!E74</f>
        <v>0</v>
      </c>
    </row>
    <row r="74" spans="1:3" ht="15.75">
      <c r="A74" s="37" t="str">
        <f>+'1.kiad.'!A75</f>
        <v>Egyéb működési célú támogatások államháztartáson kívülre</v>
      </c>
      <c r="B74" s="37" t="str">
        <f>+'1.kiad.'!B75</f>
        <v>K512</v>
      </c>
      <c r="C74" s="47">
        <f>'1.kiad.'!E75</f>
        <v>815000</v>
      </c>
    </row>
    <row r="75" spans="1:3" ht="15.75">
      <c r="A75" s="37" t="str">
        <f>+'1.kiad.'!A76</f>
        <v>Tartalékok</v>
      </c>
      <c r="B75" s="37" t="str">
        <f>+'1.kiad.'!B76</f>
        <v>K513</v>
      </c>
      <c r="C75" s="47">
        <f>'1.kiad.'!E76</f>
        <v>9697211</v>
      </c>
    </row>
    <row r="76" spans="1:3" s="12" customFormat="1" ht="15.75">
      <c r="A76" s="10" t="str">
        <f>+'1.kiad.'!A77</f>
        <v>általános tartalék</v>
      </c>
      <c r="B76" s="10"/>
      <c r="C76" s="11">
        <f>'1.kiad.'!E77</f>
        <v>4597211</v>
      </c>
    </row>
    <row r="77" spans="1:3" s="12" customFormat="1" ht="15.75">
      <c r="A77" s="10" t="str">
        <f>+'1.kiad.'!A78</f>
        <v>céltartalék</v>
      </c>
      <c r="B77" s="10"/>
      <c r="C77" s="11">
        <f>'1.kiad.'!E78</f>
        <v>5100000</v>
      </c>
    </row>
    <row r="78" spans="1:3" ht="15.75">
      <c r="A78" s="71" t="str">
        <f>+'1.kiad.'!A79</f>
        <v>Egyéb működési célú kiadások</v>
      </c>
      <c r="B78" s="71" t="str">
        <f>+'1.kiad.'!B79</f>
        <v>K5</v>
      </c>
      <c r="C78" s="58">
        <f>+C60+C61+C65+C66+C67+C68+C69+C70+C71+C72+C73+C74+C75</f>
        <v>14212211</v>
      </c>
    </row>
    <row r="79" spans="1:3" ht="15.75">
      <c r="A79" s="73" t="str">
        <f>+'1.kiad.'!A80</f>
        <v>MŰKÖDÉSI KÖLTSÉGVETÉS ELŐIRÁNYZAT CSOPORT</v>
      </c>
      <c r="B79" s="73" t="str">
        <f>+'1.kiad.'!B80</f>
        <v>K1-K5</v>
      </c>
      <c r="C79" s="60">
        <f>C24+C25+C50+C59+C78</f>
        <v>49187428</v>
      </c>
    </row>
    <row r="80" spans="1:3" ht="15.75">
      <c r="A80" s="37" t="str">
        <f>+'1.kiad.'!A81</f>
        <v>Immateriális javak beszerzése, létesítése</v>
      </c>
      <c r="B80" s="37" t="str">
        <f>+'1.kiad.'!B81</f>
        <v>K61</v>
      </c>
      <c r="C80" s="47">
        <f>'1.kiad.'!E81</f>
        <v>3500000</v>
      </c>
    </row>
    <row r="81" spans="1:3" ht="15.75">
      <c r="A81" s="37" t="str">
        <f>+'1.kiad.'!A82</f>
        <v>Ingatlanok beszerzése, létesítése</v>
      </c>
      <c r="B81" s="37" t="str">
        <f>+'1.kiad.'!B82</f>
        <v>K62</v>
      </c>
      <c r="C81" s="47">
        <f>'1.kiad.'!E82</f>
        <v>20000000</v>
      </c>
    </row>
    <row r="82" spans="1:3" ht="15.75">
      <c r="A82" s="37" t="str">
        <f>+'1.kiad.'!A83</f>
        <v>Informatikai eszközök beszerzése, létesítése</v>
      </c>
      <c r="B82" s="37" t="str">
        <f>+'1.kiad.'!B83</f>
        <v>K63</v>
      </c>
      <c r="C82" s="47">
        <f>'1.kiad.'!E83</f>
        <v>500000</v>
      </c>
    </row>
    <row r="83" spans="1:3" ht="15.75">
      <c r="A83" s="37" t="str">
        <f>+'1.kiad.'!A84</f>
        <v>Egyéb tárgyi eszközök beszerzése, létesítése</v>
      </c>
      <c r="B83" s="37" t="str">
        <f>+'1.kiad.'!B84</f>
        <v>K64</v>
      </c>
      <c r="C83" s="47">
        <f>'1.kiad.'!E84</f>
        <v>4000000</v>
      </c>
    </row>
    <row r="84" spans="1:3" ht="15.75">
      <c r="A84" s="37" t="str">
        <f>+'1.kiad.'!A85</f>
        <v>Részesedések beszerzése</v>
      </c>
      <c r="B84" s="37" t="str">
        <f>+'1.kiad.'!B85</f>
        <v>K65</v>
      </c>
      <c r="C84" s="47">
        <f>'1.kiad.'!E85</f>
        <v>0</v>
      </c>
    </row>
    <row r="85" spans="1:3" ht="15.75">
      <c r="A85" s="37" t="str">
        <f>+'1.kiad.'!A86</f>
        <v>Meglévő részesedések növeléséhez kapcsolódó kiadások</v>
      </c>
      <c r="B85" s="37" t="str">
        <f>+'1.kiad.'!B86</f>
        <v>K66</v>
      </c>
      <c r="C85" s="47">
        <f>'1.kiad.'!E86</f>
        <v>0</v>
      </c>
    </row>
    <row r="86" spans="1:3" ht="15.75">
      <c r="A86" s="37" t="str">
        <f>+'1.kiad.'!A87</f>
        <v>Beruházási célú előzetesen felszámított általános forgalmi adó</v>
      </c>
      <c r="B86" s="37" t="str">
        <f>+'1.kiad.'!B87</f>
        <v>K67</v>
      </c>
      <c r="C86" s="47">
        <f>'1.kiad.'!E87</f>
        <v>7560000.0000000009</v>
      </c>
    </row>
    <row r="87" spans="1:3" ht="15.75">
      <c r="A87" s="71" t="str">
        <f>+'1.kiad.'!A88</f>
        <v>Beruházások</v>
      </c>
      <c r="B87" s="71" t="str">
        <f>+'1.kiad.'!B88</f>
        <v>K6</v>
      </c>
      <c r="C87" s="58">
        <f>SUM(C80:C86)</f>
        <v>35560000</v>
      </c>
    </row>
    <row r="88" spans="1:3" ht="15.75">
      <c r="A88" s="37" t="str">
        <f>+'1.kiad.'!A89</f>
        <v>Ingatlanok felújítása</v>
      </c>
      <c r="B88" s="37" t="str">
        <f>+'1.kiad.'!B89</f>
        <v>K71</v>
      </c>
      <c r="C88" s="47">
        <f>'1.kiad.'!E89</f>
        <v>0</v>
      </c>
    </row>
    <row r="89" spans="1:3" ht="15.75">
      <c r="A89" s="37" t="str">
        <f>+'1.kiad.'!A90</f>
        <v>Informatikai eszközök felújítása</v>
      </c>
      <c r="B89" s="37" t="str">
        <f>+'1.kiad.'!B90</f>
        <v>K72</v>
      </c>
      <c r="C89" s="47">
        <f>'1.kiad.'!E90</f>
        <v>0</v>
      </c>
    </row>
    <row r="90" spans="1:3" ht="15.75">
      <c r="A90" s="37" t="str">
        <f>+'1.kiad.'!A91</f>
        <v>Egyéb tárgyi eszközök felújíátása</v>
      </c>
      <c r="B90" s="37" t="str">
        <f>+'1.kiad.'!B91</f>
        <v>K73</v>
      </c>
      <c r="C90" s="47">
        <f>'1.kiad.'!E91</f>
        <v>0</v>
      </c>
    </row>
    <row r="91" spans="1:3" ht="15.75">
      <c r="A91" s="37" t="str">
        <f>+'1.kiad.'!A92</f>
        <v>Felújítási célú előzetesen felszámított általános forgalmi adó</v>
      </c>
      <c r="B91" s="37" t="str">
        <f>+'1.kiad.'!B92</f>
        <v>K74</v>
      </c>
      <c r="C91" s="47">
        <f>'1.kiad.'!E92</f>
        <v>0</v>
      </c>
    </row>
    <row r="92" spans="1:3" ht="15.75">
      <c r="A92" s="71" t="str">
        <f>+'1.kiad.'!A93</f>
        <v>Felújítások</v>
      </c>
      <c r="B92" s="71" t="str">
        <f>+'1.kiad.'!B93</f>
        <v>K7</v>
      </c>
      <c r="C92" s="58">
        <f>SUM(C88:C91)</f>
        <v>0</v>
      </c>
    </row>
    <row r="93" spans="1:3" ht="15.75">
      <c r="A93" s="37" t="str">
        <f>+'1.kiad.'!A94</f>
        <v>Felhalmozási célú garancia- és kezességvállalásból származó kifizetés államháztartáson belülre</v>
      </c>
      <c r="B93" s="37" t="str">
        <f>+'1.kiad.'!B94</f>
        <v>K81</v>
      </c>
      <c r="C93" s="47">
        <v>0</v>
      </c>
    </row>
    <row r="94" spans="1:3" ht="15.75">
      <c r="A94" s="37" t="str">
        <f>+'1.kiad.'!A95</f>
        <v>Felhalmozási célú visszatérítendő támogatások, kölcsönök nyújtása államháztartáson belülre</v>
      </c>
      <c r="B94" s="37" t="str">
        <f>+'1.kiad.'!B95</f>
        <v>K82</v>
      </c>
      <c r="C94" s="47">
        <v>0</v>
      </c>
    </row>
    <row r="95" spans="1:3" ht="15.75">
      <c r="A95" s="37" t="str">
        <f>+'1.kiad.'!A96</f>
        <v>Felhalmozási célú visszatérítendő támogatások, kölcsönök törlesztése államháztartáson belülre</v>
      </c>
      <c r="B95" s="37" t="str">
        <f>+'1.kiad.'!B96</f>
        <v>K83</v>
      </c>
      <c r="C95" s="47">
        <v>0</v>
      </c>
    </row>
    <row r="96" spans="1:3" ht="15.75">
      <c r="A96" s="37" t="str">
        <f>+'1.kiad.'!A97</f>
        <v>Egyéb felhalmozási célú támogatások államháztartáson belülre</v>
      </c>
      <c r="B96" s="37" t="str">
        <f>+'1.kiad.'!B97</f>
        <v>K84</v>
      </c>
      <c r="C96" s="47">
        <v>0</v>
      </c>
    </row>
    <row r="97" spans="1:3" ht="15.75">
      <c r="A97" s="37" t="str">
        <f>+'1.kiad.'!A98</f>
        <v>Felhalmozási célú garancia- és kezességvállalásból származó kifizetés államháztartáson kívülre</v>
      </c>
      <c r="B97" s="37" t="str">
        <f>+'1.kiad.'!B98</f>
        <v>K85</v>
      </c>
      <c r="C97" s="47">
        <v>0</v>
      </c>
    </row>
    <row r="98" spans="1:3" ht="15.75">
      <c r="A98" s="37" t="str">
        <f>+'1.kiad.'!A99</f>
        <v>Felhalmozási célú visszatérítendő támogatások, kölcsönök nyújtása államháztartáson kívülre</v>
      </c>
      <c r="B98" s="37" t="str">
        <f>+'1.kiad.'!B99</f>
        <v>K86</v>
      </c>
      <c r="C98" s="47">
        <v>0</v>
      </c>
    </row>
    <row r="99" spans="1:3" ht="15.75">
      <c r="A99" s="37" t="str">
        <f>+'1.kiad.'!A100</f>
        <v>Lakástámogatás</v>
      </c>
      <c r="B99" s="37" t="str">
        <f>+'1.kiad.'!B100</f>
        <v>K87</v>
      </c>
      <c r="C99" s="47">
        <v>0</v>
      </c>
    </row>
    <row r="100" spans="1:3" ht="15.75">
      <c r="A100" s="37" t="str">
        <f>+'1.kiad.'!A101</f>
        <v>Egyéb felhalmozási célú támogatások államháztartáson kívülre</v>
      </c>
      <c r="B100" s="37" t="str">
        <f>+'1.kiad.'!B101</f>
        <v>K88</v>
      </c>
      <c r="C100" s="47">
        <v>0</v>
      </c>
    </row>
    <row r="101" spans="1:3" ht="15.75">
      <c r="A101" s="71" t="str">
        <f>+'1.kiad.'!A102</f>
        <v>Egyéb felhalmozási célú kiadások</v>
      </c>
      <c r="B101" s="71" t="str">
        <f>+'1.kiad.'!B102</f>
        <v>K8</v>
      </c>
      <c r="C101" s="58">
        <f>SUM(C93:C100)</f>
        <v>0</v>
      </c>
    </row>
    <row r="102" spans="1:3" ht="15.75">
      <c r="A102" s="73" t="str">
        <f>+'1.kiad.'!A103</f>
        <v>FELHALMOZÁSI KÖLTSÉGVETÉS ELŐIRÁNYZAT CSOPORT</v>
      </c>
      <c r="B102" s="73" t="str">
        <f>+'1.kiad.'!B103</f>
        <v>K6-K8</v>
      </c>
      <c r="C102" s="60">
        <f>C87+C92+C101</f>
        <v>35560000</v>
      </c>
    </row>
    <row r="103" spans="1:3" s="70" customFormat="1" ht="18.75">
      <c r="A103" s="74" t="str">
        <f>+'1.kiad.'!A104</f>
        <v>KÖLTSÉGVETÉSI KIADÁSOK</v>
      </c>
      <c r="B103" s="74" t="str">
        <f>+'1.kiad.'!B104</f>
        <v>K1-K8</v>
      </c>
      <c r="C103" s="61">
        <f>C24+C25+C50+C59+C78+C87+C92+C101</f>
        <v>84747428</v>
      </c>
    </row>
    <row r="104" spans="1:3" ht="15.75">
      <c r="A104" s="37" t="str">
        <f>+'1.kiad.'!A105</f>
        <v>Hitel-, kölcsöntörlesztés államháztartáson kívülre</v>
      </c>
      <c r="B104" s="37" t="str">
        <f>+'1.kiad.'!B105</f>
        <v>K911</v>
      </c>
      <c r="C104" s="47">
        <f>+'1.kiad.'!E105</f>
        <v>0</v>
      </c>
    </row>
    <row r="105" spans="1:3" s="72" customFormat="1" ht="15.75">
      <c r="A105" s="39" t="str">
        <f>+'1.kiad.'!A106</f>
        <v>Hosszú lejáratú hitelek, kölcsönök törlesztése pénzügyi vállalkozásnak</v>
      </c>
      <c r="B105" s="39" t="str">
        <f>+'1.kiad.'!B106</f>
        <v>K9111</v>
      </c>
      <c r="C105" s="49">
        <f>+'1.kiad.'!E106</f>
        <v>0</v>
      </c>
    </row>
    <row r="106" spans="1:3" s="72" customFormat="1" ht="15.75">
      <c r="A106" s="39" t="str">
        <f>+'1.kiad.'!A107</f>
        <v>Likviditási célú hitelek, kölcsönök törlesztése pénzügyi vállalkozásnak</v>
      </c>
      <c r="B106" s="39" t="str">
        <f>+'1.kiad.'!B107</f>
        <v>K9112</v>
      </c>
      <c r="C106" s="49">
        <f>+'1.kiad.'!E107</f>
        <v>0</v>
      </c>
    </row>
    <row r="107" spans="1:3" s="72" customFormat="1" ht="15.75">
      <c r="A107" s="39" t="str">
        <f>+'1.kiad.'!A108</f>
        <v>Rövid lejáratú hitelek, kölcsönök törlesztése pénzügyi vállalkozásnak</v>
      </c>
      <c r="B107" s="39" t="str">
        <f>+'1.kiad.'!B108</f>
        <v>K9113</v>
      </c>
      <c r="C107" s="49">
        <f>+'1.kiad.'!E108</f>
        <v>0</v>
      </c>
    </row>
    <row r="108" spans="1:3" ht="15.75">
      <c r="A108" s="37" t="str">
        <f>+'1.kiad.'!A109</f>
        <v>Belföldi értékpapírok kiadásai</v>
      </c>
      <c r="B108" s="37" t="str">
        <f>+'1.kiad.'!B109</f>
        <v>K912</v>
      </c>
      <c r="C108" s="47">
        <f>+'1.kiad.'!E109</f>
        <v>0</v>
      </c>
    </row>
    <row r="109" spans="1:3" s="72" customFormat="1" ht="15.75">
      <c r="A109" s="39" t="str">
        <f>+'1.kiad.'!A110</f>
        <v xml:space="preserve">Forgatási célú belföldi értékpapírok vásárlása </v>
      </c>
      <c r="B109" s="39" t="str">
        <f>+'1.kiad.'!B110</f>
        <v>K9121</v>
      </c>
      <c r="C109" s="49">
        <f>+'1.kiad.'!E110</f>
        <v>0</v>
      </c>
    </row>
    <row r="110" spans="1:3" s="72" customFormat="1" ht="15.75">
      <c r="A110" s="39" t="str">
        <f>+'1.kiad.'!A111</f>
        <v>Befektetési célú belföldi értékpapírok vásárlása</v>
      </c>
      <c r="B110" s="39" t="str">
        <f>+'1.kiad.'!B111</f>
        <v>K9122</v>
      </c>
      <c r="C110" s="49">
        <f>+'1.kiad.'!E111</f>
        <v>0</v>
      </c>
    </row>
    <row r="111" spans="1:3" s="72" customFormat="1" ht="15.75">
      <c r="A111" s="39" t="str">
        <f>+'1.kiad.'!A112</f>
        <v>Kincstárjegy beváltása</v>
      </c>
      <c r="B111" s="39" t="str">
        <f>+'1.kiad.'!B112</f>
        <v>K9123</v>
      </c>
      <c r="C111" s="49">
        <f>+'1.kiad.'!E112</f>
        <v>0</v>
      </c>
    </row>
    <row r="112" spans="1:3" s="72" customFormat="1" ht="15.75">
      <c r="A112" s="39" t="str">
        <f>+'1.kiad.'!A113</f>
        <v>Éven belüli lejáratú belföldi értékpapírok beváltása</v>
      </c>
      <c r="B112" s="39" t="str">
        <f>+'1.kiad.'!B113</f>
        <v>K9124</v>
      </c>
      <c r="C112" s="49">
        <f>+'1.kiad.'!E113</f>
        <v>0</v>
      </c>
    </row>
    <row r="113" spans="1:3" s="72" customFormat="1" ht="15.75">
      <c r="A113" s="39" t="str">
        <f>+'1.kiad.'!A114</f>
        <v>Belföldi kötvények beváltása</v>
      </c>
      <c r="B113" s="39" t="str">
        <f>+'1.kiad.'!B114</f>
        <v>K9125</v>
      </c>
      <c r="C113" s="49">
        <f>+'1.kiad.'!E114</f>
        <v>0</v>
      </c>
    </row>
    <row r="114" spans="1:3" s="72" customFormat="1" ht="15.75">
      <c r="A114" s="39" t="str">
        <f>+'1.kiad.'!A115</f>
        <v>Éven túli lejáratú belföldi értékpapírok beváltása</v>
      </c>
      <c r="B114" s="39" t="str">
        <f>+'1.kiad.'!B115</f>
        <v>K9126</v>
      </c>
      <c r="C114" s="49">
        <f>+'1.kiad.'!E115</f>
        <v>0</v>
      </c>
    </row>
    <row r="115" spans="1:3" ht="15.75">
      <c r="A115" s="37" t="str">
        <f>+'1.kiad.'!A116</f>
        <v>Államháztartáson belüli megelőlegezések folyósítása</v>
      </c>
      <c r="B115" s="37" t="str">
        <f>+'1.kiad.'!B116</f>
        <v>K913</v>
      </c>
      <c r="C115" s="47">
        <f>+'1.kiad.'!E116</f>
        <v>0</v>
      </c>
    </row>
    <row r="116" spans="1:3" ht="15.75">
      <c r="A116" s="37" t="str">
        <f>+'1.kiad.'!A117</f>
        <v>Államháztartáson belüli megelőlegezések visszafizetése</v>
      </c>
      <c r="B116" s="37" t="str">
        <f>+'1.kiad.'!B117</f>
        <v>K914</v>
      </c>
      <c r="C116" s="47">
        <f>+'1.kiad.'!E117</f>
        <v>915935</v>
      </c>
    </row>
    <row r="117" spans="1:3" ht="15.75">
      <c r="A117" s="37" t="str">
        <f>+'1.kiad.'!A118</f>
        <v>Központi, irányító szervi támogatás folyósítása</v>
      </c>
      <c r="B117" s="37" t="str">
        <f>+'1.kiad.'!B118</f>
        <v>K915</v>
      </c>
      <c r="C117" s="47">
        <f>+'1.kiad.'!E118</f>
        <v>0</v>
      </c>
    </row>
    <row r="118" spans="1:3" ht="15.75">
      <c r="A118" s="37" t="str">
        <f>+'1.kiad.'!A119</f>
        <v>Pénzeszközök lekötött bankbetétként elhelyezése</v>
      </c>
      <c r="B118" s="37" t="str">
        <f>+'1.kiad.'!B119</f>
        <v>K916</v>
      </c>
      <c r="C118" s="47">
        <f>+'1.kiad.'!E119</f>
        <v>0</v>
      </c>
    </row>
    <row r="119" spans="1:3" ht="15.75">
      <c r="A119" s="37" t="str">
        <f>+'1.kiad.'!A120</f>
        <v>Pénzügyi lízing kiadásai</v>
      </c>
      <c r="B119" s="37" t="str">
        <f>+'1.kiad.'!B120</f>
        <v>K917</v>
      </c>
      <c r="C119" s="47">
        <f>+'1.kiad.'!E120</f>
        <v>0</v>
      </c>
    </row>
    <row r="120" spans="1:3" ht="15.75">
      <c r="A120" s="37" t="str">
        <f>+'1.kiad.'!A121</f>
        <v>Központi költségvetés sajátos finanszírozási kiadásai</v>
      </c>
      <c r="B120" s="37" t="str">
        <f>+'1.kiad.'!B121</f>
        <v>K918</v>
      </c>
      <c r="C120" s="47">
        <f>+'1.kiad.'!E121</f>
        <v>0</v>
      </c>
    </row>
    <row r="121" spans="1:3" ht="15.75">
      <c r="A121" s="43" t="str">
        <f>+'1.kiad.'!A125</f>
        <v>Belföldi finanszírozás kiadásai</v>
      </c>
      <c r="B121" s="43" t="str">
        <f>+'1.kiad.'!B125</f>
        <v>K91</v>
      </c>
      <c r="C121" s="45">
        <f>C107+C112+C113+C114+C115+C116+C117+C118</f>
        <v>915935</v>
      </c>
    </row>
    <row r="122" spans="1:3" ht="15.75">
      <c r="A122" s="37" t="str">
        <f>+'1.kiad.'!A126</f>
        <v>Forgatási célú külföldi értékpapírok vásárlása</v>
      </c>
      <c r="B122" s="37" t="str">
        <f>+'1.kiad.'!B126</f>
        <v>K921</v>
      </c>
      <c r="C122" s="47">
        <f>+'1.kiad.'!E126</f>
        <v>0</v>
      </c>
    </row>
    <row r="123" spans="1:3" ht="15.75">
      <c r="A123" s="37" t="str">
        <f>+'1.kiad.'!A127</f>
        <v>Befektetési célú külföldi értékpapírok vásárlása</v>
      </c>
      <c r="B123" s="37" t="str">
        <f>+'1.kiad.'!B127</f>
        <v>K922</v>
      </c>
      <c r="C123" s="47">
        <f>+'1.kiad.'!E127</f>
        <v>0</v>
      </c>
    </row>
    <row r="124" spans="1:3" ht="15.75">
      <c r="A124" s="37" t="str">
        <f>+'1.kiad.'!A128</f>
        <v>Külföldi értékpapírok beváltása</v>
      </c>
      <c r="B124" s="37" t="str">
        <f>+'1.kiad.'!B128</f>
        <v>K923</v>
      </c>
      <c r="C124" s="47">
        <f>+'1.kiad.'!E128</f>
        <v>0</v>
      </c>
    </row>
    <row r="125" spans="1:3" ht="15.75">
      <c r="A125" s="37" t="str">
        <f>+'1.kiad.'!A129</f>
        <v>Hitelek, kölcsönök törlesztése külföldi kormányoknak és nemzetközi szervezeteknek</v>
      </c>
      <c r="B125" s="37" t="str">
        <f>+'1.kiad.'!B129</f>
        <v>K924</v>
      </c>
      <c r="C125" s="47">
        <f>+'1.kiad.'!E129</f>
        <v>0</v>
      </c>
    </row>
    <row r="126" spans="1:3" ht="15.75">
      <c r="A126" s="37" t="str">
        <f>+'1.kiad.'!A130</f>
        <v>Hitelek, kölcsönök törlesztése külföldi pénzintézeteknek</v>
      </c>
      <c r="B126" s="37" t="str">
        <f>+'1.kiad.'!B130</f>
        <v>K925</v>
      </c>
      <c r="C126" s="47">
        <f>+'1.kiad.'!E130</f>
        <v>0</v>
      </c>
    </row>
    <row r="127" spans="1:3" ht="15.75">
      <c r="A127" s="43" t="str">
        <f>+'1.kiad.'!A131</f>
        <v>Külföldi finanszírozás kiadásai</v>
      </c>
      <c r="B127" s="43" t="str">
        <f>+'1.kiad.'!B131</f>
        <v>K92</v>
      </c>
      <c r="C127" s="45">
        <f>SUM(C122:C126)</f>
        <v>0</v>
      </c>
    </row>
    <row r="128" spans="1:3" ht="15.75">
      <c r="A128" s="43" t="str">
        <f>+'1.kiad.'!A132</f>
        <v>Adóssághoz nem kapcsolódó származékos ügyletek kiadásai</v>
      </c>
      <c r="B128" s="43" t="str">
        <f>+'1.kiad.'!B132</f>
        <v>K93</v>
      </c>
      <c r="C128" s="45">
        <f>+'1.kiad.'!E132</f>
        <v>0</v>
      </c>
    </row>
    <row r="129" spans="1:3" ht="15.75">
      <c r="A129" s="43" t="str">
        <f>+'1.kiad.'!A133</f>
        <v>Váltókiadások</v>
      </c>
      <c r="B129" s="43" t="str">
        <f>+'1.kiad.'!B133</f>
        <v>K94</v>
      </c>
      <c r="C129" s="45">
        <f>+'1.kiad.'!E133</f>
        <v>0</v>
      </c>
    </row>
    <row r="130" spans="1:3" ht="15.75">
      <c r="A130" s="73" t="str">
        <f>+'1.kiad.'!A134</f>
        <v>FINANSZÍROZÁSI KIADÁSOK</v>
      </c>
      <c r="B130" s="73" t="str">
        <f>+'1.kiad.'!B134</f>
        <v>K9</v>
      </c>
      <c r="C130" s="60">
        <f>C121+C127+C128+C129</f>
        <v>915935</v>
      </c>
    </row>
    <row r="131" spans="1:3" ht="20.25">
      <c r="A131" s="75" t="str">
        <f>+'1.kiad.'!A135</f>
        <v>KIADÁSOK ÖSSZESEN</v>
      </c>
      <c r="B131" s="75" t="str">
        <f>+'1.kiad.'!B135</f>
        <v>K1-K9</v>
      </c>
      <c r="C131" s="62">
        <f>C103+C130</f>
        <v>85663363</v>
      </c>
    </row>
    <row r="133" spans="1:3" ht="15.75">
      <c r="A133" s="37" t="str">
        <f>+'2.bev.'!A7</f>
        <v>A helyi önkormányzatok működésének általános támogatása</v>
      </c>
      <c r="B133" s="37" t="str">
        <f>+'2.bev.'!B7</f>
        <v>B111</v>
      </c>
      <c r="C133" s="47">
        <f>'2.bev.'!E7</f>
        <v>14775363</v>
      </c>
    </row>
    <row r="134" spans="1:3" ht="15.75">
      <c r="A134" s="37" t="str">
        <f>+'2.bev.'!A8</f>
        <v>A települési önkormányzatok egyes köznevelési feladatainak támogatása</v>
      </c>
      <c r="B134" s="37" t="str">
        <f>+'2.bev.'!B8</f>
        <v>B112</v>
      </c>
      <c r="C134" s="47">
        <f>'2.bev.'!E8</f>
        <v>0</v>
      </c>
    </row>
    <row r="135" spans="1:3" ht="15.75">
      <c r="A135" s="37" t="str">
        <f>+'2.bev.'!A9</f>
        <v>A települési önkormányzatok szociális, gyermekjóléti és gyermekétkeztetési feladatainak támogatása</v>
      </c>
      <c r="B135" s="37" t="str">
        <f>+'2.bev.'!B9</f>
        <v>B113</v>
      </c>
      <c r="C135" s="47">
        <f>'2.bev.'!E9</f>
        <v>6338000</v>
      </c>
    </row>
    <row r="136" spans="1:3" ht="15.75">
      <c r="A136" s="37" t="str">
        <f>+'2.bev.'!A10</f>
        <v>A települési önkormányzatok kulturális feladatainak támogatása</v>
      </c>
      <c r="B136" s="37" t="str">
        <f>+'2.bev.'!B10</f>
        <v>B114</v>
      </c>
      <c r="C136" s="47">
        <f>'2.bev.'!E10</f>
        <v>1800000</v>
      </c>
    </row>
    <row r="137" spans="1:3" ht="15.75">
      <c r="A137" s="37" t="str">
        <f>+'2.bev.'!A11</f>
        <v>Működési célú költségvetési támogatások és kiegészítő támogatások</v>
      </c>
      <c r="B137" s="37" t="str">
        <f>+'2.bev.'!B11</f>
        <v>B115</v>
      </c>
      <c r="C137" s="47">
        <f>'2.bev.'!E11</f>
        <v>0</v>
      </c>
    </row>
    <row r="138" spans="1:3" ht="15.75">
      <c r="A138" s="37" t="str">
        <f>+'2.bev.'!A12</f>
        <v>Elszámolásból származó bevételek</v>
      </c>
      <c r="B138" s="37" t="str">
        <f>+'2.bev.'!B12</f>
        <v>B116</v>
      </c>
      <c r="C138" s="47">
        <f>'2.bev.'!E12</f>
        <v>0</v>
      </c>
    </row>
    <row r="139" spans="1:3" ht="15.75">
      <c r="A139" s="43" t="str">
        <f>+'2.bev.'!A13</f>
        <v>Önkormányzatok működési támogatásai</v>
      </c>
      <c r="B139" s="43" t="str">
        <f>+'2.bev.'!B13</f>
        <v>B11</v>
      </c>
      <c r="C139" s="45">
        <f>SUM(C133:C138)</f>
        <v>22913363</v>
      </c>
    </row>
    <row r="140" spans="1:3" ht="15.75">
      <c r="A140" s="37" t="str">
        <f>+'2.bev.'!A14</f>
        <v>Elvonások és befizetések bevételei</v>
      </c>
      <c r="B140" s="37" t="str">
        <f>+'2.bev.'!B14</f>
        <v>B12</v>
      </c>
      <c r="C140" s="47">
        <f>'2.bev.'!E14</f>
        <v>0</v>
      </c>
    </row>
    <row r="141" spans="1:3" ht="15.75">
      <c r="A141" s="37" t="str">
        <f>+'2.bev.'!A15</f>
        <v>Működési célú garancia- és kezességvállalásból származó megtérülések államháztartáson belülről</v>
      </c>
      <c r="B141" s="37" t="str">
        <f>+'2.bev.'!B15</f>
        <v>B13</v>
      </c>
      <c r="C141" s="47">
        <f>'2.bev.'!E15</f>
        <v>0</v>
      </c>
    </row>
    <row r="142" spans="1:3" ht="15.75">
      <c r="A142" s="37" t="str">
        <f>+'2.bev.'!A16</f>
        <v>Működési célú visszatérítendő támogatások, kölcsönök visszatérülése államháztartáson belülről</v>
      </c>
      <c r="B142" s="37" t="str">
        <f>+'2.bev.'!B16</f>
        <v>B14</v>
      </c>
      <c r="C142" s="47">
        <f>'2.bev.'!E16</f>
        <v>0</v>
      </c>
    </row>
    <row r="143" spans="1:3" ht="15.75">
      <c r="A143" s="37" t="str">
        <f>+'2.bev.'!A17</f>
        <v>Működési célú visszatérítendő támogatások, kölcsönök igénybevétele államháztartáson belülről</v>
      </c>
      <c r="B143" s="37" t="str">
        <f>+'2.bev.'!B17</f>
        <v>B15</v>
      </c>
      <c r="C143" s="47">
        <f>'2.bev.'!E17</f>
        <v>0</v>
      </c>
    </row>
    <row r="144" spans="1:3" ht="15.75">
      <c r="A144" s="37" t="str">
        <f>+'2.bev.'!A18</f>
        <v>Egyéb működési célú támogatások bevételei államháztartáson belülről</v>
      </c>
      <c r="B144" s="37" t="str">
        <f>+'2.bev.'!B18</f>
        <v>B16</v>
      </c>
      <c r="C144" s="47">
        <f>'2.bev.'!E18</f>
        <v>0</v>
      </c>
    </row>
    <row r="145" spans="1:3" ht="15.75">
      <c r="A145" s="180" t="str">
        <f>+'2.bev.'!A19</f>
        <v>Működési célú támogatások államháztartáson belülről</v>
      </c>
      <c r="B145" s="180" t="str">
        <f>+'2.bev.'!B19</f>
        <v>B1</v>
      </c>
      <c r="C145" s="185">
        <f>SUM(C139:C144)</f>
        <v>22913363</v>
      </c>
    </row>
    <row r="146" spans="1:3" ht="15.75">
      <c r="A146" s="43" t="str">
        <f>+'2.bev.'!A26</f>
        <v>Jövedelemadók</v>
      </c>
      <c r="B146" s="43" t="str">
        <f>+'2.bev.'!B26</f>
        <v>B31</v>
      </c>
      <c r="C146" s="45">
        <f>SUM(C147:C148)</f>
        <v>0</v>
      </c>
    </row>
    <row r="147" spans="1:3" ht="15.75">
      <c r="A147" s="37" t="str">
        <f>+'2.bev.'!A27</f>
        <v>Magánszemélyek jövedelemadói</v>
      </c>
      <c r="B147" s="37" t="str">
        <f>+'2.bev.'!B27</f>
        <v>B311</v>
      </c>
      <c r="C147" s="47">
        <f>+'2.bev.'!E27</f>
        <v>0</v>
      </c>
    </row>
    <row r="148" spans="1:3" ht="15.75">
      <c r="A148" s="37" t="str">
        <f>+'2.bev.'!A28</f>
        <v>Társaságok jövedelemadói</v>
      </c>
      <c r="B148" s="37" t="str">
        <f>+'2.bev.'!B28</f>
        <v>B312</v>
      </c>
      <c r="C148" s="47">
        <f>+'2.bev.'!E28</f>
        <v>0</v>
      </c>
    </row>
    <row r="149" spans="1:3" ht="15.75">
      <c r="A149" s="43" t="str">
        <f>+'2.bev.'!A29</f>
        <v>Szociális hozzájárulási adó és járulékok</v>
      </c>
      <c r="B149" s="43" t="str">
        <f>+'2.bev.'!B29</f>
        <v>B32</v>
      </c>
      <c r="C149" s="45">
        <f>'2.bev.'!E29</f>
        <v>0</v>
      </c>
    </row>
    <row r="150" spans="1:3" ht="15.75">
      <c r="A150" s="43" t="str">
        <f>+'2.bev.'!A30</f>
        <v>Bérhez és foglalkoztatáshoz kapcsolódó adók</v>
      </c>
      <c r="B150" s="43" t="str">
        <f>+'2.bev.'!B30</f>
        <v>B33</v>
      </c>
      <c r="C150" s="45">
        <f>'2.bev.'!E30</f>
        <v>0</v>
      </c>
    </row>
    <row r="151" spans="1:3" ht="15.75">
      <c r="A151" s="43" t="str">
        <f>+'2.bev.'!A31</f>
        <v>Vagyoni tipusú adók</v>
      </c>
      <c r="B151" s="43" t="str">
        <f>+'2.bev.'!B31</f>
        <v>B34</v>
      </c>
      <c r="C151" s="45">
        <f>'2.bev.'!E31</f>
        <v>16500000</v>
      </c>
    </row>
    <row r="152" spans="1:3" ht="15.75">
      <c r="A152" s="43" t="str">
        <f>+'2.bev.'!A32</f>
        <v>Termékek és szolgáltatások adói</v>
      </c>
      <c r="B152" s="43" t="str">
        <f>+'2.bev.'!B32</f>
        <v>B35</v>
      </c>
      <c r="C152" s="45">
        <f>SUM(C153:C157)</f>
        <v>8650000</v>
      </c>
    </row>
    <row r="153" spans="1:3" ht="15.75">
      <c r="A153" s="37" t="str">
        <f>+'2.bev.'!A33</f>
        <v>Értékesítési és forgalmi adók</v>
      </c>
      <c r="B153" s="37" t="str">
        <f>+'2.bev.'!B33</f>
        <v>B351</v>
      </c>
      <c r="C153" s="47">
        <f>+'2.bev.'!E33</f>
        <v>5500000</v>
      </c>
    </row>
    <row r="154" spans="1:3" ht="15.75">
      <c r="A154" s="37" t="str">
        <f>+'2.bev.'!A34</f>
        <v>Fogyasztási adók</v>
      </c>
      <c r="B154" s="37" t="str">
        <f>+'2.bev.'!B34</f>
        <v>B352</v>
      </c>
      <c r="C154" s="47">
        <f>+'2.bev.'!E34</f>
        <v>0</v>
      </c>
    </row>
    <row r="155" spans="1:3" ht="15.75">
      <c r="A155" s="37" t="str">
        <f>+'2.bev.'!A35</f>
        <v>Pénzügyi monopóliumok nyereségét terhelő adók</v>
      </c>
      <c r="B155" s="37" t="str">
        <f>+'2.bev.'!B35</f>
        <v>B353</v>
      </c>
      <c r="C155" s="47">
        <f>+'2.bev.'!E35</f>
        <v>0</v>
      </c>
    </row>
    <row r="156" spans="1:3" ht="15.75">
      <c r="A156" s="37" t="str">
        <f>+'2.bev.'!A36</f>
        <v>Gépjárműadók</v>
      </c>
      <c r="B156" s="37" t="str">
        <f>+'2.bev.'!B36</f>
        <v>B354</v>
      </c>
      <c r="C156" s="47">
        <f>+'2.bev.'!E36</f>
        <v>1950000</v>
      </c>
    </row>
    <row r="157" spans="1:3" ht="15.75">
      <c r="A157" s="37" t="str">
        <f>+'2.bev.'!A37</f>
        <v>Egyéb áruhasználati és szolgáltatási adók</v>
      </c>
      <c r="B157" s="37" t="str">
        <f>+'2.bev.'!B37</f>
        <v>B355</v>
      </c>
      <c r="C157" s="47">
        <f>+'2.bev.'!E37</f>
        <v>1200000</v>
      </c>
    </row>
    <row r="158" spans="1:3" ht="15.75">
      <c r="A158" s="43" t="str">
        <f>+'2.bev.'!A38</f>
        <v>Egyéb közhatalmi bevételek</v>
      </c>
      <c r="B158" s="43" t="str">
        <f>+'2.bev.'!B38</f>
        <v>B36</v>
      </c>
      <c r="C158" s="45">
        <f>+'2.bev.'!E38</f>
        <v>0</v>
      </c>
    </row>
    <row r="159" spans="1:3" ht="15.75">
      <c r="A159" s="180" t="str">
        <f>+'2.bev.'!A39</f>
        <v>Közhatalmi bevételek</v>
      </c>
      <c r="B159" s="180" t="str">
        <f>+'2.bev.'!B39</f>
        <v>B3</v>
      </c>
      <c r="C159" s="185">
        <f>+C146+C149+C150+C151+C152+C158</f>
        <v>25150000</v>
      </c>
    </row>
    <row r="160" spans="1:3" ht="15.75">
      <c r="A160" s="37" t="str">
        <f>+'2.bev.'!A40</f>
        <v>Készletértékesítés ellenértéke</v>
      </c>
      <c r="B160" s="37" t="str">
        <f>+'2.bev.'!B40</f>
        <v>B401</v>
      </c>
      <c r="C160" s="47">
        <f>+'2.bev.'!E40</f>
        <v>0</v>
      </c>
    </row>
    <row r="161" spans="1:3" ht="15.75">
      <c r="A161" s="37" t="str">
        <f>+'2.bev.'!A41</f>
        <v>Szolgáltatások ellenértéke</v>
      </c>
      <c r="B161" s="37" t="str">
        <f>+'2.bev.'!B41</f>
        <v>B402</v>
      </c>
      <c r="C161" s="47">
        <f>+'2.bev.'!E41</f>
        <v>0</v>
      </c>
    </row>
    <row r="162" spans="1:3" ht="15.75">
      <c r="A162" s="37" t="str">
        <f>+'2.bev.'!A42</f>
        <v>Közvetített szolgáltatások értéke</v>
      </c>
      <c r="B162" s="37" t="str">
        <f>+'2.bev.'!B42</f>
        <v>B403</v>
      </c>
      <c r="C162" s="47">
        <f>+'2.bev.'!E42</f>
        <v>0</v>
      </c>
    </row>
    <row r="163" spans="1:3" ht="15.75">
      <c r="A163" s="37" t="str">
        <f>+'2.bev.'!A43</f>
        <v>Tulajdonosi bevételek</v>
      </c>
      <c r="B163" s="37" t="str">
        <f>+'2.bev.'!B43</f>
        <v>B404</v>
      </c>
      <c r="C163" s="47">
        <f>+'2.bev.'!E43</f>
        <v>0</v>
      </c>
    </row>
    <row r="164" spans="1:3" ht="15.75">
      <c r="A164" s="37" t="str">
        <f>+'2.bev.'!A44</f>
        <v>Ellátási díjak</v>
      </c>
      <c r="B164" s="37" t="str">
        <f>+'2.bev.'!B44</f>
        <v>B405</v>
      </c>
      <c r="C164" s="47">
        <f>+'2.bev.'!E44</f>
        <v>0</v>
      </c>
    </row>
    <row r="165" spans="1:3" ht="15.75">
      <c r="A165" s="37" t="str">
        <f>+'2.bev.'!A45</f>
        <v>Kiszámlázott általános forgalmi adó</v>
      </c>
      <c r="B165" s="37" t="str">
        <f>+'2.bev.'!B45</f>
        <v>B406</v>
      </c>
      <c r="C165" s="47">
        <f>+'2.bev.'!E45</f>
        <v>0</v>
      </c>
    </row>
    <row r="166" spans="1:3" ht="15.75">
      <c r="A166" s="37" t="str">
        <f>+'2.bev.'!A46</f>
        <v>Általános forgalmi adó visszatérítése</v>
      </c>
      <c r="B166" s="37" t="str">
        <f>+'2.bev.'!B46</f>
        <v>B407</v>
      </c>
      <c r="C166" s="47">
        <f>+'2.bev.'!E46</f>
        <v>0</v>
      </c>
    </row>
    <row r="167" spans="1:3" ht="15.75">
      <c r="A167" s="37" t="str">
        <f>+'2.bev.'!A47</f>
        <v>Kamatbevételek és más nyereségjellegű bevételek</v>
      </c>
      <c r="B167" s="37" t="str">
        <f>+'2.bev.'!B47</f>
        <v>B408</v>
      </c>
      <c r="C167" s="47">
        <f>SUM(C168:C169)</f>
        <v>0</v>
      </c>
    </row>
    <row r="168" spans="1:3" s="72" customFormat="1" ht="15.75">
      <c r="A168" s="39" t="str">
        <f>+'2.bev.'!A48</f>
        <v>Befektetett pénzüzgyi eszközökből származó bevételek</v>
      </c>
      <c r="B168" s="39" t="str">
        <f>+'2.bev.'!B48</f>
        <v>B4081</v>
      </c>
      <c r="C168" s="47">
        <f>+'2.bev.'!E48</f>
        <v>0</v>
      </c>
    </row>
    <row r="169" spans="1:3" s="72" customFormat="1" ht="15.75">
      <c r="A169" s="39" t="str">
        <f>+'2.bev.'!A49</f>
        <v>Egyéb kapott (járó) kamatok és kamatjellegű bevételek</v>
      </c>
      <c r="B169" s="39" t="str">
        <f>+'2.bev.'!B49</f>
        <v>B4082</v>
      </c>
      <c r="C169" s="47">
        <f>+'2.bev.'!E49</f>
        <v>0</v>
      </c>
    </row>
    <row r="170" spans="1:3" ht="15.75">
      <c r="A170" s="37" t="str">
        <f>+'2.bev.'!A50</f>
        <v>Egyéb pénzügyi műveletek bevételei</v>
      </c>
      <c r="B170" s="37" t="str">
        <f>+'2.bev.'!B50</f>
        <v>B409</v>
      </c>
      <c r="C170" s="47">
        <f>SUM(C171:C172)</f>
        <v>0</v>
      </c>
    </row>
    <row r="171" spans="1:3" s="72" customFormat="1" ht="15.75">
      <c r="A171" s="39" t="str">
        <f>+'2.bev.'!A51</f>
        <v>Részesedésekből származó pénzügyi műveletek bevételei</v>
      </c>
      <c r="B171" s="39" t="str">
        <f>+'2.bev.'!B51</f>
        <v>B4091</v>
      </c>
      <c r="C171" s="47">
        <f>+'2.bev.'!E51</f>
        <v>0</v>
      </c>
    </row>
    <row r="172" spans="1:3" s="72" customFormat="1" ht="15.75">
      <c r="A172" s="39" t="str">
        <f>+'2.bev.'!A52</f>
        <v>Más egyéb pénzügyi műveletek bevételei</v>
      </c>
      <c r="B172" s="39" t="str">
        <f>+'2.bev.'!B52</f>
        <v>B4092</v>
      </c>
      <c r="C172" s="47">
        <f>+'2.bev.'!E52</f>
        <v>0</v>
      </c>
    </row>
    <row r="173" spans="1:3" ht="15.75">
      <c r="A173" s="37" t="str">
        <f>+'2.bev.'!A53</f>
        <v>Biztosító által fizetett kártérítés</v>
      </c>
      <c r="B173" s="37" t="str">
        <f>+'2.bev.'!B53</f>
        <v>B410</v>
      </c>
      <c r="C173" s="47">
        <f>+'2.bev.'!E53</f>
        <v>0</v>
      </c>
    </row>
    <row r="174" spans="1:3" ht="15.75">
      <c r="A174" s="37" t="str">
        <f>+'2.bev.'!A54</f>
        <v>Egyéb működési bevételek</v>
      </c>
      <c r="B174" s="37" t="str">
        <f>+'2.bev.'!B54</f>
        <v>B411</v>
      </c>
      <c r="C174" s="47">
        <f>+'2.bev.'!E54</f>
        <v>0</v>
      </c>
    </row>
    <row r="175" spans="1:3" ht="15.75">
      <c r="A175" s="180" t="str">
        <f>+'2.bev.'!A55</f>
        <v>Működési bevételek</v>
      </c>
      <c r="B175" s="180" t="str">
        <f>+'2.bev.'!B55</f>
        <v>B4</v>
      </c>
      <c r="C175" s="185">
        <f>+C160+C161+C162+C163+C164+C165+C166+C167+C170+C173+C174</f>
        <v>0</v>
      </c>
    </row>
    <row r="176" spans="1:3" ht="15.75">
      <c r="A176" s="37" t="str">
        <f>+'2.bev.'!A62</f>
        <v>Működési célú garancia- és kezességvállalásból származó megtérülések államháztartáson kívülről</v>
      </c>
      <c r="B176" s="37" t="str">
        <f>+'2.bev.'!B62</f>
        <v>B61</v>
      </c>
      <c r="C176" s="47">
        <f>+'2.bev.'!E62</f>
        <v>0</v>
      </c>
    </row>
    <row r="177" spans="1:3" ht="15.75">
      <c r="A177" s="37" t="str">
        <f>+'2.bev.'!A63</f>
        <v>Működési célú visszatérítendő támogatások, kölcsönök visszatérülése Európai Uniótól</v>
      </c>
      <c r="B177" s="37" t="str">
        <f>+'2.bev.'!B63</f>
        <v>B62</v>
      </c>
      <c r="C177" s="47">
        <f>+'2.bev.'!E63</f>
        <v>0</v>
      </c>
    </row>
    <row r="178" spans="1:3" ht="15.75">
      <c r="A178" s="37" t="str">
        <f>+'2.bev.'!A64</f>
        <v>Működési célú visszatérítendő támogatások, kölcsönök visszatérülése kormányoktól és más nemzetközi szervezetektől</v>
      </c>
      <c r="B178" s="37" t="str">
        <f>+'2.bev.'!B64</f>
        <v>B63</v>
      </c>
      <c r="C178" s="47">
        <f>+'2.bev.'!E64</f>
        <v>0</v>
      </c>
    </row>
    <row r="179" spans="1:3" ht="15.75">
      <c r="A179" s="37" t="str">
        <f>+'2.bev.'!A65</f>
        <v>Működési célú visszatérítendő támogatások, kölcsönök visszatérülése államháztartáson kívülről</v>
      </c>
      <c r="B179" s="37" t="str">
        <f>+'2.bev.'!B65</f>
        <v>B64</v>
      </c>
      <c r="C179" s="47">
        <f>+'2.bev.'!E65</f>
        <v>0</v>
      </c>
    </row>
    <row r="180" spans="1:3" ht="15.75">
      <c r="A180" s="37" t="str">
        <f>+'2.bev.'!A66</f>
        <v>Egyéb működési célú átvett pénzeszközök</v>
      </c>
      <c r="B180" s="37" t="str">
        <f>+'2.bev.'!B66</f>
        <v>B65</v>
      </c>
      <c r="C180" s="47">
        <f>+'2.bev.'!E66</f>
        <v>0</v>
      </c>
    </row>
    <row r="181" spans="1:3" ht="15.75">
      <c r="A181" s="76" t="str">
        <f>+'2.bev.'!A67</f>
        <v>Működési célú átvett pénzeszközök</v>
      </c>
      <c r="B181" s="76" t="str">
        <f>+'2.bev.'!B67</f>
        <v>B6</v>
      </c>
      <c r="C181" s="63">
        <f>SUM(C176:C180)</f>
        <v>0</v>
      </c>
    </row>
    <row r="182" spans="1:3" ht="15.75">
      <c r="A182" s="41" t="s">
        <v>98</v>
      </c>
      <c r="B182" s="41"/>
      <c r="C182" s="36">
        <f>C145+C159+C175+C181</f>
        <v>48063363</v>
      </c>
    </row>
    <row r="183" spans="1:3" ht="15.75">
      <c r="A183" s="37" t="str">
        <f>+'2.bev.'!A20</f>
        <v>Felhalmozási célú önkormányzati támogatások</v>
      </c>
      <c r="B183" s="37" t="str">
        <f>+'2.bev.'!B20</f>
        <v>B21</v>
      </c>
      <c r="C183" s="47">
        <f>+'2.bev.'!E20</f>
        <v>0</v>
      </c>
    </row>
    <row r="184" spans="1:3" ht="15.75">
      <c r="A184" s="37" t="str">
        <f>+'2.bev.'!A21</f>
        <v>Felhalmozási célú garancia- és kezességvállalásból származó megtérülések államháztartáson belülről</v>
      </c>
      <c r="B184" s="37" t="str">
        <f>+'2.bev.'!B21</f>
        <v>B22</v>
      </c>
      <c r="C184" s="47">
        <f>+'2.bev.'!E21</f>
        <v>0</v>
      </c>
    </row>
    <row r="185" spans="1:3" ht="15.75">
      <c r="A185" s="37" t="str">
        <f>+'2.bev.'!A22</f>
        <v>Felhalmozási célú visszatérítendő támogatások, kölcsönök visszatérülése államháztartáson belülről</v>
      </c>
      <c r="B185" s="37" t="str">
        <f>+'2.bev.'!B22</f>
        <v>B23</v>
      </c>
      <c r="C185" s="47">
        <f>+'2.bev.'!E22</f>
        <v>0</v>
      </c>
    </row>
    <row r="186" spans="1:3" ht="15.75">
      <c r="A186" s="37" t="str">
        <f>+'2.bev.'!A23</f>
        <v>Felhalmozási célú visszatérítendő támogatások, kölcsönök igénybevétele államháztartáson belülről</v>
      </c>
      <c r="B186" s="37" t="str">
        <f>+'2.bev.'!B23</f>
        <v>B24</v>
      </c>
      <c r="C186" s="47">
        <f>+'2.bev.'!E23</f>
        <v>0</v>
      </c>
    </row>
    <row r="187" spans="1:3" ht="15.75">
      <c r="A187" s="37" t="str">
        <f>+'2.bev.'!A24</f>
        <v>Egyéb felhalmozási célú támogatások bevételei államháztartáson belülről</v>
      </c>
      <c r="B187" s="37" t="str">
        <f>+'2.bev.'!B24</f>
        <v>B25</v>
      </c>
      <c r="C187" s="47">
        <f>+'2.bev.'!E24</f>
        <v>0</v>
      </c>
    </row>
    <row r="188" spans="1:3" ht="15.75">
      <c r="A188" s="76" t="str">
        <f>+'2.bev.'!A25</f>
        <v>Felhalmozási célú támogatások államháztartáson belülről</v>
      </c>
      <c r="B188" s="76" t="str">
        <f>+'2.bev.'!B25</f>
        <v>B2</v>
      </c>
      <c r="C188" s="63">
        <f>SUM(C183:C187)</f>
        <v>0</v>
      </c>
    </row>
    <row r="189" spans="1:3" ht="15.75">
      <c r="A189" s="37" t="str">
        <f>+'2.bev.'!A56</f>
        <v>Immateriális javak értékesítése</v>
      </c>
      <c r="B189" s="37" t="str">
        <f>+'2.bev.'!B56</f>
        <v>B51</v>
      </c>
      <c r="C189" s="47">
        <f>+'2.bev.'!E56</f>
        <v>0</v>
      </c>
    </row>
    <row r="190" spans="1:3" ht="15.75">
      <c r="A190" s="37" t="str">
        <f>+'2.bev.'!A57</f>
        <v>Ingatlanok értékesítése</v>
      </c>
      <c r="B190" s="37" t="str">
        <f>+'2.bev.'!B57</f>
        <v>B52</v>
      </c>
      <c r="C190" s="47">
        <f>+'2.bev.'!E57</f>
        <v>0</v>
      </c>
    </row>
    <row r="191" spans="1:3" ht="15.75">
      <c r="A191" s="37" t="str">
        <f>+'2.bev.'!A58</f>
        <v>Egyéb tárgyi eszközök értékesítése</v>
      </c>
      <c r="B191" s="37" t="str">
        <f>+'2.bev.'!B58</f>
        <v>B53</v>
      </c>
      <c r="C191" s="47">
        <f>+'2.bev.'!E58</f>
        <v>0</v>
      </c>
    </row>
    <row r="192" spans="1:3" ht="15.75">
      <c r="A192" s="37" t="str">
        <f>+'2.bev.'!A59</f>
        <v>Részesedések értékesítése</v>
      </c>
      <c r="B192" s="37" t="str">
        <f>+'2.bev.'!B59</f>
        <v>B54</v>
      </c>
      <c r="C192" s="47">
        <f>+'2.bev.'!E59</f>
        <v>0</v>
      </c>
    </row>
    <row r="193" spans="1:3" ht="15.75">
      <c r="A193" s="37" t="str">
        <f>+'2.bev.'!A60</f>
        <v>Részesedések megszűnéséhez kapcsolódó bevételek</v>
      </c>
      <c r="B193" s="37" t="str">
        <f>+'2.bev.'!B60</f>
        <v>B55</v>
      </c>
      <c r="C193" s="47">
        <f>+'2.bev.'!E60</f>
        <v>0</v>
      </c>
    </row>
    <row r="194" spans="1:3" ht="15.75">
      <c r="A194" s="76" t="str">
        <f>+'2.bev.'!A61</f>
        <v>Felhalmozási bevételek</v>
      </c>
      <c r="B194" s="76" t="str">
        <f>+'2.bev.'!B61</f>
        <v>B5</v>
      </c>
      <c r="C194" s="63">
        <f>SUM(C189:C193)</f>
        <v>0</v>
      </c>
    </row>
    <row r="195" spans="1:3" ht="15.75">
      <c r="A195" s="37" t="str">
        <f>+'2.bev.'!A68</f>
        <v>Felhalmozási célú garancia- és kezességvállalásból származó megtérülések államháztartáson kívülről</v>
      </c>
      <c r="B195" s="37" t="str">
        <f>+'2.bev.'!B68</f>
        <v>B71</v>
      </c>
      <c r="C195" s="47">
        <f>+'2.bev.'!E68</f>
        <v>0</v>
      </c>
    </row>
    <row r="196" spans="1:3" ht="15.75">
      <c r="A196" s="37" t="str">
        <f>+'2.bev.'!A69</f>
        <v>Felhalmozási célú visszatérítendő támogatások, kölcsönök visszatérülése Európai Uniótól</v>
      </c>
      <c r="B196" s="37" t="str">
        <f>+'2.bev.'!B69</f>
        <v>B72</v>
      </c>
      <c r="C196" s="47">
        <f>+'2.bev.'!E69</f>
        <v>0</v>
      </c>
    </row>
    <row r="197" spans="1:3" ht="15.75">
      <c r="A197" s="37" t="str">
        <f>+'2.bev.'!A70</f>
        <v>Felhalmozási célú visszatérítendő támogatások, kölcsönök visszatérülése kormányoktól és más nemzetközi szervezetektől</v>
      </c>
      <c r="B197" s="37" t="str">
        <f>+'2.bev.'!B70</f>
        <v>B73</v>
      </c>
      <c r="C197" s="47">
        <f>+'2.bev.'!E70</f>
        <v>0</v>
      </c>
    </row>
    <row r="198" spans="1:3" ht="15.75">
      <c r="A198" s="37" t="str">
        <f>+'2.bev.'!A71</f>
        <v>Felhalmozási célú visszatérítendő támogatások, kölcsönök visszatérülése államháztartáson kívülről</v>
      </c>
      <c r="B198" s="37" t="str">
        <f>+'2.bev.'!B71</f>
        <v>B74</v>
      </c>
      <c r="C198" s="47">
        <f>+'2.bev.'!E71</f>
        <v>0</v>
      </c>
    </row>
    <row r="199" spans="1:3" ht="15.75">
      <c r="A199" s="37" t="str">
        <f>+'2.bev.'!A72</f>
        <v>Egyéb felhalmozási célú átvett pénzeszközök</v>
      </c>
      <c r="B199" s="37" t="str">
        <f>+'2.bev.'!B72</f>
        <v>B75</v>
      </c>
      <c r="C199" s="47">
        <f>+'2.bev.'!E72</f>
        <v>0</v>
      </c>
    </row>
    <row r="200" spans="1:3" ht="15.75">
      <c r="A200" s="76" t="str">
        <f>+'2.bev.'!A73</f>
        <v>Felhalmozási célú átvett pénzeszközök</v>
      </c>
      <c r="B200" s="76" t="str">
        <f>+'2.bev.'!B73</f>
        <v>B7</v>
      </c>
      <c r="C200" s="63">
        <f>SUM(C195:C199)</f>
        <v>0</v>
      </c>
    </row>
    <row r="201" spans="1:3" ht="15.75">
      <c r="A201" s="41" t="s">
        <v>99</v>
      </c>
      <c r="B201" s="41"/>
      <c r="C201" s="64">
        <f>C188+C194+C200</f>
        <v>0</v>
      </c>
    </row>
    <row r="202" spans="1:3" ht="18.75">
      <c r="A202" s="77" t="str">
        <f>+'2.bev.'!A74</f>
        <v>Költségvetési bevételek</v>
      </c>
      <c r="B202" s="77" t="str">
        <f>+'2.bev.'!B74</f>
        <v>B1-B7</v>
      </c>
      <c r="C202" s="65">
        <f>C182+C201</f>
        <v>48063363</v>
      </c>
    </row>
    <row r="203" spans="1:3" ht="18.75">
      <c r="A203" s="78" t="s">
        <v>100</v>
      </c>
      <c r="B203" s="78"/>
      <c r="C203" s="66">
        <f>C182-C79</f>
        <v>-1124065</v>
      </c>
    </row>
    <row r="204" spans="1:3" ht="18.75">
      <c r="A204" s="78" t="s">
        <v>101</v>
      </c>
      <c r="B204" s="78"/>
      <c r="C204" s="66">
        <f>C201-C102</f>
        <v>-35560000</v>
      </c>
    </row>
    <row r="205" spans="1:3" ht="15.75">
      <c r="A205" s="37" t="str">
        <f>+'2.bev.'!A75</f>
        <v>Hitel-, kölcsönfelvétel államháztartáson kívülről</v>
      </c>
      <c r="B205" s="37" t="str">
        <f>+'2.bev.'!B75</f>
        <v>B811</v>
      </c>
      <c r="C205" s="47">
        <f>SUM(C206:C208)</f>
        <v>0</v>
      </c>
    </row>
    <row r="206" spans="1:3" s="72" customFormat="1" ht="15.75">
      <c r="A206" s="39" t="str">
        <f>+'2.bev.'!A76</f>
        <v>Hosszú lejáratú hitelek, kölcsönök felvétele pénzügyi vállalkozástól</v>
      </c>
      <c r="B206" s="39" t="str">
        <f>+'2.bev.'!B76</f>
        <v>B8111</v>
      </c>
      <c r="C206" s="49">
        <f>+'2.bev.'!E76</f>
        <v>0</v>
      </c>
    </row>
    <row r="207" spans="1:3" s="72" customFormat="1" ht="15.75">
      <c r="A207" s="39" t="str">
        <f>+'2.bev.'!A77</f>
        <v>Likviditási célú hitelek, kölcsönök felvétele pénzügyi vállalkozástól</v>
      </c>
      <c r="B207" s="39" t="str">
        <f>+'2.bev.'!B77</f>
        <v>B8112</v>
      </c>
      <c r="C207" s="49">
        <f>+'2.bev.'!E77</f>
        <v>0</v>
      </c>
    </row>
    <row r="208" spans="1:3" s="72" customFormat="1" ht="15.75">
      <c r="A208" s="39" t="str">
        <f>+'2.bev.'!A78</f>
        <v>Rövid lejáratú hitelek, kölcsönök felvétele pénzügyi vállalkozástól</v>
      </c>
      <c r="B208" s="39" t="str">
        <f>+'2.bev.'!B78</f>
        <v>B8113</v>
      </c>
      <c r="C208" s="49">
        <f>+'2.bev.'!E78</f>
        <v>0</v>
      </c>
    </row>
    <row r="209" spans="1:3" ht="15.75">
      <c r="A209" s="37" t="str">
        <f>+'2.bev.'!A79</f>
        <v>Belföldi értékpapírok bevételei</v>
      </c>
      <c r="B209" s="37" t="str">
        <f>+'2.bev.'!B79</f>
        <v>B812</v>
      </c>
      <c r="C209" s="47">
        <f>SUM(C210:C213)</f>
        <v>0</v>
      </c>
    </row>
    <row r="210" spans="1:3" s="72" customFormat="1" ht="15.75">
      <c r="A210" s="39" t="str">
        <f>+'2.bev.'!A80</f>
        <v>Forgatási célú belföldi értékpapírok beváltása, értékesítése</v>
      </c>
      <c r="B210" s="39" t="str">
        <f>+'2.bev.'!B80</f>
        <v>B8121</v>
      </c>
      <c r="C210" s="49">
        <f>+'2.bev.'!E80</f>
        <v>0</v>
      </c>
    </row>
    <row r="211" spans="1:3" s="72" customFormat="1" ht="15.75">
      <c r="A211" s="39" t="str">
        <f>+'2.bev.'!A81</f>
        <v>Éven belüli lejáratú belföldi értékpapírok kibocsátása</v>
      </c>
      <c r="B211" s="39" t="str">
        <f>+'2.bev.'!B81</f>
        <v>B8122</v>
      </c>
      <c r="C211" s="49">
        <f>+'2.bev.'!E81</f>
        <v>0</v>
      </c>
    </row>
    <row r="212" spans="1:3" s="72" customFormat="1" ht="15.75">
      <c r="A212" s="39" t="str">
        <f>+'2.bev.'!A82</f>
        <v>Befektetési célú belföldi értékpapírok beváltása, értékesítése</v>
      </c>
      <c r="B212" s="39" t="str">
        <f>+'2.bev.'!B82</f>
        <v>B8123</v>
      </c>
      <c r="C212" s="49">
        <f>+'2.bev.'!E82</f>
        <v>0</v>
      </c>
    </row>
    <row r="213" spans="1:3" s="72" customFormat="1" ht="15.75">
      <c r="A213" s="39" t="str">
        <f>+'2.bev.'!A83</f>
        <v>Éven túli lejáratú belföldi értékpapírok kibocsátása</v>
      </c>
      <c r="B213" s="39" t="str">
        <f>+'2.bev.'!B83</f>
        <v>B8124</v>
      </c>
      <c r="C213" s="49">
        <f>+'2.bev.'!E83</f>
        <v>0</v>
      </c>
    </row>
    <row r="214" spans="1:3" ht="15.75">
      <c r="A214" s="37" t="str">
        <f>+'2.bev.'!A84</f>
        <v>Maradvány igénybevétele</v>
      </c>
      <c r="B214" s="37" t="str">
        <f>+'2.bev.'!B84</f>
        <v>B813</v>
      </c>
      <c r="C214" s="47">
        <f>SUM(C215:C216)</f>
        <v>37600000</v>
      </c>
    </row>
    <row r="215" spans="1:3" s="72" customFormat="1" ht="15.75">
      <c r="A215" s="39" t="str">
        <f>+'2.bev.'!A85</f>
        <v>Előző év költségvetési maradványának igénybevétele</v>
      </c>
      <c r="B215" s="39" t="str">
        <f>+'2.bev.'!B85</f>
        <v>B8131</v>
      </c>
      <c r="C215" s="49">
        <f>+'2.bev.'!E85</f>
        <v>37600000</v>
      </c>
    </row>
    <row r="216" spans="1:3" s="72" customFormat="1" ht="15.75">
      <c r="A216" s="39" t="str">
        <f>+'2.bev.'!A86</f>
        <v>Előző év vállalkozási maradványának igénybevétele</v>
      </c>
      <c r="B216" s="39" t="str">
        <f>+'2.bev.'!B86</f>
        <v>B8132</v>
      </c>
      <c r="C216" s="49">
        <f>+'2.bev.'!E86</f>
        <v>0</v>
      </c>
    </row>
    <row r="217" spans="1:3" ht="15.75">
      <c r="A217" s="37" t="str">
        <f>+'2.bev.'!A87</f>
        <v>Államháztartáson belüli megelőlegezések</v>
      </c>
      <c r="B217" s="37" t="str">
        <f>+'2.bev.'!B87</f>
        <v>B814</v>
      </c>
      <c r="C217" s="47">
        <f>+'2.bev.'!E87</f>
        <v>0</v>
      </c>
    </row>
    <row r="218" spans="1:3" ht="15.75">
      <c r="A218" s="37" t="str">
        <f>+'2.bev.'!A88</f>
        <v>Államháztartáson belüli megelőlegezések törlesztése</v>
      </c>
      <c r="B218" s="37" t="str">
        <f>+'2.bev.'!B88</f>
        <v>B815</v>
      </c>
      <c r="C218" s="47">
        <f>+'2.bev.'!E88</f>
        <v>0</v>
      </c>
    </row>
    <row r="219" spans="1:3" ht="15.75">
      <c r="A219" s="37" t="str">
        <f>+'2.bev.'!A89</f>
        <v>Központi, irányító szervi támogatás</v>
      </c>
      <c r="B219" s="37" t="str">
        <f>+'2.bev.'!B89</f>
        <v>B816</v>
      </c>
      <c r="C219" s="47">
        <f>+'2.bev.'!E89</f>
        <v>0</v>
      </c>
    </row>
    <row r="220" spans="1:3" ht="15.75">
      <c r="A220" s="37" t="str">
        <f>+'2.bev.'!A90</f>
        <v>Lekötött bankbetétek megszüntetése</v>
      </c>
      <c r="B220" s="37" t="str">
        <f>+'2.bev.'!B90</f>
        <v>B817</v>
      </c>
      <c r="C220" s="47">
        <f>+'2.bev.'!E90</f>
        <v>0</v>
      </c>
    </row>
    <row r="221" spans="1:3" ht="15.75">
      <c r="A221" s="37" t="str">
        <f>+'2.bev.'!A91</f>
        <v>Központi költségvetés sajátos finanszírozási bevételei</v>
      </c>
      <c r="B221" s="37" t="str">
        <f>+'2.bev.'!B91</f>
        <v>B818</v>
      </c>
      <c r="C221" s="47">
        <f>+'2.bev.'!E91</f>
        <v>0</v>
      </c>
    </row>
    <row r="222" spans="1:3" ht="15.75">
      <c r="A222" s="37" t="str">
        <f>+'2.bev.'!A92</f>
        <v>Tulajdonosi kölcsönök bevételei</v>
      </c>
      <c r="B222" s="37" t="str">
        <f>+'2.bev.'!B92</f>
        <v>B819</v>
      </c>
      <c r="C222" s="47">
        <f>+'2.bev.'!E92</f>
        <v>0</v>
      </c>
    </row>
    <row r="223" spans="1:3" s="72" customFormat="1" ht="15.75">
      <c r="A223" s="39" t="str">
        <f>+'2.bev.'!A93</f>
        <v>Hosszú lejáratú tulajdonosi kölcsönök bevételei</v>
      </c>
      <c r="B223" s="39" t="str">
        <f>+'2.bev.'!B93</f>
        <v>B8191</v>
      </c>
      <c r="C223" s="49">
        <f>+'2.bev.'!E93</f>
        <v>0</v>
      </c>
    </row>
    <row r="224" spans="1:3" s="72" customFormat="1" ht="15.75">
      <c r="A224" s="39" t="str">
        <f>+'2.bev.'!A94</f>
        <v>Rövid lejáratú tulajdonosi kölcsönök bevételei</v>
      </c>
      <c r="B224" s="39" t="str">
        <f>+'2.bev.'!B94</f>
        <v>B8192</v>
      </c>
      <c r="C224" s="49">
        <f>+'2.bev.'!E94</f>
        <v>0</v>
      </c>
    </row>
    <row r="225" spans="1:3" ht="15.75">
      <c r="A225" s="43" t="str">
        <f>+'2.bev.'!A95</f>
        <v>Belföldi finanszírozás bevételei</v>
      </c>
      <c r="B225" s="43" t="str">
        <f>+'2.bev.'!B95</f>
        <v>B81</v>
      </c>
      <c r="C225" s="45">
        <f>+C205+C209+C214+C217+C218+C219+C220+C221+C222</f>
        <v>37600000</v>
      </c>
    </row>
    <row r="226" spans="1:3" ht="15.75">
      <c r="A226" s="37" t="str">
        <f>+'2.bev.'!A96</f>
        <v>Forgatási célú külföldi értékpapírok beváltása, értékesítése</v>
      </c>
      <c r="B226" s="37" t="str">
        <f>+'2.bev.'!B96</f>
        <v>B821</v>
      </c>
      <c r="C226" s="47">
        <f>+'2.bev.'!E96</f>
        <v>0</v>
      </c>
    </row>
    <row r="227" spans="1:3" ht="15.75">
      <c r="A227" s="37" t="str">
        <f>+'2.bev.'!A97</f>
        <v>Befektetési célú külföldi értékpapírok beváltása, értékesítése</v>
      </c>
      <c r="B227" s="37" t="str">
        <f>+'2.bev.'!B97</f>
        <v>B822</v>
      </c>
      <c r="C227" s="47">
        <f>+'2.bev.'!E97</f>
        <v>0</v>
      </c>
    </row>
    <row r="228" spans="1:3" ht="15.75">
      <c r="A228" s="37" t="str">
        <f>+'2.bev.'!A98</f>
        <v>Külföldi értékpapírok kibocsátása</v>
      </c>
      <c r="B228" s="37" t="str">
        <f>+'2.bev.'!B98</f>
        <v>B823</v>
      </c>
      <c r="C228" s="47">
        <f>+'2.bev.'!E98</f>
        <v>0</v>
      </c>
    </row>
    <row r="229" spans="1:3" ht="15.75">
      <c r="A229" s="37" t="str">
        <f>+'2.bev.'!A99</f>
        <v>Hitelek, kölcsönök felvétele külföldi kormányoktól és nemzetközi szervezetektől</v>
      </c>
      <c r="B229" s="37" t="str">
        <f>+'2.bev.'!B99</f>
        <v>B824</v>
      </c>
      <c r="C229" s="47">
        <f>+'2.bev.'!E99</f>
        <v>0</v>
      </c>
    </row>
    <row r="230" spans="1:3" ht="15.75">
      <c r="A230" s="37" t="str">
        <f>+'2.bev.'!A100</f>
        <v>Hitelek, kölcsönök felvétele külföldi pénzintézetektől</v>
      </c>
      <c r="B230" s="37" t="str">
        <f>+'2.bev.'!B100</f>
        <v>B825</v>
      </c>
      <c r="C230" s="47">
        <f>+'2.bev.'!E100</f>
        <v>0</v>
      </c>
    </row>
    <row r="231" spans="1:3" ht="15.75">
      <c r="A231" s="37" t="str">
        <f>+'2.bev.'!A101</f>
        <v>Külföldi finanszírozás bevételei</v>
      </c>
      <c r="B231" s="37" t="str">
        <f>+'2.bev.'!B101</f>
        <v>B82</v>
      </c>
      <c r="C231" s="47">
        <f>SUM(C226:C230)</f>
        <v>0</v>
      </c>
    </row>
    <row r="232" spans="1:3" ht="15.75">
      <c r="A232" s="37" t="str">
        <f>+'2.bev.'!A102</f>
        <v>Adóssághoz nem kapcsolódó származékos ügyletek bevételei</v>
      </c>
      <c r="B232" s="37" t="str">
        <f>+'2.bev.'!B102</f>
        <v>B83</v>
      </c>
      <c r="C232" s="47">
        <f>+'2.bev.'!E102</f>
        <v>0</v>
      </c>
    </row>
    <row r="233" spans="1:3" ht="15.75">
      <c r="A233" s="37" t="str">
        <f>+'2.bev.'!A103</f>
        <v>Váltóbevételek</v>
      </c>
      <c r="B233" s="37" t="str">
        <f>+'2.bev.'!B103</f>
        <v>B84</v>
      </c>
      <c r="C233" s="47">
        <f>+'2.bev.'!E103</f>
        <v>0</v>
      </c>
    </row>
    <row r="234" spans="1:3" ht="15.75">
      <c r="A234" s="76" t="str">
        <f>+'2.bev.'!A104</f>
        <v>FINANSZÍROZÁSI BEVÉTELEK</v>
      </c>
      <c r="B234" s="76" t="str">
        <f>+'2.bev.'!B104</f>
        <v>B8</v>
      </c>
      <c r="C234" s="63">
        <f>+C225+C231+C232+C233</f>
        <v>37600000</v>
      </c>
    </row>
    <row r="235" spans="1:3" ht="20.25">
      <c r="A235" s="197" t="str">
        <f>+'2.bev.'!A105</f>
        <v>BEVÉTELEK ÖSSZESEN</v>
      </c>
      <c r="B235" s="197" t="str">
        <f>+'2.bev.'!B105</f>
        <v>B1-B8</v>
      </c>
      <c r="C235" s="198">
        <f>C202+C234</f>
        <v>85663363</v>
      </c>
    </row>
  </sheetData>
  <mergeCells count="2">
    <mergeCell ref="A1:C1"/>
    <mergeCell ref="A2:C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/>
  <rowBreaks count="2" manualBreakCount="2">
    <brk id="79" max="16383" man="1"/>
    <brk id="15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B20" sqref="B20:C20"/>
    </sheetView>
  </sheetViews>
  <sheetFormatPr defaultRowHeight="15.75"/>
  <cols>
    <col min="1" max="1" width="61.7109375" style="136" bestFit="1" customWidth="1"/>
    <col min="2" max="5" width="25.7109375" style="136" customWidth="1"/>
    <col min="6" max="9" width="9.140625" style="136"/>
    <col min="10" max="10" width="9.5703125" style="136" bestFit="1" customWidth="1"/>
    <col min="11" max="16384" width="9.140625" style="136"/>
  </cols>
  <sheetData>
    <row r="1" spans="1:6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6">
      <c r="A2" s="207" t="s">
        <v>7</v>
      </c>
      <c r="B2" s="207"/>
      <c r="C2" s="207"/>
      <c r="D2" s="207"/>
      <c r="E2" s="207"/>
      <c r="F2" s="79"/>
    </row>
    <row r="3" spans="1:6">
      <c r="A3" s="67"/>
      <c r="B3" s="67"/>
      <c r="C3" s="67"/>
      <c r="D3" s="67"/>
      <c r="E3" s="67"/>
      <c r="F3" s="79"/>
    </row>
    <row r="4" spans="1:6" ht="16.5" thickBot="1">
      <c r="A4" s="67"/>
      <c r="B4" s="67"/>
      <c r="C4" s="13" t="s">
        <v>181</v>
      </c>
      <c r="D4" s="13" t="str">
        <f>+'1.kiad.'!D4</f>
        <v>2/2019. (II.08.)</v>
      </c>
      <c r="E4" s="15" t="s">
        <v>169</v>
      </c>
      <c r="F4" s="79"/>
    </row>
    <row r="5" spans="1:6" ht="32.25" thickBot="1">
      <c r="A5" s="193" t="s">
        <v>544</v>
      </c>
      <c r="B5" s="194" t="s">
        <v>4</v>
      </c>
      <c r="C5" s="194" t="s">
        <v>5</v>
      </c>
      <c r="D5" s="194" t="s">
        <v>571</v>
      </c>
      <c r="E5" s="195" t="s">
        <v>6</v>
      </c>
    </row>
    <row r="6" spans="1:6">
      <c r="A6" s="19" t="str">
        <f>+'1.kiad.'!A25</f>
        <v>Személyi juttatások</v>
      </c>
      <c r="B6" s="20">
        <f>+'1.kiad.'!E25</f>
        <v>11317832</v>
      </c>
      <c r="C6" s="20">
        <v>0</v>
      </c>
      <c r="D6" s="20">
        <v>0</v>
      </c>
      <c r="E6" s="21">
        <f>SUM(B6:D6)</f>
        <v>11317832</v>
      </c>
    </row>
    <row r="7" spans="1:6">
      <c r="A7" s="19" t="str">
        <f>+'1.kiad.'!A26</f>
        <v>Munkaadókat terhelő járulékok és szociális hozzájárulási adó</v>
      </c>
      <c r="B7" s="20">
        <f>+'1.kiad.'!E26</f>
        <v>1764466</v>
      </c>
      <c r="C7" s="20">
        <v>0</v>
      </c>
      <c r="D7" s="20">
        <v>0</v>
      </c>
      <c r="E7" s="21">
        <f t="shared" ref="E7:E13" si="0">SUM(B7:D7)</f>
        <v>1764466</v>
      </c>
    </row>
    <row r="8" spans="1:6">
      <c r="A8" s="22" t="str">
        <f>+'1.kiad.'!A51</f>
        <v>Dologi kiadások</v>
      </c>
      <c r="B8" s="23">
        <f>+'1.kiad.'!E51</f>
        <v>18654919</v>
      </c>
      <c r="C8" s="20">
        <v>0</v>
      </c>
      <c r="D8" s="20">
        <v>0</v>
      </c>
      <c r="E8" s="21">
        <f t="shared" si="0"/>
        <v>18654919</v>
      </c>
    </row>
    <row r="9" spans="1:6">
      <c r="A9" s="22" t="str">
        <f>+'1.kiad.'!A60</f>
        <v>Ellátottak pénzbeli juttatásai</v>
      </c>
      <c r="B9" s="23">
        <f>+'1.kiad.'!E60</f>
        <v>3238000</v>
      </c>
      <c r="C9" s="20">
        <v>0</v>
      </c>
      <c r="D9" s="20">
        <v>0</v>
      </c>
      <c r="E9" s="21">
        <f t="shared" si="0"/>
        <v>3238000</v>
      </c>
    </row>
    <row r="10" spans="1:6">
      <c r="A10" s="22" t="str">
        <f>+'1.kiad.'!A79</f>
        <v>Egyéb működési célú kiadások</v>
      </c>
      <c r="B10" s="23">
        <f>B11+B12</f>
        <v>3700000</v>
      </c>
      <c r="C10" s="23">
        <f>C11+C12</f>
        <v>815000</v>
      </c>
      <c r="D10" s="23">
        <f>D11+D12</f>
        <v>0</v>
      </c>
      <c r="E10" s="21">
        <f t="shared" si="0"/>
        <v>4515000</v>
      </c>
    </row>
    <row r="11" spans="1:6" s="177" customFormat="1">
      <c r="A11" s="174" t="str">
        <f>+'1.kiad.'!A69</f>
        <v>Egyéb működési célú támogatások államháztartáson belülre</v>
      </c>
      <c r="B11" s="175">
        <f>+'1.kiad.'!E69</f>
        <v>3700000</v>
      </c>
      <c r="C11" s="175">
        <v>0</v>
      </c>
      <c r="D11" s="175">
        <v>0</v>
      </c>
      <c r="E11" s="176">
        <f t="shared" si="0"/>
        <v>3700000</v>
      </c>
    </row>
    <row r="12" spans="1:6" s="177" customFormat="1">
      <c r="A12" s="174" t="str">
        <f>+'1.kiad.'!A75</f>
        <v>Egyéb működési célú támogatások államháztartáson kívülre</v>
      </c>
      <c r="B12" s="175">
        <v>0</v>
      </c>
      <c r="C12" s="175">
        <f>'1.kiad.'!E75</f>
        <v>815000</v>
      </c>
      <c r="D12" s="175">
        <v>0</v>
      </c>
      <c r="E12" s="176">
        <f t="shared" si="0"/>
        <v>815000</v>
      </c>
    </row>
    <row r="13" spans="1:6">
      <c r="A13" s="24" t="str">
        <f>+'1.kiad.'!A76</f>
        <v>Tartalékok</v>
      </c>
      <c r="B13" s="25">
        <v>0</v>
      </c>
      <c r="C13" s="25">
        <f>'1.kiad.'!E76</f>
        <v>9697211</v>
      </c>
      <c r="D13" s="25">
        <v>0</v>
      </c>
      <c r="E13" s="21">
        <f t="shared" si="0"/>
        <v>9697211</v>
      </c>
    </row>
    <row r="14" spans="1:6">
      <c r="A14" s="26" t="s">
        <v>549</v>
      </c>
      <c r="B14" s="27">
        <f>B6+B7+B8+B9+B10+B13</f>
        <v>38675217</v>
      </c>
      <c r="C14" s="27">
        <f t="shared" ref="C14:D14" si="1">C6+C7+C8+C9+C10+C13</f>
        <v>10512211</v>
      </c>
      <c r="D14" s="27">
        <f t="shared" si="1"/>
        <v>0</v>
      </c>
      <c r="E14" s="27">
        <f>E6+E7+E8+E9+E10+E13</f>
        <v>49187428</v>
      </c>
    </row>
    <row r="15" spans="1:6">
      <c r="A15" s="22" t="str">
        <f>+'1.kiad.'!A88</f>
        <v>Beruházások</v>
      </c>
      <c r="B15" s="23">
        <f>'1.kiad.'!E88</f>
        <v>35560000</v>
      </c>
      <c r="C15" s="23">
        <v>0</v>
      </c>
      <c r="D15" s="23">
        <v>0</v>
      </c>
      <c r="E15" s="28">
        <f>SUM(B15:D15)</f>
        <v>35560000</v>
      </c>
    </row>
    <row r="16" spans="1:6">
      <c r="A16" s="22" t="str">
        <f>+'1.kiad.'!A93</f>
        <v>Felújítások</v>
      </c>
      <c r="B16" s="23">
        <f>'1.kiad.'!E93</f>
        <v>0</v>
      </c>
      <c r="C16" s="23">
        <v>0</v>
      </c>
      <c r="D16" s="23">
        <v>0</v>
      </c>
      <c r="E16" s="28">
        <f>SUM(B16:D16)</f>
        <v>0</v>
      </c>
    </row>
    <row r="17" spans="1:8">
      <c r="A17" s="26" t="s">
        <v>550</v>
      </c>
      <c r="B17" s="27">
        <f>SUM(B15:B16)</f>
        <v>35560000</v>
      </c>
      <c r="C17" s="27">
        <f t="shared" ref="C17:E17" si="2">SUM(C15:C16)</f>
        <v>0</v>
      </c>
      <c r="D17" s="27">
        <f t="shared" si="2"/>
        <v>0</v>
      </c>
      <c r="E17" s="27">
        <f t="shared" si="2"/>
        <v>35560000</v>
      </c>
    </row>
    <row r="18" spans="1:8">
      <c r="A18" s="29" t="str">
        <f>+'1.kiad.'!A117</f>
        <v>Államháztartáson belüli megelőlegezések visszafizetése</v>
      </c>
      <c r="B18" s="30">
        <f>'1.kiad.'!E117</f>
        <v>915935</v>
      </c>
      <c r="C18" s="30">
        <v>0</v>
      </c>
      <c r="D18" s="30">
        <v>0</v>
      </c>
      <c r="E18" s="28">
        <f>B18+C18+D18</f>
        <v>915935</v>
      </c>
    </row>
    <row r="19" spans="1:8" ht="16.5" thickBot="1">
      <c r="A19" s="31" t="str">
        <f>+'1.kiad.'!A134</f>
        <v>FINANSZÍROZÁSI KIADÁSOK</v>
      </c>
      <c r="B19" s="32">
        <f>SUM(B18)</f>
        <v>915935</v>
      </c>
      <c r="C19" s="32">
        <f t="shared" ref="C19:E19" si="3">SUM(C18)</f>
        <v>0</v>
      </c>
      <c r="D19" s="32">
        <f t="shared" si="3"/>
        <v>0</v>
      </c>
      <c r="E19" s="32">
        <f t="shared" si="3"/>
        <v>915935</v>
      </c>
    </row>
    <row r="20" spans="1:8" ht="16.5" thickBot="1">
      <c r="A20" s="33" t="str">
        <f>+'1.kiad.'!A135</f>
        <v>KIADÁSOK ÖSSZESEN</v>
      </c>
      <c r="B20" s="34">
        <f>B14+B17+B19</f>
        <v>75151152</v>
      </c>
      <c r="C20" s="34">
        <f>C14+C17+C19</f>
        <v>10512211</v>
      </c>
      <c r="D20" s="34">
        <f>D14+D17+D19</f>
        <v>0</v>
      </c>
      <c r="E20" s="35">
        <f>E14+E17+E19</f>
        <v>85663363</v>
      </c>
    </row>
    <row r="21" spans="1:8" ht="16.5" thickBot="1">
      <c r="A21" s="157"/>
      <c r="B21" s="157"/>
      <c r="C21" s="157"/>
      <c r="D21" s="157"/>
      <c r="E21" s="158" t="s">
        <v>75</v>
      </c>
    </row>
    <row r="22" spans="1:8" ht="32.25" thickBot="1">
      <c r="A22" s="196" t="str">
        <f>+A5</f>
        <v>MEGNEVEZÉS</v>
      </c>
      <c r="B22" s="196" t="str">
        <f t="shared" ref="B22:E22" si="4">+B5</f>
        <v>KÖTELEZŐ FELADAT</v>
      </c>
      <c r="C22" s="196" t="str">
        <f t="shared" si="4"/>
        <v>ÖNKÉNT VÁLLALT FELADAT</v>
      </c>
      <c r="D22" s="196" t="str">
        <f t="shared" si="4"/>
        <v>ÁLLAMIGAZGATÁSI FELADATOK</v>
      </c>
      <c r="E22" s="196" t="str">
        <f t="shared" si="4"/>
        <v>ÖSSZESEN</v>
      </c>
    </row>
    <row r="23" spans="1:8">
      <c r="A23" s="159" t="str">
        <f>+'2.bev.'!A19</f>
        <v>Működési célú támogatások államháztartáson belülről</v>
      </c>
      <c r="B23" s="23">
        <f>+'2.bev.'!E19</f>
        <v>22913363</v>
      </c>
      <c r="C23" s="23">
        <v>0</v>
      </c>
      <c r="D23" s="23">
        <v>0</v>
      </c>
      <c r="E23" s="162">
        <f>SUM(B23:D23)</f>
        <v>22913363</v>
      </c>
    </row>
    <row r="24" spans="1:8">
      <c r="A24" s="159" t="str">
        <f>+'2.bev.'!A39</f>
        <v>Közhatalmi bevételek</v>
      </c>
      <c r="B24" s="23">
        <f>SUM(B25:B27)</f>
        <v>25150000</v>
      </c>
      <c r="C24" s="23">
        <f t="shared" ref="C24:E24" si="5">SUM(C25:C27)</f>
        <v>0</v>
      </c>
      <c r="D24" s="23">
        <f t="shared" si="5"/>
        <v>0</v>
      </c>
      <c r="E24" s="23">
        <f t="shared" si="5"/>
        <v>25150000</v>
      </c>
    </row>
    <row r="25" spans="1:8">
      <c r="A25" s="160" t="str">
        <f>+'2.bev.'!A31</f>
        <v>Vagyoni tipusú adók</v>
      </c>
      <c r="B25" s="163">
        <f>+'2.bev.'!E31</f>
        <v>16500000</v>
      </c>
      <c r="C25" s="163">
        <v>0</v>
      </c>
      <c r="D25" s="163">
        <v>0</v>
      </c>
      <c r="E25" s="164">
        <f>SUM(B25:D25)</f>
        <v>16500000</v>
      </c>
    </row>
    <row r="26" spans="1:8">
      <c r="A26" s="160" t="str">
        <f>+'2.bev.'!A32</f>
        <v>Termékek és szolgáltatások adói</v>
      </c>
      <c r="B26" s="163">
        <f>+'2.bev.'!E32</f>
        <v>8650000</v>
      </c>
      <c r="C26" s="163">
        <v>0</v>
      </c>
      <c r="D26" s="163">
        <v>0</v>
      </c>
      <c r="E26" s="164">
        <f t="shared" ref="E26:E28" si="6">SUM(B26:D26)</f>
        <v>8650000</v>
      </c>
      <c r="H26" s="178"/>
    </row>
    <row r="27" spans="1:8">
      <c r="A27" s="160" t="str">
        <f>+'2.bev.'!A38</f>
        <v>Egyéb közhatalmi bevételek</v>
      </c>
      <c r="B27" s="163">
        <f>+'2.bev.'!E38</f>
        <v>0</v>
      </c>
      <c r="C27" s="163">
        <v>0</v>
      </c>
      <c r="D27" s="163">
        <v>0</v>
      </c>
      <c r="E27" s="164">
        <f t="shared" si="6"/>
        <v>0</v>
      </c>
    </row>
    <row r="28" spans="1:8" s="179" customFormat="1">
      <c r="A28" s="159" t="str">
        <f>+'2.bev.'!A55</f>
        <v>Működési bevételek</v>
      </c>
      <c r="B28" s="23">
        <f>+'2.bev.'!E55</f>
        <v>0</v>
      </c>
      <c r="C28" s="23">
        <v>0</v>
      </c>
      <c r="D28" s="23">
        <v>0</v>
      </c>
      <c r="E28" s="28">
        <f t="shared" si="6"/>
        <v>0</v>
      </c>
    </row>
    <row r="29" spans="1:8" s="179" customFormat="1">
      <c r="A29" s="159" t="str">
        <f>+'2.bev.'!A67</f>
        <v>Működési célú átvett pénzeszközök</v>
      </c>
      <c r="B29" s="23">
        <f>+'2.bev.'!E67</f>
        <v>0</v>
      </c>
      <c r="C29" s="23">
        <v>0</v>
      </c>
      <c r="D29" s="23">
        <v>0</v>
      </c>
      <c r="E29" s="28">
        <v>0</v>
      </c>
    </row>
    <row r="30" spans="1:8">
      <c r="A30" s="161" t="s">
        <v>8</v>
      </c>
      <c r="B30" s="27">
        <f>B23+B24+B28+B29</f>
        <v>48063363</v>
      </c>
      <c r="C30" s="27">
        <f t="shared" ref="C30:E30" si="7">C23+C24+C28+C29</f>
        <v>0</v>
      </c>
      <c r="D30" s="27">
        <f t="shared" si="7"/>
        <v>0</v>
      </c>
      <c r="E30" s="27">
        <f t="shared" si="7"/>
        <v>48063363</v>
      </c>
    </row>
    <row r="31" spans="1:8" s="179" customFormat="1">
      <c r="A31" s="159" t="str">
        <f>+'2.bev.'!A61</f>
        <v>Felhalmozási bevételek</v>
      </c>
      <c r="B31" s="23">
        <f>+'2.bev.'!E61</f>
        <v>0</v>
      </c>
      <c r="C31" s="23">
        <v>0</v>
      </c>
      <c r="D31" s="23">
        <v>0</v>
      </c>
      <c r="E31" s="28">
        <f>SUM(B31:D31)</f>
        <v>0</v>
      </c>
    </row>
    <row r="32" spans="1:8" s="179" customFormat="1">
      <c r="A32" s="159" t="str">
        <f>+'2.bev.'!A73</f>
        <v>Felhalmozási célú átvett pénzeszközök</v>
      </c>
      <c r="B32" s="23">
        <f>+'2.bev.'!E73</f>
        <v>0</v>
      </c>
      <c r="C32" s="23">
        <v>0</v>
      </c>
      <c r="D32" s="23">
        <v>0</v>
      </c>
      <c r="E32" s="28">
        <f t="shared" ref="E32" si="8">SUM(B32:D32)</f>
        <v>0</v>
      </c>
    </row>
    <row r="33" spans="1:10">
      <c r="A33" s="161" t="s">
        <v>9</v>
      </c>
      <c r="B33" s="27">
        <f>+B31+B32</f>
        <v>0</v>
      </c>
      <c r="C33" s="27">
        <f t="shared" ref="C33:E33" si="9">+C31+C32</f>
        <v>0</v>
      </c>
      <c r="D33" s="27">
        <f t="shared" si="9"/>
        <v>0</v>
      </c>
      <c r="E33" s="27">
        <f t="shared" si="9"/>
        <v>0</v>
      </c>
      <c r="J33" s="178"/>
    </row>
    <row r="34" spans="1:10">
      <c r="A34" s="159" t="str">
        <f>+'2.bev.'!A85</f>
        <v>Előző év költségvetési maradványának igénybevétele</v>
      </c>
      <c r="B34" s="165">
        <f>+'2.bev.'!E85</f>
        <v>37600000</v>
      </c>
      <c r="C34" s="23">
        <v>0</v>
      </c>
      <c r="D34" s="165">
        <v>0</v>
      </c>
      <c r="E34" s="165">
        <f>SUM(B34:D34)</f>
        <v>37600000</v>
      </c>
    </row>
    <row r="35" spans="1:10">
      <c r="A35" s="161" t="str">
        <f>+'2.bev.'!A104</f>
        <v>FINANSZÍROZÁSI BEVÉTELEK</v>
      </c>
      <c r="B35" s="27">
        <f>SUM(B34)</f>
        <v>37600000</v>
      </c>
      <c r="C35" s="27">
        <f t="shared" ref="C35:E35" si="10">SUM(C34)</f>
        <v>0</v>
      </c>
      <c r="D35" s="27">
        <f t="shared" si="10"/>
        <v>0</v>
      </c>
      <c r="E35" s="27">
        <f t="shared" si="10"/>
        <v>37600000</v>
      </c>
    </row>
    <row r="36" spans="1:10" ht="16.5" thickBot="1">
      <c r="A36" s="199" t="str">
        <f>+'2.bev.'!A105</f>
        <v>BEVÉTELEK ÖSSZESEN</v>
      </c>
      <c r="B36" s="200">
        <f>SUM(B30:B34)</f>
        <v>85663363</v>
      </c>
      <c r="C36" s="200">
        <f t="shared" ref="C36:E36" si="11">SUM(C30:C34)</f>
        <v>0</v>
      </c>
      <c r="D36" s="200">
        <f t="shared" si="11"/>
        <v>0</v>
      </c>
      <c r="E36" s="200">
        <f t="shared" si="11"/>
        <v>85663363</v>
      </c>
    </row>
    <row r="39" spans="1:10">
      <c r="C39" s="178"/>
    </row>
  </sheetData>
  <mergeCells count="2">
    <mergeCell ref="A2:E2"/>
    <mergeCell ref="A1:E1"/>
  </mergeCells>
  <phoneticPr fontId="6" type="noConversion"/>
  <pageMargins left="0.74803149606299213" right="0.7480314960629921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E135"/>
  <sheetViews>
    <sheetView tabSelected="1" workbookViewId="0">
      <selection activeCell="D5" sqref="D5"/>
    </sheetView>
  </sheetViews>
  <sheetFormatPr defaultRowHeight="15.75"/>
  <cols>
    <col min="1" max="1" width="88.7109375" style="79" bestFit="1" customWidth="1"/>
    <col min="2" max="2" width="9.140625" style="79"/>
    <col min="3" max="3" width="22.7109375" style="84" customWidth="1"/>
    <col min="4" max="4" width="22.7109375" style="79" customWidth="1"/>
    <col min="5" max="5" width="22.7109375" style="114" customWidth="1"/>
    <col min="6" max="6" width="9.140625" style="79"/>
    <col min="7" max="7" width="10.5703125" style="79" bestFit="1" customWidth="1"/>
    <col min="8" max="16384" width="9.140625" style="79"/>
  </cols>
  <sheetData>
    <row r="1" spans="1: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5">
      <c r="A2" s="207" t="s">
        <v>32</v>
      </c>
      <c r="B2" s="207"/>
      <c r="C2" s="207"/>
      <c r="D2" s="207"/>
      <c r="E2" s="207"/>
    </row>
    <row r="3" spans="1:5">
      <c r="A3" s="207" t="s">
        <v>54</v>
      </c>
      <c r="B3" s="207"/>
      <c r="C3" s="207"/>
      <c r="D3" s="207"/>
      <c r="E3" s="207"/>
    </row>
    <row r="4" spans="1:5">
      <c r="C4" s="13" t="s">
        <v>168</v>
      </c>
      <c r="D4" s="13" t="s">
        <v>572</v>
      </c>
      <c r="E4" s="15" t="s">
        <v>169</v>
      </c>
    </row>
    <row r="5" spans="1:5">
      <c r="A5" s="67"/>
      <c r="C5" s="81"/>
      <c r="E5" s="94" t="s">
        <v>75</v>
      </c>
    </row>
    <row r="6" spans="1:5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5" s="97" customFormat="1">
      <c r="A7" s="95" t="s">
        <v>282</v>
      </c>
      <c r="B7" s="95" t="s">
        <v>191</v>
      </c>
      <c r="C7" s="96">
        <f>SUM(C8:C20)</f>
        <v>5261180</v>
      </c>
      <c r="D7" s="96">
        <f>SUM(D8:D20)</f>
        <v>5261180</v>
      </c>
      <c r="E7" s="96">
        <f>SUM(E8:E20)</f>
        <v>8010080</v>
      </c>
    </row>
    <row r="8" spans="1:5" s="98" customFormat="1">
      <c r="A8" s="39" t="s">
        <v>283</v>
      </c>
      <c r="B8" s="39" t="s">
        <v>192</v>
      </c>
      <c r="C8" s="40">
        <v>4911180</v>
      </c>
      <c r="D8" s="40">
        <v>4911180</v>
      </c>
      <c r="E8" s="40">
        <v>7660080</v>
      </c>
    </row>
    <row r="9" spans="1:5" s="98" customFormat="1">
      <c r="A9" s="39" t="s">
        <v>284</v>
      </c>
      <c r="B9" s="39" t="s">
        <v>193</v>
      </c>
      <c r="C9" s="40">
        <v>0</v>
      </c>
      <c r="D9" s="40">
        <v>0</v>
      </c>
      <c r="E9" s="40">
        <v>0</v>
      </c>
    </row>
    <row r="10" spans="1:5" s="98" customFormat="1">
      <c r="A10" s="39" t="s">
        <v>289</v>
      </c>
      <c r="B10" s="39" t="s">
        <v>286</v>
      </c>
      <c r="C10" s="40">
        <v>0</v>
      </c>
      <c r="D10" s="40">
        <v>0</v>
      </c>
      <c r="E10" s="40">
        <v>0</v>
      </c>
    </row>
    <row r="11" spans="1:5" s="98" customFormat="1">
      <c r="A11" s="39" t="s">
        <v>290</v>
      </c>
      <c r="B11" s="39" t="s">
        <v>287</v>
      </c>
      <c r="C11" s="40">
        <v>0</v>
      </c>
      <c r="D11" s="40">
        <v>0</v>
      </c>
      <c r="E11" s="40">
        <v>0</v>
      </c>
    </row>
    <row r="12" spans="1:5" s="98" customFormat="1">
      <c r="A12" s="39" t="s">
        <v>285</v>
      </c>
      <c r="B12" s="39" t="s">
        <v>194</v>
      </c>
      <c r="C12" s="40">
        <v>0</v>
      </c>
      <c r="D12" s="40">
        <v>0</v>
      </c>
      <c r="E12" s="40">
        <v>0</v>
      </c>
    </row>
    <row r="13" spans="1:5" s="98" customFormat="1">
      <c r="A13" s="39" t="s">
        <v>291</v>
      </c>
      <c r="B13" s="39" t="s">
        <v>195</v>
      </c>
      <c r="C13" s="40">
        <v>0</v>
      </c>
      <c r="D13" s="40">
        <v>0</v>
      </c>
      <c r="E13" s="40">
        <v>0</v>
      </c>
    </row>
    <row r="14" spans="1:5" s="98" customFormat="1">
      <c r="A14" s="39" t="s">
        <v>292</v>
      </c>
      <c r="B14" s="39" t="s">
        <v>196</v>
      </c>
      <c r="C14" s="40">
        <v>350000</v>
      </c>
      <c r="D14" s="40">
        <v>350000</v>
      </c>
      <c r="E14" s="40">
        <v>350000</v>
      </c>
    </row>
    <row r="15" spans="1:5" s="98" customFormat="1">
      <c r="A15" s="39" t="s">
        <v>293</v>
      </c>
      <c r="B15" s="39" t="s">
        <v>197</v>
      </c>
      <c r="C15" s="40">
        <v>0</v>
      </c>
      <c r="D15" s="40">
        <v>0</v>
      </c>
      <c r="E15" s="40">
        <v>0</v>
      </c>
    </row>
    <row r="16" spans="1:5" s="98" customFormat="1">
      <c r="A16" s="39" t="s">
        <v>294</v>
      </c>
      <c r="B16" s="39" t="s">
        <v>198</v>
      </c>
      <c r="C16" s="40">
        <v>0</v>
      </c>
      <c r="D16" s="40">
        <v>0</v>
      </c>
      <c r="E16" s="40">
        <v>0</v>
      </c>
    </row>
    <row r="17" spans="1:5" s="98" customFormat="1">
      <c r="A17" s="39" t="s">
        <v>295</v>
      </c>
      <c r="B17" s="39" t="s">
        <v>199</v>
      </c>
      <c r="C17" s="40">
        <v>0</v>
      </c>
      <c r="D17" s="40">
        <v>0</v>
      </c>
      <c r="E17" s="40">
        <v>0</v>
      </c>
    </row>
    <row r="18" spans="1:5" s="98" customFormat="1">
      <c r="A18" s="39" t="s">
        <v>296</v>
      </c>
      <c r="B18" s="39" t="s">
        <v>200</v>
      </c>
      <c r="C18" s="40">
        <v>0</v>
      </c>
      <c r="D18" s="40">
        <v>0</v>
      </c>
      <c r="E18" s="40">
        <v>0</v>
      </c>
    </row>
    <row r="19" spans="1:5" s="98" customFormat="1">
      <c r="A19" s="39" t="s">
        <v>297</v>
      </c>
      <c r="B19" s="39" t="s">
        <v>201</v>
      </c>
      <c r="C19" s="40">
        <v>0</v>
      </c>
      <c r="D19" s="40">
        <v>0</v>
      </c>
      <c r="E19" s="40">
        <v>0</v>
      </c>
    </row>
    <row r="20" spans="1:5" s="98" customFormat="1">
      <c r="A20" s="39" t="s">
        <v>298</v>
      </c>
      <c r="B20" s="39" t="s">
        <v>202</v>
      </c>
      <c r="C20" s="40">
        <v>0</v>
      </c>
      <c r="D20" s="40">
        <v>0</v>
      </c>
      <c r="E20" s="40">
        <v>0</v>
      </c>
    </row>
    <row r="21" spans="1:5" s="97" customFormat="1">
      <c r="A21" s="95" t="s">
        <v>299</v>
      </c>
      <c r="B21" s="95" t="s">
        <v>203</v>
      </c>
      <c r="C21" s="96">
        <f>SUM(C22:C24)</f>
        <v>5299660</v>
      </c>
      <c r="D21" s="96">
        <f>SUM(D22:D24)</f>
        <v>4079660</v>
      </c>
      <c r="E21" s="96">
        <f>SUM(E22:E24)</f>
        <v>3307752</v>
      </c>
    </row>
    <row r="22" spans="1:5">
      <c r="A22" s="37" t="s">
        <v>300</v>
      </c>
      <c r="B22" s="37" t="s">
        <v>204</v>
      </c>
      <c r="C22" s="38">
        <v>1779660</v>
      </c>
      <c r="D22" s="38">
        <v>1779660</v>
      </c>
      <c r="E22" s="38">
        <v>0</v>
      </c>
    </row>
    <row r="23" spans="1:5">
      <c r="A23" s="42" t="s">
        <v>301</v>
      </c>
      <c r="B23" s="37" t="s">
        <v>205</v>
      </c>
      <c r="C23" s="38">
        <v>1020000</v>
      </c>
      <c r="D23" s="38">
        <v>1020000</v>
      </c>
      <c r="E23" s="38">
        <v>684152</v>
      </c>
    </row>
    <row r="24" spans="1:5">
      <c r="A24" s="37" t="s">
        <v>302</v>
      </c>
      <c r="B24" s="37" t="s">
        <v>206</v>
      </c>
      <c r="C24" s="38">
        <v>2500000</v>
      </c>
      <c r="D24" s="38">
        <v>1280000</v>
      </c>
      <c r="E24" s="38">
        <v>2623600</v>
      </c>
    </row>
    <row r="25" spans="1:5" s="80" customFormat="1">
      <c r="A25" s="71" t="s">
        <v>303</v>
      </c>
      <c r="B25" s="99" t="s">
        <v>207</v>
      </c>
      <c r="C25" s="100">
        <f>C7+C21</f>
        <v>10560840</v>
      </c>
      <c r="D25" s="100">
        <f>D7+D21</f>
        <v>9340840</v>
      </c>
      <c r="E25" s="100">
        <f>E7+E21</f>
        <v>11317832</v>
      </c>
    </row>
    <row r="26" spans="1:5" s="80" customFormat="1">
      <c r="A26" s="71" t="s">
        <v>304</v>
      </c>
      <c r="B26" s="99" t="s">
        <v>208</v>
      </c>
      <c r="C26" s="100">
        <v>2341532</v>
      </c>
      <c r="D26" s="100">
        <v>1954792</v>
      </c>
      <c r="E26" s="100">
        <v>1764466</v>
      </c>
    </row>
    <row r="27" spans="1:5" s="97" customFormat="1">
      <c r="A27" s="95" t="s">
        <v>324</v>
      </c>
      <c r="B27" s="95" t="s">
        <v>209</v>
      </c>
      <c r="C27" s="96">
        <f>SUM(C28:C30)</f>
        <v>2131000</v>
      </c>
      <c r="D27" s="96">
        <f>SUM(D28:D30)</f>
        <v>2131000</v>
      </c>
      <c r="E27" s="96">
        <f>SUM(E28:E30)</f>
        <v>2536456</v>
      </c>
    </row>
    <row r="28" spans="1:5">
      <c r="A28" s="37" t="s">
        <v>325</v>
      </c>
      <c r="B28" s="37" t="s">
        <v>210</v>
      </c>
      <c r="C28" s="38">
        <v>0</v>
      </c>
      <c r="D28" s="38">
        <v>0</v>
      </c>
      <c r="E28" s="38">
        <v>36456</v>
      </c>
    </row>
    <row r="29" spans="1:5">
      <c r="A29" s="37" t="s">
        <v>326</v>
      </c>
      <c r="B29" s="37" t="s">
        <v>211</v>
      </c>
      <c r="C29" s="38">
        <v>2131000</v>
      </c>
      <c r="D29" s="38">
        <v>2131000</v>
      </c>
      <c r="E29" s="38">
        <v>2500000</v>
      </c>
    </row>
    <row r="30" spans="1:5">
      <c r="A30" s="37" t="s">
        <v>327</v>
      </c>
      <c r="B30" s="37" t="s">
        <v>212</v>
      </c>
      <c r="C30" s="38">
        <v>0</v>
      </c>
      <c r="D30" s="38">
        <v>0</v>
      </c>
      <c r="E30" s="38">
        <v>0</v>
      </c>
    </row>
    <row r="31" spans="1:5" s="97" customFormat="1">
      <c r="A31" s="95" t="s">
        <v>328</v>
      </c>
      <c r="B31" s="95" t="s">
        <v>213</v>
      </c>
      <c r="C31" s="96">
        <f>SUM(C32:C33)</f>
        <v>270000</v>
      </c>
      <c r="D31" s="96">
        <f>SUM(D32:D33)</f>
        <v>270000</v>
      </c>
      <c r="E31" s="96">
        <f>SUM(E32:E33)</f>
        <v>636000</v>
      </c>
    </row>
    <row r="32" spans="1:5">
      <c r="A32" s="37" t="s">
        <v>329</v>
      </c>
      <c r="B32" s="37" t="s">
        <v>214</v>
      </c>
      <c r="C32" s="38">
        <v>0</v>
      </c>
      <c r="D32" s="38">
        <v>0</v>
      </c>
      <c r="E32" s="38">
        <v>36000</v>
      </c>
    </row>
    <row r="33" spans="1:5">
      <c r="A33" s="37" t="s">
        <v>330</v>
      </c>
      <c r="B33" s="37" t="s">
        <v>215</v>
      </c>
      <c r="C33" s="38">
        <v>270000</v>
      </c>
      <c r="D33" s="38">
        <v>270000</v>
      </c>
      <c r="E33" s="38">
        <v>600000</v>
      </c>
    </row>
    <row r="34" spans="1:5" s="97" customFormat="1">
      <c r="A34" s="95" t="s">
        <v>331</v>
      </c>
      <c r="B34" s="95" t="s">
        <v>216</v>
      </c>
      <c r="C34" s="96">
        <f>SUM(C35:C41)</f>
        <v>10106000</v>
      </c>
      <c r="D34" s="96">
        <f>SUM(D35:D41)</f>
        <v>10106000</v>
      </c>
      <c r="E34" s="96">
        <f>SUM(E35:E41)</f>
        <v>11220000</v>
      </c>
    </row>
    <row r="35" spans="1:5">
      <c r="A35" s="37" t="s">
        <v>332</v>
      </c>
      <c r="B35" s="37" t="s">
        <v>217</v>
      </c>
      <c r="C35" s="38">
        <v>2400000</v>
      </c>
      <c r="D35" s="38">
        <v>2400000</v>
      </c>
      <c r="E35" s="38">
        <v>2720000</v>
      </c>
    </row>
    <row r="36" spans="1:5">
      <c r="A36" s="37" t="s">
        <v>333</v>
      </c>
      <c r="B36" s="37" t="s">
        <v>218</v>
      </c>
      <c r="C36" s="38">
        <v>0</v>
      </c>
      <c r="D36" s="38">
        <v>0</v>
      </c>
      <c r="E36" s="38">
        <v>0</v>
      </c>
    </row>
    <row r="37" spans="1:5">
      <c r="A37" s="37" t="s">
        <v>334</v>
      </c>
      <c r="B37" s="37" t="s">
        <v>219</v>
      </c>
      <c r="C37" s="38">
        <v>0</v>
      </c>
      <c r="D37" s="38">
        <v>0</v>
      </c>
      <c r="E37" s="38">
        <v>0</v>
      </c>
    </row>
    <row r="38" spans="1:5">
      <c r="A38" s="37" t="s">
        <v>335</v>
      </c>
      <c r="B38" s="37" t="s">
        <v>220</v>
      </c>
      <c r="C38" s="38">
        <v>3751000</v>
      </c>
      <c r="D38" s="38">
        <v>3751000</v>
      </c>
      <c r="E38" s="38">
        <v>4000000</v>
      </c>
    </row>
    <row r="39" spans="1:5">
      <c r="A39" s="37" t="s">
        <v>336</v>
      </c>
      <c r="B39" s="37" t="s">
        <v>221</v>
      </c>
      <c r="C39" s="38">
        <v>0</v>
      </c>
      <c r="D39" s="38">
        <v>0</v>
      </c>
      <c r="E39" s="38">
        <v>0</v>
      </c>
    </row>
    <row r="40" spans="1:5">
      <c r="A40" s="37" t="s">
        <v>337</v>
      </c>
      <c r="B40" s="37" t="s">
        <v>222</v>
      </c>
      <c r="C40" s="38">
        <v>740000</v>
      </c>
      <c r="D40" s="38">
        <v>740000</v>
      </c>
      <c r="E40" s="38">
        <v>1200000</v>
      </c>
    </row>
    <row r="41" spans="1:5" s="104" customFormat="1">
      <c r="A41" s="101" t="s">
        <v>338</v>
      </c>
      <c r="B41" s="102" t="s">
        <v>223</v>
      </c>
      <c r="C41" s="103">
        <v>3215000</v>
      </c>
      <c r="D41" s="103">
        <v>3215000</v>
      </c>
      <c r="E41" s="103">
        <v>3300000</v>
      </c>
    </row>
    <row r="42" spans="1:5" s="97" customFormat="1">
      <c r="A42" s="95" t="s">
        <v>339</v>
      </c>
      <c r="B42" s="95" t="s">
        <v>224</v>
      </c>
      <c r="C42" s="96">
        <f>C43+C44</f>
        <v>276000</v>
      </c>
      <c r="D42" s="96">
        <f>D43+D44</f>
        <v>276000</v>
      </c>
      <c r="E42" s="96">
        <f>E43+E44</f>
        <v>290400</v>
      </c>
    </row>
    <row r="43" spans="1:5">
      <c r="A43" s="37" t="s">
        <v>340</v>
      </c>
      <c r="B43" s="37" t="s">
        <v>225</v>
      </c>
      <c r="C43" s="38">
        <v>0</v>
      </c>
      <c r="D43" s="38">
        <v>0</v>
      </c>
      <c r="E43" s="38">
        <v>0</v>
      </c>
    </row>
    <row r="44" spans="1:5">
      <c r="A44" s="37" t="s">
        <v>341</v>
      </c>
      <c r="B44" s="37" t="s">
        <v>226</v>
      </c>
      <c r="C44" s="38">
        <v>276000</v>
      </c>
      <c r="D44" s="38">
        <v>276000</v>
      </c>
      <c r="E44" s="38">
        <v>290400</v>
      </c>
    </row>
    <row r="45" spans="1:5" s="97" customFormat="1">
      <c r="A45" s="95" t="s">
        <v>342</v>
      </c>
      <c r="B45" s="95" t="s">
        <v>227</v>
      </c>
      <c r="C45" s="96">
        <f>SUM(C46:C50)</f>
        <v>4351410</v>
      </c>
      <c r="D45" s="96">
        <f>SUM(D46:D50)</f>
        <v>4351410</v>
      </c>
      <c r="E45" s="96">
        <f>SUM(E46:E50)</f>
        <v>3972063</v>
      </c>
    </row>
    <row r="46" spans="1:5" s="104" customFormat="1">
      <c r="A46" s="105" t="s">
        <v>343</v>
      </c>
      <c r="B46" s="102" t="s">
        <v>228</v>
      </c>
      <c r="C46" s="103">
        <v>3451410</v>
      </c>
      <c r="D46" s="103">
        <v>3451410</v>
      </c>
      <c r="E46" s="103">
        <v>3472063</v>
      </c>
    </row>
    <row r="47" spans="1:5">
      <c r="A47" s="37" t="s">
        <v>344</v>
      </c>
      <c r="B47" s="37" t="s">
        <v>229</v>
      </c>
      <c r="C47" s="38">
        <v>0</v>
      </c>
      <c r="D47" s="38">
        <v>0</v>
      </c>
      <c r="E47" s="38">
        <v>0</v>
      </c>
    </row>
    <row r="48" spans="1:5">
      <c r="A48" s="37" t="s">
        <v>345</v>
      </c>
      <c r="B48" s="37" t="s">
        <v>230</v>
      </c>
      <c r="C48" s="38">
        <v>0</v>
      </c>
      <c r="D48" s="38">
        <v>0</v>
      </c>
      <c r="E48" s="38">
        <v>0</v>
      </c>
    </row>
    <row r="49" spans="1:5">
      <c r="A49" s="37" t="s">
        <v>346</v>
      </c>
      <c r="B49" s="37" t="s">
        <v>231</v>
      </c>
      <c r="C49" s="38">
        <v>0</v>
      </c>
      <c r="D49" s="38">
        <v>0</v>
      </c>
      <c r="E49" s="38">
        <v>0</v>
      </c>
    </row>
    <row r="50" spans="1:5">
      <c r="A50" s="37" t="s">
        <v>347</v>
      </c>
      <c r="B50" s="37" t="s">
        <v>232</v>
      </c>
      <c r="C50" s="38">
        <v>900000</v>
      </c>
      <c r="D50" s="38">
        <v>900000</v>
      </c>
      <c r="E50" s="38">
        <v>500000</v>
      </c>
    </row>
    <row r="51" spans="1:5" s="80" customFormat="1">
      <c r="A51" s="71" t="s">
        <v>311</v>
      </c>
      <c r="B51" s="99" t="s">
        <v>233</v>
      </c>
      <c r="C51" s="100">
        <f>C27+C31+C34+C42+C45</f>
        <v>17134410</v>
      </c>
      <c r="D51" s="100">
        <f>D27+D31+D34+D42+D45</f>
        <v>17134410</v>
      </c>
      <c r="E51" s="100">
        <f>E27+E31+E34+E42+E45</f>
        <v>18654919</v>
      </c>
    </row>
    <row r="52" spans="1:5">
      <c r="A52" s="37" t="s">
        <v>17</v>
      </c>
      <c r="B52" s="37" t="s">
        <v>16</v>
      </c>
      <c r="C52" s="106">
        <f>+'10.ellát.jutt.'!C7</f>
        <v>0</v>
      </c>
      <c r="D52" s="106">
        <f>+'10.ellát.jutt.'!D7</f>
        <v>0</v>
      </c>
      <c r="E52" s="106">
        <f>+'10.ellát.jutt.'!E7</f>
        <v>0</v>
      </c>
    </row>
    <row r="53" spans="1:5">
      <c r="A53" s="37" t="s">
        <v>348</v>
      </c>
      <c r="B53" s="37" t="s">
        <v>55</v>
      </c>
      <c r="C53" s="106">
        <f>+'10.ellát.jutt.'!C8</f>
        <v>0</v>
      </c>
      <c r="D53" s="106">
        <f>+'10.ellát.jutt.'!D8</f>
        <v>0</v>
      </c>
      <c r="E53" s="106">
        <f>+'10.ellát.jutt.'!E8</f>
        <v>0</v>
      </c>
    </row>
    <row r="54" spans="1:5" s="104" customFormat="1">
      <c r="A54" s="105" t="s">
        <v>14</v>
      </c>
      <c r="B54" s="102" t="s">
        <v>13</v>
      </c>
      <c r="C54" s="107">
        <f>+'10.ellát.jutt.'!C10</f>
        <v>0</v>
      </c>
      <c r="D54" s="107">
        <f>+'10.ellát.jutt.'!D10</f>
        <v>0</v>
      </c>
      <c r="E54" s="107">
        <f>+'10.ellát.jutt.'!E10</f>
        <v>0</v>
      </c>
    </row>
    <row r="55" spans="1:5">
      <c r="A55" s="37" t="s">
        <v>349</v>
      </c>
      <c r="B55" s="37" t="s">
        <v>56</v>
      </c>
      <c r="C55" s="106">
        <f>+'10.ellát.jutt.'!C11</f>
        <v>0</v>
      </c>
      <c r="D55" s="106">
        <f>+'10.ellát.jutt.'!D11</f>
        <v>0</v>
      </c>
      <c r="E55" s="106">
        <f>+'10.ellát.jutt.'!E11</f>
        <v>0</v>
      </c>
    </row>
    <row r="56" spans="1:5">
      <c r="A56" s="37" t="s">
        <v>350</v>
      </c>
      <c r="B56" s="37" t="s">
        <v>57</v>
      </c>
      <c r="C56" s="106">
        <f>+'10.ellát.jutt.'!C12</f>
        <v>0</v>
      </c>
      <c r="D56" s="106">
        <f>+'10.ellát.jutt.'!D12</f>
        <v>0</v>
      </c>
      <c r="E56" s="106">
        <f>+'10.ellát.jutt.'!E12</f>
        <v>0</v>
      </c>
    </row>
    <row r="57" spans="1:5">
      <c r="A57" s="37" t="s">
        <v>351</v>
      </c>
      <c r="B57" s="37" t="s">
        <v>58</v>
      </c>
      <c r="C57" s="106">
        <f>+'10.ellát.jutt.'!C13</f>
        <v>0</v>
      </c>
      <c r="D57" s="106">
        <f>+'10.ellát.jutt.'!D13</f>
        <v>0</v>
      </c>
      <c r="E57" s="106">
        <f>+'10.ellát.jutt.'!E13</f>
        <v>0</v>
      </c>
    </row>
    <row r="58" spans="1:5" s="80" customFormat="1">
      <c r="A58" s="43" t="s">
        <v>352</v>
      </c>
      <c r="B58" s="43" t="s">
        <v>59</v>
      </c>
      <c r="C58" s="108">
        <f>+'10.ellát.jutt.'!C14</f>
        <v>0</v>
      </c>
      <c r="D58" s="108">
        <f>+'10.ellát.jutt.'!D14</f>
        <v>0</v>
      </c>
      <c r="E58" s="108">
        <f>+'10.ellát.jutt.'!E14</f>
        <v>200000</v>
      </c>
    </row>
    <row r="59" spans="1:5" s="80" customFormat="1">
      <c r="A59" s="43" t="s">
        <v>353</v>
      </c>
      <c r="B59" s="43" t="s">
        <v>60</v>
      </c>
      <c r="C59" s="108">
        <f>+'10.ellát.jutt.'!C16</f>
        <v>3394000</v>
      </c>
      <c r="D59" s="108">
        <f>+'10.ellát.jutt.'!D16</f>
        <v>3394000</v>
      </c>
      <c r="E59" s="108">
        <f>+'10.ellát.jutt.'!E16</f>
        <v>3038000</v>
      </c>
    </row>
    <row r="60" spans="1:5" s="80" customFormat="1">
      <c r="A60" s="71" t="s">
        <v>162</v>
      </c>
      <c r="B60" s="99" t="s">
        <v>61</v>
      </c>
      <c r="C60" s="100">
        <f>SUM(C52:C59)</f>
        <v>3394000</v>
      </c>
      <c r="D60" s="100">
        <f>SUM(D52:D59)</f>
        <v>3394000</v>
      </c>
      <c r="E60" s="100">
        <f>SUM(E52:E59)</f>
        <v>3238000</v>
      </c>
    </row>
    <row r="61" spans="1:5">
      <c r="A61" s="37" t="s">
        <v>63</v>
      </c>
      <c r="B61" s="37" t="s">
        <v>21</v>
      </c>
      <c r="C61" s="106">
        <f>+'9.egy.műk.c.kiad.'!C7</f>
        <v>0</v>
      </c>
      <c r="D61" s="106">
        <f>+'9.egy.műk.c.kiad.'!D7</f>
        <v>0</v>
      </c>
      <c r="E61" s="106">
        <f>+'9.egy.műk.c.kiad.'!E7</f>
        <v>0</v>
      </c>
    </row>
    <row r="62" spans="1:5" s="80" customFormat="1">
      <c r="A62" s="43" t="s">
        <v>64</v>
      </c>
      <c r="B62" s="43" t="s">
        <v>22</v>
      </c>
      <c r="C62" s="108">
        <f>+'9.egy.műk.c.kiad.'!C9</f>
        <v>0</v>
      </c>
      <c r="D62" s="108">
        <f>+'9.egy.műk.c.kiad.'!D9</f>
        <v>0</v>
      </c>
      <c r="E62" s="108">
        <f>+'9.egy.műk.c.kiad.'!E9</f>
        <v>0</v>
      </c>
    </row>
    <row r="63" spans="1:5" s="98" customFormat="1">
      <c r="A63" s="39" t="s">
        <v>354</v>
      </c>
      <c r="B63" s="39" t="s">
        <v>355</v>
      </c>
      <c r="C63" s="109">
        <f>+'9.egy.műk.c.kiad.'!C12</f>
        <v>0</v>
      </c>
      <c r="D63" s="109">
        <f>+'9.egy.műk.c.kiad.'!D12</f>
        <v>0</v>
      </c>
      <c r="E63" s="109">
        <f>+'9.egy.műk.c.kiad.'!E12</f>
        <v>0</v>
      </c>
    </row>
    <row r="64" spans="1:5" s="98" customFormat="1">
      <c r="A64" s="39" t="s">
        <v>356</v>
      </c>
      <c r="B64" s="39" t="s">
        <v>357</v>
      </c>
      <c r="C64" s="109">
        <f>+'9.egy.műk.c.kiad.'!C13</f>
        <v>0</v>
      </c>
      <c r="D64" s="109">
        <f>+'9.egy.műk.c.kiad.'!D13</f>
        <v>0</v>
      </c>
      <c r="E64" s="109">
        <f>+'9.egy.műk.c.kiad.'!E13</f>
        <v>0</v>
      </c>
    </row>
    <row r="65" spans="1:5" s="98" customFormat="1">
      <c r="A65" s="39" t="s">
        <v>358</v>
      </c>
      <c r="B65" s="39" t="s">
        <v>359</v>
      </c>
      <c r="C65" s="109">
        <f>+'9.egy.műk.c.kiad.'!C14</f>
        <v>0</v>
      </c>
      <c r="D65" s="109">
        <f>+'9.egy.műk.c.kiad.'!D14</f>
        <v>0</v>
      </c>
      <c r="E65" s="109">
        <f>+'9.egy.műk.c.kiad.'!E14</f>
        <v>0</v>
      </c>
    </row>
    <row r="66" spans="1:5">
      <c r="A66" s="37" t="s">
        <v>360</v>
      </c>
      <c r="B66" s="37" t="s">
        <v>23</v>
      </c>
      <c r="C66" s="106">
        <f>+'9.egy.műk.c.kiad.'!C12</f>
        <v>0</v>
      </c>
      <c r="D66" s="106">
        <f>+'9.egy.műk.c.kiad.'!D12</f>
        <v>0</v>
      </c>
      <c r="E66" s="106">
        <f>+'9.egy.műk.c.kiad.'!E12</f>
        <v>0</v>
      </c>
    </row>
    <row r="67" spans="1:5">
      <c r="A67" s="37" t="s">
        <v>361</v>
      </c>
      <c r="B67" s="37" t="s">
        <v>24</v>
      </c>
      <c r="C67" s="106">
        <f>+'9.egy.műk.c.kiad.'!C13</f>
        <v>0</v>
      </c>
      <c r="D67" s="106">
        <f>+'9.egy.műk.c.kiad.'!D13</f>
        <v>0</v>
      </c>
      <c r="E67" s="106">
        <f>+'9.egy.műk.c.kiad.'!E13</f>
        <v>0</v>
      </c>
    </row>
    <row r="68" spans="1:5">
      <c r="A68" s="37" t="s">
        <v>362</v>
      </c>
      <c r="B68" s="37" t="s">
        <v>25</v>
      </c>
      <c r="C68" s="106">
        <f>+'9.egy.műk.c.kiad.'!C14</f>
        <v>0</v>
      </c>
      <c r="D68" s="106">
        <f>+'9.egy.műk.c.kiad.'!D14</f>
        <v>0</v>
      </c>
      <c r="E68" s="106">
        <f>+'9.egy.műk.c.kiad.'!E14</f>
        <v>0</v>
      </c>
    </row>
    <row r="69" spans="1:5" s="80" customFormat="1">
      <c r="A69" s="43" t="s">
        <v>363</v>
      </c>
      <c r="B69" s="43" t="s">
        <v>26</v>
      </c>
      <c r="C69" s="108">
        <f>+'9.egy.műk.c.kiad.'!C15</f>
        <v>4966666</v>
      </c>
      <c r="D69" s="108">
        <f>+'9.egy.műk.c.kiad.'!D15</f>
        <v>4966666</v>
      </c>
      <c r="E69" s="108">
        <f>+'9.egy.műk.c.kiad.'!E15</f>
        <v>3700000</v>
      </c>
    </row>
    <row r="70" spans="1:5">
      <c r="A70" s="37" t="s">
        <v>364</v>
      </c>
      <c r="B70" s="37" t="s">
        <v>27</v>
      </c>
      <c r="C70" s="106">
        <f>+'9.egy.műk.c.kiad.'!C20</f>
        <v>0</v>
      </c>
      <c r="D70" s="106">
        <f>+'9.egy.műk.c.kiad.'!D20</f>
        <v>0</v>
      </c>
      <c r="E70" s="106">
        <f>+'9.egy.műk.c.kiad.'!E20</f>
        <v>0</v>
      </c>
    </row>
    <row r="71" spans="1:5">
      <c r="A71" s="37" t="s">
        <v>365</v>
      </c>
      <c r="B71" s="37" t="s">
        <v>28</v>
      </c>
      <c r="C71" s="106">
        <f>+'9.egy.műk.c.kiad.'!C21</f>
        <v>0</v>
      </c>
      <c r="D71" s="106">
        <f>+'9.egy.műk.c.kiad.'!D21</f>
        <v>0</v>
      </c>
      <c r="E71" s="106">
        <f>+'9.egy.műk.c.kiad.'!E21</f>
        <v>0</v>
      </c>
    </row>
    <row r="72" spans="1:5">
      <c r="A72" s="37" t="s">
        <v>366</v>
      </c>
      <c r="B72" s="37" t="s">
        <v>29</v>
      </c>
      <c r="C72" s="106">
        <f>+'9.egy.műk.c.kiad.'!C22</f>
        <v>0</v>
      </c>
      <c r="D72" s="106">
        <f>+'9.egy.műk.c.kiad.'!D22</f>
        <v>0</v>
      </c>
      <c r="E72" s="106">
        <f>+'9.egy.műk.c.kiad.'!E22</f>
        <v>0</v>
      </c>
    </row>
    <row r="73" spans="1:5">
      <c r="A73" s="37" t="s">
        <v>65</v>
      </c>
      <c r="B73" s="37" t="s">
        <v>30</v>
      </c>
      <c r="C73" s="106">
        <f>+'9.egy.műk.c.kiad.'!C23</f>
        <v>0</v>
      </c>
      <c r="D73" s="106">
        <f>+'9.egy.műk.c.kiad.'!D23</f>
        <v>0</v>
      </c>
      <c r="E73" s="106">
        <f>+'9.egy.műk.c.kiad.'!E23</f>
        <v>0</v>
      </c>
    </row>
    <row r="74" spans="1:5">
      <c r="A74" s="37" t="s">
        <v>368</v>
      </c>
      <c r="B74" s="37" t="s">
        <v>367</v>
      </c>
      <c r="C74" s="106"/>
      <c r="D74" s="106"/>
      <c r="E74" s="106"/>
    </row>
    <row r="75" spans="1:5" s="80" customFormat="1">
      <c r="A75" s="43" t="s">
        <v>369</v>
      </c>
      <c r="B75" s="43" t="s">
        <v>31</v>
      </c>
      <c r="C75" s="108">
        <f>+'9.egy.műk.c.kiad.'!C25</f>
        <v>865000</v>
      </c>
      <c r="D75" s="108">
        <f>+'9.egy.műk.c.kiad.'!D25</f>
        <v>865000</v>
      </c>
      <c r="E75" s="108">
        <f>+'9.egy.műk.c.kiad.'!E25</f>
        <v>815000</v>
      </c>
    </row>
    <row r="76" spans="1:5" s="80" customFormat="1">
      <c r="A76" s="43" t="s">
        <v>535</v>
      </c>
      <c r="B76" s="43" t="s">
        <v>62</v>
      </c>
      <c r="C76" s="108">
        <f>SUM(C77:C78)</f>
        <v>0</v>
      </c>
      <c r="D76" s="108">
        <f t="shared" ref="D76:E76" si="0">SUM(D77:D78)</f>
        <v>18181892</v>
      </c>
      <c r="E76" s="108">
        <f t="shared" si="0"/>
        <v>9697211</v>
      </c>
    </row>
    <row r="77" spans="1:5" s="98" customFormat="1">
      <c r="A77" s="10" t="s">
        <v>536</v>
      </c>
      <c r="B77" s="39"/>
      <c r="C77" s="109">
        <f>+'9.egy.műk.c.kiad.'!C31</f>
        <v>0</v>
      </c>
      <c r="D77" s="109">
        <f>+'9.egy.műk.c.kiad.'!D31</f>
        <v>17531892</v>
      </c>
      <c r="E77" s="109">
        <f>+'9.egy.műk.c.kiad.'!E31</f>
        <v>4597211</v>
      </c>
    </row>
    <row r="78" spans="1:5" s="98" customFormat="1">
      <c r="A78" s="10" t="s">
        <v>537</v>
      </c>
      <c r="B78" s="39"/>
      <c r="C78" s="109">
        <f>+'9.egy.műk.c.kiad.'!C32</f>
        <v>0</v>
      </c>
      <c r="D78" s="109">
        <f>+'9.egy.műk.c.kiad.'!D32</f>
        <v>650000</v>
      </c>
      <c r="E78" s="109">
        <f>+'9.egy.műk.c.kiad.'!E32</f>
        <v>5100000</v>
      </c>
    </row>
    <row r="79" spans="1:5" s="80" customFormat="1">
      <c r="A79" s="71" t="s">
        <v>66</v>
      </c>
      <c r="B79" s="99" t="s">
        <v>67</v>
      </c>
      <c r="C79" s="100">
        <f>+C61+C62+C66+C67+C68+C69+C70+C71+C72+C73+C74+C75+C76</f>
        <v>5831666</v>
      </c>
      <c r="D79" s="100">
        <f t="shared" ref="D79:E79" si="1">+D61+D62+D66+D67+D68+D69+D70+D71+D72+D73+D74+D75+D76</f>
        <v>24013558</v>
      </c>
      <c r="E79" s="100">
        <f t="shared" si="1"/>
        <v>14212211</v>
      </c>
    </row>
    <row r="80" spans="1:5" s="80" customFormat="1">
      <c r="A80" s="73" t="s">
        <v>98</v>
      </c>
      <c r="B80" s="73" t="s">
        <v>234</v>
      </c>
      <c r="C80" s="60">
        <f>C25+C26+C51+C60+C79</f>
        <v>39262448</v>
      </c>
      <c r="D80" s="60">
        <f>D25+D26+D51+D60+D79</f>
        <v>55837600</v>
      </c>
      <c r="E80" s="60">
        <f>E25+E26+E51+E60+E79</f>
        <v>49187428</v>
      </c>
    </row>
    <row r="81" spans="1:5" s="80" customFormat="1">
      <c r="A81" s="43" t="s">
        <v>370</v>
      </c>
      <c r="B81" s="43" t="s">
        <v>235</v>
      </c>
      <c r="C81" s="108">
        <f>+'8.beruh.feluj.'!C7</f>
        <v>3149606</v>
      </c>
      <c r="D81" s="108">
        <f>+'8.beruh.feluj.'!D7</f>
        <v>3149606</v>
      </c>
      <c r="E81" s="108">
        <f>+'8.beruh.feluj.'!E7</f>
        <v>3500000</v>
      </c>
    </row>
    <row r="82" spans="1:5">
      <c r="A82" s="43" t="s">
        <v>371</v>
      </c>
      <c r="B82" s="43" t="s">
        <v>236</v>
      </c>
      <c r="C82" s="108">
        <f>+'8.beruh.feluj.'!C9</f>
        <v>13051301</v>
      </c>
      <c r="D82" s="108">
        <f>+'8.beruh.feluj.'!D9</f>
        <v>0</v>
      </c>
      <c r="E82" s="108">
        <f>+'8.beruh.feluj.'!E9</f>
        <v>20000000</v>
      </c>
    </row>
    <row r="83" spans="1:5" s="80" customFormat="1">
      <c r="A83" s="43" t="s">
        <v>372</v>
      </c>
      <c r="B83" s="43" t="s">
        <v>237</v>
      </c>
      <c r="C83" s="108">
        <f>+'8.beruh.feluj.'!C11</f>
        <v>0</v>
      </c>
      <c r="D83" s="108">
        <f>+'8.beruh.feluj.'!D11</f>
        <v>0</v>
      </c>
      <c r="E83" s="108">
        <f>+'8.beruh.feluj.'!E11</f>
        <v>500000</v>
      </c>
    </row>
    <row r="84" spans="1:5" s="80" customFormat="1">
      <c r="A84" s="43" t="s">
        <v>373</v>
      </c>
      <c r="B84" s="43" t="s">
        <v>238</v>
      </c>
      <c r="C84" s="108">
        <f>+'8.beruh.feluj.'!C13</f>
        <v>2047244</v>
      </c>
      <c r="D84" s="108">
        <f>+'8.beruh.feluj.'!D13</f>
        <v>2047244</v>
      </c>
      <c r="E84" s="108">
        <f>+'8.beruh.feluj.'!E13</f>
        <v>4000000</v>
      </c>
    </row>
    <row r="85" spans="1:5">
      <c r="A85" s="37" t="s">
        <v>374</v>
      </c>
      <c r="B85" s="37" t="s">
        <v>239</v>
      </c>
      <c r="C85" s="106">
        <f>+'8.beruh.feluj.'!C16</f>
        <v>0</v>
      </c>
      <c r="D85" s="106">
        <f>+'8.beruh.feluj.'!D16</f>
        <v>0</v>
      </c>
      <c r="E85" s="106">
        <f>+'8.beruh.feluj.'!E16</f>
        <v>0</v>
      </c>
    </row>
    <row r="86" spans="1:5">
      <c r="A86" s="37" t="s">
        <v>375</v>
      </c>
      <c r="B86" s="37" t="s">
        <v>240</v>
      </c>
      <c r="C86" s="106">
        <f>+'8.beruh.feluj.'!C17</f>
        <v>0</v>
      </c>
      <c r="D86" s="106">
        <f>+'8.beruh.feluj.'!D17</f>
        <v>0</v>
      </c>
      <c r="E86" s="106">
        <f>+'8.beruh.feluj.'!E17</f>
        <v>0</v>
      </c>
    </row>
    <row r="87" spans="1:5" s="80" customFormat="1">
      <c r="A87" s="43" t="s">
        <v>376</v>
      </c>
      <c r="B87" s="43" t="s">
        <v>241</v>
      </c>
      <c r="C87" s="108">
        <f>+'8.beruh.feluj.'!C18</f>
        <v>4927000.7700000005</v>
      </c>
      <c r="D87" s="108">
        <f>+'8.beruh.feluj.'!D18</f>
        <v>1403149.5</v>
      </c>
      <c r="E87" s="108">
        <f>+'8.beruh.feluj.'!E18</f>
        <v>7560000.0000000009</v>
      </c>
    </row>
    <row r="88" spans="1:5" s="80" customFormat="1">
      <c r="A88" s="71" t="s">
        <v>377</v>
      </c>
      <c r="B88" s="99" t="s">
        <v>242</v>
      </c>
      <c r="C88" s="100">
        <f>SUM(C81:C87)</f>
        <v>23175151.77</v>
      </c>
      <c r="D88" s="100">
        <f>SUM(D81:D87)</f>
        <v>6599999.5</v>
      </c>
      <c r="E88" s="100">
        <f>SUM(E81:E87)</f>
        <v>35560000</v>
      </c>
    </row>
    <row r="89" spans="1:5">
      <c r="A89" s="37" t="s">
        <v>378</v>
      </c>
      <c r="B89" s="37" t="s">
        <v>243</v>
      </c>
      <c r="C89" s="106">
        <f>+'8.beruh.feluj.'!C21</f>
        <v>787402</v>
      </c>
      <c r="D89" s="106">
        <f>+'8.beruh.feluj.'!D21</f>
        <v>787402</v>
      </c>
      <c r="E89" s="106">
        <f>+'8.beruh.feluj.'!E21</f>
        <v>0</v>
      </c>
    </row>
    <row r="90" spans="1:5">
      <c r="A90" s="37" t="s">
        <v>379</v>
      </c>
      <c r="B90" s="37" t="s">
        <v>244</v>
      </c>
      <c r="C90" s="106">
        <f>+'8.beruh.feluj.'!C23</f>
        <v>0</v>
      </c>
      <c r="D90" s="106">
        <f>+'8.beruh.feluj.'!D23</f>
        <v>0</v>
      </c>
      <c r="E90" s="106">
        <f>+'8.beruh.feluj.'!E23</f>
        <v>0</v>
      </c>
    </row>
    <row r="91" spans="1:5">
      <c r="A91" s="37" t="s">
        <v>380</v>
      </c>
      <c r="B91" s="37" t="s">
        <v>245</v>
      </c>
      <c r="C91" s="106">
        <f>+'8.beruh.feluj.'!C24</f>
        <v>0</v>
      </c>
      <c r="D91" s="106">
        <f>+'8.beruh.feluj.'!D24</f>
        <v>0</v>
      </c>
      <c r="E91" s="106">
        <f>+'8.beruh.feluj.'!E24</f>
        <v>0</v>
      </c>
    </row>
    <row r="92" spans="1:5">
      <c r="A92" s="37" t="s">
        <v>381</v>
      </c>
      <c r="B92" s="37" t="s">
        <v>246</v>
      </c>
      <c r="C92" s="106">
        <f>+'8.beruh.feluj.'!C25</f>
        <v>212598</v>
      </c>
      <c r="D92" s="106">
        <f>+'8.beruh.feluj.'!D25</f>
        <v>212598</v>
      </c>
      <c r="E92" s="106">
        <f>+'8.beruh.feluj.'!E25</f>
        <v>0</v>
      </c>
    </row>
    <row r="93" spans="1:5" s="80" customFormat="1">
      <c r="A93" s="71" t="s">
        <v>313</v>
      </c>
      <c r="B93" s="99" t="s">
        <v>247</v>
      </c>
      <c r="C93" s="100">
        <f>SUM(C89:C92)</f>
        <v>1000000</v>
      </c>
      <c r="D93" s="100">
        <f>SUM(D89:D92)</f>
        <v>1000000</v>
      </c>
      <c r="E93" s="100">
        <f>SUM(E89:E92)</f>
        <v>0</v>
      </c>
    </row>
    <row r="94" spans="1:5">
      <c r="A94" s="37" t="s">
        <v>382</v>
      </c>
      <c r="B94" s="37" t="s">
        <v>248</v>
      </c>
      <c r="C94" s="38">
        <v>0</v>
      </c>
      <c r="D94" s="38">
        <v>0</v>
      </c>
      <c r="E94" s="38">
        <v>0</v>
      </c>
    </row>
    <row r="95" spans="1:5">
      <c r="A95" s="37" t="s">
        <v>383</v>
      </c>
      <c r="B95" s="37" t="s">
        <v>249</v>
      </c>
      <c r="C95" s="38">
        <v>0</v>
      </c>
      <c r="D95" s="38">
        <v>0</v>
      </c>
      <c r="E95" s="38">
        <v>0</v>
      </c>
    </row>
    <row r="96" spans="1:5">
      <c r="A96" s="37" t="s">
        <v>384</v>
      </c>
      <c r="B96" s="37" t="s">
        <v>250</v>
      </c>
      <c r="C96" s="38">
        <v>0</v>
      </c>
      <c r="D96" s="38">
        <v>0</v>
      </c>
      <c r="E96" s="38">
        <v>0</v>
      </c>
    </row>
    <row r="97" spans="1:5">
      <c r="A97" s="37" t="s">
        <v>385</v>
      </c>
      <c r="B97" s="37" t="s">
        <v>252</v>
      </c>
      <c r="C97" s="38">
        <v>0</v>
      </c>
      <c r="D97" s="38">
        <v>0</v>
      </c>
      <c r="E97" s="38">
        <v>0</v>
      </c>
    </row>
    <row r="98" spans="1:5">
      <c r="A98" s="37" t="s">
        <v>386</v>
      </c>
      <c r="B98" s="37" t="s">
        <v>253</v>
      </c>
      <c r="C98" s="38">
        <v>0</v>
      </c>
      <c r="D98" s="38">
        <v>0</v>
      </c>
      <c r="E98" s="38">
        <v>0</v>
      </c>
    </row>
    <row r="99" spans="1:5">
      <c r="A99" s="37" t="s">
        <v>387</v>
      </c>
      <c r="B99" s="37" t="s">
        <v>254</v>
      </c>
      <c r="C99" s="38">
        <v>0</v>
      </c>
      <c r="D99" s="38">
        <v>0</v>
      </c>
      <c r="E99" s="38">
        <v>0</v>
      </c>
    </row>
    <row r="100" spans="1:5">
      <c r="A100" s="37" t="s">
        <v>388</v>
      </c>
      <c r="B100" s="37" t="s">
        <v>255</v>
      </c>
      <c r="C100" s="38">
        <v>0</v>
      </c>
      <c r="D100" s="38">
        <v>0</v>
      </c>
      <c r="E100" s="38">
        <v>0</v>
      </c>
    </row>
    <row r="101" spans="1:5">
      <c r="A101" s="37" t="s">
        <v>389</v>
      </c>
      <c r="B101" s="37" t="s">
        <v>256</v>
      </c>
      <c r="C101" s="38">
        <v>0</v>
      </c>
      <c r="D101" s="38">
        <v>0</v>
      </c>
      <c r="E101" s="38">
        <v>0</v>
      </c>
    </row>
    <row r="102" spans="1:5" s="80" customFormat="1">
      <c r="A102" s="71" t="s">
        <v>314</v>
      </c>
      <c r="B102" s="99" t="s">
        <v>251</v>
      </c>
      <c r="C102" s="100">
        <f>SUM(C94:C101)</f>
        <v>0</v>
      </c>
      <c r="D102" s="100">
        <f>SUM(D94:D101)</f>
        <v>0</v>
      </c>
      <c r="E102" s="100">
        <f>SUM(E94:E101)</f>
        <v>0</v>
      </c>
    </row>
    <row r="103" spans="1:5" s="80" customFormat="1">
      <c r="A103" s="73" t="s">
        <v>99</v>
      </c>
      <c r="B103" s="73" t="s">
        <v>257</v>
      </c>
      <c r="C103" s="60">
        <f>C88+C93+C102</f>
        <v>24175151.77</v>
      </c>
      <c r="D103" s="60">
        <f>D88+D93+D102</f>
        <v>7599999.5</v>
      </c>
      <c r="E103" s="60">
        <f>E88+E93+E102</f>
        <v>35560000</v>
      </c>
    </row>
    <row r="104" spans="1:5" s="80" customFormat="1" ht="18.75">
      <c r="A104" s="74" t="s">
        <v>33</v>
      </c>
      <c r="B104" s="110" t="s">
        <v>305</v>
      </c>
      <c r="C104" s="61">
        <f>C80+C103</f>
        <v>63437599.769999996</v>
      </c>
      <c r="D104" s="61">
        <f>D80+D103</f>
        <v>63437599.5</v>
      </c>
      <c r="E104" s="61">
        <f>E80+E103</f>
        <v>84747428</v>
      </c>
    </row>
    <row r="105" spans="1:5">
      <c r="A105" s="111" t="s">
        <v>391</v>
      </c>
      <c r="B105" s="111" t="s">
        <v>260</v>
      </c>
      <c r="C105" s="38">
        <f>SUM(C106:C108)</f>
        <v>0</v>
      </c>
      <c r="D105" s="38">
        <f>SUM(D106:D108)</f>
        <v>0</v>
      </c>
      <c r="E105" s="38">
        <f>SUM(E106:E108)</f>
        <v>0</v>
      </c>
    </row>
    <row r="106" spans="1:5" s="98" customFormat="1">
      <c r="A106" s="112" t="s">
        <v>392</v>
      </c>
      <c r="B106" s="112" t="s">
        <v>258</v>
      </c>
      <c r="C106" s="40">
        <v>0</v>
      </c>
      <c r="D106" s="40">
        <v>0</v>
      </c>
      <c r="E106" s="40">
        <v>0</v>
      </c>
    </row>
    <row r="107" spans="1:5" s="98" customFormat="1">
      <c r="A107" s="112" t="s">
        <v>393</v>
      </c>
      <c r="B107" s="112" t="s">
        <v>259</v>
      </c>
      <c r="C107" s="40">
        <v>0</v>
      </c>
      <c r="D107" s="40">
        <v>0</v>
      </c>
      <c r="E107" s="40">
        <v>0</v>
      </c>
    </row>
    <row r="108" spans="1:5" s="98" customFormat="1">
      <c r="A108" s="112" t="s">
        <v>394</v>
      </c>
      <c r="B108" s="112" t="s">
        <v>261</v>
      </c>
      <c r="C108" s="40">
        <v>0</v>
      </c>
      <c r="D108" s="40">
        <v>0</v>
      </c>
      <c r="E108" s="40">
        <v>0</v>
      </c>
    </row>
    <row r="109" spans="1:5">
      <c r="A109" s="111" t="s">
        <v>395</v>
      </c>
      <c r="B109" s="111" t="s">
        <v>267</v>
      </c>
      <c r="C109" s="38">
        <f>SUM(C110:C115)</f>
        <v>0</v>
      </c>
      <c r="D109" s="38">
        <f t="shared" ref="D109:E109" si="2">SUM(D110:D115)</f>
        <v>0</v>
      </c>
      <c r="E109" s="38">
        <f t="shared" si="2"/>
        <v>0</v>
      </c>
    </row>
    <row r="110" spans="1:5" s="98" customFormat="1">
      <c r="A110" s="112" t="s">
        <v>396</v>
      </c>
      <c r="B110" s="112" t="s">
        <v>263</v>
      </c>
      <c r="C110" s="40">
        <v>0</v>
      </c>
      <c r="D110" s="40">
        <v>0</v>
      </c>
      <c r="E110" s="40">
        <v>0</v>
      </c>
    </row>
    <row r="111" spans="1:5" s="98" customFormat="1">
      <c r="A111" s="112" t="s">
        <v>397</v>
      </c>
      <c r="B111" s="112" t="s">
        <v>264</v>
      </c>
      <c r="C111" s="40">
        <v>0</v>
      </c>
      <c r="D111" s="40">
        <v>0</v>
      </c>
      <c r="E111" s="40">
        <v>0</v>
      </c>
    </row>
    <row r="112" spans="1:5" s="98" customFormat="1">
      <c r="A112" s="112" t="s">
        <v>398</v>
      </c>
      <c r="B112" s="112" t="s">
        <v>265</v>
      </c>
      <c r="C112" s="40">
        <v>0</v>
      </c>
      <c r="D112" s="40">
        <v>0</v>
      </c>
      <c r="E112" s="40">
        <v>0</v>
      </c>
    </row>
    <row r="113" spans="1:5" s="98" customFormat="1">
      <c r="A113" s="112" t="s">
        <v>399</v>
      </c>
      <c r="B113" s="112" t="s">
        <v>266</v>
      </c>
      <c r="C113" s="40">
        <v>0</v>
      </c>
      <c r="D113" s="40">
        <v>0</v>
      </c>
      <c r="E113" s="40">
        <v>0</v>
      </c>
    </row>
    <row r="114" spans="1:5" s="98" customFormat="1">
      <c r="A114" s="112" t="s">
        <v>400</v>
      </c>
      <c r="B114" s="112" t="s">
        <v>401</v>
      </c>
      <c r="C114" s="40">
        <v>0</v>
      </c>
      <c r="D114" s="40">
        <v>0</v>
      </c>
      <c r="E114" s="40">
        <v>0</v>
      </c>
    </row>
    <row r="115" spans="1:5" s="98" customFormat="1">
      <c r="A115" s="112" t="s">
        <v>403</v>
      </c>
      <c r="B115" s="112" t="s">
        <v>402</v>
      </c>
      <c r="C115" s="40">
        <v>0</v>
      </c>
      <c r="D115" s="40">
        <v>0</v>
      </c>
      <c r="E115" s="40">
        <v>0</v>
      </c>
    </row>
    <row r="116" spans="1:5">
      <c r="A116" s="111" t="s">
        <v>404</v>
      </c>
      <c r="B116" s="111" t="s">
        <v>268</v>
      </c>
      <c r="C116" s="38">
        <v>0</v>
      </c>
      <c r="D116" s="38">
        <v>0</v>
      </c>
      <c r="E116" s="38">
        <v>0</v>
      </c>
    </row>
    <row r="117" spans="1:5">
      <c r="A117" s="111" t="s">
        <v>405</v>
      </c>
      <c r="B117" s="111" t="s">
        <v>269</v>
      </c>
      <c r="C117" s="38">
        <v>1017608</v>
      </c>
      <c r="D117" s="38">
        <v>1017608</v>
      </c>
      <c r="E117" s="38">
        <v>915935</v>
      </c>
    </row>
    <row r="118" spans="1:5">
      <c r="A118" s="111" t="s">
        <v>406</v>
      </c>
      <c r="B118" s="111" t="s">
        <v>270</v>
      </c>
      <c r="C118" s="38">
        <v>0</v>
      </c>
      <c r="D118" s="38">
        <v>0</v>
      </c>
      <c r="E118" s="38">
        <v>0</v>
      </c>
    </row>
    <row r="119" spans="1:5">
      <c r="A119" s="111" t="s">
        <v>407</v>
      </c>
      <c r="B119" s="111" t="s">
        <v>271</v>
      </c>
      <c r="C119" s="38">
        <v>0</v>
      </c>
      <c r="D119" s="38">
        <v>0</v>
      </c>
      <c r="E119" s="38">
        <v>0</v>
      </c>
    </row>
    <row r="120" spans="1:5">
      <c r="A120" s="111" t="s">
        <v>408</v>
      </c>
      <c r="B120" s="111" t="s">
        <v>272</v>
      </c>
      <c r="C120" s="38">
        <v>0</v>
      </c>
      <c r="D120" s="38">
        <v>0</v>
      </c>
      <c r="E120" s="38">
        <v>0</v>
      </c>
    </row>
    <row r="121" spans="1:5">
      <c r="A121" s="111" t="s">
        <v>409</v>
      </c>
      <c r="B121" s="111" t="s">
        <v>273</v>
      </c>
      <c r="C121" s="38">
        <v>0</v>
      </c>
      <c r="D121" s="38">
        <v>0</v>
      </c>
      <c r="E121" s="38">
        <v>0</v>
      </c>
    </row>
    <row r="122" spans="1:5">
      <c r="A122" s="111" t="s">
        <v>410</v>
      </c>
      <c r="B122" s="111" t="s">
        <v>411</v>
      </c>
      <c r="C122" s="38">
        <f>SUM(C123:C124)</f>
        <v>0</v>
      </c>
      <c r="D122" s="38">
        <f t="shared" ref="D122:E122" si="3">SUM(D123:D124)</f>
        <v>0</v>
      </c>
      <c r="E122" s="38">
        <f t="shared" si="3"/>
        <v>0</v>
      </c>
    </row>
    <row r="123" spans="1:5" s="98" customFormat="1">
      <c r="A123" s="112" t="s">
        <v>412</v>
      </c>
      <c r="B123" s="112" t="s">
        <v>263</v>
      </c>
      <c r="C123" s="40">
        <v>0</v>
      </c>
      <c r="D123" s="40">
        <v>0</v>
      </c>
      <c r="E123" s="40">
        <v>0</v>
      </c>
    </row>
    <row r="124" spans="1:5" s="98" customFormat="1">
      <c r="A124" s="112" t="s">
        <v>413</v>
      </c>
      <c r="B124" s="112" t="s">
        <v>264</v>
      </c>
      <c r="C124" s="40">
        <v>0</v>
      </c>
      <c r="D124" s="40">
        <v>0</v>
      </c>
      <c r="E124" s="40">
        <v>0</v>
      </c>
    </row>
    <row r="125" spans="1:5" s="80" customFormat="1">
      <c r="A125" s="43" t="s">
        <v>390</v>
      </c>
      <c r="B125" s="43" t="s">
        <v>262</v>
      </c>
      <c r="C125" s="96">
        <f>C105+C109+C116+C117+C118+C119+C120+C121</f>
        <v>1017608</v>
      </c>
      <c r="D125" s="96">
        <f>D105+D109+D116+D117+D118+D119+D120+D121</f>
        <v>1017608</v>
      </c>
      <c r="E125" s="96">
        <f>E105+E109+E116+E117+E118+E119+E120+E121</f>
        <v>915935</v>
      </c>
    </row>
    <row r="126" spans="1:5">
      <c r="A126" s="37" t="s">
        <v>415</v>
      </c>
      <c r="B126" s="37" t="s">
        <v>274</v>
      </c>
      <c r="C126" s="38">
        <v>0</v>
      </c>
      <c r="D126" s="38">
        <v>0</v>
      </c>
      <c r="E126" s="38">
        <v>0</v>
      </c>
    </row>
    <row r="127" spans="1:5">
      <c r="A127" s="37" t="s">
        <v>416</v>
      </c>
      <c r="B127" s="37" t="s">
        <v>275</v>
      </c>
      <c r="C127" s="38">
        <v>0</v>
      </c>
      <c r="D127" s="38">
        <v>0</v>
      </c>
      <c r="E127" s="38">
        <v>0</v>
      </c>
    </row>
    <row r="128" spans="1:5">
      <c r="A128" s="37" t="s">
        <v>417</v>
      </c>
      <c r="B128" s="37" t="s">
        <v>276</v>
      </c>
      <c r="C128" s="38">
        <v>0</v>
      </c>
      <c r="D128" s="38">
        <v>0</v>
      </c>
      <c r="E128" s="38">
        <v>0</v>
      </c>
    </row>
    <row r="129" spans="1:5">
      <c r="A129" s="37" t="s">
        <v>418</v>
      </c>
      <c r="B129" s="37" t="s">
        <v>278</v>
      </c>
      <c r="C129" s="38">
        <v>0</v>
      </c>
      <c r="D129" s="38">
        <v>0</v>
      </c>
      <c r="E129" s="38">
        <v>0</v>
      </c>
    </row>
    <row r="130" spans="1:5">
      <c r="A130" s="37" t="s">
        <v>420</v>
      </c>
      <c r="B130" s="37" t="s">
        <v>419</v>
      </c>
      <c r="C130" s="38">
        <v>0</v>
      </c>
      <c r="D130" s="38">
        <v>0</v>
      </c>
      <c r="E130" s="38">
        <v>0</v>
      </c>
    </row>
    <row r="131" spans="1:5">
      <c r="A131" s="37" t="s">
        <v>414</v>
      </c>
      <c r="B131" s="37" t="s">
        <v>277</v>
      </c>
      <c r="C131" s="38">
        <v>0</v>
      </c>
      <c r="D131" s="38">
        <v>0</v>
      </c>
      <c r="E131" s="38">
        <v>0</v>
      </c>
    </row>
    <row r="132" spans="1:5">
      <c r="A132" s="37" t="s">
        <v>421</v>
      </c>
      <c r="B132" s="37" t="s">
        <v>279</v>
      </c>
      <c r="C132" s="38">
        <v>0</v>
      </c>
      <c r="D132" s="38">
        <v>0</v>
      </c>
      <c r="E132" s="38">
        <v>0</v>
      </c>
    </row>
    <row r="133" spans="1:5">
      <c r="A133" s="37" t="s">
        <v>423</v>
      </c>
      <c r="B133" s="37" t="s">
        <v>422</v>
      </c>
      <c r="C133" s="38">
        <v>0</v>
      </c>
      <c r="D133" s="38">
        <v>0</v>
      </c>
      <c r="E133" s="38">
        <v>0</v>
      </c>
    </row>
    <row r="134" spans="1:5" s="80" customFormat="1">
      <c r="A134" s="73" t="s">
        <v>424</v>
      </c>
      <c r="B134" s="73" t="s">
        <v>280</v>
      </c>
      <c r="C134" s="60">
        <f>C125+C131+C132</f>
        <v>1017608</v>
      </c>
      <c r="D134" s="60">
        <f>D125+D131+D132</f>
        <v>1017608</v>
      </c>
      <c r="E134" s="60">
        <f>E125+E131+E132</f>
        <v>915935</v>
      </c>
    </row>
    <row r="135" spans="1:5" ht="20.25">
      <c r="A135" s="75" t="s">
        <v>317</v>
      </c>
      <c r="B135" s="113" t="s">
        <v>281</v>
      </c>
      <c r="C135" s="62">
        <f>C80+C103+C134</f>
        <v>64455207.769999996</v>
      </c>
      <c r="D135" s="62">
        <f>D80+D103+D134</f>
        <v>64455207.5</v>
      </c>
      <c r="E135" s="62">
        <f>E80+E103+E134</f>
        <v>85663363</v>
      </c>
    </row>
  </sheetData>
  <mergeCells count="3">
    <mergeCell ref="A1:E1"/>
    <mergeCell ref="A2:E2"/>
    <mergeCell ref="A3:E3"/>
  </mergeCells>
  <phoneticPr fontId="6" type="noConversion"/>
  <hyperlinks>
    <hyperlink ref="A41" r:id="rId1" location="sup194" display="http://www.opten.hu/loadpage.php - sup194"/>
    <hyperlink ref="A46" r:id="rId2" location="sup195" display="http://www.opten.hu/loadpage.php - sup195"/>
    <hyperlink ref="A54" r:id="rId3" location="sup203" display="http://www.opten.hu/loadpage.php?dest=OISZ&amp;twhich=214774&amp;srcid=ol4366 - sup203"/>
  </hyperlinks>
  <pageMargins left="0.51181102362204722" right="0.11811023622047245" top="0.74803149606299213" bottom="0.74803149606299213" header="0.31496062992125984" footer="0.31496062992125984"/>
  <pageSetup paperSize="9" scale="67" orientation="landscape" r:id="rId4"/>
  <headerFooter>
    <oddFooter>&amp;C-&amp;P-</oddFooter>
  </headerFooter>
  <rowBreaks count="2" manualBreakCount="2">
    <brk id="44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N105"/>
  <sheetViews>
    <sheetView workbookViewId="0">
      <selection activeCell="A105" sqref="A105"/>
    </sheetView>
  </sheetViews>
  <sheetFormatPr defaultRowHeight="15.75"/>
  <cols>
    <col min="1" max="1" width="108.140625" style="79" bestFit="1" customWidth="1"/>
    <col min="2" max="2" width="10.28515625" style="79" customWidth="1"/>
    <col min="3" max="3" width="22.7109375" style="84" customWidth="1"/>
    <col min="4" max="4" width="22.7109375" style="79" customWidth="1"/>
    <col min="5" max="5" width="22.7109375" style="114" customWidth="1"/>
    <col min="6" max="16384" width="9.140625" style="79"/>
  </cols>
  <sheetData>
    <row r="1" spans="1:248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248">
      <c r="A2" s="207" t="s">
        <v>34</v>
      </c>
      <c r="B2" s="207"/>
      <c r="C2" s="207"/>
      <c r="D2" s="207"/>
      <c r="E2" s="207"/>
    </row>
    <row r="3" spans="1:248">
      <c r="A3" s="207" t="s">
        <v>54</v>
      </c>
      <c r="B3" s="207"/>
      <c r="C3" s="207"/>
      <c r="D3" s="207"/>
      <c r="E3" s="207"/>
    </row>
    <row r="4" spans="1:248">
      <c r="A4" s="67"/>
      <c r="B4" s="67"/>
      <c r="C4" s="13" t="s">
        <v>170</v>
      </c>
      <c r="D4" s="13" t="str">
        <f>+'1.kiad.'!D4</f>
        <v>2/2019. (II.08.)</v>
      </c>
      <c r="E4" s="15" t="s">
        <v>169</v>
      </c>
    </row>
    <row r="5" spans="1:248">
      <c r="C5" s="81"/>
      <c r="E5" s="94" t="s">
        <v>75</v>
      </c>
    </row>
    <row r="6" spans="1:248" ht="47.25">
      <c r="A6" s="168" t="str">
        <f>+'kiadás-bevétel'!A4</f>
        <v>Megnevezés</v>
      </c>
      <c r="B6" s="168" t="str">
        <f>+'kiadás-bevétel'!B4</f>
        <v>Rovat-kód</v>
      </c>
      <c r="C6" s="168" t="str">
        <f>+'kiadás-bevétel'!C4</f>
        <v>2018.
EREDETI EI 2018.02.05</v>
      </c>
      <c r="D6" s="168" t="str">
        <f>+'kiadás-bevétel'!D4</f>
        <v>2018.
MÓDOSÍTOTT EI 2018.05.04</v>
      </c>
      <c r="E6" s="168" t="str">
        <f>+'kiadás-bevétel'!E4</f>
        <v>2019.
EREDETI EI 2019.02….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</row>
    <row r="7" spans="1:248">
      <c r="A7" s="37" t="s">
        <v>567</v>
      </c>
      <c r="B7" s="37" t="s">
        <v>425</v>
      </c>
      <c r="C7" s="106">
        <f>+'5.közp.tám.'!C7</f>
        <v>17161208</v>
      </c>
      <c r="D7" s="106">
        <f>+'5.közp.tám.'!D7</f>
        <v>17161208</v>
      </c>
      <c r="E7" s="106">
        <f>+'5.közp.tám.'!E7</f>
        <v>14775363</v>
      </c>
    </row>
    <row r="8" spans="1:248">
      <c r="A8" s="37" t="s">
        <v>568</v>
      </c>
      <c r="B8" s="37" t="s">
        <v>426</v>
      </c>
      <c r="C8" s="106">
        <f>+'5.közp.tám.'!C19</f>
        <v>0</v>
      </c>
      <c r="D8" s="106">
        <f>+'5.közp.tám.'!D19</f>
        <v>0</v>
      </c>
      <c r="E8" s="106">
        <f>+'5.közp.tám.'!E19</f>
        <v>0</v>
      </c>
    </row>
    <row r="9" spans="1:248">
      <c r="A9" s="37" t="s">
        <v>569</v>
      </c>
      <c r="B9" s="37" t="s">
        <v>427</v>
      </c>
      <c r="C9" s="106">
        <f>+'5.közp.tám.'!C20</f>
        <v>6494000</v>
      </c>
      <c r="D9" s="106">
        <f>+'5.közp.tám.'!D20</f>
        <v>6494000</v>
      </c>
      <c r="E9" s="106">
        <f>+'5.közp.tám.'!E20</f>
        <v>6338000</v>
      </c>
    </row>
    <row r="10" spans="1:248">
      <c r="A10" s="37" t="s">
        <v>570</v>
      </c>
      <c r="B10" s="37" t="s">
        <v>428</v>
      </c>
      <c r="C10" s="106">
        <f>+'5.közp.tám.'!C23</f>
        <v>1800000</v>
      </c>
      <c r="D10" s="106">
        <f>+'5.közp.tám.'!D23</f>
        <v>1800000</v>
      </c>
      <c r="E10" s="106">
        <f>+'5.közp.tám.'!E23</f>
        <v>1800000</v>
      </c>
    </row>
    <row r="11" spans="1:248">
      <c r="A11" s="37" t="s">
        <v>458</v>
      </c>
      <c r="B11" s="37" t="s">
        <v>429</v>
      </c>
      <c r="C11" s="106">
        <f>+'5.közp.tám.'!C25</f>
        <v>0</v>
      </c>
      <c r="D11" s="106">
        <f>+'5.közp.tám.'!D25</f>
        <v>0</v>
      </c>
      <c r="E11" s="106">
        <f>+'5.közp.tám.'!E25</f>
        <v>0</v>
      </c>
    </row>
    <row r="12" spans="1:248">
      <c r="A12" s="37" t="s">
        <v>459</v>
      </c>
      <c r="B12" s="37" t="s">
        <v>430</v>
      </c>
      <c r="C12" s="106">
        <f>+'5.közp.tám.'!C26</f>
        <v>0</v>
      </c>
      <c r="D12" s="106">
        <f>+'5.közp.tám.'!D26</f>
        <v>0</v>
      </c>
      <c r="E12" s="106">
        <f>+'5.közp.tám.'!E26</f>
        <v>0</v>
      </c>
    </row>
    <row r="13" spans="1:248">
      <c r="A13" s="95" t="s">
        <v>457</v>
      </c>
      <c r="B13" s="95" t="s">
        <v>431</v>
      </c>
      <c r="C13" s="115">
        <f t="shared" ref="C13:D13" si="0">SUM(C7:C12)</f>
        <v>25455208</v>
      </c>
      <c r="D13" s="115">
        <f t="shared" si="0"/>
        <v>25455208</v>
      </c>
      <c r="E13" s="115">
        <f>SUM(E7:E12)</f>
        <v>22913363</v>
      </c>
    </row>
    <row r="14" spans="1:248">
      <c r="A14" s="37" t="s">
        <v>154</v>
      </c>
      <c r="B14" s="37" t="s">
        <v>124</v>
      </c>
      <c r="C14" s="106">
        <f>+'4.műk.c.tám.'!C7</f>
        <v>0</v>
      </c>
      <c r="D14" s="106">
        <f>+'4.műk.c.tám.'!D7</f>
        <v>0</v>
      </c>
      <c r="E14" s="106">
        <f>+'4.műk.c.tám.'!E7</f>
        <v>0</v>
      </c>
    </row>
    <row r="15" spans="1:248">
      <c r="A15" s="37" t="s">
        <v>460</v>
      </c>
      <c r="B15" s="37" t="s">
        <v>121</v>
      </c>
      <c r="C15" s="106">
        <f>+'4.műk.c.tám.'!C8</f>
        <v>0</v>
      </c>
      <c r="D15" s="106">
        <f>+'4.műk.c.tám.'!D8</f>
        <v>0</v>
      </c>
      <c r="E15" s="106">
        <f>+'4.műk.c.tám.'!E8</f>
        <v>0</v>
      </c>
    </row>
    <row r="16" spans="1:248">
      <c r="A16" s="37" t="s">
        <v>461</v>
      </c>
      <c r="B16" s="37" t="s">
        <v>122</v>
      </c>
      <c r="C16" s="106">
        <f>+'4.műk.c.tám.'!C9</f>
        <v>0</v>
      </c>
      <c r="D16" s="106">
        <f>+'4.műk.c.tám.'!D9</f>
        <v>0</v>
      </c>
      <c r="E16" s="106">
        <f>+'4.műk.c.tám.'!E9</f>
        <v>0</v>
      </c>
    </row>
    <row r="17" spans="1:5">
      <c r="A17" s="37" t="s">
        <v>462</v>
      </c>
      <c r="B17" s="37" t="s">
        <v>123</v>
      </c>
      <c r="C17" s="106">
        <f>+'4.műk.c.tám.'!C10</f>
        <v>0</v>
      </c>
      <c r="D17" s="106">
        <f>+'4.műk.c.tám.'!D10</f>
        <v>0</v>
      </c>
      <c r="E17" s="106">
        <f>+'4.műk.c.tám.'!E10</f>
        <v>0</v>
      </c>
    </row>
    <row r="18" spans="1:5">
      <c r="A18" s="37" t="s">
        <v>155</v>
      </c>
      <c r="B18" s="37" t="s">
        <v>35</v>
      </c>
      <c r="C18" s="106">
        <f>+'4.műk.c.tám.'!C11</f>
        <v>0</v>
      </c>
      <c r="D18" s="106">
        <f>+'4.műk.c.tám.'!D11</f>
        <v>0</v>
      </c>
      <c r="E18" s="106">
        <f>+'4.műk.c.tám.'!E11</f>
        <v>0</v>
      </c>
    </row>
    <row r="19" spans="1:5">
      <c r="A19" s="76" t="s">
        <v>318</v>
      </c>
      <c r="B19" s="76" t="s">
        <v>306</v>
      </c>
      <c r="C19" s="63">
        <f>SUM(C13:C18)</f>
        <v>25455208</v>
      </c>
      <c r="D19" s="63">
        <f>SUM(D13:D18)</f>
        <v>25455208</v>
      </c>
      <c r="E19" s="63">
        <f>SUM(E13:E18)</f>
        <v>22913363</v>
      </c>
    </row>
    <row r="20" spans="1:5">
      <c r="A20" s="37" t="s">
        <v>157</v>
      </c>
      <c r="B20" s="37" t="s">
        <v>156</v>
      </c>
      <c r="C20" s="106">
        <f>+'6.felhalm.bev'!C7</f>
        <v>0</v>
      </c>
      <c r="D20" s="106">
        <f>+'6.felhalm.bev'!D7</f>
        <v>0</v>
      </c>
      <c r="E20" s="106">
        <f>+'6.felhalm.bev'!E7</f>
        <v>0</v>
      </c>
    </row>
    <row r="21" spans="1:5">
      <c r="A21" s="37" t="s">
        <v>463</v>
      </c>
      <c r="B21" s="37" t="s">
        <v>158</v>
      </c>
      <c r="C21" s="106">
        <f>+'6.felhalm.bev'!C8</f>
        <v>0</v>
      </c>
      <c r="D21" s="106">
        <f>+'6.felhalm.bev'!D8</f>
        <v>0</v>
      </c>
      <c r="E21" s="106">
        <f>+'6.felhalm.bev'!E8</f>
        <v>0</v>
      </c>
    </row>
    <row r="22" spans="1:5">
      <c r="A22" s="37" t="s">
        <v>464</v>
      </c>
      <c r="B22" s="37" t="s">
        <v>159</v>
      </c>
      <c r="C22" s="106">
        <f>+'6.felhalm.bev'!C9</f>
        <v>0</v>
      </c>
      <c r="D22" s="106">
        <f>+'6.felhalm.bev'!D9</f>
        <v>0</v>
      </c>
      <c r="E22" s="106">
        <f>+'6.felhalm.bev'!E9</f>
        <v>0</v>
      </c>
    </row>
    <row r="23" spans="1:5">
      <c r="A23" s="37" t="s">
        <v>465</v>
      </c>
      <c r="B23" s="37" t="s">
        <v>160</v>
      </c>
      <c r="C23" s="106">
        <f>+'6.felhalm.bev'!C8</f>
        <v>0</v>
      </c>
      <c r="D23" s="106">
        <f>+'6.felhalm.bev'!D8</f>
        <v>0</v>
      </c>
      <c r="E23" s="106">
        <f>+'6.felhalm.bev'!E8</f>
        <v>0</v>
      </c>
    </row>
    <row r="24" spans="1:5">
      <c r="A24" s="37" t="s">
        <v>466</v>
      </c>
      <c r="B24" s="37" t="s">
        <v>161</v>
      </c>
      <c r="C24" s="106">
        <f>+'6.felhalm.bev'!C9</f>
        <v>0</v>
      </c>
      <c r="D24" s="106">
        <f>+'6.felhalm.bev'!D9</f>
        <v>0</v>
      </c>
      <c r="E24" s="106">
        <f>+'6.felhalm.bev'!E9</f>
        <v>0</v>
      </c>
    </row>
    <row r="25" spans="1:5">
      <c r="A25" s="76" t="s">
        <v>104</v>
      </c>
      <c r="B25" s="76" t="s">
        <v>73</v>
      </c>
      <c r="C25" s="63">
        <f>SUM(C20:C24)</f>
        <v>0</v>
      </c>
      <c r="D25" s="63">
        <f>SUM(D20:D24)</f>
        <v>0</v>
      </c>
      <c r="E25" s="63">
        <f>SUM(E20:E24)</f>
        <v>0</v>
      </c>
    </row>
    <row r="26" spans="1:5">
      <c r="A26" s="111" t="s">
        <v>36</v>
      </c>
      <c r="B26" s="111" t="s">
        <v>37</v>
      </c>
      <c r="C26" s="106">
        <f>+'3.adó'!C7</f>
        <v>0</v>
      </c>
      <c r="D26" s="106">
        <f>+'3.adó'!D7</f>
        <v>0</v>
      </c>
      <c r="E26" s="106">
        <f>+'3.adó'!E7</f>
        <v>0</v>
      </c>
    </row>
    <row r="27" spans="1:5" s="114" customFormat="1">
      <c r="A27" s="111" t="s">
        <v>467</v>
      </c>
      <c r="B27" s="111" t="s">
        <v>468</v>
      </c>
      <c r="C27" s="106"/>
      <c r="D27" s="106"/>
      <c r="E27" s="106"/>
    </row>
    <row r="28" spans="1:5" s="114" customFormat="1">
      <c r="A28" s="111" t="s">
        <v>470</v>
      </c>
      <c r="B28" s="111" t="s">
        <v>469</v>
      </c>
      <c r="C28" s="106"/>
      <c r="D28" s="106"/>
      <c r="E28" s="106"/>
    </row>
    <row r="29" spans="1:5">
      <c r="A29" s="111" t="s">
        <v>471</v>
      </c>
      <c r="B29" s="111" t="s">
        <v>38</v>
      </c>
      <c r="C29" s="106">
        <f>+'3.adó'!C8</f>
        <v>0</v>
      </c>
      <c r="D29" s="106">
        <f>+'3.adó'!D8</f>
        <v>0</v>
      </c>
      <c r="E29" s="106">
        <f>+'3.adó'!E8</f>
        <v>0</v>
      </c>
    </row>
    <row r="30" spans="1:5">
      <c r="A30" s="111" t="s">
        <v>39</v>
      </c>
      <c r="B30" s="111" t="s">
        <v>40</v>
      </c>
      <c r="C30" s="106">
        <f>+'3.adó'!C9</f>
        <v>0</v>
      </c>
      <c r="D30" s="106">
        <f>+'3.adó'!D9</f>
        <v>0</v>
      </c>
      <c r="E30" s="106">
        <f>+'3.adó'!E9</f>
        <v>0</v>
      </c>
    </row>
    <row r="31" spans="1:5">
      <c r="A31" s="111" t="s">
        <v>472</v>
      </c>
      <c r="B31" s="111" t="s">
        <v>41</v>
      </c>
      <c r="C31" s="106">
        <f>+'3.adó'!C10</f>
        <v>17000000</v>
      </c>
      <c r="D31" s="106">
        <f>+'3.adó'!D10</f>
        <v>17000000</v>
      </c>
      <c r="E31" s="106">
        <f>+'3.adó'!E10</f>
        <v>16500000</v>
      </c>
    </row>
    <row r="32" spans="1:5">
      <c r="A32" s="111" t="s">
        <v>50</v>
      </c>
      <c r="B32" s="111" t="s">
        <v>51</v>
      </c>
      <c r="C32" s="106">
        <f>SUM(C33:C37)</f>
        <v>6000000</v>
      </c>
      <c r="D32" s="106">
        <f t="shared" ref="D32:E32" si="1">SUM(D33:D37)</f>
        <v>6000000</v>
      </c>
      <c r="E32" s="106">
        <f t="shared" si="1"/>
        <v>8650000</v>
      </c>
    </row>
    <row r="33" spans="1:6">
      <c r="A33" s="37" t="s">
        <v>473</v>
      </c>
      <c r="B33" s="37" t="s">
        <v>42</v>
      </c>
      <c r="C33" s="106">
        <f>+'3.adó'!C13</f>
        <v>4000000</v>
      </c>
      <c r="D33" s="106">
        <f>+'3.adó'!D13</f>
        <v>4000000</v>
      </c>
      <c r="E33" s="106">
        <f>+'3.adó'!E13</f>
        <v>5500000</v>
      </c>
    </row>
    <row r="34" spans="1:6">
      <c r="A34" s="37" t="s">
        <v>43</v>
      </c>
      <c r="B34" s="37" t="s">
        <v>44</v>
      </c>
      <c r="C34" s="106">
        <f>+'3.adó'!C15</f>
        <v>0</v>
      </c>
      <c r="D34" s="106">
        <f>+'3.adó'!D15</f>
        <v>0</v>
      </c>
      <c r="E34" s="106">
        <f>+'3.adó'!E15</f>
        <v>0</v>
      </c>
    </row>
    <row r="35" spans="1:6">
      <c r="A35" s="37" t="s">
        <v>45</v>
      </c>
      <c r="B35" s="37" t="s">
        <v>46</v>
      </c>
      <c r="C35" s="106">
        <f>+'3.adó'!C16</f>
        <v>0</v>
      </c>
      <c r="D35" s="106">
        <f>+'3.adó'!D16</f>
        <v>0</v>
      </c>
      <c r="E35" s="106">
        <f>+'3.adó'!E16</f>
        <v>0</v>
      </c>
    </row>
    <row r="36" spans="1:6">
      <c r="A36" s="37" t="s">
        <v>474</v>
      </c>
      <c r="B36" s="37" t="s">
        <v>47</v>
      </c>
      <c r="C36" s="106">
        <f>+'3.adó'!C17</f>
        <v>1000000</v>
      </c>
      <c r="D36" s="106">
        <f>+'3.adó'!D17</f>
        <v>1000000</v>
      </c>
      <c r="E36" s="106">
        <f>+'3.adó'!E17</f>
        <v>1950000</v>
      </c>
    </row>
    <row r="37" spans="1:6">
      <c r="A37" s="37" t="s">
        <v>48</v>
      </c>
      <c r="B37" s="37" t="s">
        <v>49</v>
      </c>
      <c r="C37" s="106">
        <f>+'3.adó'!C18</f>
        <v>1000000</v>
      </c>
      <c r="D37" s="106">
        <f>+'3.adó'!D18</f>
        <v>1000000</v>
      </c>
      <c r="E37" s="106">
        <f>+'3.adó'!E18</f>
        <v>1200000</v>
      </c>
    </row>
    <row r="38" spans="1:6">
      <c r="A38" s="111" t="s">
        <v>475</v>
      </c>
      <c r="B38" s="111" t="s">
        <v>52</v>
      </c>
      <c r="C38" s="106">
        <f>+'3.adó'!C20</f>
        <v>0</v>
      </c>
      <c r="D38" s="106">
        <f>+'3.adó'!D20</f>
        <v>0</v>
      </c>
      <c r="E38" s="106">
        <f>+'3.adó'!E20</f>
        <v>0</v>
      </c>
      <c r="F38" s="114"/>
    </row>
    <row r="39" spans="1:6">
      <c r="A39" s="180" t="s">
        <v>103</v>
      </c>
      <c r="B39" s="76" t="s">
        <v>307</v>
      </c>
      <c r="C39" s="63">
        <f>C26+C29+C30+C31+C32+C38</f>
        <v>23000000</v>
      </c>
      <c r="D39" s="63">
        <f t="shared" ref="D39:E39" si="2">D26+D29+D30+D31+D32+D38</f>
        <v>23000000</v>
      </c>
      <c r="E39" s="63">
        <f t="shared" si="2"/>
        <v>25150000</v>
      </c>
    </row>
    <row r="40" spans="1:6">
      <c r="A40" s="37" t="s">
        <v>476</v>
      </c>
      <c r="B40" s="37" t="s">
        <v>131</v>
      </c>
      <c r="C40" s="106">
        <f>+'4.műk.c.tám.'!C14</f>
        <v>0</v>
      </c>
      <c r="D40" s="106">
        <f>+'4.műk.c.tám.'!D14</f>
        <v>0</v>
      </c>
      <c r="E40" s="106">
        <f>+'4.műk.c.tám.'!E14</f>
        <v>0</v>
      </c>
    </row>
    <row r="41" spans="1:6">
      <c r="A41" s="37" t="s">
        <v>141</v>
      </c>
      <c r="B41" s="37" t="s">
        <v>132</v>
      </c>
      <c r="C41" s="106">
        <v>0</v>
      </c>
      <c r="D41" s="106">
        <f>+'4.műk.c.tám.'!D15</f>
        <v>0</v>
      </c>
      <c r="E41" s="106">
        <f>+'4.műk.c.tám.'!E15</f>
        <v>0</v>
      </c>
    </row>
    <row r="42" spans="1:6">
      <c r="A42" s="37" t="s">
        <v>142</v>
      </c>
      <c r="B42" s="37" t="s">
        <v>133</v>
      </c>
      <c r="C42" s="106">
        <f>+'4.műk.c.tám.'!C16</f>
        <v>0</v>
      </c>
      <c r="D42" s="106">
        <f>+'4.műk.c.tám.'!D16</f>
        <v>0</v>
      </c>
      <c r="E42" s="106">
        <f>+'4.műk.c.tám.'!E16</f>
        <v>0</v>
      </c>
    </row>
    <row r="43" spans="1:6">
      <c r="A43" s="37" t="s">
        <v>163</v>
      </c>
      <c r="B43" s="37" t="s">
        <v>134</v>
      </c>
      <c r="C43" s="106">
        <f>+'4.műk.c.tám.'!C17</f>
        <v>0</v>
      </c>
      <c r="D43" s="106">
        <f>+'4.műk.c.tám.'!D17</f>
        <v>0</v>
      </c>
      <c r="E43" s="106">
        <f>+'4.műk.c.tám.'!E17</f>
        <v>0</v>
      </c>
    </row>
    <row r="44" spans="1:6">
      <c r="A44" s="37" t="s">
        <v>143</v>
      </c>
      <c r="B44" s="37" t="s">
        <v>135</v>
      </c>
      <c r="C44" s="106">
        <f>+'4.műk.c.tám.'!C18</f>
        <v>0</v>
      </c>
      <c r="D44" s="106">
        <f>+'4.műk.c.tám.'!D18</f>
        <v>0</v>
      </c>
      <c r="E44" s="106">
        <f>+'4.műk.c.tám.'!E18</f>
        <v>0</v>
      </c>
    </row>
    <row r="45" spans="1:6">
      <c r="A45" s="37" t="s">
        <v>144</v>
      </c>
      <c r="B45" s="37" t="s">
        <v>136</v>
      </c>
      <c r="C45" s="106">
        <f>+'4.műk.c.tám.'!C19</f>
        <v>0</v>
      </c>
      <c r="D45" s="106">
        <f>+'4.műk.c.tám.'!D19</f>
        <v>0</v>
      </c>
      <c r="E45" s="106">
        <f>+'4.műk.c.tám.'!E19</f>
        <v>0</v>
      </c>
    </row>
    <row r="46" spans="1:6">
      <c r="A46" s="37" t="s">
        <v>145</v>
      </c>
      <c r="B46" s="37" t="s">
        <v>137</v>
      </c>
      <c r="C46" s="106">
        <f>+'4.műk.c.tám.'!C20</f>
        <v>0</v>
      </c>
      <c r="D46" s="106">
        <f>+'4.műk.c.tám.'!D20</f>
        <v>0</v>
      </c>
      <c r="E46" s="106">
        <f>+'4.műk.c.tám.'!E20</f>
        <v>0</v>
      </c>
    </row>
    <row r="47" spans="1:6">
      <c r="A47" s="37" t="s">
        <v>477</v>
      </c>
      <c r="B47" s="37" t="s">
        <v>138</v>
      </c>
      <c r="C47" s="106">
        <f>+'4.műk.c.tám.'!C21</f>
        <v>0</v>
      </c>
      <c r="D47" s="106">
        <f>+'4.műk.c.tám.'!D21</f>
        <v>0</v>
      </c>
      <c r="E47" s="106">
        <f>+'4.műk.c.tám.'!E21</f>
        <v>0</v>
      </c>
    </row>
    <row r="48" spans="1:6" s="98" customFormat="1">
      <c r="A48" s="39" t="s">
        <v>479</v>
      </c>
      <c r="B48" s="39" t="s">
        <v>478</v>
      </c>
      <c r="C48" s="109">
        <f>+'4.műk.c.tám.'!C23</f>
        <v>0</v>
      </c>
      <c r="D48" s="109">
        <f>+'4.műk.c.tám.'!D23</f>
        <v>0</v>
      </c>
      <c r="E48" s="109">
        <f>+'4.műk.c.tám.'!E23</f>
        <v>0</v>
      </c>
    </row>
    <row r="49" spans="1:5" s="98" customFormat="1">
      <c r="A49" s="39" t="s">
        <v>481</v>
      </c>
      <c r="B49" s="39" t="s">
        <v>480</v>
      </c>
      <c r="C49" s="109">
        <f>+'4.műk.c.tám.'!C24</f>
        <v>0</v>
      </c>
      <c r="D49" s="109">
        <f>+'4.műk.c.tám.'!D24</f>
        <v>0</v>
      </c>
      <c r="E49" s="109">
        <f>+'4.műk.c.tám.'!E24</f>
        <v>0</v>
      </c>
    </row>
    <row r="50" spans="1:5">
      <c r="A50" s="37" t="s">
        <v>146</v>
      </c>
      <c r="B50" s="37" t="s">
        <v>139</v>
      </c>
      <c r="C50" s="106">
        <f>+'4.műk.c.tám.'!C22</f>
        <v>0</v>
      </c>
      <c r="D50" s="106">
        <f>+'4.műk.c.tám.'!D22</f>
        <v>0</v>
      </c>
      <c r="E50" s="106">
        <f>+'4.műk.c.tám.'!E22</f>
        <v>0</v>
      </c>
    </row>
    <row r="51" spans="1:5" s="98" customFormat="1">
      <c r="A51" s="39" t="s">
        <v>482</v>
      </c>
      <c r="B51" s="39" t="s">
        <v>483</v>
      </c>
      <c r="C51" s="109">
        <f>+'4.műk.c.tám.'!C25</f>
        <v>0</v>
      </c>
      <c r="D51" s="109">
        <f>+'4.műk.c.tám.'!D25</f>
        <v>0</v>
      </c>
      <c r="E51" s="109">
        <f>+'4.műk.c.tám.'!E25</f>
        <v>0</v>
      </c>
    </row>
    <row r="52" spans="1:5" s="98" customFormat="1">
      <c r="A52" s="39" t="s">
        <v>484</v>
      </c>
      <c r="B52" s="39" t="s">
        <v>485</v>
      </c>
      <c r="C52" s="109">
        <f>+'4.műk.c.tám.'!C26</f>
        <v>0</v>
      </c>
      <c r="D52" s="109">
        <f>+'4.műk.c.tám.'!D26</f>
        <v>0</v>
      </c>
      <c r="E52" s="109">
        <f>+'4.műk.c.tám.'!E26</f>
        <v>0</v>
      </c>
    </row>
    <row r="53" spans="1:5">
      <c r="A53" s="37" t="s">
        <v>486</v>
      </c>
      <c r="B53" s="37" t="s">
        <v>487</v>
      </c>
      <c r="C53" s="106">
        <f>+'4.műk.c.tám.'!C27</f>
        <v>0</v>
      </c>
      <c r="D53" s="106">
        <f>+'4.műk.c.tám.'!D27</f>
        <v>0</v>
      </c>
      <c r="E53" s="106">
        <f>+'4.műk.c.tám.'!E27</f>
        <v>0</v>
      </c>
    </row>
    <row r="54" spans="1:5">
      <c r="A54" s="37" t="s">
        <v>147</v>
      </c>
      <c r="B54" s="37" t="s">
        <v>164</v>
      </c>
      <c r="C54" s="106">
        <f>+'4.műk.c.tám.'!C26</f>
        <v>0</v>
      </c>
      <c r="D54" s="106">
        <f>+'4.műk.c.tám.'!D26</f>
        <v>0</v>
      </c>
      <c r="E54" s="106">
        <f>+'4.műk.c.tám.'!E26</f>
        <v>0</v>
      </c>
    </row>
    <row r="55" spans="1:5">
      <c r="A55" s="76" t="s">
        <v>151</v>
      </c>
      <c r="B55" s="76" t="s">
        <v>140</v>
      </c>
      <c r="C55" s="63">
        <f>SUM(C40:C54)</f>
        <v>0</v>
      </c>
      <c r="D55" s="63">
        <f>SUM(D40:D54)</f>
        <v>0</v>
      </c>
      <c r="E55" s="63">
        <f>SUM(E40:E54)</f>
        <v>0</v>
      </c>
    </row>
    <row r="56" spans="1:5">
      <c r="A56" s="37" t="s">
        <v>111</v>
      </c>
      <c r="B56" s="37" t="s">
        <v>105</v>
      </c>
      <c r="C56" s="106">
        <f>+'6.felhalm.bev'!C14</f>
        <v>0</v>
      </c>
      <c r="D56" s="106">
        <f>+'6.felhalm.bev'!D14</f>
        <v>0</v>
      </c>
      <c r="E56" s="106">
        <f>+'6.felhalm.bev'!E14</f>
        <v>0</v>
      </c>
    </row>
    <row r="57" spans="1:5">
      <c r="A57" s="37" t="s">
        <v>488</v>
      </c>
      <c r="B57" s="37" t="s">
        <v>106</v>
      </c>
      <c r="C57" s="106">
        <f>+'6.felhalm.bev'!C15</f>
        <v>0</v>
      </c>
      <c r="D57" s="106">
        <f>+'6.felhalm.bev'!D15</f>
        <v>0</v>
      </c>
      <c r="E57" s="106">
        <f>+'6.felhalm.bev'!E15</f>
        <v>0</v>
      </c>
    </row>
    <row r="58" spans="1:5">
      <c r="A58" s="37" t="s">
        <v>112</v>
      </c>
      <c r="B58" s="37" t="s">
        <v>107</v>
      </c>
      <c r="C58" s="106">
        <f>+'6.felhalm.bev'!C16</f>
        <v>0</v>
      </c>
      <c r="D58" s="106">
        <f>+'6.felhalm.bev'!D16</f>
        <v>0</v>
      </c>
      <c r="E58" s="106">
        <f>+'6.felhalm.bev'!E16</f>
        <v>0</v>
      </c>
    </row>
    <row r="59" spans="1:5">
      <c r="A59" s="37" t="s">
        <v>113</v>
      </c>
      <c r="B59" s="37" t="s">
        <v>108</v>
      </c>
      <c r="C59" s="106">
        <f>+'6.felhalm.bev'!C17</f>
        <v>0</v>
      </c>
      <c r="D59" s="106">
        <f>+'6.felhalm.bev'!D17</f>
        <v>0</v>
      </c>
      <c r="E59" s="106">
        <f>+'6.felhalm.bev'!E17</f>
        <v>0</v>
      </c>
    </row>
    <row r="60" spans="1:5">
      <c r="A60" s="37" t="s">
        <v>114</v>
      </c>
      <c r="B60" s="37" t="s">
        <v>109</v>
      </c>
      <c r="C60" s="106">
        <f>+'6.felhalm.bev'!C18</f>
        <v>0</v>
      </c>
      <c r="D60" s="106">
        <f>+'6.felhalm.bev'!D18</f>
        <v>0</v>
      </c>
      <c r="E60" s="106">
        <f>+'6.felhalm.bev'!E18</f>
        <v>0</v>
      </c>
    </row>
    <row r="61" spans="1:5">
      <c r="A61" s="76" t="s">
        <v>115</v>
      </c>
      <c r="B61" s="76" t="s">
        <v>110</v>
      </c>
      <c r="C61" s="63">
        <f>SUM(C56:C60)</f>
        <v>0</v>
      </c>
      <c r="D61" s="63">
        <f>SUM(D56:D60)</f>
        <v>0</v>
      </c>
      <c r="E61" s="63">
        <f>SUM(E56:E60)</f>
        <v>0</v>
      </c>
    </row>
    <row r="62" spans="1:5">
      <c r="A62" s="37" t="s">
        <v>489</v>
      </c>
      <c r="B62" s="37" t="s">
        <v>125</v>
      </c>
      <c r="C62" s="106">
        <f>+'4.műk.c.tám.'!C31</f>
        <v>0</v>
      </c>
      <c r="D62" s="106">
        <f>+'4.műk.c.tám.'!D31</f>
        <v>0</v>
      </c>
      <c r="E62" s="106">
        <f>+'4.műk.c.tám.'!E31</f>
        <v>0</v>
      </c>
    </row>
    <row r="63" spans="1:5">
      <c r="A63" s="37" t="s">
        <v>490</v>
      </c>
      <c r="B63" s="37" t="s">
        <v>126</v>
      </c>
      <c r="C63" s="106">
        <f>+'4.műk.c.tám.'!C32</f>
        <v>0</v>
      </c>
      <c r="D63" s="106">
        <f>+'4.műk.c.tám.'!D32</f>
        <v>0</v>
      </c>
      <c r="E63" s="106">
        <f>+'4.műk.c.tám.'!E32</f>
        <v>0</v>
      </c>
    </row>
    <row r="64" spans="1:5">
      <c r="A64" s="37" t="s">
        <v>491</v>
      </c>
      <c r="B64" s="37" t="s">
        <v>127</v>
      </c>
      <c r="C64" s="106">
        <f>+'4.műk.c.tám.'!C33</f>
        <v>0</v>
      </c>
      <c r="D64" s="106">
        <f>+'4.műk.c.tám.'!D33</f>
        <v>0</v>
      </c>
      <c r="E64" s="106">
        <f>+'4.műk.c.tám.'!E33</f>
        <v>0</v>
      </c>
    </row>
    <row r="65" spans="1:5">
      <c r="A65" s="37" t="s">
        <v>492</v>
      </c>
      <c r="B65" s="37" t="s">
        <v>128</v>
      </c>
      <c r="C65" s="106">
        <f>+'4.műk.c.tám.'!C34</f>
        <v>0</v>
      </c>
      <c r="D65" s="106">
        <f>+'4.műk.c.tám.'!D34</f>
        <v>0</v>
      </c>
      <c r="E65" s="106">
        <f>+'4.műk.c.tám.'!E34</f>
        <v>0</v>
      </c>
    </row>
    <row r="66" spans="1:5">
      <c r="A66" s="37" t="s">
        <v>130</v>
      </c>
      <c r="B66" s="37" t="s">
        <v>493</v>
      </c>
      <c r="C66" s="106">
        <f>+'4.műk.c.tám.'!C35</f>
        <v>0</v>
      </c>
      <c r="D66" s="106">
        <f>+'4.műk.c.tám.'!D35</f>
        <v>0</v>
      </c>
      <c r="E66" s="106">
        <f>+'4.műk.c.tám.'!E35</f>
        <v>0</v>
      </c>
    </row>
    <row r="67" spans="1:5">
      <c r="A67" s="76" t="s">
        <v>150</v>
      </c>
      <c r="B67" s="76" t="s">
        <v>129</v>
      </c>
      <c r="C67" s="63">
        <f>SUM(C62:C65)</f>
        <v>0</v>
      </c>
      <c r="D67" s="63">
        <f>SUM(D62:D65)</f>
        <v>0</v>
      </c>
      <c r="E67" s="63">
        <f>SUM(E62:E65)</f>
        <v>0</v>
      </c>
    </row>
    <row r="68" spans="1:5">
      <c r="A68" s="37" t="s">
        <v>494</v>
      </c>
      <c r="B68" s="37" t="s">
        <v>116</v>
      </c>
      <c r="C68" s="106">
        <f>+'6.felhalm.bev'!C21</f>
        <v>0</v>
      </c>
      <c r="D68" s="106">
        <f>+'6.felhalm.bev'!D21</f>
        <v>0</v>
      </c>
      <c r="E68" s="106">
        <f>+'6.felhalm.bev'!E21</f>
        <v>0</v>
      </c>
    </row>
    <row r="69" spans="1:5">
      <c r="A69" s="37" t="s">
        <v>495</v>
      </c>
      <c r="B69" s="37" t="s">
        <v>117</v>
      </c>
      <c r="C69" s="106">
        <f>+'6.felhalm.bev'!C22</f>
        <v>0</v>
      </c>
      <c r="D69" s="106">
        <f>+'6.felhalm.bev'!D22</f>
        <v>0</v>
      </c>
      <c r="E69" s="106">
        <f>+'6.felhalm.bev'!E22</f>
        <v>0</v>
      </c>
    </row>
    <row r="70" spans="1:5">
      <c r="A70" s="37" t="s">
        <v>497</v>
      </c>
      <c r="B70" s="37" t="s">
        <v>432</v>
      </c>
      <c r="C70" s="106">
        <f>+'6.felhalm.bev'!C23</f>
        <v>0</v>
      </c>
      <c r="D70" s="106">
        <f>+'6.felhalm.bev'!D23</f>
        <v>0</v>
      </c>
      <c r="E70" s="106">
        <f>+'6.felhalm.bev'!E23</f>
        <v>0</v>
      </c>
    </row>
    <row r="71" spans="1:5">
      <c r="A71" s="37" t="s">
        <v>498</v>
      </c>
      <c r="B71" s="37" t="s">
        <v>496</v>
      </c>
      <c r="C71" s="106">
        <f>+'6.felhalm.bev'!C24</f>
        <v>0</v>
      </c>
      <c r="D71" s="106">
        <f>+'6.felhalm.bev'!D24</f>
        <v>0</v>
      </c>
      <c r="E71" s="106">
        <f>+'6.felhalm.bev'!E24</f>
        <v>0</v>
      </c>
    </row>
    <row r="72" spans="1:5">
      <c r="A72" s="37" t="s">
        <v>499</v>
      </c>
      <c r="B72" s="37" t="s">
        <v>118</v>
      </c>
      <c r="C72" s="106">
        <f>+'6.felhalm.bev'!C23</f>
        <v>0</v>
      </c>
      <c r="D72" s="106">
        <f>+'6.felhalm.bev'!D23</f>
        <v>0</v>
      </c>
      <c r="E72" s="106">
        <f>+'6.felhalm.bev'!E23</f>
        <v>0</v>
      </c>
    </row>
    <row r="73" spans="1:5">
      <c r="A73" s="76" t="s">
        <v>319</v>
      </c>
      <c r="B73" s="76" t="s">
        <v>119</v>
      </c>
      <c r="C73" s="63">
        <f>SUM(C68:C72)</f>
        <v>0</v>
      </c>
      <c r="D73" s="63">
        <f>SUM(D68:D72)</f>
        <v>0</v>
      </c>
      <c r="E73" s="63">
        <f>SUM(E68:E72)</f>
        <v>0</v>
      </c>
    </row>
    <row r="74" spans="1:5" ht="18.75">
      <c r="A74" s="116" t="s">
        <v>320</v>
      </c>
      <c r="B74" s="116" t="s">
        <v>308</v>
      </c>
      <c r="C74" s="92">
        <f>C19+C25+C39+C55+C61+C67+C73</f>
        <v>48455208</v>
      </c>
      <c r="D74" s="92">
        <f>D19+D25+D39+D55+D61+D67+D73</f>
        <v>48455208</v>
      </c>
      <c r="E74" s="92">
        <f>E19+E25+E39+E55+E61+E67+E73</f>
        <v>48063363</v>
      </c>
    </row>
    <row r="75" spans="1:5">
      <c r="A75" s="111" t="s">
        <v>504</v>
      </c>
      <c r="B75" s="111" t="s">
        <v>436</v>
      </c>
      <c r="C75" s="38">
        <f>SUM(C76:C78)</f>
        <v>0</v>
      </c>
      <c r="D75" s="38">
        <f>SUM(D76:D78)</f>
        <v>0</v>
      </c>
      <c r="E75" s="38">
        <f>SUM(E76:E78)</f>
        <v>0</v>
      </c>
    </row>
    <row r="76" spans="1:5" s="98" customFormat="1">
      <c r="A76" s="39" t="s">
        <v>501</v>
      </c>
      <c r="B76" s="39" t="s">
        <v>433</v>
      </c>
      <c r="C76" s="40">
        <v>0</v>
      </c>
      <c r="D76" s="40">
        <v>0</v>
      </c>
      <c r="E76" s="40">
        <v>0</v>
      </c>
    </row>
    <row r="77" spans="1:5" s="98" customFormat="1">
      <c r="A77" s="39" t="s">
        <v>502</v>
      </c>
      <c r="B77" s="39" t="s">
        <v>434</v>
      </c>
      <c r="C77" s="40">
        <v>0</v>
      </c>
      <c r="D77" s="40">
        <v>0</v>
      </c>
      <c r="E77" s="40">
        <v>0</v>
      </c>
    </row>
    <row r="78" spans="1:5" s="98" customFormat="1">
      <c r="A78" s="39" t="s">
        <v>503</v>
      </c>
      <c r="B78" s="39" t="s">
        <v>435</v>
      </c>
      <c r="C78" s="40">
        <v>0</v>
      </c>
      <c r="D78" s="40">
        <v>0</v>
      </c>
      <c r="E78" s="40">
        <v>0</v>
      </c>
    </row>
    <row r="79" spans="1:5">
      <c r="A79" s="111" t="s">
        <v>505</v>
      </c>
      <c r="B79" s="111" t="s">
        <v>441</v>
      </c>
      <c r="C79" s="38">
        <f>SUM(C80:C83)</f>
        <v>0</v>
      </c>
      <c r="D79" s="38">
        <f>SUM(D80:D83)</f>
        <v>0</v>
      </c>
      <c r="E79" s="38">
        <f>SUM(E80:E83)</f>
        <v>0</v>
      </c>
    </row>
    <row r="80" spans="1:5">
      <c r="A80" s="111" t="s">
        <v>506</v>
      </c>
      <c r="B80" s="111" t="s">
        <v>437</v>
      </c>
      <c r="C80" s="38">
        <v>0</v>
      </c>
      <c r="D80" s="38">
        <v>0</v>
      </c>
      <c r="E80" s="38">
        <v>0</v>
      </c>
    </row>
    <row r="81" spans="1:5">
      <c r="A81" s="111" t="s">
        <v>507</v>
      </c>
      <c r="B81" s="111" t="s">
        <v>438</v>
      </c>
      <c r="C81" s="38">
        <v>0</v>
      </c>
      <c r="D81" s="38">
        <v>0</v>
      </c>
      <c r="E81" s="38">
        <v>0</v>
      </c>
    </row>
    <row r="82" spans="1:5">
      <c r="A82" s="111" t="s">
        <v>508</v>
      </c>
      <c r="B82" s="111" t="s">
        <v>439</v>
      </c>
      <c r="C82" s="38">
        <v>0</v>
      </c>
      <c r="D82" s="38">
        <v>0</v>
      </c>
      <c r="E82" s="38">
        <v>0</v>
      </c>
    </row>
    <row r="83" spans="1:5">
      <c r="A83" s="111" t="s">
        <v>509</v>
      </c>
      <c r="B83" s="111" t="s">
        <v>440</v>
      </c>
      <c r="C83" s="38">
        <v>0</v>
      </c>
      <c r="D83" s="38">
        <v>0</v>
      </c>
      <c r="E83" s="38">
        <v>0</v>
      </c>
    </row>
    <row r="84" spans="1:5">
      <c r="A84" s="111" t="s">
        <v>510</v>
      </c>
      <c r="B84" s="111" t="s">
        <v>444</v>
      </c>
      <c r="C84" s="38">
        <f>SUM(C85:C86)</f>
        <v>16000000</v>
      </c>
      <c r="D84" s="38">
        <f t="shared" ref="D84:E84" si="3">SUM(D85:D86)</f>
        <v>16000000</v>
      </c>
      <c r="E84" s="38">
        <f t="shared" si="3"/>
        <v>37600000</v>
      </c>
    </row>
    <row r="85" spans="1:5" s="98" customFormat="1">
      <c r="A85" s="112" t="s">
        <v>511</v>
      </c>
      <c r="B85" s="112" t="s">
        <v>442</v>
      </c>
      <c r="C85" s="40">
        <v>16000000</v>
      </c>
      <c r="D85" s="40">
        <v>16000000</v>
      </c>
      <c r="E85" s="40">
        <v>37600000</v>
      </c>
    </row>
    <row r="86" spans="1:5" s="98" customFormat="1">
      <c r="A86" s="39" t="s">
        <v>512</v>
      </c>
      <c r="B86" s="39" t="s">
        <v>443</v>
      </c>
      <c r="C86" s="40">
        <v>0</v>
      </c>
      <c r="D86" s="40">
        <v>0</v>
      </c>
      <c r="E86" s="40">
        <v>0</v>
      </c>
    </row>
    <row r="87" spans="1:5">
      <c r="A87" s="37" t="s">
        <v>513</v>
      </c>
      <c r="B87" s="37" t="s">
        <v>445</v>
      </c>
      <c r="C87" s="38">
        <v>0</v>
      </c>
      <c r="D87" s="38">
        <v>0</v>
      </c>
      <c r="E87" s="38">
        <v>0</v>
      </c>
    </row>
    <row r="88" spans="1:5">
      <c r="A88" s="37" t="s">
        <v>514</v>
      </c>
      <c r="B88" s="37" t="s">
        <v>446</v>
      </c>
      <c r="C88" s="38">
        <v>0</v>
      </c>
      <c r="D88" s="38">
        <v>0</v>
      </c>
      <c r="E88" s="38">
        <v>0</v>
      </c>
    </row>
    <row r="89" spans="1:5">
      <c r="A89" s="37" t="s">
        <v>515</v>
      </c>
      <c r="B89" s="37" t="s">
        <v>448</v>
      </c>
      <c r="C89" s="38">
        <v>0</v>
      </c>
      <c r="D89" s="38">
        <v>0</v>
      </c>
      <c r="E89" s="38">
        <v>0</v>
      </c>
    </row>
    <row r="90" spans="1:5">
      <c r="A90" s="37" t="s">
        <v>516</v>
      </c>
      <c r="B90" s="37" t="s">
        <v>449</v>
      </c>
      <c r="C90" s="38">
        <v>0</v>
      </c>
      <c r="D90" s="38">
        <v>0</v>
      </c>
      <c r="E90" s="38">
        <v>0</v>
      </c>
    </row>
    <row r="91" spans="1:5">
      <c r="A91" s="37" t="s">
        <v>517</v>
      </c>
      <c r="B91" s="37" t="s">
        <v>450</v>
      </c>
      <c r="C91" s="38">
        <v>0</v>
      </c>
      <c r="D91" s="38">
        <v>0</v>
      </c>
      <c r="E91" s="38">
        <v>0</v>
      </c>
    </row>
    <row r="92" spans="1:5">
      <c r="A92" s="37" t="s">
        <v>519</v>
      </c>
      <c r="B92" s="37" t="s">
        <v>518</v>
      </c>
      <c r="C92" s="38">
        <f>SUM(C93:C94)</f>
        <v>0</v>
      </c>
      <c r="D92" s="38">
        <f t="shared" ref="D92:E92" si="4">SUM(D93:D94)</f>
        <v>0</v>
      </c>
      <c r="E92" s="38">
        <f t="shared" si="4"/>
        <v>0</v>
      </c>
    </row>
    <row r="93" spans="1:5" s="98" customFormat="1">
      <c r="A93" s="39" t="s">
        <v>522</v>
      </c>
      <c r="B93" s="39" t="s">
        <v>520</v>
      </c>
      <c r="C93" s="40">
        <v>0</v>
      </c>
      <c r="D93" s="40">
        <v>0</v>
      </c>
      <c r="E93" s="40">
        <v>0</v>
      </c>
    </row>
    <row r="94" spans="1:5" s="98" customFormat="1">
      <c r="A94" s="39" t="s">
        <v>523</v>
      </c>
      <c r="B94" s="39" t="s">
        <v>521</v>
      </c>
      <c r="C94" s="40">
        <v>0</v>
      </c>
      <c r="D94" s="40">
        <v>0</v>
      </c>
      <c r="E94" s="40">
        <v>0</v>
      </c>
    </row>
    <row r="95" spans="1:5" s="97" customFormat="1">
      <c r="A95" s="95" t="s">
        <v>500</v>
      </c>
      <c r="B95" s="95" t="s">
        <v>447</v>
      </c>
      <c r="C95" s="96">
        <f>C75+C79+C84+C87+C88+C89+C90+C91</f>
        <v>16000000</v>
      </c>
      <c r="D95" s="96">
        <f>D75+D79+D84+D87+D88+D89+D90+D91</f>
        <v>16000000</v>
      </c>
      <c r="E95" s="96">
        <f>E75+E79+E84+E87+E88+E89+E90+E91</f>
        <v>37600000</v>
      </c>
    </row>
    <row r="96" spans="1:5">
      <c r="A96" s="37" t="s">
        <v>525</v>
      </c>
      <c r="B96" s="37" t="s">
        <v>451</v>
      </c>
      <c r="C96" s="38">
        <v>0</v>
      </c>
      <c r="D96" s="38">
        <v>0</v>
      </c>
      <c r="E96" s="38">
        <v>0</v>
      </c>
    </row>
    <row r="97" spans="1:5">
      <c r="A97" s="37" t="s">
        <v>526</v>
      </c>
      <c r="B97" s="37" t="s">
        <v>452</v>
      </c>
      <c r="C97" s="38">
        <v>0</v>
      </c>
      <c r="D97" s="38">
        <v>0</v>
      </c>
      <c r="E97" s="38">
        <v>0</v>
      </c>
    </row>
    <row r="98" spans="1:5">
      <c r="A98" s="37" t="s">
        <v>527</v>
      </c>
      <c r="B98" s="37" t="s">
        <v>453</v>
      </c>
      <c r="C98" s="38">
        <v>0</v>
      </c>
      <c r="D98" s="38">
        <v>0</v>
      </c>
      <c r="E98" s="38">
        <v>0</v>
      </c>
    </row>
    <row r="99" spans="1:5">
      <c r="A99" s="37" t="s">
        <v>528</v>
      </c>
      <c r="B99" s="37" t="s">
        <v>454</v>
      </c>
      <c r="C99" s="38">
        <v>0</v>
      </c>
      <c r="D99" s="38">
        <v>0</v>
      </c>
      <c r="E99" s="38">
        <v>0</v>
      </c>
    </row>
    <row r="100" spans="1:5">
      <c r="A100" s="37" t="s">
        <v>529</v>
      </c>
      <c r="B100" s="37" t="s">
        <v>530</v>
      </c>
      <c r="C100" s="38">
        <v>0</v>
      </c>
      <c r="D100" s="38">
        <v>0</v>
      </c>
      <c r="E100" s="38">
        <v>0</v>
      </c>
    </row>
    <row r="101" spans="1:5" s="80" customFormat="1">
      <c r="A101" s="43" t="s">
        <v>524</v>
      </c>
      <c r="B101" s="43" t="s">
        <v>455</v>
      </c>
      <c r="C101" s="96">
        <v>0</v>
      </c>
      <c r="D101" s="96">
        <v>0</v>
      </c>
      <c r="E101" s="96">
        <v>0</v>
      </c>
    </row>
    <row r="102" spans="1:5" s="80" customFormat="1">
      <c r="A102" s="43" t="s">
        <v>531</v>
      </c>
      <c r="B102" s="43" t="s">
        <v>456</v>
      </c>
      <c r="C102" s="96">
        <v>0</v>
      </c>
      <c r="D102" s="96">
        <v>0</v>
      </c>
      <c r="E102" s="96">
        <v>0</v>
      </c>
    </row>
    <row r="103" spans="1:5" s="80" customFormat="1">
      <c r="A103" s="43" t="s">
        <v>532</v>
      </c>
      <c r="B103" s="43" t="s">
        <v>533</v>
      </c>
      <c r="C103" s="96"/>
      <c r="D103" s="96"/>
      <c r="E103" s="96"/>
    </row>
    <row r="104" spans="1:5">
      <c r="A104" s="76" t="s">
        <v>551</v>
      </c>
      <c r="B104" s="76" t="s">
        <v>309</v>
      </c>
      <c r="C104" s="63">
        <f>C95+C101+C102</f>
        <v>16000000</v>
      </c>
      <c r="D104" s="63">
        <f>D95+D101+D102</f>
        <v>16000000</v>
      </c>
      <c r="E104" s="63">
        <f>E95+E101+E102</f>
        <v>37600000</v>
      </c>
    </row>
    <row r="105" spans="1:5" ht="20.25">
      <c r="A105" s="197" t="s">
        <v>322</v>
      </c>
      <c r="B105" s="117" t="s">
        <v>310</v>
      </c>
      <c r="C105" s="118">
        <f>C19+C25+C39+C55+C61+C67+C73+C104</f>
        <v>64455208</v>
      </c>
      <c r="D105" s="118">
        <f>D19+D25+D39+D55+D61+D67+D73+D104</f>
        <v>64455208</v>
      </c>
      <c r="E105" s="118">
        <f>E19+E25+E39+E55+E61+E67+E73+E104</f>
        <v>85663363</v>
      </c>
    </row>
  </sheetData>
  <mergeCells count="3">
    <mergeCell ref="A1:E1"/>
    <mergeCell ref="A2:E2"/>
    <mergeCell ref="A3:E3"/>
  </mergeCells>
  <phoneticPr fontId="6" type="noConversion"/>
  <pageMargins left="0.70866141732283472" right="0.31496062992125984" top="0.74803149606299213" bottom="0.74803149606299213" header="0.31496062992125984" footer="0.31496062992125984"/>
  <pageSetup paperSize="9" scale="54" orientation="landscape" r:id="rId1"/>
  <headerFooter>
    <oddFooter>&amp;C-&amp;P-</oddFooter>
  </headerFooter>
  <rowBreaks count="1" manualBreakCount="1">
    <brk id="55" max="16383" man="1"/>
  </rowBreaks>
  <ignoredErrors>
    <ignoredError sqref="C71:E7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H21"/>
  <sheetViews>
    <sheetView workbookViewId="0">
      <selection activeCell="C20" sqref="C20"/>
    </sheetView>
  </sheetViews>
  <sheetFormatPr defaultRowHeight="15"/>
  <cols>
    <col min="1" max="1" width="70.7109375" style="119" bestFit="1" customWidth="1"/>
    <col min="2" max="2" width="9.140625" style="120"/>
    <col min="3" max="3" width="22.7109375" style="129" customWidth="1"/>
    <col min="4" max="5" width="22.7109375" style="119" customWidth="1"/>
    <col min="6" max="16384" width="9.140625" style="119"/>
  </cols>
  <sheetData>
    <row r="1" spans="1:8" ht="15.7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8" ht="15.75">
      <c r="A2" s="207" t="s">
        <v>103</v>
      </c>
      <c r="B2" s="207"/>
      <c r="C2" s="207"/>
      <c r="D2" s="207"/>
      <c r="E2" s="207"/>
    </row>
    <row r="3" spans="1:8" ht="15.75">
      <c r="A3" s="207" t="s">
        <v>54</v>
      </c>
      <c r="B3" s="207"/>
      <c r="C3" s="207"/>
      <c r="D3" s="207"/>
      <c r="E3" s="207"/>
    </row>
    <row r="4" spans="1:8" ht="15.75">
      <c r="A4" s="67"/>
      <c r="C4" s="13" t="s">
        <v>171</v>
      </c>
      <c r="D4" s="17" t="str">
        <f>+'1.kiad.'!D4</f>
        <v>2/2019. (II.08.)</v>
      </c>
      <c r="E4" s="15" t="s">
        <v>169</v>
      </c>
    </row>
    <row r="5" spans="1:8" ht="15.75">
      <c r="C5" s="81"/>
      <c r="D5" s="79"/>
      <c r="E5" s="82" t="s">
        <v>75</v>
      </c>
    </row>
    <row r="6" spans="1:8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8">
      <c r="A7" s="121" t="str">
        <f>+'2.bev.'!A26</f>
        <v>Jövedelemadók</v>
      </c>
      <c r="B7" s="121" t="str">
        <f>+'2.bev.'!B26</f>
        <v>B31</v>
      </c>
      <c r="C7" s="122">
        <v>0</v>
      </c>
      <c r="D7" s="122">
        <v>0</v>
      </c>
      <c r="E7" s="122">
        <v>0</v>
      </c>
    </row>
    <row r="8" spans="1:8">
      <c r="A8" s="121" t="str">
        <f>+'2.bev.'!A29</f>
        <v>Szociális hozzájárulási adó és járulékok</v>
      </c>
      <c r="B8" s="121" t="str">
        <f>+'2.bev.'!B29</f>
        <v>B32</v>
      </c>
      <c r="C8" s="122">
        <v>0</v>
      </c>
      <c r="D8" s="122">
        <v>0</v>
      </c>
      <c r="E8" s="122">
        <v>0</v>
      </c>
    </row>
    <row r="9" spans="1:8">
      <c r="A9" s="121" t="str">
        <f>+'2.bev.'!A30</f>
        <v>Bérhez és foglalkoztatáshoz kapcsolódó adók</v>
      </c>
      <c r="B9" s="121" t="str">
        <f>+'2.bev.'!B30</f>
        <v>B33</v>
      </c>
      <c r="C9" s="122">
        <v>0</v>
      </c>
      <c r="D9" s="122">
        <v>0</v>
      </c>
      <c r="E9" s="122">
        <v>0</v>
      </c>
    </row>
    <row r="10" spans="1:8">
      <c r="A10" s="123" t="str">
        <f>+'2.bev.'!A31</f>
        <v>Vagyoni tipusú adók</v>
      </c>
      <c r="B10" s="123" t="str">
        <f>+'2.bev.'!B31</f>
        <v>B34</v>
      </c>
      <c r="C10" s="124">
        <f>SUM(C11)</f>
        <v>17000000</v>
      </c>
      <c r="D10" s="124">
        <f t="shared" ref="D10:E10" si="0">SUM(D11)</f>
        <v>17000000</v>
      </c>
      <c r="E10" s="124">
        <f t="shared" si="0"/>
        <v>16500000</v>
      </c>
    </row>
    <row r="11" spans="1:8" s="127" customFormat="1" ht="15.75">
      <c r="A11" s="10" t="s">
        <v>534</v>
      </c>
      <c r="B11" s="125"/>
      <c r="C11" s="126">
        <v>17000000</v>
      </c>
      <c r="D11" s="126">
        <v>17000000</v>
      </c>
      <c r="E11" s="126">
        <v>16500000</v>
      </c>
    </row>
    <row r="12" spans="1:8" ht="15.75">
      <c r="A12" s="128" t="str">
        <f>+'2.bev.'!A32</f>
        <v>Termékek és szolgáltatások adói</v>
      </c>
      <c r="B12" s="128" t="str">
        <f>+'2.bev.'!B32</f>
        <v>B35</v>
      </c>
      <c r="C12" s="124">
        <f>C13+C15+C16+C17+C18</f>
        <v>6000000</v>
      </c>
      <c r="D12" s="124">
        <f>D13+D15+D16+D17+D18</f>
        <v>6000000</v>
      </c>
      <c r="E12" s="124">
        <f>E13+E15+E16+E17+E18</f>
        <v>8650000</v>
      </c>
      <c r="H12" s="129"/>
    </row>
    <row r="13" spans="1:8" ht="15.75">
      <c r="A13" s="130" t="str">
        <f>+'2.bev.'!A33</f>
        <v>Értékesítési és forgalmi adók</v>
      </c>
      <c r="B13" s="130" t="str">
        <f>+'2.bev.'!B33</f>
        <v>B351</v>
      </c>
      <c r="C13" s="122">
        <f>SUM(C14)</f>
        <v>4000000</v>
      </c>
      <c r="D13" s="122">
        <f t="shared" ref="D13:E13" si="1">SUM(D14)</f>
        <v>4000000</v>
      </c>
      <c r="E13" s="122">
        <f t="shared" si="1"/>
        <v>5500000</v>
      </c>
    </row>
    <row r="14" spans="1:8" s="127" customFormat="1" ht="15.75">
      <c r="A14" s="10" t="s">
        <v>545</v>
      </c>
      <c r="B14" s="125"/>
      <c r="C14" s="126">
        <v>4000000</v>
      </c>
      <c r="D14" s="126">
        <v>4000000</v>
      </c>
      <c r="E14" s="126">
        <v>5500000</v>
      </c>
    </row>
    <row r="15" spans="1:8">
      <c r="A15" s="131" t="str">
        <f>+'2.bev.'!A34</f>
        <v>Fogyasztási adók</v>
      </c>
      <c r="B15" s="131" t="str">
        <f>+'2.bev.'!B34</f>
        <v>B352</v>
      </c>
      <c r="C15" s="122">
        <v>0</v>
      </c>
      <c r="D15" s="122">
        <v>0</v>
      </c>
      <c r="E15" s="122">
        <v>0</v>
      </c>
    </row>
    <row r="16" spans="1:8">
      <c r="A16" s="131" t="str">
        <f>+'2.bev.'!A35</f>
        <v>Pénzügyi monopóliumok nyereségét terhelő adók</v>
      </c>
      <c r="B16" s="131" t="str">
        <f>+'2.bev.'!B35</f>
        <v>B353</v>
      </c>
      <c r="C16" s="122">
        <v>0</v>
      </c>
      <c r="D16" s="122">
        <v>0</v>
      </c>
      <c r="E16" s="122">
        <v>0</v>
      </c>
    </row>
    <row r="17" spans="1:5">
      <c r="A17" s="131" t="str">
        <f>+'2.bev.'!A36</f>
        <v>Gépjárműadók</v>
      </c>
      <c r="B17" s="131" t="str">
        <f>+'2.bev.'!B36</f>
        <v>B354</v>
      </c>
      <c r="C17" s="122">
        <v>1000000</v>
      </c>
      <c r="D17" s="122">
        <v>1000000</v>
      </c>
      <c r="E17" s="122">
        <v>1950000</v>
      </c>
    </row>
    <row r="18" spans="1:5">
      <c r="A18" s="131" t="str">
        <f>+'2.bev.'!A37</f>
        <v>Egyéb áruhasználati és szolgáltatási adók</v>
      </c>
      <c r="B18" s="131" t="str">
        <f>+'2.bev.'!B37</f>
        <v>B355</v>
      </c>
      <c r="C18" s="122">
        <f>SUM(C19)</f>
        <v>1000000</v>
      </c>
      <c r="D18" s="122">
        <f>SUM(D19)</f>
        <v>1000000</v>
      </c>
      <c r="E18" s="122">
        <f>SUM(E19)</f>
        <v>1200000</v>
      </c>
    </row>
    <row r="19" spans="1:5" s="134" customFormat="1">
      <c r="A19" s="125" t="s">
        <v>546</v>
      </c>
      <c r="B19" s="132"/>
      <c r="C19" s="133">
        <v>1000000</v>
      </c>
      <c r="D19" s="133">
        <v>1000000</v>
      </c>
      <c r="E19" s="133">
        <v>1200000</v>
      </c>
    </row>
    <row r="20" spans="1:5">
      <c r="A20" s="123" t="str">
        <f>+'2.bev.'!A38</f>
        <v>Egyéb közhatalmi bevételek</v>
      </c>
      <c r="B20" s="123" t="str">
        <f>+'2.bev.'!B38</f>
        <v>B36</v>
      </c>
      <c r="C20" s="124">
        <v>0</v>
      </c>
      <c r="D20" s="124">
        <v>0</v>
      </c>
      <c r="E20" s="124">
        <v>0</v>
      </c>
    </row>
    <row r="21" spans="1:5" ht="15.75">
      <c r="A21" s="181" t="str">
        <f>+'2.bev.'!A39</f>
        <v>Közhatalmi bevételek</v>
      </c>
      <c r="B21" s="181" t="str">
        <f>+'2.bev.'!B39</f>
        <v>B3</v>
      </c>
      <c r="C21" s="182">
        <f>C7+C8+C9+C10+C12+C20</f>
        <v>23000000</v>
      </c>
      <c r="D21" s="182">
        <f>D7+D8+D9+D10+D12+D20</f>
        <v>23000000</v>
      </c>
      <c r="E21" s="182">
        <f>E7+E8+E9+E10+E12+E20</f>
        <v>25150000</v>
      </c>
    </row>
  </sheetData>
  <mergeCells count="3">
    <mergeCell ref="A1:E1"/>
    <mergeCell ref="A2:E2"/>
    <mergeCell ref="A3:E3"/>
  </mergeCells>
  <phoneticPr fontId="6" type="noConversion"/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E38"/>
  <sheetViews>
    <sheetView workbookViewId="0">
      <selection activeCell="A38" sqref="A38:E38"/>
    </sheetView>
  </sheetViews>
  <sheetFormatPr defaultRowHeight="15.75"/>
  <cols>
    <col min="1" max="1" width="86.42578125" style="44" bestFit="1" customWidth="1"/>
    <col min="2" max="2" width="9.140625" style="79"/>
    <col min="3" max="5" width="22.7109375" style="44" customWidth="1"/>
    <col min="6" max="16384" width="9.140625" style="44"/>
  </cols>
  <sheetData>
    <row r="1" spans="1: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5" ht="31.5" customHeight="1">
      <c r="A2" s="208" t="s">
        <v>148</v>
      </c>
      <c r="B2" s="208"/>
      <c r="C2" s="208"/>
      <c r="D2" s="208"/>
      <c r="E2" s="208"/>
    </row>
    <row r="3" spans="1:5">
      <c r="A3" s="207" t="s">
        <v>54</v>
      </c>
      <c r="B3" s="207"/>
      <c r="C3" s="207"/>
      <c r="D3" s="207"/>
      <c r="E3" s="207"/>
    </row>
    <row r="4" spans="1:5">
      <c r="C4" s="13" t="s">
        <v>172</v>
      </c>
      <c r="D4" s="14" t="str">
        <f>+'1.kiad.'!D4</f>
        <v>2/2019. (II.08.)</v>
      </c>
      <c r="E4" s="15" t="s">
        <v>169</v>
      </c>
    </row>
    <row r="5" spans="1:5">
      <c r="A5" s="67"/>
      <c r="C5" s="81"/>
      <c r="E5" s="135" t="s">
        <v>75</v>
      </c>
    </row>
    <row r="6" spans="1:5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5">
      <c r="A7" s="37" t="str">
        <f>+'2.bev.'!A14</f>
        <v>Elvonások és befizetések bevételei</v>
      </c>
      <c r="B7" s="37" t="str">
        <f>+'2.bev.'!B14</f>
        <v>B12</v>
      </c>
      <c r="C7" s="6">
        <v>0</v>
      </c>
      <c r="D7" s="6">
        <v>0</v>
      </c>
      <c r="E7" s="6">
        <v>0</v>
      </c>
    </row>
    <row r="8" spans="1:5">
      <c r="A8" s="37" t="str">
        <f>+'2.bev.'!A15</f>
        <v>Működési célú garancia- és kezességvállalásból származó megtérülések államháztartáson belülről</v>
      </c>
      <c r="B8" s="37" t="str">
        <f>+'2.bev.'!B15</f>
        <v>B13</v>
      </c>
      <c r="C8" s="6">
        <v>0</v>
      </c>
      <c r="D8" s="6">
        <v>0</v>
      </c>
      <c r="E8" s="6">
        <v>0</v>
      </c>
    </row>
    <row r="9" spans="1:5">
      <c r="A9" s="37" t="str">
        <f>+'2.bev.'!A16</f>
        <v>Működési célú visszatérítendő támogatások, kölcsönök visszatérülése államháztartáson belülről</v>
      </c>
      <c r="B9" s="37" t="str">
        <f>+'2.bev.'!B16</f>
        <v>B14</v>
      </c>
      <c r="C9" s="6">
        <v>0</v>
      </c>
      <c r="D9" s="6">
        <v>0</v>
      </c>
      <c r="E9" s="6">
        <v>0</v>
      </c>
    </row>
    <row r="10" spans="1:5">
      <c r="A10" s="37" t="str">
        <f>+'2.bev.'!A17</f>
        <v>Működési célú visszatérítendő támogatások, kölcsönök igénybevétele államháztartáson belülről</v>
      </c>
      <c r="B10" s="37" t="str">
        <f>+'2.bev.'!B17</f>
        <v>B15</v>
      </c>
      <c r="C10" s="6">
        <v>0</v>
      </c>
      <c r="D10" s="6">
        <v>0</v>
      </c>
      <c r="E10" s="6">
        <v>0</v>
      </c>
    </row>
    <row r="11" spans="1:5">
      <c r="A11" s="37" t="str">
        <f>+'2.bev.'!A18</f>
        <v>Egyéb működési célú támogatások bevételei államháztartáson belülről</v>
      </c>
      <c r="B11" s="37" t="str">
        <f>+'2.bev.'!B18</f>
        <v>B16</v>
      </c>
      <c r="C11" s="6">
        <v>0</v>
      </c>
      <c r="D11" s="6">
        <v>0</v>
      </c>
      <c r="E11" s="6">
        <v>0</v>
      </c>
    </row>
    <row r="12" spans="1:5" ht="31.5">
      <c r="A12" s="183" t="s">
        <v>149</v>
      </c>
      <c r="B12" s="184" t="s">
        <v>120</v>
      </c>
      <c r="C12" s="185">
        <f>SUM(C7:C11)</f>
        <v>0</v>
      </c>
      <c r="D12" s="185">
        <f t="shared" ref="D12:E12" si="0">SUM(D7:D11)</f>
        <v>0</v>
      </c>
      <c r="E12" s="185">
        <f t="shared" si="0"/>
        <v>0</v>
      </c>
    </row>
    <row r="13" spans="1:5">
      <c r="A13" s="136"/>
      <c r="C13" s="136"/>
      <c r="D13" s="136"/>
      <c r="E13" s="136"/>
    </row>
    <row r="14" spans="1:5">
      <c r="A14" s="37" t="str">
        <f>+'2.bev.'!A40</f>
        <v>Készletértékesítés ellenértéke</v>
      </c>
      <c r="B14" s="37" t="str">
        <f>+'2.bev.'!B40</f>
        <v>B401</v>
      </c>
      <c r="C14" s="38">
        <v>0</v>
      </c>
      <c r="D14" s="38">
        <v>0</v>
      </c>
      <c r="E14" s="38">
        <v>0</v>
      </c>
    </row>
    <row r="15" spans="1:5">
      <c r="A15" s="37" t="str">
        <f>+'2.bev.'!A41</f>
        <v>Szolgáltatások ellenértéke</v>
      </c>
      <c r="B15" s="37" t="str">
        <f>+'2.bev.'!B41</f>
        <v>B402</v>
      </c>
      <c r="C15" s="38">
        <v>0</v>
      </c>
      <c r="D15" s="38">
        <v>0</v>
      </c>
      <c r="E15" s="38">
        <v>0</v>
      </c>
    </row>
    <row r="16" spans="1:5">
      <c r="A16" s="37" t="str">
        <f>+'2.bev.'!A42</f>
        <v>Közvetített szolgáltatások értéke</v>
      </c>
      <c r="B16" s="37" t="str">
        <f>+'2.bev.'!B42</f>
        <v>B403</v>
      </c>
      <c r="C16" s="38">
        <v>0</v>
      </c>
      <c r="D16" s="38">
        <v>0</v>
      </c>
      <c r="E16" s="38">
        <v>0</v>
      </c>
    </row>
    <row r="17" spans="1:5">
      <c r="A17" s="37" t="str">
        <f>+'2.bev.'!A43</f>
        <v>Tulajdonosi bevételek</v>
      </c>
      <c r="B17" s="37" t="str">
        <f>+'2.bev.'!B43</f>
        <v>B404</v>
      </c>
      <c r="C17" s="38">
        <v>0</v>
      </c>
      <c r="D17" s="38">
        <v>0</v>
      </c>
      <c r="E17" s="38">
        <v>0</v>
      </c>
    </row>
    <row r="18" spans="1:5">
      <c r="A18" s="37" t="str">
        <f>+'2.bev.'!A44</f>
        <v>Ellátási díjak</v>
      </c>
      <c r="B18" s="37" t="str">
        <f>+'2.bev.'!B44</f>
        <v>B405</v>
      </c>
      <c r="C18" s="38">
        <v>0</v>
      </c>
      <c r="D18" s="38">
        <v>0</v>
      </c>
      <c r="E18" s="38">
        <v>0</v>
      </c>
    </row>
    <row r="19" spans="1:5">
      <c r="A19" s="37" t="str">
        <f>+'2.bev.'!A45</f>
        <v>Kiszámlázott általános forgalmi adó</v>
      </c>
      <c r="B19" s="37" t="str">
        <f>+'2.bev.'!B45</f>
        <v>B406</v>
      </c>
      <c r="C19" s="38">
        <v>0</v>
      </c>
      <c r="D19" s="38">
        <v>0</v>
      </c>
      <c r="E19" s="38">
        <v>0</v>
      </c>
    </row>
    <row r="20" spans="1:5">
      <c r="A20" s="37" t="str">
        <f>+'2.bev.'!A46</f>
        <v>Általános forgalmi adó visszatérítése</v>
      </c>
      <c r="B20" s="37" t="str">
        <f>+'2.bev.'!B46</f>
        <v>B407</v>
      </c>
      <c r="C20" s="38">
        <v>0</v>
      </c>
      <c r="D20" s="38">
        <v>0</v>
      </c>
      <c r="E20" s="38">
        <v>0</v>
      </c>
    </row>
    <row r="21" spans="1:5">
      <c r="A21" s="37" t="str">
        <f>+'2.bev.'!A47</f>
        <v>Kamatbevételek és más nyereségjellegű bevételek</v>
      </c>
      <c r="B21" s="37" t="str">
        <f>+'2.bev.'!B47</f>
        <v>B408</v>
      </c>
      <c r="C21" s="38">
        <f>SUM(C22:C23)</f>
        <v>0</v>
      </c>
      <c r="D21" s="38">
        <f t="shared" ref="D21:E21" si="1">SUM(D22:D23)</f>
        <v>0</v>
      </c>
      <c r="E21" s="38">
        <f t="shared" si="1"/>
        <v>0</v>
      </c>
    </row>
    <row r="22" spans="1:5" s="72" customFormat="1">
      <c r="A22" s="39" t="str">
        <f>+'2.bev.'!A48</f>
        <v>Befektetett pénzüzgyi eszközökből származó bevételek</v>
      </c>
      <c r="B22" s="39" t="str">
        <f>+'2.bev.'!B48</f>
        <v>B4081</v>
      </c>
      <c r="C22" s="40">
        <v>0</v>
      </c>
      <c r="D22" s="40">
        <v>0</v>
      </c>
      <c r="E22" s="40">
        <v>0</v>
      </c>
    </row>
    <row r="23" spans="1:5" s="72" customFormat="1">
      <c r="A23" s="39" t="str">
        <f>+'2.bev.'!A49</f>
        <v>Egyéb kapott (járó) kamatok és kamatjellegű bevételek</v>
      </c>
      <c r="B23" s="39" t="str">
        <f>+'2.bev.'!B49</f>
        <v>B4082</v>
      </c>
      <c r="C23" s="40">
        <v>0</v>
      </c>
      <c r="D23" s="40">
        <v>0</v>
      </c>
      <c r="E23" s="40">
        <v>0</v>
      </c>
    </row>
    <row r="24" spans="1:5">
      <c r="A24" s="37" t="str">
        <f>+'2.bev.'!A50</f>
        <v>Egyéb pénzügyi műveletek bevételei</v>
      </c>
      <c r="B24" s="37" t="str">
        <f>+'2.bev.'!B50</f>
        <v>B409</v>
      </c>
      <c r="C24" s="38">
        <f>SUM(C25:C26)</f>
        <v>0</v>
      </c>
      <c r="D24" s="38">
        <f t="shared" ref="D24:E24" si="2">SUM(D25:D26)</f>
        <v>0</v>
      </c>
      <c r="E24" s="38">
        <f t="shared" si="2"/>
        <v>0</v>
      </c>
    </row>
    <row r="25" spans="1:5" s="72" customFormat="1">
      <c r="A25" s="39" t="str">
        <f>+'2.bev.'!A51</f>
        <v>Részesedésekből származó pénzügyi műveletek bevételei</v>
      </c>
      <c r="B25" s="39" t="str">
        <f>+'2.bev.'!B51</f>
        <v>B4091</v>
      </c>
      <c r="C25" s="40">
        <v>0</v>
      </c>
      <c r="D25" s="40">
        <v>0</v>
      </c>
      <c r="E25" s="40">
        <v>0</v>
      </c>
    </row>
    <row r="26" spans="1:5" s="72" customFormat="1">
      <c r="A26" s="39" t="str">
        <f>+'2.bev.'!A52</f>
        <v>Más egyéb pénzügyi műveletek bevételei</v>
      </c>
      <c r="B26" s="39" t="str">
        <f>+'2.bev.'!B52</f>
        <v>B4092</v>
      </c>
      <c r="C26" s="40">
        <v>0</v>
      </c>
      <c r="D26" s="40">
        <v>0</v>
      </c>
      <c r="E26" s="40">
        <v>0</v>
      </c>
    </row>
    <row r="27" spans="1:5">
      <c r="A27" s="37" t="str">
        <f>+'2.bev.'!A53</f>
        <v>Biztosító által fizetett kártérítés</v>
      </c>
      <c r="B27" s="37" t="str">
        <f>+'2.bev.'!B53</f>
        <v>B410</v>
      </c>
      <c r="C27" s="38">
        <v>0</v>
      </c>
      <c r="D27" s="38">
        <v>0</v>
      </c>
      <c r="E27" s="38">
        <v>0</v>
      </c>
    </row>
    <row r="28" spans="1:5">
      <c r="A28" s="37" t="str">
        <f>+'2.bev.'!A54</f>
        <v>Egyéb működési bevételek</v>
      </c>
      <c r="B28" s="37" t="str">
        <f>+'2.bev.'!B54</f>
        <v>B411</v>
      </c>
      <c r="C28" s="38">
        <v>0</v>
      </c>
      <c r="D28" s="38">
        <v>0</v>
      </c>
      <c r="E28" s="38">
        <v>0</v>
      </c>
    </row>
    <row r="29" spans="1:5">
      <c r="A29" s="180" t="str">
        <f>+'2.bev.'!A55</f>
        <v>Működési bevételek</v>
      </c>
      <c r="B29" s="180" t="str">
        <f>+'2.bev.'!B55</f>
        <v>B4</v>
      </c>
      <c r="C29" s="185">
        <f>+C14+C15+C16+C17+C18+C19+C20+C21+C24+C27+C28</f>
        <v>0</v>
      </c>
      <c r="D29" s="185">
        <f t="shared" ref="D29:E29" si="3">+D14+D15+D16+D17+D18+D19+D20+D21+D24+D27+D28</f>
        <v>0</v>
      </c>
      <c r="E29" s="185">
        <f t="shared" si="3"/>
        <v>0</v>
      </c>
    </row>
    <row r="30" spans="1:5">
      <c r="A30" s="136"/>
      <c r="C30" s="136"/>
      <c r="D30" s="136"/>
      <c r="E30" s="136"/>
    </row>
    <row r="31" spans="1:5">
      <c r="A31" s="42" t="str">
        <f>+'2.bev.'!A62</f>
        <v>Működési célú garancia- és kezességvállalásból származó megtérülések államháztartáson kívülről</v>
      </c>
      <c r="B31" s="42" t="str">
        <f>+'2.bev.'!B62</f>
        <v>B61</v>
      </c>
      <c r="C31" s="38">
        <v>0</v>
      </c>
      <c r="D31" s="38">
        <v>0</v>
      </c>
      <c r="E31" s="38">
        <v>0</v>
      </c>
    </row>
    <row r="32" spans="1:5">
      <c r="A32" s="42" t="str">
        <f>+'2.bev.'!A63</f>
        <v>Működési célú visszatérítendő támogatások, kölcsönök visszatérülése Európai Uniótól</v>
      </c>
      <c r="B32" s="42" t="str">
        <f>+'2.bev.'!B63</f>
        <v>B62</v>
      </c>
      <c r="C32" s="38">
        <v>0</v>
      </c>
      <c r="D32" s="38">
        <v>0</v>
      </c>
      <c r="E32" s="38">
        <v>0</v>
      </c>
    </row>
    <row r="33" spans="1:5" ht="31.5">
      <c r="A33" s="42" t="str">
        <f>+'2.bev.'!A64</f>
        <v>Működési célú visszatérítendő támogatások, kölcsönök visszatérülése kormányoktól és más nemzetközi szervezetektől</v>
      </c>
      <c r="B33" s="42" t="str">
        <f>+'2.bev.'!B64</f>
        <v>B63</v>
      </c>
      <c r="C33" s="38">
        <v>0</v>
      </c>
      <c r="D33" s="38">
        <v>0</v>
      </c>
      <c r="E33" s="38">
        <v>0</v>
      </c>
    </row>
    <row r="34" spans="1:5">
      <c r="A34" s="42" t="str">
        <f>+'2.bev.'!A65</f>
        <v>Működési célú visszatérítendő támogatások, kölcsönök visszatérülése államháztartáson kívülről</v>
      </c>
      <c r="B34" s="42" t="str">
        <f>+'2.bev.'!B65</f>
        <v>B64</v>
      </c>
      <c r="C34" s="38">
        <v>0</v>
      </c>
      <c r="D34" s="38">
        <v>0</v>
      </c>
      <c r="E34" s="38">
        <v>0</v>
      </c>
    </row>
    <row r="35" spans="1:5">
      <c r="A35" s="42" t="str">
        <f>+'2.bev.'!A66</f>
        <v>Egyéb működési célú átvett pénzeszközök</v>
      </c>
      <c r="B35" s="42" t="str">
        <f>+'2.bev.'!B66</f>
        <v>B65</v>
      </c>
      <c r="C35" s="38">
        <v>0</v>
      </c>
      <c r="D35" s="38">
        <v>0</v>
      </c>
      <c r="E35" s="38">
        <v>0</v>
      </c>
    </row>
    <row r="36" spans="1:5">
      <c r="A36" s="180" t="str">
        <f>+'2.bev.'!A67</f>
        <v>Működési célú átvett pénzeszközök</v>
      </c>
      <c r="B36" s="180" t="str">
        <f>+'2.bev.'!B67</f>
        <v>B6</v>
      </c>
      <c r="C36" s="185">
        <f>SUM(C31:C35)</f>
        <v>0</v>
      </c>
      <c r="D36" s="185">
        <f>SUM(D31:D35)</f>
        <v>0</v>
      </c>
      <c r="E36" s="185">
        <f>SUM(E31:E35)</f>
        <v>0</v>
      </c>
    </row>
    <row r="37" spans="1:5">
      <c r="A37" s="136"/>
      <c r="C37" s="136"/>
      <c r="D37" s="136"/>
      <c r="E37" s="136"/>
    </row>
    <row r="38" spans="1:5">
      <c r="A38" s="180" t="s">
        <v>6</v>
      </c>
      <c r="B38" s="186"/>
      <c r="C38" s="185">
        <f>C12+C36+C29</f>
        <v>0</v>
      </c>
      <c r="D38" s="185">
        <f>D12+D36+D29</f>
        <v>0</v>
      </c>
      <c r="E38" s="185">
        <f>E12+E36+E29</f>
        <v>0</v>
      </c>
    </row>
  </sheetData>
  <mergeCells count="3">
    <mergeCell ref="A1:E1"/>
    <mergeCell ref="A2:E2"/>
    <mergeCell ref="A3:E3"/>
  </mergeCells>
  <phoneticPr fontId="6" type="noConversion"/>
  <pageMargins left="0.35433070866141736" right="0.35433070866141736" top="0.59055118110236227" bottom="0.59055118110236227" header="0.51181102362204722" footer="0.51181102362204722"/>
  <pageSetup paperSize="9" scale="71" orientation="landscape" r:id="rId1"/>
  <headerFooter alignWithMargins="0"/>
  <ignoredErrors>
    <ignoredError sqref="C24:E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F27"/>
  <sheetViews>
    <sheetView topLeftCell="A16" workbookViewId="0">
      <selection activeCell="A27" sqref="A27:E27"/>
    </sheetView>
  </sheetViews>
  <sheetFormatPr defaultRowHeight="15"/>
  <cols>
    <col min="1" max="1" width="87.140625" style="44" bestFit="1" customWidth="1"/>
    <col min="2" max="2" width="8.42578125" style="44" customWidth="1"/>
    <col min="3" max="5" width="22.7109375" style="44" customWidth="1"/>
    <col min="6" max="6" width="9.28515625" style="44" bestFit="1" customWidth="1"/>
    <col min="7" max="16384" width="9.140625" style="44"/>
  </cols>
  <sheetData>
    <row r="1" spans="1:6" ht="15.7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6" ht="31.5" customHeight="1">
      <c r="A2" s="209" t="s">
        <v>152</v>
      </c>
      <c r="B2" s="209"/>
      <c r="C2" s="209"/>
      <c r="D2" s="209"/>
      <c r="E2" s="209"/>
    </row>
    <row r="3" spans="1:6" ht="15.75">
      <c r="A3" s="207" t="s">
        <v>54</v>
      </c>
      <c r="B3" s="207"/>
      <c r="C3" s="207"/>
      <c r="D3" s="207"/>
      <c r="E3" s="207"/>
    </row>
    <row r="4" spans="1:6" ht="15.75">
      <c r="B4" s="67"/>
      <c r="C4" s="13" t="s">
        <v>173</v>
      </c>
      <c r="D4" s="14" t="str">
        <f>+'1.kiad.'!D4</f>
        <v>2/2019. (II.08.)</v>
      </c>
      <c r="E4" s="15" t="s">
        <v>169</v>
      </c>
    </row>
    <row r="5" spans="1:6" ht="15.75">
      <c r="A5" s="67"/>
      <c r="B5" s="67"/>
      <c r="C5" s="81"/>
      <c r="E5" s="82" t="s">
        <v>75</v>
      </c>
    </row>
    <row r="6" spans="1:6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6" s="137" customFormat="1" ht="15.75">
      <c r="A7" s="43" t="str">
        <f>+'2.bev.'!A7</f>
        <v>A helyi önkormányzatok működésének általános támogatása</v>
      </c>
      <c r="B7" s="43" t="str">
        <f>+'2.bev.'!B7</f>
        <v>B111</v>
      </c>
      <c r="C7" s="45">
        <f>C8+C13+C14+C15+C16+C17+C18</f>
        <v>17161208</v>
      </c>
      <c r="D7" s="45">
        <f t="shared" ref="D7:E7" si="0">D8+D13+D14+D15+D16+D17+D18</f>
        <v>17161208</v>
      </c>
      <c r="E7" s="45">
        <f t="shared" si="0"/>
        <v>14775363</v>
      </c>
    </row>
    <row r="8" spans="1:6" s="137" customFormat="1" ht="15.75">
      <c r="A8" s="37" t="s">
        <v>554</v>
      </c>
      <c r="B8" s="46"/>
      <c r="C8" s="47">
        <f>SUM(C9:C12)</f>
        <v>7011780</v>
      </c>
      <c r="D8" s="47">
        <f t="shared" ref="D8:E8" si="1">SUM(D9:D12)</f>
        <v>7011780</v>
      </c>
      <c r="E8" s="47">
        <f t="shared" si="1"/>
        <v>7011780</v>
      </c>
    </row>
    <row r="9" spans="1:6" s="173" customFormat="1" ht="15.75">
      <c r="A9" s="10" t="s">
        <v>555</v>
      </c>
      <c r="B9" s="154"/>
      <c r="C9" s="11">
        <v>876390</v>
      </c>
      <c r="D9" s="11">
        <v>876390</v>
      </c>
      <c r="E9" s="11">
        <v>876390</v>
      </c>
    </row>
    <row r="10" spans="1:6" s="173" customFormat="1" ht="15.75">
      <c r="A10" s="10" t="s">
        <v>556</v>
      </c>
      <c r="B10" s="10"/>
      <c r="C10" s="11">
        <v>4544000</v>
      </c>
      <c r="D10" s="11">
        <v>4544000</v>
      </c>
      <c r="E10" s="11">
        <v>4544000</v>
      </c>
    </row>
    <row r="11" spans="1:6" s="173" customFormat="1" ht="15.75">
      <c r="A11" s="10" t="s">
        <v>557</v>
      </c>
      <c r="B11" s="10"/>
      <c r="C11" s="11">
        <v>100000</v>
      </c>
      <c r="D11" s="11">
        <v>100000</v>
      </c>
      <c r="E11" s="11">
        <v>100000</v>
      </c>
    </row>
    <row r="12" spans="1:6" s="173" customFormat="1" ht="15.75">
      <c r="A12" s="10" t="s">
        <v>558</v>
      </c>
      <c r="B12" s="10"/>
      <c r="C12" s="11">
        <v>1491390</v>
      </c>
      <c r="D12" s="11">
        <v>1491390</v>
      </c>
      <c r="E12" s="11">
        <v>1491390</v>
      </c>
    </row>
    <row r="13" spans="1:6" s="137" customFormat="1" ht="15.75">
      <c r="A13" s="37" t="s">
        <v>559</v>
      </c>
      <c r="B13" s="37"/>
      <c r="C13" s="47">
        <v>5000000</v>
      </c>
      <c r="D13" s="47">
        <v>5000000</v>
      </c>
      <c r="E13" s="47">
        <v>4534973</v>
      </c>
      <c r="F13" s="172"/>
    </row>
    <row r="14" spans="1:6" s="137" customFormat="1" ht="15.75">
      <c r="A14" s="37" t="s">
        <v>560</v>
      </c>
      <c r="B14" s="37"/>
      <c r="C14" s="47">
        <v>170850</v>
      </c>
      <c r="D14" s="47">
        <v>170850</v>
      </c>
      <c r="E14" s="47">
        <v>160650</v>
      </c>
    </row>
    <row r="15" spans="1:6" s="137" customFormat="1" ht="15.75">
      <c r="A15" s="37" t="s">
        <v>561</v>
      </c>
      <c r="B15" s="37"/>
      <c r="C15" s="47">
        <v>1264960</v>
      </c>
      <c r="D15" s="47">
        <v>1264960</v>
      </c>
      <c r="E15" s="47">
        <v>2062560</v>
      </c>
    </row>
    <row r="16" spans="1:6" s="137" customFormat="1" ht="15.75">
      <c r="A16" s="37" t="s">
        <v>562</v>
      </c>
      <c r="B16" s="37"/>
      <c r="C16" s="47">
        <v>2689518</v>
      </c>
      <c r="D16" s="47">
        <v>2689518</v>
      </c>
      <c r="E16" s="47">
        <v>0</v>
      </c>
    </row>
    <row r="17" spans="1:6" s="137" customFormat="1" ht="15.75">
      <c r="A17" s="37" t="s">
        <v>563</v>
      </c>
      <c r="B17" s="37"/>
      <c r="C17" s="47">
        <v>15000</v>
      </c>
      <c r="D17" s="47">
        <v>15000</v>
      </c>
      <c r="E17" s="47">
        <v>15000</v>
      </c>
    </row>
    <row r="18" spans="1:6" s="137" customFormat="1" ht="15.75">
      <c r="A18" s="37" t="s">
        <v>564</v>
      </c>
      <c r="B18" s="37"/>
      <c r="C18" s="47">
        <v>1009100</v>
      </c>
      <c r="D18" s="47">
        <v>1009100</v>
      </c>
      <c r="E18" s="47">
        <v>990400</v>
      </c>
    </row>
    <row r="19" spans="1:6" s="137" customFormat="1" ht="15.75">
      <c r="A19" s="43" t="str">
        <f>+'2.bev.'!A8</f>
        <v>A települési önkormányzatok egyes köznevelési feladatainak támogatása</v>
      </c>
      <c r="B19" s="43" t="str">
        <f>+'2.bev.'!B8</f>
        <v>B112</v>
      </c>
      <c r="C19" s="45">
        <v>0</v>
      </c>
      <c r="D19" s="45">
        <v>0</v>
      </c>
      <c r="E19" s="45">
        <v>0</v>
      </c>
    </row>
    <row r="20" spans="1:6" s="137" customFormat="1" ht="31.5">
      <c r="A20" s="48" t="str">
        <f>+'2.bev.'!A9</f>
        <v>A települési önkormányzatok szociális, gyermekjóléti és gyermekétkeztetési feladatainak támogatása</v>
      </c>
      <c r="B20" s="48" t="str">
        <f>+'2.bev.'!B9</f>
        <v>B113</v>
      </c>
      <c r="C20" s="45">
        <f>C21+C22</f>
        <v>6494000</v>
      </c>
      <c r="D20" s="45">
        <f t="shared" ref="D20:E20" si="2">D21+D22</f>
        <v>6494000</v>
      </c>
      <c r="E20" s="45">
        <f t="shared" si="2"/>
        <v>6338000</v>
      </c>
    </row>
    <row r="21" spans="1:6" s="12" customFormat="1" ht="15.75">
      <c r="A21" s="10" t="s">
        <v>565</v>
      </c>
      <c r="B21" s="154"/>
      <c r="C21" s="11">
        <v>3100000</v>
      </c>
      <c r="D21" s="11">
        <v>3100000</v>
      </c>
      <c r="E21" s="11">
        <v>3100000</v>
      </c>
    </row>
    <row r="22" spans="1:6" s="12" customFormat="1" ht="15.75">
      <c r="A22" s="10" t="s">
        <v>553</v>
      </c>
      <c r="B22" s="10"/>
      <c r="C22" s="11">
        <v>3394000</v>
      </c>
      <c r="D22" s="11">
        <v>3394000</v>
      </c>
      <c r="E22" s="11">
        <v>3238000</v>
      </c>
    </row>
    <row r="23" spans="1:6" ht="15.75">
      <c r="A23" s="43" t="str">
        <f>+'2.bev.'!A10</f>
        <v>A települési önkormányzatok kulturális feladatainak támogatása</v>
      </c>
      <c r="B23" s="43" t="str">
        <f>+'2.bev.'!B10</f>
        <v>B114</v>
      </c>
      <c r="C23" s="45">
        <f>C24</f>
        <v>1800000</v>
      </c>
      <c r="D23" s="45">
        <f>D24</f>
        <v>1800000</v>
      </c>
      <c r="E23" s="45">
        <f>E24</f>
        <v>1800000</v>
      </c>
    </row>
    <row r="24" spans="1:6" s="12" customFormat="1" ht="15.75">
      <c r="A24" s="10" t="s">
        <v>566</v>
      </c>
      <c r="B24" s="154"/>
      <c r="C24" s="11">
        <v>1800000</v>
      </c>
      <c r="D24" s="11">
        <v>1800000</v>
      </c>
      <c r="E24" s="11">
        <v>1800000</v>
      </c>
    </row>
    <row r="25" spans="1:6" s="137" customFormat="1" ht="15.75">
      <c r="A25" s="43" t="str">
        <f>+'2.bev.'!A11</f>
        <v>Működési célú költségvetési támogatások és kiegészítő támogatások</v>
      </c>
      <c r="B25" s="43" t="str">
        <f>+'2.bev.'!B11</f>
        <v>B115</v>
      </c>
      <c r="C25" s="45">
        <v>0</v>
      </c>
      <c r="D25" s="45">
        <v>0</v>
      </c>
      <c r="E25" s="45">
        <v>0</v>
      </c>
    </row>
    <row r="26" spans="1:6" s="70" customFormat="1" ht="15.75">
      <c r="A26" s="43" t="str">
        <f>+'2.bev.'!A12</f>
        <v>Elszámolásból származó bevételek</v>
      </c>
      <c r="B26" s="43" t="str">
        <f>+'2.bev.'!B12</f>
        <v>B116</v>
      </c>
      <c r="C26" s="45">
        <v>0</v>
      </c>
      <c r="D26" s="45">
        <v>0</v>
      </c>
      <c r="E26" s="45">
        <v>0</v>
      </c>
    </row>
    <row r="27" spans="1:6" ht="15.75">
      <c r="A27" s="183" t="str">
        <f>+'2.bev.'!A13</f>
        <v>Önkormányzatok működési támogatásai</v>
      </c>
      <c r="B27" s="183" t="str">
        <f>+'2.bev.'!B13</f>
        <v>B11</v>
      </c>
      <c r="C27" s="185">
        <f>C7+C19+C20+C23+C25+C26</f>
        <v>25455208</v>
      </c>
      <c r="D27" s="185">
        <f>D7+D19+D20+D23+D25+D26</f>
        <v>25455208</v>
      </c>
      <c r="E27" s="185">
        <f>E7+E19+E20+E23+E25+E26</f>
        <v>22913363</v>
      </c>
      <c r="F27" s="56"/>
    </row>
  </sheetData>
  <mergeCells count="3">
    <mergeCell ref="A1:E1"/>
    <mergeCell ref="A2:E2"/>
    <mergeCell ref="A3:E3"/>
  </mergeCells>
  <phoneticPr fontId="6" type="noConversion"/>
  <pageMargins left="0.35433070866141736" right="0.35433070866141736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28"/>
  <sheetViews>
    <sheetView topLeftCell="A13" workbookViewId="0">
      <selection activeCell="A28" sqref="A28:E28"/>
    </sheetView>
  </sheetViews>
  <sheetFormatPr defaultRowHeight="15"/>
  <cols>
    <col min="1" max="1" width="88.85546875" style="44" bestFit="1" customWidth="1"/>
    <col min="2" max="2" width="9.42578125" style="7" bestFit="1" customWidth="1"/>
    <col min="3" max="5" width="22.7109375" style="44" customWidth="1"/>
    <col min="6" max="16384" width="9.140625" style="44"/>
  </cols>
  <sheetData>
    <row r="1" spans="1:5" ht="15.7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5" ht="15.75">
      <c r="A2" s="209" t="s">
        <v>153</v>
      </c>
      <c r="B2" s="209"/>
      <c r="C2" s="209"/>
      <c r="D2" s="209"/>
      <c r="E2" s="209"/>
    </row>
    <row r="3" spans="1:5" ht="15.75">
      <c r="A3" s="207" t="s">
        <v>54</v>
      </c>
      <c r="B3" s="207"/>
      <c r="C3" s="207"/>
      <c r="D3" s="207"/>
      <c r="E3" s="207"/>
    </row>
    <row r="4" spans="1:5" ht="15.75">
      <c r="B4" s="8"/>
      <c r="C4" s="13" t="s">
        <v>174</v>
      </c>
      <c r="D4" s="14" t="str">
        <f>+'1.kiad.'!D4</f>
        <v>2/2019. (II.08.)</v>
      </c>
      <c r="E4" s="15" t="s">
        <v>169</v>
      </c>
    </row>
    <row r="5" spans="1:5" ht="15.75">
      <c r="A5" s="67"/>
      <c r="B5" s="8"/>
      <c r="C5" s="81"/>
      <c r="E5" s="82" t="s">
        <v>75</v>
      </c>
    </row>
    <row r="6" spans="1:5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5" ht="15.75">
      <c r="A7" s="5" t="str">
        <f>+'2.bev.'!A20</f>
        <v>Felhalmozási célú önkormányzati támogatások</v>
      </c>
      <c r="B7" s="5" t="str">
        <f>+'2.bev.'!B20</f>
        <v>B21</v>
      </c>
      <c r="C7" s="6">
        <v>0</v>
      </c>
      <c r="D7" s="6">
        <v>0</v>
      </c>
      <c r="E7" s="6">
        <v>0</v>
      </c>
    </row>
    <row r="8" spans="1:5" ht="15.75">
      <c r="A8" s="5" t="str">
        <f>+'2.bev.'!A21</f>
        <v>Felhalmozási célú garancia- és kezességvállalásból származó megtérülések államháztartáson belülről</v>
      </c>
      <c r="B8" s="5" t="str">
        <f>+'2.bev.'!B21</f>
        <v>B22</v>
      </c>
      <c r="C8" s="47">
        <v>0</v>
      </c>
      <c r="D8" s="47">
        <v>0</v>
      </c>
      <c r="E8" s="47">
        <v>0</v>
      </c>
    </row>
    <row r="9" spans="1:5" ht="15.75">
      <c r="A9" s="5" t="str">
        <f>+'2.bev.'!A22</f>
        <v>Felhalmozási célú visszatérítendő támogatások, kölcsönök visszatérülése államháztartáson belülről</v>
      </c>
      <c r="B9" s="5" t="str">
        <f>+'2.bev.'!B22</f>
        <v>B23</v>
      </c>
      <c r="C9" s="47">
        <v>0</v>
      </c>
      <c r="D9" s="47">
        <v>0</v>
      </c>
      <c r="E9" s="47">
        <v>0</v>
      </c>
    </row>
    <row r="10" spans="1:5" ht="15.75">
      <c r="A10" s="5" t="str">
        <f>+'2.bev.'!A23</f>
        <v>Felhalmozási célú visszatérítendő támogatások, kölcsönök igénybevétele államháztartáson belülről</v>
      </c>
      <c r="B10" s="5" t="str">
        <f>+'2.bev.'!B23</f>
        <v>B24</v>
      </c>
      <c r="C10" s="47">
        <v>0</v>
      </c>
      <c r="D10" s="47">
        <v>0</v>
      </c>
      <c r="E10" s="47">
        <v>0</v>
      </c>
    </row>
    <row r="11" spans="1:5" ht="15.75">
      <c r="A11" s="5" t="str">
        <f>+'2.bev.'!A24</f>
        <v>Egyéb felhalmozási célú támogatások bevételei államháztartáson belülről</v>
      </c>
      <c r="B11" s="5" t="str">
        <f>+'2.bev.'!B24</f>
        <v>B25</v>
      </c>
      <c r="C11" s="47">
        <v>0</v>
      </c>
      <c r="D11" s="47">
        <v>0</v>
      </c>
      <c r="E11" s="47">
        <v>0</v>
      </c>
    </row>
    <row r="12" spans="1:5" ht="15.75">
      <c r="A12" s="183" t="str">
        <f>+'2.bev.'!A25</f>
        <v>Felhalmozási célú támogatások államháztartáson belülről</v>
      </c>
      <c r="B12" s="183" t="str">
        <f>+'2.bev.'!B25</f>
        <v>B2</v>
      </c>
      <c r="C12" s="185">
        <f>SUM(C7:C11)</f>
        <v>0</v>
      </c>
      <c r="D12" s="185">
        <f t="shared" ref="D12:E12" si="0">SUM(D7:D11)</f>
        <v>0</v>
      </c>
      <c r="E12" s="185">
        <f t="shared" si="0"/>
        <v>0</v>
      </c>
    </row>
    <row r="13" spans="1:5" ht="15.75">
      <c r="A13" s="136"/>
      <c r="B13" s="50"/>
      <c r="C13" s="136"/>
      <c r="D13" s="136"/>
      <c r="E13" s="136"/>
    </row>
    <row r="14" spans="1:5" ht="15.75">
      <c r="A14" s="37" t="str">
        <f>+'2.bev.'!A56</f>
        <v>Immateriális javak értékesítése</v>
      </c>
      <c r="B14" s="37" t="str">
        <f>+'2.bev.'!B56</f>
        <v>B51</v>
      </c>
      <c r="C14" s="38">
        <v>0</v>
      </c>
      <c r="D14" s="38">
        <v>0</v>
      </c>
      <c r="E14" s="38">
        <v>0</v>
      </c>
    </row>
    <row r="15" spans="1:5" ht="15.75">
      <c r="A15" s="37" t="str">
        <f>+'2.bev.'!A57</f>
        <v>Ingatlanok értékesítése</v>
      </c>
      <c r="B15" s="37" t="str">
        <f>+'2.bev.'!B57</f>
        <v>B52</v>
      </c>
      <c r="C15" s="38">
        <v>0</v>
      </c>
      <c r="D15" s="38">
        <v>0</v>
      </c>
      <c r="E15" s="38">
        <v>0</v>
      </c>
    </row>
    <row r="16" spans="1:5" ht="15.75">
      <c r="A16" s="37" t="str">
        <f>+'2.bev.'!A58</f>
        <v>Egyéb tárgyi eszközök értékesítése</v>
      </c>
      <c r="B16" s="37" t="str">
        <f>+'2.bev.'!B58</f>
        <v>B53</v>
      </c>
      <c r="C16" s="38">
        <v>0</v>
      </c>
      <c r="D16" s="38">
        <v>0</v>
      </c>
      <c r="E16" s="38">
        <v>0</v>
      </c>
    </row>
    <row r="17" spans="1:5" ht="15.75">
      <c r="A17" s="37" t="str">
        <f>+'2.bev.'!A59</f>
        <v>Részesedések értékesítése</v>
      </c>
      <c r="B17" s="37" t="str">
        <f>+'2.bev.'!B59</f>
        <v>B54</v>
      </c>
      <c r="C17" s="38">
        <v>0</v>
      </c>
      <c r="D17" s="38">
        <v>0</v>
      </c>
      <c r="E17" s="38">
        <v>0</v>
      </c>
    </row>
    <row r="18" spans="1:5" ht="15.75">
      <c r="A18" s="37" t="str">
        <f>+'2.bev.'!A60</f>
        <v>Részesedések megszűnéséhez kapcsolódó bevételek</v>
      </c>
      <c r="B18" s="37" t="str">
        <f>+'2.bev.'!B60</f>
        <v>B55</v>
      </c>
      <c r="C18" s="38">
        <v>0</v>
      </c>
      <c r="D18" s="38">
        <v>0</v>
      </c>
      <c r="E18" s="38">
        <v>0</v>
      </c>
    </row>
    <row r="19" spans="1:5" ht="15.75">
      <c r="A19" s="183" t="str">
        <f>+'2.bev.'!A61</f>
        <v>Felhalmozási bevételek</v>
      </c>
      <c r="B19" s="183" t="str">
        <f>+'2.bev.'!B61</f>
        <v>B5</v>
      </c>
      <c r="C19" s="185">
        <f>SUM(C14:C18)</f>
        <v>0</v>
      </c>
      <c r="D19" s="185">
        <f>SUM(D14:D18)</f>
        <v>0</v>
      </c>
      <c r="E19" s="185">
        <f>SUM(E14:E18)</f>
        <v>0</v>
      </c>
    </row>
    <row r="20" spans="1:5" ht="15.75">
      <c r="A20" s="136"/>
      <c r="B20" s="50"/>
      <c r="C20" s="136"/>
      <c r="D20" s="136"/>
      <c r="E20" s="136"/>
    </row>
    <row r="21" spans="1:5" ht="15.75">
      <c r="A21" s="42" t="str">
        <f>+'2.bev.'!A68</f>
        <v>Felhalmozási célú garancia- és kezességvállalásból származó megtérülések államháztartáson kívülről</v>
      </c>
      <c r="B21" s="42" t="str">
        <f>+'2.bev.'!B68</f>
        <v>B71</v>
      </c>
      <c r="C21" s="38">
        <v>0</v>
      </c>
      <c r="D21" s="38">
        <v>0</v>
      </c>
      <c r="E21" s="38">
        <v>0</v>
      </c>
    </row>
    <row r="22" spans="1:5" ht="15.75">
      <c r="A22" s="42" t="str">
        <f>+'2.bev.'!A69</f>
        <v>Felhalmozási célú visszatérítendő támogatások, kölcsönök visszatérülése Európai Uniótól</v>
      </c>
      <c r="B22" s="42" t="str">
        <f>+'2.bev.'!B69</f>
        <v>B72</v>
      </c>
      <c r="C22" s="38">
        <v>0</v>
      </c>
      <c r="D22" s="38">
        <v>0</v>
      </c>
      <c r="E22" s="38">
        <v>0</v>
      </c>
    </row>
    <row r="23" spans="1:5" ht="31.5">
      <c r="A23" s="42" t="str">
        <f>+'2.bev.'!A70</f>
        <v>Felhalmozási célú visszatérítendő támogatások, kölcsönök visszatérülése kormányoktól és más nemzetközi szervezetektől</v>
      </c>
      <c r="B23" s="42" t="str">
        <f>+'2.bev.'!B70</f>
        <v>B73</v>
      </c>
      <c r="C23" s="38">
        <v>0</v>
      </c>
      <c r="D23" s="38">
        <v>0</v>
      </c>
      <c r="E23" s="38">
        <v>0</v>
      </c>
    </row>
    <row r="24" spans="1:5" ht="15.75">
      <c r="A24" s="42" t="str">
        <f>+'2.bev.'!A71</f>
        <v>Felhalmozási célú visszatérítendő támogatások, kölcsönök visszatérülése államháztartáson kívülről</v>
      </c>
      <c r="B24" s="42" t="str">
        <f>+'2.bev.'!B71</f>
        <v>B74</v>
      </c>
      <c r="C24" s="38">
        <v>0</v>
      </c>
      <c r="D24" s="38">
        <v>0</v>
      </c>
      <c r="E24" s="38">
        <v>0</v>
      </c>
    </row>
    <row r="25" spans="1:5" ht="15.75">
      <c r="A25" s="42" t="str">
        <f>+'2.bev.'!A72</f>
        <v>Egyéb felhalmozási célú átvett pénzeszközök</v>
      </c>
      <c r="B25" s="42" t="str">
        <f>+'2.bev.'!B72</f>
        <v>B75</v>
      </c>
      <c r="C25" s="38">
        <v>0</v>
      </c>
      <c r="D25" s="38">
        <v>0</v>
      </c>
      <c r="E25" s="38">
        <v>0</v>
      </c>
    </row>
    <row r="26" spans="1:5" ht="15.75">
      <c r="A26" s="180" t="str">
        <f>+'2.bev.'!A73</f>
        <v>Felhalmozási célú átvett pénzeszközök</v>
      </c>
      <c r="B26" s="180" t="str">
        <f>+'2.bev.'!B73</f>
        <v>B7</v>
      </c>
      <c r="C26" s="185">
        <f>SUM(C21:C25)</f>
        <v>0</v>
      </c>
      <c r="D26" s="185">
        <f>SUM(D21:D25)</f>
        <v>0</v>
      </c>
      <c r="E26" s="185">
        <f>SUM(E21:E25)</f>
        <v>0</v>
      </c>
    </row>
    <row r="27" spans="1:5" ht="15.75">
      <c r="A27" s="136"/>
      <c r="B27" s="50"/>
      <c r="C27" s="136"/>
      <c r="D27" s="136"/>
      <c r="E27" s="136"/>
    </row>
    <row r="28" spans="1:5" ht="15.75">
      <c r="A28" s="180" t="s">
        <v>6</v>
      </c>
      <c r="B28" s="181"/>
      <c r="C28" s="185">
        <f>C12+C19+C26</f>
        <v>0</v>
      </c>
      <c r="D28" s="185">
        <f>D12+D19+D26</f>
        <v>0</v>
      </c>
      <c r="E28" s="185">
        <f>E12+E19+E26</f>
        <v>0</v>
      </c>
    </row>
  </sheetData>
  <mergeCells count="3">
    <mergeCell ref="A1:E1"/>
    <mergeCell ref="A2:E2"/>
    <mergeCell ref="A3:E3"/>
  </mergeCells>
  <phoneticPr fontId="6" type="noConversion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D9"/>
  <sheetViews>
    <sheetView workbookViewId="0">
      <selection activeCell="D18" sqref="D18"/>
    </sheetView>
  </sheetViews>
  <sheetFormatPr defaultRowHeight="15.75"/>
  <cols>
    <col min="1" max="1" width="8.28515625" style="79" bestFit="1" customWidth="1"/>
    <col min="2" max="2" width="30.140625" style="79" bestFit="1" customWidth="1"/>
    <col min="3" max="4" width="22.7109375" style="79" customWidth="1"/>
    <col min="5" max="16384" width="9.140625" style="79"/>
  </cols>
  <sheetData>
    <row r="1" spans="1:4">
      <c r="A1" s="210" t="s">
        <v>183</v>
      </c>
      <c r="B1" s="210"/>
      <c r="C1" s="210"/>
      <c r="D1" s="210"/>
    </row>
    <row r="2" spans="1:4">
      <c r="A2" s="210" t="s">
        <v>182</v>
      </c>
      <c r="B2" s="210"/>
      <c r="C2" s="210"/>
      <c r="D2" s="210"/>
    </row>
    <row r="4" spans="1:4">
      <c r="A4" s="138"/>
      <c r="B4" s="13" t="s">
        <v>175</v>
      </c>
      <c r="C4" s="13" t="str">
        <f>+'1.kiad.'!D4</f>
        <v>2/2019. (II.08.)</v>
      </c>
      <c r="D4" s="15" t="s">
        <v>169</v>
      </c>
    </row>
    <row r="5" spans="1:4" ht="16.5" thickBot="1">
      <c r="A5" s="139"/>
      <c r="B5" s="139"/>
      <c r="C5" s="139"/>
      <c r="D5" s="140" t="s">
        <v>75</v>
      </c>
    </row>
    <row r="6" spans="1:4" ht="63.75" thickBot="1">
      <c r="A6" s="169" t="s">
        <v>0</v>
      </c>
      <c r="B6" s="170" t="s">
        <v>2</v>
      </c>
      <c r="C6" s="171" t="s">
        <v>541</v>
      </c>
      <c r="D6" s="171" t="s">
        <v>542</v>
      </c>
    </row>
    <row r="7" spans="1:4">
      <c r="A7" s="141" t="s">
        <v>19</v>
      </c>
      <c r="B7" s="142" t="s">
        <v>3</v>
      </c>
      <c r="C7" s="143">
        <f>+'3.adó'!E11</f>
        <v>16500000</v>
      </c>
      <c r="D7" s="144">
        <v>0</v>
      </c>
    </row>
    <row r="8" spans="1:4" ht="16.5" thickBot="1">
      <c r="A8" s="145" t="s">
        <v>18</v>
      </c>
      <c r="B8" s="146" t="s">
        <v>552</v>
      </c>
      <c r="C8" s="47">
        <f>+'3.adó'!E14</f>
        <v>5500000</v>
      </c>
      <c r="D8" s="147">
        <v>0</v>
      </c>
    </row>
    <row r="9" spans="1:4" ht="16.5" thickBot="1">
      <c r="A9" s="187"/>
      <c r="B9" s="188" t="s">
        <v>1</v>
      </c>
      <c r="C9" s="189">
        <f>SUM(C7:C8)</f>
        <v>22000000</v>
      </c>
      <c r="D9" s="190">
        <f>SUM(D7:D8)</f>
        <v>0</v>
      </c>
    </row>
  </sheetData>
  <mergeCells count="2">
    <mergeCell ref="A1:D1"/>
    <mergeCell ref="A2:D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F28"/>
  <sheetViews>
    <sheetView topLeftCell="A4" workbookViewId="0">
      <selection activeCell="A10" sqref="A10"/>
    </sheetView>
  </sheetViews>
  <sheetFormatPr defaultRowHeight="15.75"/>
  <cols>
    <col min="1" max="1" width="70.7109375" style="79" bestFit="1" customWidth="1"/>
    <col min="2" max="2" width="9.5703125" style="79" customWidth="1"/>
    <col min="3" max="3" width="22.7109375" style="84" customWidth="1"/>
    <col min="4" max="5" width="22.7109375" style="79" customWidth="1"/>
    <col min="6" max="16384" width="9.140625" style="79"/>
  </cols>
  <sheetData>
    <row r="1" spans="1:5">
      <c r="A1" s="207" t="str">
        <f>+'kiadás-bevétel'!A1</f>
        <v>LOVAS KÖZSÉG ÖNKORMÁNYZATA 2019. ÉVI KÖLTSÉGVETÉSE</v>
      </c>
      <c r="B1" s="207"/>
      <c r="C1" s="207"/>
      <c r="D1" s="207"/>
      <c r="E1" s="207"/>
    </row>
    <row r="2" spans="1:5">
      <c r="A2" s="207" t="s">
        <v>53</v>
      </c>
      <c r="B2" s="207"/>
      <c r="C2" s="207"/>
      <c r="D2" s="207"/>
      <c r="E2" s="207"/>
    </row>
    <row r="3" spans="1:5">
      <c r="A3" s="207" t="s">
        <v>54</v>
      </c>
      <c r="B3" s="207"/>
      <c r="C3" s="207"/>
      <c r="D3" s="207"/>
      <c r="E3" s="207"/>
    </row>
    <row r="4" spans="1:5" s="8" customFormat="1">
      <c r="C4" s="13" t="s">
        <v>176</v>
      </c>
      <c r="D4" s="13" t="str">
        <f>+'1.kiad.'!D4</f>
        <v>2/2019. (II.08.)</v>
      </c>
      <c r="E4" s="15" t="s">
        <v>169</v>
      </c>
    </row>
    <row r="5" spans="1:5">
      <c r="A5" s="67"/>
      <c r="B5" s="67"/>
      <c r="C5" s="81"/>
      <c r="E5" s="82" t="s">
        <v>75</v>
      </c>
    </row>
    <row r="6" spans="1:5" ht="47.25">
      <c r="A6" s="167" t="str">
        <f>+'kiadás-bevétel'!A4</f>
        <v>Megnevezés</v>
      </c>
      <c r="B6" s="167" t="str">
        <f>+'kiadás-bevétel'!B4</f>
        <v>Rovat-kód</v>
      </c>
      <c r="C6" s="167" t="str">
        <f>+'kiadás-bevétel'!C4</f>
        <v>2018.
EREDETI EI 2018.02.05</v>
      </c>
      <c r="D6" s="167" t="str">
        <f>+'kiadás-bevétel'!D4</f>
        <v>2018.
MÓDOSÍTOTT EI 2018.05.04</v>
      </c>
      <c r="E6" s="167" t="str">
        <f>+'kiadás-bevétel'!E4</f>
        <v>2019.
EREDETI EI 2019.02….</v>
      </c>
    </row>
    <row r="7" spans="1:5">
      <c r="A7" s="95" t="str">
        <f>+'1.kiad.'!A81</f>
        <v>Immateriális javak beszerzése, létesítése</v>
      </c>
      <c r="B7" s="95" t="str">
        <f>+'1.kiad.'!B81</f>
        <v>K61</v>
      </c>
      <c r="C7" s="45">
        <f>SUM(C8)</f>
        <v>3149606</v>
      </c>
      <c r="D7" s="45">
        <f t="shared" ref="D7:E7" si="0">SUM(D8)</f>
        <v>3149606</v>
      </c>
      <c r="E7" s="45">
        <f t="shared" si="0"/>
        <v>3500000</v>
      </c>
    </row>
    <row r="8" spans="1:5" s="98" customFormat="1">
      <c r="A8" s="148" t="s">
        <v>189</v>
      </c>
      <c r="B8" s="148"/>
      <c r="C8" s="49">
        <v>3149606</v>
      </c>
      <c r="D8" s="49">
        <v>3149606</v>
      </c>
      <c r="E8" s="49">
        <v>3500000</v>
      </c>
    </row>
    <row r="9" spans="1:5">
      <c r="A9" s="95" t="str">
        <f>+'1.kiad.'!A82</f>
        <v>Ingatlanok beszerzése, létesítése</v>
      </c>
      <c r="B9" s="95" t="str">
        <f>+'1.kiad.'!B82</f>
        <v>K62</v>
      </c>
      <c r="C9" s="45">
        <f>SUM(C10)</f>
        <v>13051301</v>
      </c>
      <c r="D9" s="45">
        <f t="shared" ref="D9:E9" si="1">SUM(D10)</f>
        <v>0</v>
      </c>
      <c r="E9" s="45">
        <f t="shared" si="1"/>
        <v>20000000</v>
      </c>
    </row>
    <row r="10" spans="1:5" s="98" customFormat="1">
      <c r="A10" s="148" t="s">
        <v>538</v>
      </c>
      <c r="B10" s="148"/>
      <c r="C10" s="49">
        <v>13051301</v>
      </c>
      <c r="D10" s="49">
        <v>0</v>
      </c>
      <c r="E10" s="49">
        <v>20000000</v>
      </c>
    </row>
    <row r="11" spans="1:5">
      <c r="A11" s="95" t="str">
        <f>+'1.kiad.'!A83</f>
        <v>Informatikai eszközök beszerzése, létesítése</v>
      </c>
      <c r="B11" s="95" t="str">
        <f>+'1.kiad.'!B83</f>
        <v>K63</v>
      </c>
      <c r="C11" s="45">
        <f>SUM(C12)</f>
        <v>0</v>
      </c>
      <c r="D11" s="45">
        <f t="shared" ref="D11:E11" si="2">SUM(D12)</f>
        <v>0</v>
      </c>
      <c r="E11" s="45">
        <f t="shared" si="2"/>
        <v>500000</v>
      </c>
    </row>
    <row r="12" spans="1:5" s="98" customFormat="1">
      <c r="A12" s="148" t="s">
        <v>187</v>
      </c>
      <c r="B12" s="148"/>
      <c r="C12" s="49">
        <v>0</v>
      </c>
      <c r="D12" s="49">
        <v>0</v>
      </c>
      <c r="E12" s="49">
        <v>500000</v>
      </c>
    </row>
    <row r="13" spans="1:5">
      <c r="A13" s="95" t="str">
        <f>+'1.kiad.'!A84</f>
        <v>Egyéb tárgyi eszközök beszerzése, létesítése</v>
      </c>
      <c r="B13" s="95" t="str">
        <f>+'1.kiad.'!B84</f>
        <v>K64</v>
      </c>
      <c r="C13" s="45">
        <f>SUM(C14:C15)</f>
        <v>2047244</v>
      </c>
      <c r="D13" s="45">
        <f>SUM(D14:D15)</f>
        <v>2047244</v>
      </c>
      <c r="E13" s="45">
        <f>SUM(E14:E15)</f>
        <v>4000000</v>
      </c>
    </row>
    <row r="14" spans="1:5" s="98" customFormat="1">
      <c r="A14" s="148" t="s">
        <v>188</v>
      </c>
      <c r="B14" s="148"/>
      <c r="C14" s="49">
        <v>472441</v>
      </c>
      <c r="D14" s="49">
        <v>472441</v>
      </c>
      <c r="E14" s="49">
        <v>0</v>
      </c>
    </row>
    <row r="15" spans="1:5" s="98" customFormat="1">
      <c r="A15" s="148" t="s">
        <v>166</v>
      </c>
      <c r="B15" s="148"/>
      <c r="C15" s="49">
        <v>1574803</v>
      </c>
      <c r="D15" s="49">
        <v>1574803</v>
      </c>
      <c r="E15" s="49">
        <v>4000000</v>
      </c>
    </row>
    <row r="16" spans="1:5">
      <c r="A16" s="37" t="str">
        <f>+'1.kiad.'!A85</f>
        <v>Részesedések beszerzése</v>
      </c>
      <c r="B16" s="37" t="str">
        <f>+'1.kiad.'!B85</f>
        <v>K65</v>
      </c>
      <c r="C16" s="47">
        <v>0</v>
      </c>
      <c r="D16" s="47">
        <v>0</v>
      </c>
      <c r="E16" s="47">
        <v>0</v>
      </c>
    </row>
    <row r="17" spans="1:6">
      <c r="A17" s="37" t="str">
        <f>+'1.kiad.'!A86</f>
        <v>Meglévő részesedések növeléséhez kapcsolódó kiadások</v>
      </c>
      <c r="B17" s="37" t="str">
        <f>+'1.kiad.'!B86</f>
        <v>K66</v>
      </c>
      <c r="C17" s="47">
        <v>0</v>
      </c>
      <c r="D17" s="47">
        <v>0</v>
      </c>
      <c r="E17" s="47">
        <v>0</v>
      </c>
    </row>
    <row r="18" spans="1:6">
      <c r="A18" s="43" t="str">
        <f>+'1.kiad.'!A87</f>
        <v>Beruházási célú előzetesen felszámított általános forgalmi adó</v>
      </c>
      <c r="B18" s="43" t="str">
        <f>+'1.kiad.'!B87</f>
        <v>K67</v>
      </c>
      <c r="C18" s="45">
        <f t="shared" ref="C18:D18" si="3">+(C7+C9+C11+C13)*0.27</f>
        <v>4927000.7700000005</v>
      </c>
      <c r="D18" s="45">
        <f t="shared" si="3"/>
        <v>1403149.5</v>
      </c>
      <c r="E18" s="45">
        <f>+(E7+E9+E11+E13)*0.27</f>
        <v>7560000.0000000009</v>
      </c>
    </row>
    <row r="19" spans="1:6">
      <c r="A19" s="99" t="str">
        <f>+'1.kiad.'!A88</f>
        <v>Beruházások</v>
      </c>
      <c r="B19" s="99" t="str">
        <f>+'1.kiad.'!B88</f>
        <v>K6</v>
      </c>
      <c r="C19" s="100">
        <f>C7+C9+C11+C13+C16+C17+C18</f>
        <v>23175151.77</v>
      </c>
      <c r="D19" s="100">
        <f>D7+D9+D11+D13+D16+D17+D18</f>
        <v>6599999.5</v>
      </c>
      <c r="E19" s="100">
        <f>E7+E9+E11+E13+E16+E17+E18</f>
        <v>35560000</v>
      </c>
    </row>
    <row r="20" spans="1:6">
      <c r="D20" s="84"/>
      <c r="E20" s="84"/>
    </row>
    <row r="21" spans="1:6">
      <c r="A21" s="37" t="str">
        <f>+'1.kiad.'!A89</f>
        <v>Ingatlanok felújítása</v>
      </c>
      <c r="B21" s="37" t="str">
        <f>+'1.kiad.'!B89</f>
        <v>K71</v>
      </c>
      <c r="C21" s="38">
        <f>SUM(C22)</f>
        <v>787402</v>
      </c>
      <c r="D21" s="38">
        <f t="shared" ref="D21:E21" si="4">SUM(D22)</f>
        <v>787402</v>
      </c>
      <c r="E21" s="38">
        <f t="shared" si="4"/>
        <v>0</v>
      </c>
    </row>
    <row r="22" spans="1:6">
      <c r="A22" s="148" t="s">
        <v>167</v>
      </c>
      <c r="B22" s="148"/>
      <c r="C22" s="47">
        <v>787402</v>
      </c>
      <c r="D22" s="47">
        <v>787402</v>
      </c>
      <c r="E22" s="47">
        <v>0</v>
      </c>
    </row>
    <row r="23" spans="1:6">
      <c r="A23" s="37" t="str">
        <f>+'1.kiad.'!A90</f>
        <v>Informatikai eszközök felújítása</v>
      </c>
      <c r="B23" s="37" t="str">
        <f>+'1.kiad.'!B90</f>
        <v>K72</v>
      </c>
      <c r="C23" s="38">
        <v>0</v>
      </c>
      <c r="D23" s="38">
        <v>0</v>
      </c>
      <c r="E23" s="38">
        <v>0</v>
      </c>
    </row>
    <row r="24" spans="1:6">
      <c r="A24" s="37" t="str">
        <f>+'1.kiad.'!A91</f>
        <v>Egyéb tárgyi eszközök felújíátása</v>
      </c>
      <c r="B24" s="37" t="str">
        <f>+'1.kiad.'!B91</f>
        <v>K73</v>
      </c>
      <c r="C24" s="47">
        <v>0</v>
      </c>
      <c r="D24" s="47">
        <v>0</v>
      </c>
      <c r="E24" s="47">
        <v>0</v>
      </c>
    </row>
    <row r="25" spans="1:6">
      <c r="A25" s="37" t="str">
        <f>+'1.kiad.'!A92</f>
        <v>Felújítási célú előzetesen felszámított általános forgalmi adó</v>
      </c>
      <c r="B25" s="37" t="str">
        <f>+'1.kiad.'!B92</f>
        <v>K74</v>
      </c>
      <c r="C25" s="47">
        <v>212598</v>
      </c>
      <c r="D25" s="47">
        <v>212598</v>
      </c>
      <c r="E25" s="47">
        <v>0</v>
      </c>
    </row>
    <row r="26" spans="1:6">
      <c r="A26" s="99" t="str">
        <f>+'1.kiad.'!A93</f>
        <v>Felújítások</v>
      </c>
      <c r="B26" s="99" t="str">
        <f>+'1.kiad.'!B93</f>
        <v>K7</v>
      </c>
      <c r="C26" s="100">
        <f>C21+C23+C24+C25</f>
        <v>1000000</v>
      </c>
      <c r="D26" s="100">
        <f>D21+D23+D24+D25</f>
        <v>1000000</v>
      </c>
      <c r="E26" s="100">
        <f>E21+E23+E24+E25</f>
        <v>0</v>
      </c>
    </row>
    <row r="27" spans="1:6">
      <c r="D27" s="84"/>
      <c r="E27" s="84"/>
    </row>
    <row r="28" spans="1:6" ht="18.75">
      <c r="A28" s="201" t="s">
        <v>539</v>
      </c>
      <c r="B28" s="201" t="s">
        <v>540</v>
      </c>
      <c r="C28" s="202">
        <f>C19+C26</f>
        <v>24175151.77</v>
      </c>
      <c r="D28" s="202">
        <f>D19+D26</f>
        <v>7599999.5</v>
      </c>
      <c r="E28" s="202">
        <f>E19+E26</f>
        <v>35560000</v>
      </c>
      <c r="F28" s="149"/>
    </row>
  </sheetData>
  <mergeCells count="3">
    <mergeCell ref="A1:E1"/>
    <mergeCell ref="A2:E2"/>
    <mergeCell ref="A3:E3"/>
  </mergeCells>
  <phoneticPr fontId="6" type="noConversion"/>
  <pageMargins left="0.35433070866141736" right="0.35433070866141736" top="0.59055118110236227" bottom="0.59055118110236227" header="0.51181102362204722" footer="0.51181102362204722"/>
  <pageSetup paperSize="9" scale="81" orientation="landscape" r:id="rId1"/>
  <headerFooter alignWithMargins="0"/>
  <ignoredErrors>
    <ignoredError sqref="C13: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12.ktgv.m.közg.tag.</vt:lpstr>
      <vt:lpstr>13.megbontás</vt:lpstr>
      <vt:lpstr>'11.létszám'!Nyomtatási_terület</vt:lpstr>
      <vt:lpstr>'12.ktgv.m.közg.tag.'!Nyomtatási_terület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 Pénzugy</cp:lastModifiedBy>
  <cp:lastPrinted>2019-02-11T09:50:01Z</cp:lastPrinted>
  <dcterms:created xsi:type="dcterms:W3CDTF">2014-02-16T16:34:25Z</dcterms:created>
  <dcterms:modified xsi:type="dcterms:W3CDTF">2019-02-11T09:50:12Z</dcterms:modified>
</cp:coreProperties>
</file>