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s\Documents\AA\Tamás\Somogyhárságy\Rendeletek\2019. évi zárszámadás\"/>
    </mc:Choice>
  </mc:AlternateContent>
  <xr:revisionPtr revIDLastSave="0" documentId="13_ncr:1_{9E81985A-B624-41B2-9EA2-A2F793570A8A}" xr6:coauthVersionLast="45" xr6:coauthVersionMax="45" xr10:uidLastSave="{00000000-0000-0000-0000-000000000000}"/>
  <bookViews>
    <workbookView xWindow="-120" yWindow="-120" windowWidth="20730" windowHeight="11160" firstSheet="7" activeTab="10" xr2:uid="{00000000-000D-0000-FFFF-FFFF00000000}"/>
  </bookViews>
  <sheets>
    <sheet name="1. számú melléklet " sheetId="32" r:id="rId1"/>
    <sheet name="2. számú melléklet" sheetId="34" r:id="rId2"/>
    <sheet name="3. számú melléklet" sheetId="36" r:id="rId3"/>
    <sheet name="4. számú melléklet" sheetId="37" r:id="rId4"/>
    <sheet name="5. számú melléklet " sheetId="16" r:id="rId5"/>
    <sheet name="6. számú melléklet " sheetId="17" r:id="rId6"/>
    <sheet name="7. számú melléklet" sheetId="21" r:id="rId7"/>
    <sheet name="8. számú melléklet " sheetId="20" r:id="rId8"/>
    <sheet name="9. számú melléklet" sheetId="35" r:id="rId9"/>
    <sheet name="10. számú melléklet" sheetId="38" r:id="rId10"/>
    <sheet name="11. számú melléklet" sheetId="39" r:id="rId11"/>
  </sheets>
  <definedNames>
    <definedName name="_xlnm.Print_Titles" localSheetId="2">'3. számú melléklet'!$1:$5</definedName>
    <definedName name="_xlnm.Print_Titles" localSheetId="3">'4. számú melléklet'!$1:$5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21" l="1"/>
  <c r="B23" i="38" l="1"/>
  <c r="B22" i="38"/>
  <c r="B13" i="38"/>
  <c r="B10" i="38"/>
  <c r="B14" i="38" s="1"/>
  <c r="E141" i="37" l="1"/>
  <c r="N128" i="37"/>
  <c r="E130" i="37"/>
  <c r="N118" i="37"/>
  <c r="N119" i="37"/>
  <c r="N120" i="37"/>
  <c r="N117" i="37"/>
  <c r="N107" i="37"/>
  <c r="N108" i="37"/>
  <c r="N109" i="37"/>
  <c r="N106" i="37"/>
  <c r="N99" i="37"/>
  <c r="L93" i="37"/>
  <c r="M93" i="37"/>
  <c r="N93" i="37"/>
  <c r="L94" i="37"/>
  <c r="M94" i="37"/>
  <c r="N94" i="37"/>
  <c r="M92" i="37"/>
  <c r="N92" i="37"/>
  <c r="N87" i="37"/>
  <c r="N86" i="37"/>
  <c r="N88" i="37"/>
  <c r="N85" i="37"/>
  <c r="E78" i="37"/>
  <c r="N75" i="37"/>
  <c r="N76" i="37"/>
  <c r="N77" i="37"/>
  <c r="N74" i="37"/>
  <c r="N78" i="37" s="1"/>
  <c r="N69" i="37"/>
  <c r="N70" i="37"/>
  <c r="N68" i="37"/>
  <c r="N33" i="37"/>
  <c r="N34" i="37"/>
  <c r="E21" i="37"/>
  <c r="D88" i="36"/>
  <c r="E88" i="36"/>
  <c r="F88" i="36"/>
  <c r="G88" i="36"/>
  <c r="H88" i="36"/>
  <c r="I88" i="36"/>
  <c r="J88" i="36"/>
  <c r="K88" i="36"/>
  <c r="L88" i="36"/>
  <c r="M88" i="36"/>
  <c r="N88" i="36"/>
  <c r="C88" i="36"/>
  <c r="N74" i="36"/>
  <c r="N72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E51" i="36"/>
  <c r="E18" i="36"/>
  <c r="N17" i="36"/>
  <c r="N16" i="36"/>
  <c r="L16" i="36"/>
  <c r="E9" i="36"/>
  <c r="M65" i="36" l="1"/>
  <c r="N65" i="36"/>
  <c r="D56" i="37"/>
  <c r="E56" i="37"/>
  <c r="F56" i="37"/>
  <c r="G56" i="37"/>
  <c r="H56" i="37"/>
  <c r="I56" i="37"/>
  <c r="J56" i="37"/>
  <c r="K56" i="37"/>
  <c r="C56" i="37"/>
  <c r="L54" i="37"/>
  <c r="M54" i="37"/>
  <c r="N54" i="37"/>
  <c r="N52" i="37"/>
  <c r="M52" i="37"/>
  <c r="L52" i="37"/>
  <c r="N53" i="37"/>
  <c r="M53" i="37"/>
  <c r="L53" i="37"/>
  <c r="L69" i="36" l="1"/>
  <c r="K69" i="36"/>
  <c r="J69" i="36"/>
  <c r="I69" i="36"/>
  <c r="H69" i="36"/>
  <c r="G69" i="36"/>
  <c r="F69" i="36"/>
  <c r="E69" i="36"/>
  <c r="N69" i="36" s="1"/>
  <c r="D69" i="36"/>
  <c r="C69" i="36"/>
  <c r="N68" i="36"/>
  <c r="M68" i="36"/>
  <c r="D56" i="36"/>
  <c r="E56" i="36"/>
  <c r="F56" i="36"/>
  <c r="G56" i="36"/>
  <c r="H56" i="36"/>
  <c r="I56" i="36"/>
  <c r="J56" i="36"/>
  <c r="K56" i="36"/>
  <c r="C56" i="36"/>
  <c r="N54" i="36"/>
  <c r="M54" i="36"/>
  <c r="L54" i="36"/>
  <c r="L49" i="36"/>
  <c r="M49" i="36"/>
  <c r="N49" i="36"/>
  <c r="D51" i="36"/>
  <c r="K46" i="36"/>
  <c r="J46" i="36"/>
  <c r="I46" i="36"/>
  <c r="H46" i="36"/>
  <c r="G46" i="36"/>
  <c r="F46" i="36"/>
  <c r="E46" i="36"/>
  <c r="D46" i="36"/>
  <c r="C46" i="36"/>
  <c r="N45" i="36"/>
  <c r="M45" i="36"/>
  <c r="L45" i="36"/>
  <c r="L46" i="36" s="1"/>
  <c r="K42" i="36"/>
  <c r="J42" i="36"/>
  <c r="I42" i="36"/>
  <c r="H42" i="36"/>
  <c r="G42" i="36"/>
  <c r="F42" i="36"/>
  <c r="E42" i="36"/>
  <c r="D42" i="36"/>
  <c r="C42" i="36"/>
  <c r="N41" i="36"/>
  <c r="M41" i="36"/>
  <c r="L41" i="36"/>
  <c r="L42" i="36" s="1"/>
  <c r="K13" i="36"/>
  <c r="J13" i="36"/>
  <c r="I13" i="36"/>
  <c r="H13" i="36"/>
  <c r="G13" i="36"/>
  <c r="F13" i="36"/>
  <c r="E13" i="36"/>
  <c r="D13" i="36"/>
  <c r="C13" i="36"/>
  <c r="N12" i="36"/>
  <c r="M12" i="36"/>
  <c r="L12" i="36"/>
  <c r="L13" i="36" s="1"/>
  <c r="L7" i="36"/>
  <c r="M7" i="36"/>
  <c r="N7" i="36"/>
  <c r="D9" i="36"/>
  <c r="O29" i="34"/>
  <c r="P29" i="34"/>
  <c r="Q29" i="34"/>
  <c r="R29" i="34"/>
  <c r="S29" i="34"/>
  <c r="N29" i="34"/>
  <c r="T6" i="34"/>
  <c r="N8" i="34"/>
  <c r="O8" i="34"/>
  <c r="P8" i="34"/>
  <c r="Q8" i="34"/>
  <c r="R8" i="34"/>
  <c r="N9" i="34"/>
  <c r="O9" i="34"/>
  <c r="P9" i="34"/>
  <c r="Q9" i="34"/>
  <c r="R9" i="34"/>
  <c r="N11" i="34"/>
  <c r="N12" i="34"/>
  <c r="M69" i="36" l="1"/>
  <c r="M46" i="36"/>
  <c r="N46" i="36"/>
  <c r="N42" i="36"/>
  <c r="M42" i="36"/>
  <c r="M13" i="36"/>
  <c r="N13" i="36"/>
  <c r="D44" i="37"/>
  <c r="K145" i="37"/>
  <c r="J145" i="37"/>
  <c r="I145" i="37"/>
  <c r="H145" i="37"/>
  <c r="G145" i="37"/>
  <c r="F145" i="37"/>
  <c r="E145" i="37"/>
  <c r="D145" i="37"/>
  <c r="C145" i="37"/>
  <c r="N144" i="37"/>
  <c r="M144" i="37"/>
  <c r="L144" i="37"/>
  <c r="M118" i="37"/>
  <c r="M119" i="37"/>
  <c r="M117" i="37"/>
  <c r="D141" i="37"/>
  <c r="M106" i="37"/>
  <c r="M107" i="37"/>
  <c r="M108" i="37"/>
  <c r="D49" i="37"/>
  <c r="E49" i="37"/>
  <c r="F49" i="37"/>
  <c r="G49" i="37"/>
  <c r="H49" i="37"/>
  <c r="I49" i="37"/>
  <c r="J49" i="37"/>
  <c r="K49" i="37"/>
  <c r="L42" i="37"/>
  <c r="M42" i="37"/>
  <c r="N42" i="37"/>
  <c r="K51" i="36"/>
  <c r="J51" i="36"/>
  <c r="I51" i="36"/>
  <c r="H51" i="36"/>
  <c r="G51" i="36"/>
  <c r="F51" i="36"/>
  <c r="C51" i="36"/>
  <c r="N50" i="36"/>
  <c r="M50" i="36"/>
  <c r="L50" i="36"/>
  <c r="L51" i="36" s="1"/>
  <c r="M30" i="36"/>
  <c r="N30" i="36"/>
  <c r="L30" i="36"/>
  <c r="D32" i="36"/>
  <c r="E32" i="36"/>
  <c r="F32" i="36"/>
  <c r="G32" i="36"/>
  <c r="H32" i="36"/>
  <c r="I32" i="36"/>
  <c r="J32" i="36"/>
  <c r="K32" i="36"/>
  <c r="C32" i="36"/>
  <c r="M7" i="34"/>
  <c r="M8" i="34"/>
  <c r="M145" i="37" l="1"/>
  <c r="N145" i="37"/>
  <c r="L145" i="37"/>
  <c r="N51" i="36"/>
  <c r="M51" i="36"/>
  <c r="E71" i="37"/>
  <c r="F71" i="37"/>
  <c r="G71" i="37"/>
  <c r="H71" i="37"/>
  <c r="I71" i="37"/>
  <c r="J71" i="37"/>
  <c r="K71" i="37"/>
  <c r="N71" i="37"/>
  <c r="D71" i="37"/>
  <c r="K121" i="37"/>
  <c r="J121" i="37"/>
  <c r="I121" i="37"/>
  <c r="H121" i="37"/>
  <c r="G121" i="37"/>
  <c r="F121" i="37"/>
  <c r="E121" i="37"/>
  <c r="D121" i="37"/>
  <c r="C121" i="37"/>
  <c r="M120" i="37"/>
  <c r="L120" i="37"/>
  <c r="L119" i="37"/>
  <c r="L118" i="37"/>
  <c r="L117" i="37"/>
  <c r="L105" i="37"/>
  <c r="L106" i="37"/>
  <c r="L107" i="37"/>
  <c r="L108" i="37"/>
  <c r="K86" i="36"/>
  <c r="J86" i="36"/>
  <c r="I86" i="36"/>
  <c r="H86" i="36"/>
  <c r="G86" i="36"/>
  <c r="F86" i="36"/>
  <c r="E86" i="36"/>
  <c r="D86" i="36"/>
  <c r="C86" i="36"/>
  <c r="N85" i="36"/>
  <c r="M85" i="36"/>
  <c r="L85" i="36"/>
  <c r="L72" i="36"/>
  <c r="L55" i="36"/>
  <c r="L56" i="36" s="1"/>
  <c r="L86" i="36" l="1"/>
  <c r="M86" i="36"/>
  <c r="N86" i="36"/>
  <c r="N121" i="37"/>
  <c r="M121" i="37"/>
  <c r="L121" i="37"/>
  <c r="C141" i="37"/>
  <c r="M139" i="37"/>
  <c r="N139" i="37"/>
  <c r="L139" i="37"/>
  <c r="N55" i="37"/>
  <c r="N56" i="37" s="1"/>
  <c r="M55" i="37"/>
  <c r="M56" i="37" s="1"/>
  <c r="L55" i="37"/>
  <c r="L56" i="37" s="1"/>
  <c r="C49" i="37"/>
  <c r="N47" i="37"/>
  <c r="M47" i="37"/>
  <c r="L47" i="37"/>
  <c r="L36" i="36" l="1"/>
  <c r="L37" i="36"/>
  <c r="U17" i="34"/>
  <c r="G31" i="32"/>
  <c r="K29" i="37" l="1"/>
  <c r="J29" i="37"/>
  <c r="I29" i="37"/>
  <c r="H29" i="37"/>
  <c r="G29" i="37"/>
  <c r="F29" i="37"/>
  <c r="E29" i="37"/>
  <c r="D29" i="37"/>
  <c r="C29" i="37"/>
  <c r="N28" i="37"/>
  <c r="M28" i="37"/>
  <c r="L28" i="37"/>
  <c r="N36" i="36"/>
  <c r="M36" i="36"/>
  <c r="T36" i="34"/>
  <c r="L29" i="37" l="1"/>
  <c r="M29" i="37"/>
  <c r="N29" i="37"/>
  <c r="C21" i="37"/>
  <c r="D21" i="37"/>
  <c r="L19" i="37"/>
  <c r="M19" i="37"/>
  <c r="N19" i="37"/>
  <c r="D23" i="36" l="1"/>
  <c r="M72" i="36"/>
  <c r="M8" i="36"/>
  <c r="M27" i="34"/>
  <c r="M25" i="34"/>
  <c r="M24" i="34"/>
  <c r="M23" i="34"/>
  <c r="M21" i="34"/>
  <c r="N15" i="34" l="1"/>
  <c r="N16" i="34"/>
  <c r="S15" i="34"/>
  <c r="S16" i="34"/>
  <c r="S17" i="34"/>
  <c r="N17" i="34"/>
  <c r="D130" i="37" l="1"/>
  <c r="D25" i="37"/>
  <c r="M140" i="37"/>
  <c r="M129" i="37"/>
  <c r="M128" i="37"/>
  <c r="L128" i="37"/>
  <c r="N101" i="37"/>
  <c r="N105" i="37"/>
  <c r="M86" i="37"/>
  <c r="M87" i="37"/>
  <c r="M85" i="37"/>
  <c r="L86" i="37"/>
  <c r="L87" i="37"/>
  <c r="M75" i="37"/>
  <c r="M76" i="37"/>
  <c r="M77" i="37"/>
  <c r="M74" i="37"/>
  <c r="L75" i="37"/>
  <c r="L76" i="37"/>
  <c r="L77" i="37"/>
  <c r="L74" i="37"/>
  <c r="M34" i="37"/>
  <c r="L34" i="37"/>
  <c r="M33" i="37"/>
  <c r="L33" i="37"/>
  <c r="G74" i="36"/>
  <c r="L35" i="36"/>
  <c r="D18" i="36"/>
  <c r="M17" i="36"/>
  <c r="M16" i="36"/>
  <c r="M22" i="34"/>
  <c r="M28" i="34"/>
  <c r="G18" i="32"/>
  <c r="M6" i="34" s="1"/>
  <c r="M29" i="34" l="1"/>
  <c r="M26" i="34"/>
  <c r="M130" i="37"/>
  <c r="C130" i="37" l="1"/>
  <c r="K125" i="37"/>
  <c r="J125" i="37"/>
  <c r="I125" i="37"/>
  <c r="H125" i="37"/>
  <c r="G125" i="37"/>
  <c r="F125" i="37"/>
  <c r="E125" i="37"/>
  <c r="D125" i="37"/>
  <c r="C125" i="37"/>
  <c r="N124" i="37"/>
  <c r="M124" i="37"/>
  <c r="L124" i="37"/>
  <c r="F74" i="36"/>
  <c r="N55" i="36"/>
  <c r="N56" i="36" s="1"/>
  <c r="M55" i="36"/>
  <c r="M56" i="36" s="1"/>
  <c r="K27" i="36"/>
  <c r="J27" i="36"/>
  <c r="I27" i="36"/>
  <c r="H27" i="36"/>
  <c r="G27" i="36"/>
  <c r="F27" i="36"/>
  <c r="E27" i="36"/>
  <c r="D27" i="36"/>
  <c r="C27" i="36"/>
  <c r="N26" i="36"/>
  <c r="M26" i="36"/>
  <c r="L26" i="36"/>
  <c r="L27" i="36" s="1"/>
  <c r="C18" i="36"/>
  <c r="N18" i="36"/>
  <c r="F5" i="32"/>
  <c r="M12" i="34"/>
  <c r="M11" i="34"/>
  <c r="M10" i="34"/>
  <c r="M9" i="34"/>
  <c r="D110" i="37"/>
  <c r="G110" i="37"/>
  <c r="J110" i="37"/>
  <c r="M7" i="37"/>
  <c r="M8" i="37"/>
  <c r="M9" i="37"/>
  <c r="M10" i="37"/>
  <c r="M11" i="37"/>
  <c r="D16" i="37"/>
  <c r="G16" i="37"/>
  <c r="J16" i="37"/>
  <c r="G21" i="37"/>
  <c r="J21" i="37"/>
  <c r="G25" i="37"/>
  <c r="J25" i="37"/>
  <c r="D36" i="37"/>
  <c r="G36" i="37"/>
  <c r="J36" i="37"/>
  <c r="G44" i="37"/>
  <c r="J44" i="37"/>
  <c r="D61" i="37"/>
  <c r="G61" i="37"/>
  <c r="J61" i="37"/>
  <c r="D65" i="37"/>
  <c r="G65" i="37"/>
  <c r="J65" i="37"/>
  <c r="D78" i="37"/>
  <c r="G78" i="37"/>
  <c r="J78" i="37"/>
  <c r="D82" i="37"/>
  <c r="G82" i="37"/>
  <c r="J82" i="37"/>
  <c r="D89" i="37"/>
  <c r="G89" i="37"/>
  <c r="J89" i="37"/>
  <c r="D95" i="37"/>
  <c r="G95" i="37"/>
  <c r="J95" i="37"/>
  <c r="D102" i="37"/>
  <c r="G102" i="37"/>
  <c r="J102" i="37"/>
  <c r="D114" i="37"/>
  <c r="G114" i="37"/>
  <c r="J114" i="37"/>
  <c r="G130" i="37"/>
  <c r="J130" i="37"/>
  <c r="D136" i="37"/>
  <c r="G136" i="37"/>
  <c r="J136" i="37"/>
  <c r="D12" i="37"/>
  <c r="C12" i="37"/>
  <c r="C16" i="37"/>
  <c r="C36" i="37"/>
  <c r="C61" i="37"/>
  <c r="C65" i="37"/>
  <c r="C71" i="37"/>
  <c r="C78" i="37"/>
  <c r="C82" i="37"/>
  <c r="C89" i="37"/>
  <c r="C95" i="37"/>
  <c r="C102" i="37"/>
  <c r="C110" i="37"/>
  <c r="C114" i="37"/>
  <c r="C136" i="37"/>
  <c r="C44" i="37"/>
  <c r="C25" i="37"/>
  <c r="E44" i="37"/>
  <c r="H44" i="37"/>
  <c r="K44" i="37"/>
  <c r="F44" i="37"/>
  <c r="I44" i="37"/>
  <c r="N43" i="37"/>
  <c r="L43" i="37"/>
  <c r="N41" i="37"/>
  <c r="M41" i="37"/>
  <c r="L41" i="37"/>
  <c r="N40" i="37"/>
  <c r="M40" i="37"/>
  <c r="L40" i="37"/>
  <c r="N39" i="37"/>
  <c r="M39" i="37"/>
  <c r="L39" i="37"/>
  <c r="E25" i="37"/>
  <c r="H25" i="37"/>
  <c r="K25" i="37"/>
  <c r="F25" i="37"/>
  <c r="I25" i="37"/>
  <c r="N24" i="37"/>
  <c r="M24" i="37"/>
  <c r="L24" i="37"/>
  <c r="G23" i="36"/>
  <c r="G9" i="36"/>
  <c r="L38" i="36"/>
  <c r="E38" i="36"/>
  <c r="H38" i="36"/>
  <c r="K38" i="36"/>
  <c r="D38" i="36"/>
  <c r="G38" i="36"/>
  <c r="J38" i="36"/>
  <c r="I38" i="36"/>
  <c r="F38" i="36"/>
  <c r="C38" i="36"/>
  <c r="N37" i="36"/>
  <c r="M37" i="36"/>
  <c r="N35" i="36"/>
  <c r="M35" i="36"/>
  <c r="C7" i="34"/>
  <c r="C10" i="34"/>
  <c r="N14" i="21"/>
  <c r="N16" i="21" s="1"/>
  <c r="E12" i="37"/>
  <c r="E16" i="37"/>
  <c r="E36" i="37"/>
  <c r="E61" i="37"/>
  <c r="E65" i="37"/>
  <c r="E82" i="37"/>
  <c r="E89" i="37"/>
  <c r="E95" i="37"/>
  <c r="E102" i="37"/>
  <c r="E110" i="37"/>
  <c r="E114" i="37"/>
  <c r="E136" i="37"/>
  <c r="F12" i="37"/>
  <c r="F16" i="37"/>
  <c r="F21" i="37"/>
  <c r="F36" i="37"/>
  <c r="F61" i="37"/>
  <c r="F65" i="37"/>
  <c r="F78" i="37"/>
  <c r="F82" i="37"/>
  <c r="F89" i="37"/>
  <c r="F95" i="37"/>
  <c r="F102" i="37"/>
  <c r="F110" i="37"/>
  <c r="F114" i="37"/>
  <c r="F130" i="37"/>
  <c r="F136" i="37"/>
  <c r="F141" i="37"/>
  <c r="G12" i="37"/>
  <c r="G141" i="37"/>
  <c r="H12" i="37"/>
  <c r="H16" i="37"/>
  <c r="H21" i="37"/>
  <c r="H36" i="37"/>
  <c r="H61" i="37"/>
  <c r="H65" i="37"/>
  <c r="H78" i="37"/>
  <c r="H82" i="37"/>
  <c r="H89" i="37"/>
  <c r="H95" i="37"/>
  <c r="H102" i="37"/>
  <c r="H110" i="37"/>
  <c r="H114" i="37"/>
  <c r="H130" i="37"/>
  <c r="H136" i="37"/>
  <c r="H141" i="37"/>
  <c r="I12" i="37"/>
  <c r="I16" i="37"/>
  <c r="I21" i="37"/>
  <c r="I36" i="37"/>
  <c r="I61" i="37"/>
  <c r="I65" i="37"/>
  <c r="I78" i="37"/>
  <c r="I82" i="37"/>
  <c r="I89" i="37"/>
  <c r="I95" i="37"/>
  <c r="I102" i="37"/>
  <c r="I110" i="37"/>
  <c r="I114" i="37"/>
  <c r="I130" i="37"/>
  <c r="I136" i="37"/>
  <c r="I141" i="37"/>
  <c r="J12" i="37"/>
  <c r="J141" i="37"/>
  <c r="K12" i="37"/>
  <c r="K16" i="37"/>
  <c r="K21" i="37"/>
  <c r="K36" i="37"/>
  <c r="K61" i="37"/>
  <c r="K65" i="37"/>
  <c r="K78" i="37"/>
  <c r="K82" i="37"/>
  <c r="K89" i="37"/>
  <c r="K95" i="37"/>
  <c r="K102" i="37"/>
  <c r="K110" i="37"/>
  <c r="K114" i="37"/>
  <c r="K130" i="37"/>
  <c r="K136" i="37"/>
  <c r="K141" i="37"/>
  <c r="L7" i="37"/>
  <c r="L8" i="37"/>
  <c r="L9" i="37"/>
  <c r="L10" i="37"/>
  <c r="L11" i="37"/>
  <c r="N7" i="37"/>
  <c r="N9" i="37"/>
  <c r="N10" i="37"/>
  <c r="N11" i="37"/>
  <c r="L100" i="37"/>
  <c r="M99" i="37"/>
  <c r="M100" i="37"/>
  <c r="M101" i="37"/>
  <c r="L99" i="37"/>
  <c r="L70" i="37"/>
  <c r="L68" i="37"/>
  <c r="M70" i="37"/>
  <c r="N20" i="37"/>
  <c r="M20" i="37"/>
  <c r="M21" i="37" s="1"/>
  <c r="L20" i="37"/>
  <c r="N46" i="37"/>
  <c r="C82" i="36"/>
  <c r="N15" i="37"/>
  <c r="M15" i="37"/>
  <c r="L15" i="37"/>
  <c r="L92" i="37"/>
  <c r="M109" i="37"/>
  <c r="L109" i="37"/>
  <c r="M105" i="37"/>
  <c r="L101" i="37"/>
  <c r="N98" i="37"/>
  <c r="M98" i="37"/>
  <c r="L98" i="37"/>
  <c r="N35" i="37"/>
  <c r="M35" i="37"/>
  <c r="L35" i="37"/>
  <c r="N32" i="37"/>
  <c r="M32" i="37"/>
  <c r="L32" i="37"/>
  <c r="N113" i="37"/>
  <c r="M113" i="37"/>
  <c r="L113" i="37"/>
  <c r="N135" i="37"/>
  <c r="M135" i="37"/>
  <c r="L135" i="37"/>
  <c r="N134" i="37"/>
  <c r="M134" i="37"/>
  <c r="L134" i="37"/>
  <c r="N133" i="37"/>
  <c r="M133" i="37"/>
  <c r="L133" i="37"/>
  <c r="N140" i="37"/>
  <c r="L140" i="37"/>
  <c r="M88" i="37"/>
  <c r="L88" i="37"/>
  <c r="L85" i="37"/>
  <c r="N81" i="37"/>
  <c r="M81" i="37"/>
  <c r="L81" i="37"/>
  <c r="N60" i="37"/>
  <c r="M60" i="37"/>
  <c r="L60" i="37"/>
  <c r="N59" i="37"/>
  <c r="M59" i="37"/>
  <c r="L59" i="37"/>
  <c r="M69" i="37"/>
  <c r="L69" i="37"/>
  <c r="M68" i="37"/>
  <c r="N64" i="37"/>
  <c r="M64" i="37"/>
  <c r="L64" i="37"/>
  <c r="N129" i="37"/>
  <c r="L129" i="37"/>
  <c r="N48" i="37"/>
  <c r="N49" i="37" s="1"/>
  <c r="M48" i="37"/>
  <c r="M49" i="37" s="1"/>
  <c r="L48" i="37"/>
  <c r="L49" i="37" s="1"/>
  <c r="E78" i="36"/>
  <c r="H78" i="36"/>
  <c r="K78" i="36"/>
  <c r="E61" i="36"/>
  <c r="H61" i="36"/>
  <c r="K61" i="36"/>
  <c r="E82" i="36"/>
  <c r="H82" i="36"/>
  <c r="K82" i="36"/>
  <c r="E23" i="36"/>
  <c r="H23" i="36"/>
  <c r="K23" i="36"/>
  <c r="H9" i="36"/>
  <c r="K9" i="36"/>
  <c r="H18" i="36"/>
  <c r="K18" i="36"/>
  <c r="E74" i="36"/>
  <c r="H74" i="36"/>
  <c r="K74" i="36"/>
  <c r="D78" i="36"/>
  <c r="G78" i="36"/>
  <c r="J78" i="36"/>
  <c r="D61" i="36"/>
  <c r="G61" i="36"/>
  <c r="J61" i="36"/>
  <c r="D82" i="36"/>
  <c r="G82" i="36"/>
  <c r="J82" i="36"/>
  <c r="J23" i="36"/>
  <c r="J9" i="36"/>
  <c r="G18" i="36"/>
  <c r="J18" i="36"/>
  <c r="D74" i="36"/>
  <c r="J74" i="36"/>
  <c r="L31" i="36"/>
  <c r="L32" i="36" s="1"/>
  <c r="L78" i="36"/>
  <c r="C61" i="36"/>
  <c r="F61" i="36"/>
  <c r="I61" i="36"/>
  <c r="F82" i="36"/>
  <c r="I82" i="36"/>
  <c r="C23" i="36"/>
  <c r="F23" i="36"/>
  <c r="I23" i="36"/>
  <c r="C9" i="36"/>
  <c r="F9" i="36"/>
  <c r="I9" i="36"/>
  <c r="F18" i="36"/>
  <c r="I18" i="36"/>
  <c r="C74" i="36"/>
  <c r="I74" i="36"/>
  <c r="I78" i="36"/>
  <c r="F78" i="36"/>
  <c r="C78" i="36"/>
  <c r="N31" i="36"/>
  <c r="N32" i="36" s="1"/>
  <c r="M31" i="36"/>
  <c r="M32" i="36" s="1"/>
  <c r="N77" i="36"/>
  <c r="M77" i="36"/>
  <c r="N60" i="36"/>
  <c r="M60" i="36"/>
  <c r="L60" i="36"/>
  <c r="N59" i="36"/>
  <c r="M59" i="36"/>
  <c r="L59" i="36"/>
  <c r="N81" i="36"/>
  <c r="M81" i="36"/>
  <c r="L81" i="36"/>
  <c r="N22" i="36"/>
  <c r="M22" i="36"/>
  <c r="L22" i="36"/>
  <c r="N21" i="36"/>
  <c r="M21" i="36"/>
  <c r="L21" i="36"/>
  <c r="N8" i="36"/>
  <c r="L8" i="36"/>
  <c r="L17" i="36"/>
  <c r="N73" i="36"/>
  <c r="M73" i="36"/>
  <c r="L73" i="36"/>
  <c r="C21" i="34"/>
  <c r="C22" i="34"/>
  <c r="C23" i="34"/>
  <c r="C24" i="34"/>
  <c r="C25" i="34"/>
  <c r="C27" i="34"/>
  <c r="C28" i="34"/>
  <c r="C12" i="34"/>
  <c r="C11" i="34"/>
  <c r="C9" i="34"/>
  <c r="C8" i="34"/>
  <c r="F24" i="32"/>
  <c r="G10" i="35"/>
  <c r="G17" i="32"/>
  <c r="G24" i="32"/>
  <c r="F18" i="32"/>
  <c r="C6" i="34" s="1"/>
  <c r="H24" i="32"/>
  <c r="H18" i="32"/>
  <c r="H17" i="32" s="1"/>
  <c r="G25" i="35"/>
  <c r="G26" i="35"/>
  <c r="G27" i="35"/>
  <c r="G28" i="35"/>
  <c r="G29" i="35"/>
  <c r="G30" i="35"/>
  <c r="G24" i="35"/>
  <c r="G17" i="35"/>
  <c r="G18" i="35"/>
  <c r="G19" i="35"/>
  <c r="G20" i="35"/>
  <c r="G21" i="35"/>
  <c r="G22" i="35"/>
  <c r="G16" i="35"/>
  <c r="G7" i="35"/>
  <c r="G8" i="35"/>
  <c r="G9" i="35"/>
  <c r="G11" i="35"/>
  <c r="G12" i="35"/>
  <c r="G6" i="35"/>
  <c r="C13" i="35"/>
  <c r="C14" i="35" s="1"/>
  <c r="D13" i="35"/>
  <c r="D14" i="35" s="1"/>
  <c r="E13" i="35"/>
  <c r="E14" i="35" s="1"/>
  <c r="F13" i="35"/>
  <c r="F14" i="35" s="1"/>
  <c r="C15" i="35"/>
  <c r="D15" i="35"/>
  <c r="E15" i="35"/>
  <c r="F15" i="35"/>
  <c r="C23" i="35"/>
  <c r="D23" i="35"/>
  <c r="E23" i="35"/>
  <c r="F23" i="35"/>
  <c r="K15" i="34"/>
  <c r="L15" i="34" s="1"/>
  <c r="K33" i="34"/>
  <c r="L33" i="34" s="1"/>
  <c r="D16" i="34"/>
  <c r="E16" i="34"/>
  <c r="F16" i="34"/>
  <c r="H16" i="34"/>
  <c r="I16" i="34"/>
  <c r="J16" i="34"/>
  <c r="O16" i="34"/>
  <c r="P16" i="34"/>
  <c r="Q16" i="34"/>
  <c r="R16" i="34"/>
  <c r="D17" i="34"/>
  <c r="E17" i="34"/>
  <c r="F17" i="34"/>
  <c r="H17" i="34"/>
  <c r="I17" i="34"/>
  <c r="J17" i="34"/>
  <c r="O17" i="34"/>
  <c r="P17" i="34"/>
  <c r="Q17" i="34"/>
  <c r="R17" i="34"/>
  <c r="D32" i="34"/>
  <c r="E32" i="34"/>
  <c r="F32" i="34"/>
  <c r="G31" i="34" s="1"/>
  <c r="H32" i="34"/>
  <c r="I32" i="34"/>
  <c r="J32" i="34"/>
  <c r="N32" i="34"/>
  <c r="O32" i="34"/>
  <c r="P32" i="34"/>
  <c r="Q32" i="34"/>
  <c r="R32" i="34"/>
  <c r="S32" i="34"/>
  <c r="D34" i="34"/>
  <c r="E34" i="34"/>
  <c r="F34" i="34"/>
  <c r="H34" i="34"/>
  <c r="I34" i="34"/>
  <c r="J34" i="34"/>
  <c r="N34" i="34"/>
  <c r="O34" i="34"/>
  <c r="P34" i="34"/>
  <c r="Q34" i="34"/>
  <c r="R34" i="34"/>
  <c r="S34" i="34"/>
  <c r="G5" i="32"/>
  <c r="H5" i="32"/>
  <c r="F11" i="32"/>
  <c r="G11" i="32"/>
  <c r="H11" i="32"/>
  <c r="F31" i="32"/>
  <c r="F30" i="32" s="1"/>
  <c r="H31" i="32"/>
  <c r="H30" i="32" s="1"/>
  <c r="F38" i="32"/>
  <c r="F35" i="32"/>
  <c r="G38" i="32"/>
  <c r="G36" i="32" s="1"/>
  <c r="G35" i="32" s="1"/>
  <c r="G34" i="32" s="1"/>
  <c r="H38" i="32"/>
  <c r="H36" i="32" s="1"/>
  <c r="H35" i="32" s="1"/>
  <c r="H34" i="32" s="1"/>
  <c r="F43" i="32"/>
  <c r="F46" i="32"/>
  <c r="G43" i="32"/>
  <c r="H43" i="32"/>
  <c r="G46" i="32"/>
  <c r="H46" i="32"/>
  <c r="K21" i="20"/>
  <c r="G21" i="20"/>
  <c r="H21" i="20"/>
  <c r="I21" i="20"/>
  <c r="J21" i="20"/>
  <c r="F21" i="20"/>
  <c r="J16" i="21"/>
  <c r="M16" i="21"/>
  <c r="G16" i="21"/>
  <c r="A18" i="17"/>
  <c r="E24" i="17"/>
  <c r="F24" i="17"/>
  <c r="G24" i="17"/>
  <c r="H24" i="17"/>
  <c r="D18" i="16"/>
  <c r="C31" i="35"/>
  <c r="T33" i="34"/>
  <c r="U33" i="34" s="1"/>
  <c r="T15" i="34"/>
  <c r="U15" i="34" s="1"/>
  <c r="G32" i="34"/>
  <c r="N89" i="37" l="1"/>
  <c r="N110" i="37"/>
  <c r="N95" i="37"/>
  <c r="J147" i="37"/>
  <c r="K147" i="37"/>
  <c r="E147" i="37"/>
  <c r="F147" i="37"/>
  <c r="D147" i="37"/>
  <c r="D31" i="35"/>
  <c r="N130" i="37"/>
  <c r="I147" i="37"/>
  <c r="G16" i="34"/>
  <c r="K16" i="34" s="1"/>
  <c r="H147" i="37"/>
  <c r="M141" i="37"/>
  <c r="G147" i="37"/>
  <c r="L71" i="37"/>
  <c r="M71" i="37"/>
  <c r="C32" i="35"/>
  <c r="G15" i="35"/>
  <c r="G23" i="35"/>
  <c r="C147" i="37"/>
  <c r="G42" i="32"/>
  <c r="M31" i="34" s="1"/>
  <c r="F31" i="35"/>
  <c r="G13" i="35"/>
  <c r="G14" i="35" s="1"/>
  <c r="K32" i="34"/>
  <c r="T32" i="34" s="1"/>
  <c r="U32" i="34" s="1"/>
  <c r="F34" i="32"/>
  <c r="N65" i="37"/>
  <c r="N9" i="36"/>
  <c r="F32" i="35"/>
  <c r="Q11" i="34"/>
  <c r="O11" i="34"/>
  <c r="P11" i="34"/>
  <c r="R11" i="34"/>
  <c r="N114" i="37"/>
  <c r="R10" i="34"/>
  <c r="N10" i="34"/>
  <c r="P10" i="34"/>
  <c r="Q10" i="34"/>
  <c r="O10" i="34"/>
  <c r="D32" i="35"/>
  <c r="E31" i="35"/>
  <c r="P12" i="34"/>
  <c r="R12" i="34"/>
  <c r="O12" i="34"/>
  <c r="Q12" i="34"/>
  <c r="D24" i="34"/>
  <c r="N23" i="36"/>
  <c r="J7" i="34"/>
  <c r="I7" i="34"/>
  <c r="E21" i="34"/>
  <c r="G17" i="34"/>
  <c r="K17" i="34" s="1"/>
  <c r="L17" i="34" s="1"/>
  <c r="G28" i="32"/>
  <c r="H28" i="34"/>
  <c r="D28" i="34"/>
  <c r="F28" i="34"/>
  <c r="I28" i="34"/>
  <c r="J28" i="34"/>
  <c r="E28" i="34"/>
  <c r="D23" i="34"/>
  <c r="N82" i="36"/>
  <c r="D25" i="34"/>
  <c r="H15" i="32"/>
  <c r="D27" i="34"/>
  <c r="D22" i="34"/>
  <c r="L141" i="37"/>
  <c r="L130" i="37"/>
  <c r="F7" i="34"/>
  <c r="D7" i="34"/>
  <c r="H7" i="34"/>
  <c r="M136" i="37"/>
  <c r="E32" i="35"/>
  <c r="C13" i="34"/>
  <c r="I11" i="34"/>
  <c r="E11" i="34"/>
  <c r="J11" i="34"/>
  <c r="H11" i="34"/>
  <c r="F11" i="34"/>
  <c r="D11" i="34"/>
  <c r="N27" i="36"/>
  <c r="F42" i="32"/>
  <c r="H28" i="32"/>
  <c r="H53" i="32" s="1"/>
  <c r="J10" i="34"/>
  <c r="H10" i="34"/>
  <c r="F10" i="34"/>
  <c r="D10" i="34"/>
  <c r="I10" i="34"/>
  <c r="E10" i="34"/>
  <c r="H42" i="32"/>
  <c r="S13" i="34"/>
  <c r="N16" i="37"/>
  <c r="N44" i="37"/>
  <c r="N102" i="37"/>
  <c r="L102" i="37"/>
  <c r="G34" i="34"/>
  <c r="K34" i="34" s="1"/>
  <c r="I24" i="34"/>
  <c r="E24" i="34"/>
  <c r="M13" i="34"/>
  <c r="C14" i="34"/>
  <c r="M27" i="36"/>
  <c r="M114" i="37"/>
  <c r="M125" i="37"/>
  <c r="I12" i="34"/>
  <c r="E12" i="34"/>
  <c r="I9" i="34"/>
  <c r="I6" i="34"/>
  <c r="G15" i="32"/>
  <c r="E25" i="34"/>
  <c r="M30" i="34"/>
  <c r="J22" i="34"/>
  <c r="H22" i="34"/>
  <c r="E22" i="34"/>
  <c r="I22" i="34"/>
  <c r="F22" i="34"/>
  <c r="N136" i="37"/>
  <c r="L78" i="37"/>
  <c r="L16" i="37"/>
  <c r="L114" i="37"/>
  <c r="L89" i="37"/>
  <c r="L65" i="37"/>
  <c r="J25" i="34"/>
  <c r="H25" i="34"/>
  <c r="H23" i="34"/>
  <c r="D21" i="34"/>
  <c r="I21" i="34"/>
  <c r="L25" i="37"/>
  <c r="L136" i="37"/>
  <c r="L125" i="37"/>
  <c r="N125" i="37"/>
  <c r="L95" i="37"/>
  <c r="L82" i="37"/>
  <c r="L61" i="37"/>
  <c r="L21" i="37"/>
  <c r="M102" i="37"/>
  <c r="M89" i="37"/>
  <c r="M78" i="37"/>
  <c r="M65" i="37"/>
  <c r="M44" i="37"/>
  <c r="M95" i="37"/>
  <c r="M82" i="37"/>
  <c r="M61" i="37"/>
  <c r="M25" i="37"/>
  <c r="M16" i="37"/>
  <c r="L110" i="37"/>
  <c r="M110" i="37"/>
  <c r="L36" i="37"/>
  <c r="M36" i="37"/>
  <c r="M12" i="37"/>
  <c r="L82" i="36"/>
  <c r="L23" i="36"/>
  <c r="N78" i="36"/>
  <c r="N61" i="36"/>
  <c r="L18" i="36"/>
  <c r="M18" i="36"/>
  <c r="L74" i="36"/>
  <c r="M74" i="36"/>
  <c r="M23" i="36"/>
  <c r="L9" i="36"/>
  <c r="M9" i="36"/>
  <c r="J23" i="34"/>
  <c r="F21" i="34"/>
  <c r="J27" i="34"/>
  <c r="I27" i="34"/>
  <c r="H27" i="34"/>
  <c r="H29" i="34" s="1"/>
  <c r="F27" i="34"/>
  <c r="F29" i="34" s="1"/>
  <c r="E27" i="34"/>
  <c r="E29" i="34" s="1"/>
  <c r="I25" i="34"/>
  <c r="F25" i="34"/>
  <c r="J24" i="34"/>
  <c r="H24" i="34"/>
  <c r="I23" i="34"/>
  <c r="E23" i="34"/>
  <c r="J21" i="34"/>
  <c r="H21" i="34"/>
  <c r="J12" i="34"/>
  <c r="H12" i="34"/>
  <c r="F12" i="34"/>
  <c r="D12" i="34"/>
  <c r="E9" i="34"/>
  <c r="J9" i="34"/>
  <c r="H9" i="34"/>
  <c r="F9" i="34"/>
  <c r="D9" i="34"/>
  <c r="J8" i="34"/>
  <c r="F17" i="32"/>
  <c r="F28" i="32" s="1"/>
  <c r="F53" i="32" s="1"/>
  <c r="E6" i="34"/>
  <c r="F15" i="32"/>
  <c r="C29" i="34"/>
  <c r="F24" i="34"/>
  <c r="F23" i="34"/>
  <c r="C26" i="34"/>
  <c r="G30" i="32"/>
  <c r="M14" i="34" s="1"/>
  <c r="U14" i="34" s="1"/>
  <c r="L34" i="34"/>
  <c r="T34" i="34"/>
  <c r="U34" i="34" s="1"/>
  <c r="D8" i="34"/>
  <c r="F8" i="34"/>
  <c r="H8" i="34"/>
  <c r="M82" i="36"/>
  <c r="M78" i="36"/>
  <c r="M38" i="36"/>
  <c r="N25" i="37"/>
  <c r="D6" i="34"/>
  <c r="F6" i="34"/>
  <c r="H6" i="34"/>
  <c r="J6" i="34"/>
  <c r="I8" i="34"/>
  <c r="E8" i="34"/>
  <c r="L61" i="36"/>
  <c r="M61" i="36"/>
  <c r="N12" i="37"/>
  <c r="L12" i="37"/>
  <c r="N141" i="37"/>
  <c r="N82" i="37"/>
  <c r="N61" i="37"/>
  <c r="N36" i="37"/>
  <c r="N21" i="37"/>
  <c r="E7" i="34"/>
  <c r="N38" i="36"/>
  <c r="L44" i="37"/>
  <c r="H52" i="32" l="1"/>
  <c r="L16" i="34"/>
  <c r="T16" i="34"/>
  <c r="U16" i="34" s="1"/>
  <c r="L32" i="34"/>
  <c r="H29" i="32"/>
  <c r="J29" i="34"/>
  <c r="M18" i="34"/>
  <c r="N147" i="37"/>
  <c r="L147" i="37"/>
  <c r="M147" i="37"/>
  <c r="G52" i="32"/>
  <c r="T9" i="34"/>
  <c r="U9" i="34" s="1"/>
  <c r="G31" i="35"/>
  <c r="G32" i="35" s="1"/>
  <c r="G24" i="34"/>
  <c r="T12" i="34"/>
  <c r="U12" i="34" s="1"/>
  <c r="I29" i="34"/>
  <c r="G14" i="34"/>
  <c r="T7" i="34"/>
  <c r="U7" i="34" s="1"/>
  <c r="T22" i="34"/>
  <c r="U22" i="34" s="1"/>
  <c r="T23" i="34"/>
  <c r="U23" i="34" s="1"/>
  <c r="T28" i="34"/>
  <c r="U28" i="34" s="1"/>
  <c r="G28" i="34"/>
  <c r="K28" i="34" s="1"/>
  <c r="L28" i="34" s="1"/>
  <c r="U6" i="34"/>
  <c r="T8" i="34"/>
  <c r="U8" i="34" s="1"/>
  <c r="D29" i="34"/>
  <c r="T21" i="34"/>
  <c r="U21" i="34" s="1"/>
  <c r="T10" i="34"/>
  <c r="U10" i="34" s="1"/>
  <c r="G11" i="34"/>
  <c r="K11" i="34" s="1"/>
  <c r="L11" i="34" s="1"/>
  <c r="T11" i="34"/>
  <c r="U11" i="34" s="1"/>
  <c r="T27" i="34"/>
  <c r="U27" i="34" s="1"/>
  <c r="T25" i="34"/>
  <c r="U25" i="34" s="1"/>
  <c r="T24" i="34"/>
  <c r="U24" i="34" s="1"/>
  <c r="F52" i="32"/>
  <c r="G25" i="34"/>
  <c r="K25" i="34" s="1"/>
  <c r="L25" i="34" s="1"/>
  <c r="G22" i="34"/>
  <c r="K22" i="34" s="1"/>
  <c r="L22" i="34" s="1"/>
  <c r="M36" i="34"/>
  <c r="G10" i="34"/>
  <c r="K10" i="34" s="1"/>
  <c r="L10" i="34" s="1"/>
  <c r="L31" i="34"/>
  <c r="J13" i="34"/>
  <c r="J18" i="34" s="1"/>
  <c r="G21" i="34"/>
  <c r="K21" i="34" s="1"/>
  <c r="C18" i="34"/>
  <c r="F13" i="34"/>
  <c r="K24" i="34"/>
  <c r="L24" i="34" s="1"/>
  <c r="E13" i="34"/>
  <c r="E18" i="34" s="1"/>
  <c r="H13" i="34"/>
  <c r="I13" i="34"/>
  <c r="I18" i="34" s="1"/>
  <c r="M35" i="34"/>
  <c r="G23" i="34"/>
  <c r="K23" i="34" s="1"/>
  <c r="L23" i="34" s="1"/>
  <c r="D26" i="34"/>
  <c r="C30" i="34"/>
  <c r="C35" i="34" s="1"/>
  <c r="G27" i="34"/>
  <c r="F26" i="34"/>
  <c r="F29" i="32"/>
  <c r="G12" i="34"/>
  <c r="K12" i="34" s="1"/>
  <c r="G9" i="34"/>
  <c r="K9" i="34" s="1"/>
  <c r="J26" i="34"/>
  <c r="E26" i="34"/>
  <c r="I26" i="34"/>
  <c r="H26" i="34"/>
  <c r="G53" i="32"/>
  <c r="G29" i="32"/>
  <c r="S18" i="34"/>
  <c r="O13" i="34"/>
  <c r="Q13" i="34"/>
  <c r="G7" i="34"/>
  <c r="K7" i="34" s="1"/>
  <c r="N13" i="34"/>
  <c r="P13" i="34"/>
  <c r="R13" i="34"/>
  <c r="G6" i="34"/>
  <c r="D13" i="34"/>
  <c r="G8" i="34"/>
  <c r="K8" i="34" s="1"/>
  <c r="M37" i="34" l="1"/>
  <c r="F18" i="34"/>
  <c r="T29" i="34"/>
  <c r="U29" i="34" s="1"/>
  <c r="T26" i="34"/>
  <c r="U26" i="34" s="1"/>
  <c r="H18" i="34"/>
  <c r="K14" i="34"/>
  <c r="L14" i="34" s="1"/>
  <c r="T13" i="34"/>
  <c r="C36" i="34"/>
  <c r="G26" i="34"/>
  <c r="K26" i="34" s="1"/>
  <c r="L26" i="34" s="1"/>
  <c r="L21" i="34"/>
  <c r="S30" i="34"/>
  <c r="F30" i="34"/>
  <c r="Q30" i="34"/>
  <c r="G29" i="34"/>
  <c r="K29" i="34" s="1"/>
  <c r="K27" i="34"/>
  <c r="O30" i="34"/>
  <c r="O35" i="34" s="1"/>
  <c r="N30" i="34"/>
  <c r="E30" i="34"/>
  <c r="H30" i="34"/>
  <c r="P30" i="34"/>
  <c r="P35" i="34" s="1"/>
  <c r="I30" i="34"/>
  <c r="D30" i="34"/>
  <c r="D36" i="34" s="1"/>
  <c r="J30" i="34"/>
  <c r="R30" i="34"/>
  <c r="L12" i="34"/>
  <c r="L9" i="34"/>
  <c r="L8" i="34"/>
  <c r="K6" i="34"/>
  <c r="G13" i="34"/>
  <c r="G18" i="34" s="1"/>
  <c r="P18" i="34"/>
  <c r="L7" i="34"/>
  <c r="O18" i="34"/>
  <c r="D18" i="34"/>
  <c r="R18" i="34"/>
  <c r="N18" i="34"/>
  <c r="Q18" i="34"/>
  <c r="I36" i="34" l="1"/>
  <c r="I35" i="34"/>
  <c r="J36" i="34"/>
  <c r="J35" i="34"/>
  <c r="J37" i="34" s="1"/>
  <c r="H36" i="34"/>
  <c r="H35" i="34"/>
  <c r="H37" i="34" s="1"/>
  <c r="T18" i="34"/>
  <c r="U18" i="34" s="1"/>
  <c r="U13" i="34"/>
  <c r="N35" i="34"/>
  <c r="N37" i="34" s="1"/>
  <c r="Q35" i="34"/>
  <c r="Q37" i="34" s="1"/>
  <c r="R35" i="34"/>
  <c r="R37" i="34" s="1"/>
  <c r="G30" i="34"/>
  <c r="K30" i="34" s="1"/>
  <c r="D35" i="34"/>
  <c r="D37" i="34" s="1"/>
  <c r="E36" i="34"/>
  <c r="E35" i="34"/>
  <c r="E37" i="34" s="1"/>
  <c r="F36" i="34"/>
  <c r="F35" i="34"/>
  <c r="F37" i="34" s="1"/>
  <c r="L27" i="34"/>
  <c r="L29" i="34"/>
  <c r="I37" i="34"/>
  <c r="O37" i="34"/>
  <c r="C37" i="34"/>
  <c r="P37" i="34"/>
  <c r="L6" i="34"/>
  <c r="K13" i="34"/>
  <c r="L30" i="34" l="1"/>
  <c r="K35" i="34"/>
  <c r="G36" i="34"/>
  <c r="K36" i="34" s="1"/>
  <c r="T30" i="34"/>
  <c r="U30" i="34" s="1"/>
  <c r="G37" i="34"/>
  <c r="K37" i="34" s="1"/>
  <c r="G35" i="34"/>
  <c r="K18" i="34"/>
  <c r="L18" i="34" s="1"/>
  <c r="L13" i="34"/>
  <c r="L35" i="34" l="1"/>
  <c r="S35" i="34" l="1"/>
  <c r="S37" i="34" s="1"/>
  <c r="U31" i="34"/>
  <c r="T35" i="34"/>
  <c r="U35" i="34" s="1"/>
  <c r="T37" i="34" l="1"/>
  <c r="U37" i="34" s="1"/>
</calcChain>
</file>

<file path=xl/sharedStrings.xml><?xml version="1.0" encoding="utf-8"?>
<sst xmlns="http://schemas.openxmlformats.org/spreadsheetml/2006/main" count="1091" uniqueCount="588">
  <si>
    <t>Sor-sz.</t>
  </si>
  <si>
    <t>Megnevezés</t>
  </si>
  <si>
    <t>Módosított előirányzat</t>
  </si>
  <si>
    <t>Teljesítés</t>
  </si>
  <si>
    <t>BEVÉTELEK</t>
  </si>
  <si>
    <t>I.</t>
  </si>
  <si>
    <t>II.</t>
  </si>
  <si>
    <t>III.</t>
  </si>
  <si>
    <t>IV.</t>
  </si>
  <si>
    <t>V.</t>
  </si>
  <si>
    <t>VI.</t>
  </si>
  <si>
    <t>VII.</t>
  </si>
  <si>
    <t>KIADÁSOK</t>
  </si>
  <si>
    <t>Működési kiadások</t>
  </si>
  <si>
    <t>Felhalmozási kiadások</t>
  </si>
  <si>
    <t>Eredeti</t>
  </si>
  <si>
    <t>Módosított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</si>
  <si>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</si>
  <si>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</si>
  <si>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</si>
  <si>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</si>
  <si>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</si>
  <si>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</si>
  <si>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</si>
  <si>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</si>
  <si>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</si>
  <si>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</si>
  <si>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Feladat/cél</t>
  </si>
  <si>
    <t>Az átcsoportosítás jogát gyakorolja</t>
  </si>
  <si>
    <t>Összesen</t>
  </si>
  <si>
    <t xml:space="preserve">Somogyhárságy Önkormányzat több éves kihatással járó feladatainak </t>
  </si>
  <si>
    <t>előirányzata éves bontásban</t>
  </si>
  <si>
    <t>Feladat</t>
  </si>
  <si>
    <t>Összes kiadás</t>
  </si>
  <si>
    <t>Ebből</t>
  </si>
  <si>
    <t>…..</t>
  </si>
  <si>
    <t>….</t>
  </si>
  <si>
    <t>évi számított</t>
  </si>
  <si>
    <t>Felhalmozási célú bevételek</t>
  </si>
  <si>
    <t>Felhalmozási célú kiadások</t>
  </si>
  <si>
    <t>Bevétel</t>
  </si>
  <si>
    <t>Kiadás</t>
  </si>
  <si>
    <t>Sor- sz.</t>
  </si>
  <si>
    <t>A támogatás kedvezményezettje (csoportonként)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</si>
  <si>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</si>
  <si>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</si>
  <si>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</si>
  <si>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</si>
  <si>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</si>
  <si>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</si>
  <si>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</si>
  <si>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Eredeti előirányzat</t>
  </si>
  <si>
    <t>Adómentesség</t>
  </si>
  <si>
    <t>Gépjárműadó</t>
  </si>
  <si>
    <t>ÖSSZESEN:</t>
  </si>
  <si>
    <t>1991. évi LXXXII. Tv 5.§. (a) és(f) bek.</t>
  </si>
  <si>
    <t>7-19 eltérése (+/-)</t>
  </si>
  <si>
    <t>Bevételek és kiadások megnevezése</t>
  </si>
  <si>
    <t>A.</t>
  </si>
  <si>
    <t>1.1</t>
  </si>
  <si>
    <t>1.2</t>
  </si>
  <si>
    <t>B.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</si>
  <si>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</si>
  <si>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</si>
  <si>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</si>
  <si>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Működési célra</t>
  </si>
  <si>
    <t>Felhalmozási célra</t>
  </si>
  <si>
    <t>D.</t>
  </si>
  <si>
    <t>Működési célű bevételek</t>
  </si>
  <si>
    <t>E.</t>
  </si>
  <si>
    <t>Működési célú kiadások</t>
  </si>
  <si>
    <t>Működési célú hitel törlesztése és működési célú kötvénybeváltás kiadása</t>
  </si>
  <si>
    <t>Felhalmozási célú hitel törlesztése és felhalmozási célú köténybeváltás kiadása</t>
  </si>
  <si>
    <t>TÁRGYÉVI KIADÁSOK (A. + E.)</t>
  </si>
  <si>
    <t>TÁRGYÉVI BEVÉTELEK (B. +C. + D)</t>
  </si>
  <si>
    <t>No.</t>
  </si>
  <si>
    <t>Január</t>
  </si>
  <si>
    <t>Február</t>
  </si>
  <si>
    <t>Március</t>
  </si>
  <si>
    <t>I. negyedév</t>
  </si>
  <si>
    <t>Április</t>
  </si>
  <si>
    <t>Május</t>
  </si>
  <si>
    <t xml:space="preserve">Június </t>
  </si>
  <si>
    <t xml:space="preserve">Első félév összesen a féléves beszámoló alapján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</si>
  <si>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</si>
  <si>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</si>
  <si>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</si>
  <si>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</si>
  <si>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</si>
  <si>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</si>
  <si>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</si>
  <si>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7=3+...+6</t>
  </si>
  <si>
    <t>16=7+(10+...+15)</t>
  </si>
  <si>
    <t xml:space="preserve">            -ebből működési célú hitel</t>
  </si>
  <si>
    <t xml:space="preserve">            -ebből felhalmozási célú hitel</t>
  </si>
  <si>
    <t xml:space="preserve">            -ebből függő bevétel</t>
  </si>
  <si>
    <t>(7+8) összes bevétel</t>
  </si>
  <si>
    <t>10+...14 = működési kiadások</t>
  </si>
  <si>
    <t>16+17 = felhalmozási kiadás</t>
  </si>
  <si>
    <t>15+18 = kiadások együtt</t>
  </si>
  <si>
    <t xml:space="preserve">            -ebből működési célú hiteltörlesztés</t>
  </si>
  <si>
    <t xml:space="preserve">            -ebből felhalmozási célú hiteltörlesztés</t>
  </si>
  <si>
    <t xml:space="preserve">            -ebből függő kiadás</t>
  </si>
  <si>
    <t>(19+20 ) összes kiadások</t>
  </si>
  <si>
    <t>9-21 eltérése (+/-)</t>
  </si>
  <si>
    <t>Saját bevétel és adósságot keletkeztető ügyletből eredő fizetési kötelezettség bemutatása tárgyévet követően</t>
  </si>
  <si>
    <t>Sorszám</t>
  </si>
  <si>
    <t>Tárgyév</t>
  </si>
  <si>
    <t>1.évben</t>
  </si>
  <si>
    <t>2.évben</t>
  </si>
  <si>
    <t>3.évben</t>
  </si>
  <si>
    <t>Helyi adók</t>
  </si>
  <si>
    <t>Részvények, részesedések értékesítése</t>
  </si>
  <si>
    <t>Kezességvállalással kapcsolatos megtérülés</t>
  </si>
  <si>
    <t>Saját bevételek (01…+07)</t>
  </si>
  <si>
    <t>Saját bevételek 50 %-a</t>
  </si>
  <si>
    <t>Előző években keletkezett tárgyévet terhelő fizetési kötelezettség(11+….+17)</t>
  </si>
  <si>
    <t>Felvett, átvállalt hitel és annak tőketartozása</t>
  </si>
  <si>
    <t>Felvett, átvállalt kölcsön és annak tőketartozása</t>
  </si>
  <si>
    <t>Htielviszonyt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</si>
  <si>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</si>
  <si>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</si>
  <si>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</si>
  <si>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</si>
  <si>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(19+….+25)</t>
  </si>
  <si>
    <t>Fizetési kötelezettség összesen: (10+18)</t>
  </si>
  <si>
    <t>Fizetési kötelezettséggel csökkentett saját bevétel: (09-26)</t>
  </si>
  <si>
    <t>KÖLTSÉGVETÉSI KIADÁSOK ÖSSZESEN (I.+II.):</t>
  </si>
  <si>
    <t>Működési célú bevételek</t>
  </si>
  <si>
    <t>Működési célú támogatások államháztartáson belülről (02/13) (B1)</t>
  </si>
  <si>
    <t>Önkormányzatok működési támogatásai (02/07) (B11)</t>
  </si>
  <si>
    <t>Egyéb működési célú támogatások állámháztartáson belül (02/8-12) (B12-16)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</si>
  <si>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</si>
  <si>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</si>
  <si>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</si>
  <si>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</si>
  <si>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</si>
  <si>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</si>
  <si>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KÖLTSÉGVETÉSI BEVÉTELEK ÖSSZESEN ( I.+II.)</t>
  </si>
  <si>
    <t>Személyi juttatások (01/19) (K1)</t>
  </si>
  <si>
    <t>Munkaadókat terhelő járulékok és szociális hozzájárulási adó (01/20) (K2)</t>
  </si>
  <si>
    <t>Dologi  kiadások mindösszesen (01/45) (K3)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</si>
  <si>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</si>
  <si>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</si>
  <si>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</si>
  <si>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</si>
  <si>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</si>
  <si>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 xml:space="preserve"> Előző évek  maradványának igénybevétele (04/12) (B813)</t>
  </si>
  <si>
    <t>Hitel, kölcsön felvétel államháztartáson kívülről (04/04) (B811)</t>
  </si>
  <si>
    <t>Belföldi értékpapírok bevételei (04/09) (B812)</t>
  </si>
  <si>
    <t>Egyéb belföldi finanszírozás bevételei (04/13-17) (B 814-818)</t>
  </si>
  <si>
    <t>Hitel, kölcsön törlesztés államháztartáson kívülre (03/04) (K911)</t>
  </si>
  <si>
    <t>Belföldi értékpapírok kiadásai (03/09) (K912)</t>
  </si>
  <si>
    <t>Belföldi finanszírozás egyéb kiadásai (03/10-15) (K913-918)</t>
  </si>
  <si>
    <t>Külföldi finanszírozás kadásai (03/21) (K92)</t>
  </si>
  <si>
    <t>Adóssághoz nem kapcsolódó származékos ügyelet kiadásai (03/22) (K93)</t>
  </si>
  <si>
    <t>VIII.</t>
  </si>
  <si>
    <t>IX.</t>
  </si>
  <si>
    <t>X.</t>
  </si>
  <si>
    <t>Költségvetési hiány belső finanszírozását meghaladó összegének külső finanszírozására szolgáló bevételek  (IV.+V.+VI)</t>
  </si>
  <si>
    <t>A költségvetési többlet felhasználásához kapcsolódó finanszírozási kiadások (VII.+VIII.+IX+X)</t>
  </si>
  <si>
    <t>Működési célú támogatások államházt.belülről (B1)</t>
  </si>
  <si>
    <t>Felhalmozási célú támogatások államházt.belülrül (B2)</t>
  </si>
  <si>
    <t>Közhatalmai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</si>
  <si>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</si>
  <si>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</si>
  <si>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</si>
  <si>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</si>
  <si>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1+...6 Költségvetési bevétel együtt</t>
  </si>
  <si>
    <t>Finanszírozási bevételek (B8)</t>
  </si>
  <si>
    <t>Személyi juttatás (K1)</t>
  </si>
  <si>
    <t>Munkaadókat terhelő járulék (K2)</t>
  </si>
  <si>
    <t>Dologi kiadás (K3)</t>
  </si>
  <si>
    <t>Ellátottak pénzbeni juttatásai (K4)</t>
  </si>
  <si>
    <t>Egyéb működési célú kiadás (K5)</t>
  </si>
  <si>
    <t>Felújítás (K6)</t>
  </si>
  <si>
    <t>Beruházás felh.célú kiadás (K 7-8)</t>
  </si>
  <si>
    <t>Finanszírozási műveletek (K9)</t>
  </si>
  <si>
    <t>Kormány funkciók/ 
kiemelt előriányzatok</t>
  </si>
  <si>
    <t>Kötelező feladatok</t>
  </si>
  <si>
    <t>Önként vállalt feladatok</t>
  </si>
  <si>
    <t>Állami feladatok</t>
  </si>
  <si>
    <t>Somogyhárságy Község Önkormányzata bevételei</t>
  </si>
  <si>
    <t>kötelező, önként vállalt és állami feladatok szerinti bontásban</t>
  </si>
  <si>
    <t>Somogyhárságy Község Önkormányzata kiadásai</t>
  </si>
  <si>
    <t>Az önkormányzati vagyon és az önkormányzatot megillető vagyoni értékű jog értékesítéséből és hasznosításából származó bevétel</t>
  </si>
  <si>
    <t>Osztalék, a koncessziós díj és a hozambevétel,</t>
  </si>
  <si>
    <t>Bírság-, pótlék- és díjbevétel</t>
  </si>
  <si>
    <t>Tárgyi eszköz és az immateriális jószág, vállalat értékesítéséből vagy privatizációból származó bevétel</t>
  </si>
  <si>
    <t>106010 Lakóingatlan szoc.célú bérbead.</t>
  </si>
  <si>
    <t>Működési bevételek</t>
  </si>
  <si>
    <t>106010 Összesen:</t>
  </si>
  <si>
    <t>013350 Önkormányzati vagyonnal való gazdálkodással kapcsolatos</t>
  </si>
  <si>
    <t>013350 Összesen</t>
  </si>
  <si>
    <t>011130 Önkormányzatok és Önkormányzati hivatalok jogalkotó és általános igazgatási tevékenysége</t>
  </si>
  <si>
    <t>Közhatalmi bevételek</t>
  </si>
  <si>
    <t>Finanszírozási bevételek</t>
  </si>
  <si>
    <t>013350 Összesen:</t>
  </si>
  <si>
    <t>018010 Önkormányzatok elszámoásai a központi költségvetéssel</t>
  </si>
  <si>
    <t>Műk.cél.tám. ÁH-n belülről</t>
  </si>
  <si>
    <t>018010 Összesen:</t>
  </si>
  <si>
    <t>900020 Önkormányzatok funkcióra nem sorolható bevételei ÁH-n kívülről</t>
  </si>
  <si>
    <t>900020 Összesen:</t>
  </si>
  <si>
    <t>074031 Család- és nővédelmi egészségügyi gondozás (védőnő)</t>
  </si>
  <si>
    <t>Műk.cél.tám.ÁH-n belülről</t>
  </si>
  <si>
    <t>074031 Összesen:</t>
  </si>
  <si>
    <t>107055 Falugondnoki, tanyagondnoki szolgáltatás</t>
  </si>
  <si>
    <t>107055 Összesen</t>
  </si>
  <si>
    <t>Műk.cél.tám.ÁH-n belül</t>
  </si>
  <si>
    <t>041233 Hosszabb időtartamú közfoglalkoztatás</t>
  </si>
  <si>
    <t>041233 Összesen:</t>
  </si>
  <si>
    <t>082091 Összesen</t>
  </si>
  <si>
    <t>Mindösszesen</t>
  </si>
  <si>
    <t>045160 Közutak, hidak, alagutak üzemeltetése, fenntartása</t>
  </si>
  <si>
    <t>Dologi kiadások</t>
  </si>
  <si>
    <t>045160 Összesen:</t>
  </si>
  <si>
    <t>106010 Lakóingatlan szociális célú bérbeadása, üzemeltetése</t>
  </si>
  <si>
    <t>106010 Összesen</t>
  </si>
  <si>
    <t>Személyi juttatások</t>
  </si>
  <si>
    <t>Munkaa.terh.jár.és szoc.hj.adó</t>
  </si>
  <si>
    <t>Egyéb felhalmozási célú kiadás</t>
  </si>
  <si>
    <t>Egyéb műk.cél.kiadások</t>
  </si>
  <si>
    <t>011130 összesen:</t>
  </si>
  <si>
    <t>066010 Zöldterület kezelés</t>
  </si>
  <si>
    <t>066010 Összesen:</t>
  </si>
  <si>
    <t>066020 Város és községgazdákodási szolgáltatások</t>
  </si>
  <si>
    <t>Dolgoi kiadások</t>
  </si>
  <si>
    <t xml:space="preserve">064010 Közvilágítás </t>
  </si>
  <si>
    <t>Beruházási kiadások ÁFA-val</t>
  </si>
  <si>
    <t xml:space="preserve">064010 összesen: </t>
  </si>
  <si>
    <t>072111 Háziorvosi alapellátás</t>
  </si>
  <si>
    <t>072111 Összesen</t>
  </si>
  <si>
    <t>072112 Háziorvosi ügyeleti ellátás</t>
  </si>
  <si>
    <t>072112 Összesen:</t>
  </si>
  <si>
    <t>074031 Összesen</t>
  </si>
  <si>
    <t>Ellátottak pénzbeli juttatásai</t>
  </si>
  <si>
    <t>107060 Egyéb szociális pénbeli és természetbeni ellátások támogatása</t>
  </si>
  <si>
    <t>107060 Összesen</t>
  </si>
  <si>
    <t>107055 Falugondnoki szolgálat</t>
  </si>
  <si>
    <t>084031 Civil szervezetek működési támogatása</t>
  </si>
  <si>
    <t>Egyyéb működési célú kiad.</t>
  </si>
  <si>
    <t>084031 Összesen</t>
  </si>
  <si>
    <t>082044 Könyvtári szolgáltatás</t>
  </si>
  <si>
    <t>082044 Összesen</t>
  </si>
  <si>
    <t>082091 Közművelődés- közösség és társadalmi részvétel feljlesztése</t>
  </si>
  <si>
    <t>081030 Sportlétesítmények, edzőtáborok működtetése, fejlesztése</t>
  </si>
  <si>
    <t>081030 Összesen</t>
  </si>
  <si>
    <t>013320 Köztemető-fenntartás és működtetés</t>
  </si>
  <si>
    <t>013320 összesen</t>
  </si>
  <si>
    <t>011130 Összesen:</t>
  </si>
  <si>
    <t>041237 Közfoglalkoztatási mintaprogram</t>
  </si>
  <si>
    <t>041237 Összesen:</t>
  </si>
  <si>
    <t xml:space="preserve">Személyi juttatások </t>
  </si>
  <si>
    <t>018030 Támogatási célú finannszírozási műveletek</t>
  </si>
  <si>
    <t>018030 Összesen:</t>
  </si>
  <si>
    <t>072111 Összesen:</t>
  </si>
  <si>
    <t>Felhalmozási bevételek</t>
  </si>
  <si>
    <t>900060 Forgatási és befektetési célú finanszírozási műveletek</t>
  </si>
  <si>
    <t>900060 Összesen:</t>
  </si>
  <si>
    <t>Finanszírozási kiadások</t>
  </si>
  <si>
    <t>Munkaadókat terhelő járulékok</t>
  </si>
  <si>
    <t>104037 Intézményen kívüli gyermekétkeztetés</t>
  </si>
  <si>
    <t>104037 Összesen:</t>
  </si>
  <si>
    <t>1991.évi LXXXII.Tv 8.§.(1) bek.</t>
  </si>
  <si>
    <t>1991.évi LXXXII.Tv 8.§.(2) bek.</t>
  </si>
  <si>
    <t>Előirányzat és teljesítés (Forintban)</t>
  </si>
  <si>
    <t>Ft-ban</t>
  </si>
  <si>
    <t>018010 Önkormányzatok elszámolása a kp. ktg.vetéssel</t>
  </si>
  <si>
    <t>Felhalmozási tám.ÁH-n belül</t>
  </si>
  <si>
    <t>018030 Támogatási célú finanszírozási műveletek</t>
  </si>
  <si>
    <t>Működési célú támogatások</t>
  </si>
  <si>
    <t>052020 Összesen:</t>
  </si>
  <si>
    <t>052020 Szennyvíz gyűjtése, tisztítása és elhelyezése</t>
  </si>
  <si>
    <t>Somogyhárságy Önkormányzat 2019. évi költségvetési mérlege</t>
  </si>
  <si>
    <t>Somogyhárságy Község Önkormányzata 2019. évi előirányzat felhasználási ütemterve</t>
  </si>
  <si>
    <t>2019. évi eredeti előirányzat</t>
  </si>
  <si>
    <r>
      <t xml:space="preserve">2019. évi </t>
    </r>
    <r>
      <rPr>
        <b/>
        <sz val="8"/>
        <rFont val="Times New Roman CE"/>
        <family val="1"/>
        <charset val="238"/>
      </rPr>
      <t>módosított</t>
    </r>
    <r>
      <rPr>
        <sz val="8"/>
        <rFont val="Times New Roman CE"/>
        <family val="1"/>
        <charset val="238"/>
      </rPr>
      <t xml:space="preserve"> előirányzat</t>
    </r>
  </si>
  <si>
    <t>Műk.cél.visszatéritendő tám.</t>
  </si>
  <si>
    <t>Működési célú pénzeszköz átad.</t>
  </si>
  <si>
    <t>095020 Iskolarendszeren kívüli egyéb oktatás, képzés</t>
  </si>
  <si>
    <t>095020 Összesen:</t>
  </si>
  <si>
    <t>066020 Összesen:</t>
  </si>
  <si>
    <t>Somogyháságy Önkormányzat 2019. évi céltartaléka</t>
  </si>
  <si>
    <t>2019.évi előirányzat (Ft-ban)</t>
  </si>
  <si>
    <t>Somogyhárságy Önkormányzat 2019. évi közvetett támogatásai</t>
  </si>
  <si>
    <t>Somogyhárságy Önkormányzat 2019. évi az Európai Uniós projektjei</t>
  </si>
  <si>
    <t>Az Önkormányzatok adósságot keletkeztető ügyleteiből eredő fizetési kötelezettség-2019.</t>
  </si>
  <si>
    <t>Felhalmozási célú tám.ÁH-n belül</t>
  </si>
  <si>
    <t>066020 Város és közsséggazdálkodási szolgáltatások</t>
  </si>
  <si>
    <t xml:space="preserve">066020 Összesen: </t>
  </si>
  <si>
    <t>Előző évi elszámolás</t>
  </si>
  <si>
    <t>Műk. célú visszatér.kölcsön</t>
  </si>
  <si>
    <t>Műk.cél.tám. ÁH-n belül</t>
  </si>
  <si>
    <t>013320 Köztemető fenntartás és működtetés</t>
  </si>
  <si>
    <t>013320 Összesen</t>
  </si>
  <si>
    <t>052020 Szennyvíz gyűjtése, tisztítása, elhelyezése</t>
  </si>
  <si>
    <t>Működési célú tám. ÁH-n belül</t>
  </si>
  <si>
    <t>Felhalmozási célú tám. ÁH-n belül</t>
  </si>
  <si>
    <t>Működési célú tám. ÁH-belül</t>
  </si>
  <si>
    <t>Munkáltatót terhelő járulékok</t>
  </si>
  <si>
    <t>Működési célú pénzeszköz</t>
  </si>
  <si>
    <t>Felhalmozási célú támogatás</t>
  </si>
  <si>
    <t>082091 Közművelődés, közösségi és társadalmi részvétel fejlesztése</t>
  </si>
  <si>
    <t>082091 Összesen:</t>
  </si>
  <si>
    <t>MARADVÁNYKIMUTATÁS</t>
  </si>
  <si>
    <t xml:space="preserve"> Ft-ban</t>
  </si>
  <si>
    <t>Összeg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</si>
  <si>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</si>
  <si>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</si>
  <si>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</si>
  <si>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</si>
  <si>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</si>
  <si>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</si>
  <si>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A.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</si>
  <si>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</si>
  <si>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</si>
  <si>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</si>
  <si>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</si>
  <si>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kiadássai</t>
  </si>
  <si>
    <t>IV. Vállalkozási tevékenység finanszírozási egyenlege</t>
  </si>
  <si>
    <t>B. Vállalkozási tevékenység maradványa</t>
  </si>
  <si>
    <t>C. Összes maradvány</t>
  </si>
  <si>
    <t>D. Alaptevékenység kötelezettségvállalással terhelt maradványa</t>
  </si>
  <si>
    <t>E. Alaptevékenység szabad maradványa</t>
  </si>
  <si>
    <t>F. Vállalkozási tevékenységet terhelő befizetési kötelezettség</t>
  </si>
  <si>
    <t>G. Vállalkozási tevékenység felhasználható maradványa</t>
  </si>
  <si>
    <t>Vagyonkimutatás - 2019</t>
  </si>
  <si>
    <t>Értéktípus: Forint</t>
  </si>
  <si>
    <t>Előző 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</si>
  <si>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</si>
  <si>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</si>
  <si>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</si>
  <si>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</si>
  <si>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</si>
  <si>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</si>
  <si>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</si>
  <si>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</si>
  <si>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A</t>
  </si>
  <si>
    <t>474 639 720</t>
  </si>
  <si>
    <t>473 401 390</t>
  </si>
  <si>
    <t>99,74</t>
  </si>
  <si>
    <t>I. IMMATERIÁLIS JAVAK</t>
  </si>
  <si>
    <t>A/I</t>
  </si>
  <si>
    <t>536 001</t>
  </si>
  <si>
    <t>272 002</t>
  </si>
  <si>
    <t>50,75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</si>
  <si>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</si>
  <si>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</si>
  <si>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</si>
  <si>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</si>
  <si>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</si>
  <si>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</si>
  <si>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</si>
  <si>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</si>
  <si>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</si>
  <si>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</si>
  <si>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</si>
  <si>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</si>
  <si>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</si>
  <si>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</si>
  <si>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</si>
  <si>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</si>
  <si>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</si>
  <si>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</si>
  <si>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</si>
  <si>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</si>
  <si>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</si>
  <si>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</si>
  <si>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</si>
  <si>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</si>
  <si>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</si>
  <si>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463 714 958</t>
  </si>
  <si>
    <t>462 740 627</t>
  </si>
  <si>
    <t>99,79</t>
  </si>
  <si>
    <t>1. Ingatlanok és kapcsolódó vagyoni értékű jogok</t>
  </si>
  <si>
    <t>A/II/1</t>
  </si>
  <si>
    <t>451 672 122</t>
  </si>
  <si>
    <t>441 693 458</t>
  </si>
  <si>
    <t>97,79</t>
  </si>
  <si>
    <t>A/II/1/a</t>
  </si>
  <si>
    <t>55 764 891</t>
  </si>
  <si>
    <t>53 499 220</t>
  </si>
  <si>
    <t>95,94</t>
  </si>
  <si>
    <t>A/II/1/b</t>
  </si>
  <si>
    <t>A/II/1/c</t>
  </si>
  <si>
    <t>353 118 613</t>
  </si>
  <si>
    <t>342 459 933</t>
  </si>
  <si>
    <t>96,98</t>
  </si>
  <si>
    <t>A/II/1/d</t>
  </si>
  <si>
    <t>42 788 618</t>
  </si>
  <si>
    <t>45 734 305</t>
  </si>
  <si>
    <t>106,88</t>
  </si>
  <si>
    <t>2. Gépek, berendezések, felszerelések, járművek</t>
  </si>
  <si>
    <t>A/II/2</t>
  </si>
  <si>
    <t>12 042 836</t>
  </si>
  <si>
    <t>7 348 669</t>
  </si>
  <si>
    <t>61,02</t>
  </si>
  <si>
    <t>A/II/2/a</t>
  </si>
  <si>
    <t>A/II/2/b</t>
  </si>
  <si>
    <t>A/II/2/c</t>
  </si>
  <si>
    <t>2 880 254</t>
  </si>
  <si>
    <t>892 190</t>
  </si>
  <si>
    <t>30,98</t>
  </si>
  <si>
    <t>A/II/2/d</t>
  </si>
  <si>
    <t>9 162 582</t>
  </si>
  <si>
    <t>6 456 479</t>
  </si>
  <si>
    <t>70,47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</si>
  <si>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</si>
  <si>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</si>
  <si>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</si>
  <si>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</si>
  <si>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</si>
  <si>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</si>
  <si>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</si>
  <si>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</si>
  <si>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13 698 500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</si>
  <si>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</si>
  <si>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</si>
  <si>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</si>
  <si>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</si>
  <si>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</si>
  <si>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</si>
  <si>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</si>
  <si>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</si>
  <si>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</si>
  <si>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</si>
  <si>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</si>
  <si>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</si>
  <si>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10 388 761</t>
  </si>
  <si>
    <t>100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</si>
  <si>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</si>
  <si>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</si>
  <si>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</si>
  <si>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</si>
  <si>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</si>
  <si>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</si>
  <si>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</si>
  <si>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</si>
  <si>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</si>
  <si>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</si>
  <si>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</si>
  <si>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</si>
  <si>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</si>
  <si>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</si>
  <si>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</si>
  <si>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</si>
  <si>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</si>
  <si>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</si>
  <si>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</si>
  <si>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</si>
  <si>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</si>
  <si>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</si>
  <si>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</si>
  <si>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</si>
  <si>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</si>
  <si>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</si>
  <si>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</si>
  <si>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</si>
  <si>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</si>
  <si>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</si>
  <si>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</si>
  <si>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</si>
  <si>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</si>
  <si>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</si>
  <si>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</si>
  <si>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</si>
  <si>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</si>
  <si>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</si>
  <si>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</si>
  <si>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</si>
  <si>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32 384 121</t>
  </si>
  <si>
    <t>69 020 219</t>
  </si>
  <si>
    <t>213,13</t>
  </si>
  <si>
    <t>I. Lekötött bankbetétek</t>
  </si>
  <si>
    <t>C/I</t>
  </si>
  <si>
    <t>II. Pénztárak, csekkek, betétkönyvek</t>
  </si>
  <si>
    <t>C/II</t>
  </si>
  <si>
    <t>81 082</t>
  </si>
  <si>
    <t>165 841</t>
  </si>
  <si>
    <t>204,53</t>
  </si>
  <si>
    <t>III. Forintszámlák</t>
  </si>
  <si>
    <t>C/III</t>
  </si>
  <si>
    <t>32 303 039</t>
  </si>
  <si>
    <t>68 854 378</t>
  </si>
  <si>
    <t>213,15</t>
  </si>
  <si>
    <t>IV. Devizaszámlák</t>
  </si>
  <si>
    <t>C/IV</t>
  </si>
  <si>
    <t>D/ KÖVETELÉSEK</t>
  </si>
  <si>
    <t>D</t>
  </si>
  <si>
    <t>1 584 157</t>
  </si>
  <si>
    <t>12 265 702</t>
  </si>
  <si>
    <t>774,27</t>
  </si>
  <si>
    <t>I. Költségvetési évben esedékes követelések</t>
  </si>
  <si>
    <t>D/I</t>
  </si>
  <si>
    <t>1 439 277</t>
  </si>
  <si>
    <t>3 361 630</t>
  </si>
  <si>
    <t>233,56</t>
  </si>
  <si>
    <t>II. Költségvetési évet követően esedékes követelések</t>
  </si>
  <si>
    <t>D/II</t>
  </si>
  <si>
    <t>III. Követelés jellegű sajátos elszámolások</t>
  </si>
  <si>
    <t>D/III</t>
  </si>
  <si>
    <t>144 880</t>
  </si>
  <si>
    <t>8 904 072</t>
  </si>
  <si>
    <t>6 145,83</t>
  </si>
  <si>
    <t>E/ EGYÉB SAJÁTOS ESZKÖZOLDALI ELSZÁMOLÁSOK</t>
  </si>
  <si>
    <t>E</t>
  </si>
  <si>
    <t>4 748 984</t>
  </si>
  <si>
    <t>F/ AKTÍV IDŐBELI ELHATÁROLÁSOK</t>
  </si>
  <si>
    <t>F</t>
  </si>
  <si>
    <t>ESZKÖZÖK ÖSSZESEN</t>
  </si>
  <si>
    <t>A+..+F</t>
  </si>
  <si>
    <t>508 607 998</t>
  </si>
  <si>
    <t>559 436 295</t>
  </si>
  <si>
    <t>109,99</t>
  </si>
  <si>
    <t>FORRÁSOK</t>
  </si>
  <si>
    <t>G/ SAJÁT TŐKE</t>
  </si>
  <si>
    <t>G</t>
  </si>
  <si>
    <t>220 662 856</t>
  </si>
  <si>
    <t>205 527 998</t>
  </si>
  <si>
    <t>93,14</t>
  </si>
  <si>
    <t>I. Nemzeti vagyon induláskori értéke</t>
  </si>
  <si>
    <t>G/I</t>
  </si>
  <si>
    <t>253 983 536</t>
  </si>
  <si>
    <t>II. Nemzeti vagyon változásai</t>
  </si>
  <si>
    <t>G/II</t>
  </si>
  <si>
    <t>III. Egyéb eszközök induláskori értéke és változásai</t>
  </si>
  <si>
    <t>G/III</t>
  </si>
  <si>
    <t>16 391 259</t>
  </si>
  <si>
    <t>IV. Felhalmozott eredmény</t>
  </si>
  <si>
    <t>G/IV</t>
  </si>
  <si>
    <t>-46 085 597</t>
  </si>
  <si>
    <t>-49 711 939</t>
  </si>
  <si>
    <t>107,87</t>
  </si>
  <si>
    <t>V. Eszközök értékhelyesbítésének forrása</t>
  </si>
  <si>
    <t>G/V</t>
  </si>
  <si>
    <t>VI. Mérleg szerinti eredmény</t>
  </si>
  <si>
    <t>G/VI</t>
  </si>
  <si>
    <t>-3 626 342</t>
  </si>
  <si>
    <t>-15 134 858</t>
  </si>
  <si>
    <t>417,36</t>
  </si>
  <si>
    <t>H/ KÖTELEZETTSÉGEK</t>
  </si>
  <si>
    <t>H</t>
  </si>
  <si>
    <t>1 227 174</t>
  </si>
  <si>
    <t>1 459 776</t>
  </si>
  <si>
    <t>118,95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</si>
  <si>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</si>
  <si>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</si>
  <si>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</si>
  <si>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</si>
  <si>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</si>
  <si>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</si>
  <si>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</si>
  <si>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</si>
  <si>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</si>
  <si>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</si>
  <si>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286 717 968</t>
  </si>
  <si>
    <t>352 448 521</t>
  </si>
  <si>
    <t>122,93</t>
  </si>
  <si>
    <t>FORRÁSOK ÖSSZESEN</t>
  </si>
  <si>
    <t>G+...+J</t>
  </si>
  <si>
    <t>MÉRLEGEN KÍVÜLI TÉTELEK</t>
  </si>
  <si>
    <t>L</t>
  </si>
  <si>
    <t>"0"-ra írt eszközök</t>
  </si>
  <si>
    <t>L/1</t>
  </si>
  <si>
    <t>7 071 017</t>
  </si>
  <si>
    <t>11 771 732</t>
  </si>
  <si>
    <t>166,48</t>
  </si>
  <si>
    <t>Használatban lévő kisértékű immateriális javak, tárgyi eszközök</t>
  </si>
  <si>
    <t>L/2</t>
  </si>
  <si>
    <t>2 252 069</t>
  </si>
  <si>
    <t>3 367 727</t>
  </si>
  <si>
    <t>149,54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</si>
  <si>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</si>
  <si>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</si>
  <si>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</si>
  <si>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</si>
  <si>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</si>
  <si>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</si>
  <si>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</si>
  <si>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</si>
  <si>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</si>
  <si>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</si>
  <si>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74 453 348</t>
  </si>
  <si>
    <t>Biztos (jövőbeni) követelések</t>
  </si>
  <si>
    <t>L/8</t>
  </si>
  <si>
    <t>eFt-ban</t>
  </si>
  <si>
    <t>VP6-7.2.1-7.4.1.2-16 (Utas pályázat)</t>
  </si>
  <si>
    <t>VP6-7-2.1.2-16. Szennyvíz páyázat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</si>
</sst>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0"/>
      <name val="Arial"/>
      <family val="2"/>
      <charset val="238"/>
    </font>
    <font>
      <b/>
      <u/>
      <sz val="10"/>
      <name val="Times New Roman CE"/>
      <charset val="238"/>
    </font>
    <font>
      <b/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Arial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7" tint="0.3999755851924192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</borders>
  <cellStyleXfs count="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5" applyNumberFormat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5" fillId="4" borderId="7" applyNumberFormat="0" applyFont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6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35" fillId="0" borderId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1" fillId="0" borderId="0" applyFont="0" applyFill="0" applyBorder="0" applyAlignment="0" applyProtection="0"/>
    <xf numFmtId="0" fontId="52" fillId="0" borderId="0"/>
  </cellStyleXfs>
  <cellXfs count="379">
    <xf numFmtId="0" fontId="0" fillId="0" borderId="0" xfId="0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39"/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39" applyFont="1"/>
    <xf numFmtId="0" fontId="10" fillId="0" borderId="12" xfId="39" applyFont="1" applyBorder="1"/>
    <xf numFmtId="0" fontId="10" fillId="0" borderId="13" xfId="39" applyFont="1" applyBorder="1"/>
    <xf numFmtId="0" fontId="10" fillId="0" borderId="14" xfId="39" applyFont="1" applyBorder="1"/>
    <xf numFmtId="0" fontId="10" fillId="0" borderId="15" xfId="39" applyFont="1" applyBorder="1"/>
    <xf numFmtId="166" fontId="10" fillId="0" borderId="16" xfId="26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0" xfId="0" applyFont="1" applyBorder="1"/>
    <xf numFmtId="164" fontId="14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3" xfId="0" applyFont="1" applyBorder="1"/>
    <xf numFmtId="164" fontId="9" fillId="0" borderId="24" xfId="0" applyNumberFormat="1" applyFont="1" applyBorder="1"/>
    <xf numFmtId="164" fontId="9" fillId="0" borderId="25" xfId="0" applyNumberFormat="1" applyFont="1" applyBorder="1"/>
    <xf numFmtId="0" fontId="9" fillId="0" borderId="22" xfId="0" applyFont="1" applyBorder="1"/>
    <xf numFmtId="0" fontId="11" fillId="0" borderId="26" xfId="0" applyFont="1" applyBorder="1" applyAlignment="1">
      <alignment horizontal="center"/>
    </xf>
    <xf numFmtId="0" fontId="9" fillId="0" borderId="21" xfId="0" applyFont="1" applyBorder="1"/>
    <xf numFmtId="0" fontId="1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21" xfId="0" applyNumberFormat="1" applyFont="1" applyBorder="1"/>
    <xf numFmtId="164" fontId="9" fillId="0" borderId="27" xfId="0" applyNumberFormat="1" applyFont="1" applyBorder="1"/>
    <xf numFmtId="0" fontId="10" fillId="0" borderId="28" xfId="39" applyFont="1" applyBorder="1" applyAlignment="1">
      <alignment vertical="center" wrapText="1"/>
    </xf>
    <xf numFmtId="49" fontId="9" fillId="0" borderId="0" xfId="39" applyNumberFormat="1" applyFont="1"/>
    <xf numFmtId="49" fontId="10" fillId="0" borderId="13" xfId="39" applyNumberFormat="1" applyFont="1" applyBorder="1"/>
    <xf numFmtId="0" fontId="10" fillId="0" borderId="29" xfId="39" applyFont="1" applyBorder="1"/>
    <xf numFmtId="0" fontId="10" fillId="0" borderId="30" xfId="39" applyFont="1" applyBorder="1"/>
    <xf numFmtId="0" fontId="10" fillId="0" borderId="31" xfId="39" applyFont="1" applyBorder="1"/>
    <xf numFmtId="49" fontId="10" fillId="0" borderId="31" xfId="39" applyNumberFormat="1" applyFont="1" applyBorder="1"/>
    <xf numFmtId="0" fontId="10" fillId="0" borderId="24" xfId="39" applyFont="1" applyBorder="1"/>
    <xf numFmtId="0" fontId="10" fillId="0" borderId="24" xfId="39" applyFont="1" applyBorder="1" applyAlignment="1">
      <alignment horizontal="center"/>
    </xf>
    <xf numFmtId="0" fontId="10" fillId="0" borderId="31" xfId="39" applyFont="1" applyBorder="1" applyAlignment="1">
      <alignment horizontal="center"/>
    </xf>
    <xf numFmtId="0" fontId="10" fillId="0" borderId="25" xfId="39" applyFont="1" applyBorder="1" applyAlignment="1">
      <alignment horizontal="center"/>
    </xf>
    <xf numFmtId="49" fontId="10" fillId="0" borderId="15" xfId="39" applyNumberFormat="1" applyFont="1" applyBorder="1"/>
    <xf numFmtId="0" fontId="10" fillId="0" borderId="16" xfId="39" applyFont="1" applyBorder="1"/>
    <xf numFmtId="0" fontId="9" fillId="0" borderId="32" xfId="39" applyFont="1" applyBorder="1" applyAlignment="1">
      <alignment vertical="center" wrapText="1"/>
    </xf>
    <xf numFmtId="0" fontId="9" fillId="0" borderId="0" xfId="39" applyFont="1" applyAlignment="1">
      <alignment vertical="center" wrapText="1"/>
    </xf>
    <xf numFmtId="49" fontId="9" fillId="0" borderId="0" xfId="39" applyNumberFormat="1" applyFont="1" applyAlignment="1">
      <alignment vertical="center" wrapText="1"/>
    </xf>
    <xf numFmtId="0" fontId="9" fillId="0" borderId="33" xfId="39" applyFont="1" applyBorder="1" applyAlignment="1">
      <alignment vertical="center" wrapText="1"/>
    </xf>
    <xf numFmtId="166" fontId="9" fillId="0" borderId="33" xfId="26" applyNumberFormat="1" applyFont="1" applyBorder="1" applyAlignment="1">
      <alignment vertical="center" wrapText="1"/>
    </xf>
    <xf numFmtId="166" fontId="9" fillId="0" borderId="34" xfId="26" applyNumberFormat="1" applyFont="1" applyBorder="1" applyAlignment="1">
      <alignment vertical="center" wrapText="1"/>
    </xf>
    <xf numFmtId="0" fontId="5" fillId="0" borderId="0" xfId="39" applyAlignment="1">
      <alignment vertical="center" wrapText="1"/>
    </xf>
    <xf numFmtId="0" fontId="10" fillId="0" borderId="35" xfId="39" applyFont="1" applyBorder="1" applyAlignment="1">
      <alignment vertical="center" wrapText="1"/>
    </xf>
    <xf numFmtId="49" fontId="10" fillId="0" borderId="28" xfId="39" applyNumberFormat="1" applyFont="1" applyBorder="1" applyAlignment="1">
      <alignment vertical="center" wrapText="1"/>
    </xf>
    <xf numFmtId="0" fontId="10" fillId="0" borderId="10" xfId="39" applyFont="1" applyBorder="1" applyAlignment="1">
      <alignment vertical="center" wrapText="1"/>
    </xf>
    <xf numFmtId="166" fontId="10" fillId="0" borderId="10" xfId="26" applyNumberFormat="1" applyFont="1" applyBorder="1" applyAlignment="1">
      <alignment vertical="center" wrapText="1"/>
    </xf>
    <xf numFmtId="166" fontId="10" fillId="0" borderId="11" xfId="26" applyNumberFormat="1" applyFont="1" applyBorder="1" applyAlignment="1">
      <alignment vertical="center" wrapText="1"/>
    </xf>
    <xf numFmtId="0" fontId="9" fillId="0" borderId="14" xfId="39" applyFont="1" applyBorder="1" applyAlignment="1">
      <alignment vertical="center" wrapText="1"/>
    </xf>
    <xf numFmtId="0" fontId="9" fillId="0" borderId="15" xfId="39" applyFont="1" applyBorder="1" applyAlignment="1">
      <alignment vertical="center" wrapText="1"/>
    </xf>
    <xf numFmtId="49" fontId="9" fillId="0" borderId="15" xfId="39" applyNumberFormat="1" applyFont="1" applyBorder="1" applyAlignment="1">
      <alignment vertical="center" wrapText="1"/>
    </xf>
    <xf numFmtId="0" fontId="9" fillId="0" borderId="16" xfId="39" applyFont="1" applyBorder="1" applyAlignment="1">
      <alignment vertical="center" wrapText="1"/>
    </xf>
    <xf numFmtId="166" fontId="9" fillId="0" borderId="16" xfId="26" applyNumberFormat="1" applyFont="1" applyBorder="1" applyAlignment="1">
      <alignment vertical="center" wrapText="1"/>
    </xf>
    <xf numFmtId="166" fontId="9" fillId="0" borderId="36" xfId="26" applyNumberFormat="1" applyFont="1" applyBorder="1" applyAlignment="1">
      <alignment vertical="center" wrapText="1"/>
    </xf>
    <xf numFmtId="166" fontId="10" fillId="0" borderId="16" xfId="26" applyNumberFormat="1" applyFont="1" applyBorder="1" applyAlignment="1">
      <alignment vertical="center" wrapText="1"/>
    </xf>
    <xf numFmtId="166" fontId="10" fillId="0" borderId="36" xfId="26" applyNumberFormat="1" applyFont="1" applyBorder="1" applyAlignment="1">
      <alignment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35" xfId="39" applyFont="1" applyBorder="1" applyAlignment="1">
      <alignment horizontal="left" vertical="center" wrapText="1"/>
    </xf>
    <xf numFmtId="0" fontId="10" fillId="0" borderId="28" xfId="39" applyFont="1" applyBorder="1" applyAlignment="1">
      <alignment horizontal="left" vertical="center" wrapText="1"/>
    </xf>
    <xf numFmtId="0" fontId="10" fillId="0" borderId="10" xfId="39" applyFont="1" applyBorder="1" applyAlignment="1">
      <alignment horizontal="left" vertical="center" wrapText="1"/>
    </xf>
    <xf numFmtId="0" fontId="17" fillId="0" borderId="10" xfId="39" applyFont="1" applyBorder="1" applyAlignment="1">
      <alignment vertical="center" wrapText="1"/>
    </xf>
    <xf numFmtId="0" fontId="17" fillId="0" borderId="35" xfId="39" applyFont="1" applyBorder="1" applyAlignment="1">
      <alignment vertical="center" wrapText="1"/>
    </xf>
    <xf numFmtId="0" fontId="17" fillId="0" borderId="28" xfId="39" applyFont="1" applyBorder="1" applyAlignment="1">
      <alignment vertical="center" wrapText="1"/>
    </xf>
    <xf numFmtId="166" fontId="9" fillId="0" borderId="37" xfId="26" applyNumberFormat="1" applyFont="1" applyBorder="1" applyAlignment="1">
      <alignment vertical="center" wrapText="1"/>
    </xf>
    <xf numFmtId="166" fontId="9" fillId="0" borderId="38" xfId="26" applyNumberFormat="1" applyFont="1" applyBorder="1" applyAlignment="1">
      <alignment vertical="center" wrapText="1"/>
    </xf>
    <xf numFmtId="0" fontId="10" fillId="0" borderId="14" xfId="39" applyFont="1" applyBorder="1" applyAlignment="1">
      <alignment vertical="center" wrapText="1"/>
    </xf>
    <xf numFmtId="0" fontId="10" fillId="0" borderId="15" xfId="39" applyFont="1" applyBorder="1" applyAlignment="1">
      <alignment vertical="center" wrapText="1"/>
    </xf>
    <xf numFmtId="49" fontId="10" fillId="0" borderId="15" xfId="39" applyNumberFormat="1" applyFont="1" applyBorder="1" applyAlignment="1">
      <alignment vertical="center" wrapText="1"/>
    </xf>
    <xf numFmtId="0" fontId="10" fillId="0" borderId="16" xfId="39" applyFont="1" applyBorder="1" applyAlignment="1">
      <alignment vertical="center" wrapText="1"/>
    </xf>
    <xf numFmtId="166" fontId="34" fillId="0" borderId="10" xfId="39" applyNumberFormat="1" applyFont="1" applyBorder="1" applyAlignment="1">
      <alignment vertical="center" wrapText="1"/>
    </xf>
    <xf numFmtId="166" fontId="34" fillId="0" borderId="11" xfId="39" applyNumberFormat="1" applyFont="1" applyBorder="1" applyAlignment="1">
      <alignment vertical="center" wrapText="1"/>
    </xf>
    <xf numFmtId="166" fontId="34" fillId="0" borderId="21" xfId="39" applyNumberFormat="1" applyFont="1" applyBorder="1" applyAlignment="1">
      <alignment vertical="center" wrapText="1"/>
    </xf>
    <xf numFmtId="166" fontId="34" fillId="0" borderId="27" xfId="39" applyNumberFormat="1" applyFont="1" applyBorder="1" applyAlignment="1">
      <alignment vertical="center" wrapText="1"/>
    </xf>
    <xf numFmtId="49" fontId="5" fillId="0" borderId="0" xfId="39" applyNumberFormat="1" applyAlignment="1">
      <alignment vertical="center" wrapText="1"/>
    </xf>
    <xf numFmtId="49" fontId="5" fillId="0" borderId="0" xfId="39" applyNumberFormat="1"/>
    <xf numFmtId="0" fontId="36" fillId="0" borderId="0" xfId="0" applyFont="1" applyAlignment="1">
      <alignment wrapText="1"/>
    </xf>
    <xf numFmtId="10" fontId="0" fillId="0" borderId="0" xfId="0" applyNumberFormat="1"/>
    <xf numFmtId="9" fontId="0" fillId="0" borderId="0" xfId="0" applyNumberFormat="1"/>
    <xf numFmtId="0" fontId="37" fillId="18" borderId="39" xfId="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 wrapText="1"/>
    </xf>
    <xf numFmtId="0" fontId="37" fillId="18" borderId="40" xfId="4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top" wrapText="1"/>
    </xf>
    <xf numFmtId="0" fontId="37" fillId="18" borderId="41" xfId="0" applyFont="1" applyFill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 wrapText="1"/>
    </xf>
    <xf numFmtId="0" fontId="37" fillId="0" borderId="43" xfId="4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/>
    </xf>
    <xf numFmtId="0" fontId="37" fillId="0" borderId="45" xfId="0" applyFont="1" applyBorder="1" applyAlignment="1">
      <alignment horizontal="center" vertical="top" wrapText="1"/>
    </xf>
    <xf numFmtId="0" fontId="37" fillId="0" borderId="45" xfId="40" applyFont="1" applyBorder="1" applyAlignment="1">
      <alignment horizontal="center" vertical="top" wrapText="1"/>
    </xf>
    <xf numFmtId="0" fontId="37" fillId="0" borderId="45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Border="1"/>
    <xf numFmtId="0" fontId="37" fillId="0" borderId="46" xfId="0" applyFont="1" applyBorder="1" applyProtection="1">
      <protection locked="0"/>
    </xf>
    <xf numFmtId="1" fontId="37" fillId="0" borderId="46" xfId="40" applyNumberFormat="1" applyFont="1" applyBorder="1" applyProtection="1">
      <protection locked="0"/>
    </xf>
    <xf numFmtId="1" fontId="37" fillId="0" borderId="46" xfId="0" applyNumberFormat="1" applyFont="1" applyBorder="1" applyAlignment="1">
      <alignment horizontal="right" vertical="top"/>
    </xf>
    <xf numFmtId="10" fontId="37" fillId="0" borderId="46" xfId="45" applyNumberFormat="1" applyFont="1" applyBorder="1" applyAlignment="1">
      <alignment horizontal="center" vertical="top"/>
    </xf>
    <xf numFmtId="1" fontId="37" fillId="0" borderId="46" xfId="0" applyNumberFormat="1" applyFont="1" applyBorder="1"/>
    <xf numFmtId="10" fontId="37" fillId="0" borderId="46" xfId="45" applyNumberFormat="1" applyFont="1" applyBorder="1"/>
    <xf numFmtId="0" fontId="37" fillId="19" borderId="46" xfId="0" applyFont="1" applyFill="1" applyBorder="1"/>
    <xf numFmtId="0" fontId="37" fillId="20" borderId="46" xfId="0" applyFont="1" applyFill="1" applyBorder="1"/>
    <xf numFmtId="1" fontId="37" fillId="21" borderId="46" xfId="40" applyNumberFormat="1" applyFont="1" applyFill="1" applyBorder="1" applyProtection="1">
      <protection locked="0"/>
    </xf>
    <xf numFmtId="10" fontId="37" fillId="0" borderId="47" xfId="45" applyNumberFormat="1" applyFont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40" applyFont="1"/>
    <xf numFmtId="10" fontId="37" fillId="0" borderId="0" xfId="45" applyNumberFormat="1" applyFont="1" applyAlignment="1">
      <alignment horizontal="center" vertical="top"/>
    </xf>
    <xf numFmtId="10" fontId="37" fillId="0" borderId="0" xfId="45" applyNumberFormat="1" applyFont="1"/>
    <xf numFmtId="0" fontId="38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/>
    </xf>
    <xf numFmtId="0" fontId="37" fillId="0" borderId="46" xfId="40" applyFont="1" applyBorder="1"/>
    <xf numFmtId="10" fontId="37" fillId="0" borderId="45" xfId="45" applyNumberFormat="1" applyFont="1" applyBorder="1" applyAlignment="1">
      <alignment horizontal="center" vertical="top"/>
    </xf>
    <xf numFmtId="1" fontId="37" fillId="0" borderId="46" xfId="0" applyNumberFormat="1" applyFont="1" applyBorder="1" applyProtection="1">
      <protection locked="0"/>
    </xf>
    <xf numFmtId="0" fontId="37" fillId="19" borderId="46" xfId="0" applyFont="1" applyFill="1" applyBorder="1" applyAlignment="1">
      <alignment horizontal="center" vertical="center"/>
    </xf>
    <xf numFmtId="1" fontId="37" fillId="21" borderId="46" xfId="0" applyNumberFormat="1" applyFont="1" applyFill="1" applyBorder="1" applyProtection="1">
      <protection locked="0"/>
    </xf>
    <xf numFmtId="1" fontId="37" fillId="21" borderId="46" xfId="0" applyNumberFormat="1" applyFont="1" applyFill="1" applyBorder="1"/>
    <xf numFmtId="0" fontId="37" fillId="0" borderId="48" xfId="0" applyFont="1" applyBorder="1"/>
    <xf numFmtId="0" fontId="37" fillId="19" borderId="48" xfId="0" applyFont="1" applyFill="1" applyBorder="1"/>
    <xf numFmtId="0" fontId="38" fillId="0" borderId="4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4" fillId="0" borderId="0" xfId="0" applyFont="1"/>
    <xf numFmtId="0" fontId="0" fillId="18" borderId="10" xfId="0" applyFill="1" applyBorder="1"/>
    <xf numFmtId="0" fontId="4" fillId="18" borderId="10" xfId="0" applyFont="1" applyFill="1" applyBorder="1"/>
    <xf numFmtId="0" fontId="4" fillId="18" borderId="10" xfId="0" applyFont="1" applyFill="1" applyBorder="1" applyAlignment="1">
      <alignment wrapText="1" shrinkToFit="1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4" fillId="0" borderId="10" xfId="0" applyFont="1" applyBorder="1"/>
    <xf numFmtId="166" fontId="10" fillId="0" borderId="26" xfId="26" applyNumberFormat="1" applyFont="1" applyBorder="1"/>
    <xf numFmtId="0" fontId="35" fillId="0" borderId="0" xfId="0" applyFont="1"/>
    <xf numFmtId="3" fontId="0" fillId="0" borderId="0" xfId="0" applyNumberFormat="1"/>
    <xf numFmtId="0" fontId="0" fillId="0" borderId="50" xfId="0" applyBorder="1"/>
    <xf numFmtId="3" fontId="35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3" xfId="0" applyNumberFormat="1" applyBorder="1"/>
    <xf numFmtId="3" fontId="0" fillId="0" borderId="16" xfId="0" applyNumberForma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10" xfId="0" applyBorder="1" applyAlignment="1">
      <alignment vertical="center" wrapText="1"/>
    </xf>
    <xf numFmtId="0" fontId="35" fillId="0" borderId="54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9" fillId="0" borderId="51" xfId="0" applyFont="1" applyBorder="1"/>
    <xf numFmtId="0" fontId="4" fillId="0" borderId="51" xfId="0" applyFont="1" applyBorder="1"/>
    <xf numFmtId="0" fontId="4" fillId="0" borderId="52" xfId="0" applyFont="1" applyBorder="1"/>
    <xf numFmtId="3" fontId="35" fillId="0" borderId="33" xfId="0" applyNumberFormat="1" applyFont="1" applyBorder="1"/>
    <xf numFmtId="49" fontId="40" fillId="0" borderId="51" xfId="0" quotePrefix="1" applyNumberFormat="1" applyFont="1" applyBorder="1"/>
    <xf numFmtId="49" fontId="41" fillId="0" borderId="51" xfId="0" quotePrefix="1" applyNumberFormat="1" applyFont="1" applyBorder="1"/>
    <xf numFmtId="49" fontId="42" fillId="0" borderId="51" xfId="0" quotePrefix="1" applyNumberFormat="1" applyFont="1" applyBorder="1"/>
    <xf numFmtId="49" fontId="43" fillId="0" borderId="51" xfId="0" quotePrefix="1" applyNumberFormat="1" applyFont="1" applyBorder="1"/>
    <xf numFmtId="49" fontId="43" fillId="0" borderId="55" xfId="0" quotePrefix="1" applyNumberFormat="1" applyFont="1" applyBorder="1"/>
    <xf numFmtId="49" fontId="42" fillId="0" borderId="51" xfId="0" applyNumberFormat="1" applyFont="1" applyBorder="1"/>
    <xf numFmtId="49" fontId="43" fillId="0" borderId="51" xfId="0" applyNumberFormat="1" applyFont="1" applyBorder="1"/>
    <xf numFmtId="0" fontId="39" fillId="0" borderId="10" xfId="0" applyFont="1" applyBorder="1"/>
    <xf numFmtId="3" fontId="4" fillId="0" borderId="10" xfId="0" applyNumberFormat="1" applyFont="1" applyBorder="1"/>
    <xf numFmtId="49" fontId="44" fillId="0" borderId="51" xfId="0" applyNumberFormat="1" applyFont="1" applyBorder="1"/>
    <xf numFmtId="49" fontId="45" fillId="0" borderId="55" xfId="0" quotePrefix="1" applyNumberFormat="1" applyFont="1" applyBorder="1"/>
    <xf numFmtId="49" fontId="42" fillId="0" borderId="33" xfId="0" quotePrefix="1" applyNumberFormat="1" applyFont="1" applyBorder="1"/>
    <xf numFmtId="49" fontId="43" fillId="0" borderId="55" xfId="0" applyNumberFormat="1" applyFont="1" applyBorder="1"/>
    <xf numFmtId="49" fontId="40" fillId="0" borderId="51" xfId="0" applyNumberFormat="1" applyFont="1" applyBorder="1"/>
    <xf numFmtId="49" fontId="41" fillId="0" borderId="51" xfId="0" applyNumberFormat="1" applyFont="1" applyBorder="1"/>
    <xf numFmtId="49" fontId="41" fillId="0" borderId="50" xfId="0" applyNumberFormat="1" applyFont="1" applyBorder="1"/>
    <xf numFmtId="49" fontId="44" fillId="0" borderId="51" xfId="0" quotePrefix="1" applyNumberFormat="1" applyFont="1" applyBorder="1"/>
    <xf numFmtId="0" fontId="40" fillId="0" borderId="51" xfId="0" quotePrefix="1" applyFont="1" applyBorder="1"/>
    <xf numFmtId="0" fontId="43" fillId="0" borderId="51" xfId="0" quotePrefix="1" applyFont="1" applyBorder="1"/>
    <xf numFmtId="0" fontId="42" fillId="0" borderId="51" xfId="0" quotePrefix="1" applyFont="1" applyBorder="1"/>
    <xf numFmtId="49" fontId="41" fillId="0" borderId="56" xfId="0" applyNumberFormat="1" applyFont="1" applyBorder="1"/>
    <xf numFmtId="0" fontId="4" fillId="0" borderId="54" xfId="0" applyFont="1" applyBorder="1"/>
    <xf numFmtId="3" fontId="0" fillId="0" borderId="10" xfId="0" applyNumberFormat="1" applyBorder="1"/>
    <xf numFmtId="0" fontId="0" fillId="0" borderId="33" xfId="0" applyBorder="1"/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0" fillId="0" borderId="15" xfId="0" applyBorder="1"/>
    <xf numFmtId="1" fontId="37" fillId="20" borderId="46" xfId="0" applyNumberFormat="1" applyFont="1" applyFill="1" applyBorder="1"/>
    <xf numFmtId="0" fontId="0" fillId="0" borderId="54" xfId="0" applyBorder="1"/>
    <xf numFmtId="49" fontId="41" fillId="0" borderId="56" xfId="0" quotePrefix="1" applyNumberFormat="1" applyFont="1" applyBorder="1"/>
    <xf numFmtId="0" fontId="1" fillId="0" borderId="52" xfId="0" applyFont="1" applyBorder="1"/>
    <xf numFmtId="3" fontId="1" fillId="0" borderId="33" xfId="0" applyNumberFormat="1" applyFont="1" applyBorder="1"/>
    <xf numFmtId="49" fontId="46" fillId="0" borderId="51" xfId="0" quotePrefix="1" applyNumberFormat="1" applyFont="1" applyBorder="1"/>
    <xf numFmtId="0" fontId="1" fillId="0" borderId="53" xfId="0" applyFont="1" applyBorder="1"/>
    <xf numFmtId="0" fontId="1" fillId="0" borderId="51" xfId="0" applyFont="1" applyBorder="1"/>
    <xf numFmtId="0" fontId="0" fillId="0" borderId="63" xfId="0" applyBorder="1"/>
    <xf numFmtId="3" fontId="0" fillId="0" borderId="37" xfId="0" applyNumberFormat="1" applyBorder="1"/>
    <xf numFmtId="0" fontId="1" fillId="0" borderId="53" xfId="0" applyFont="1" applyBorder="1" applyAlignment="1">
      <alignment wrapText="1"/>
    </xf>
    <xf numFmtId="3" fontId="1" fillId="0" borderId="0" xfId="0" applyNumberFormat="1" applyFont="1"/>
    <xf numFmtId="164" fontId="37" fillId="0" borderId="46" xfId="0" applyNumberFormat="1" applyFont="1" applyBorder="1" applyAlignment="1">
      <alignment horizontal="right"/>
    </xf>
    <xf numFmtId="0" fontId="35" fillId="0" borderId="0" xfId="40"/>
    <xf numFmtId="10" fontId="37" fillId="24" borderId="46" xfId="45" applyNumberFormat="1" applyFont="1" applyFill="1" applyBorder="1"/>
    <xf numFmtId="166" fontId="10" fillId="0" borderId="93" xfId="26" applyNumberFormat="1" applyFont="1" applyBorder="1" applyAlignment="1">
      <alignment vertical="center" wrapText="1"/>
    </xf>
    <xf numFmtId="49" fontId="45" fillId="0" borderId="55" xfId="0" applyNumberFormat="1" applyFont="1" applyBorder="1"/>
    <xf numFmtId="0" fontId="0" fillId="0" borderId="94" xfId="0" applyBorder="1"/>
    <xf numFmtId="0" fontId="41" fillId="0" borderId="55" xfId="0" quotePrefix="1" applyFont="1" applyBorder="1"/>
    <xf numFmtId="49" fontId="42" fillId="0" borderId="50" xfId="0" quotePrefix="1" applyNumberFormat="1" applyFont="1" applyBorder="1"/>
    <xf numFmtId="3" fontId="1" fillId="0" borderId="16" xfId="0" applyNumberFormat="1" applyFont="1" applyBorder="1"/>
    <xf numFmtId="0" fontId="1" fillId="0" borderId="0" xfId="0" applyFont="1" applyAlignment="1">
      <alignment horizontal="center"/>
    </xf>
    <xf numFmtId="0" fontId="4" fillId="18" borderId="10" xfId="0" applyFont="1" applyFill="1" applyBorder="1" applyAlignment="1">
      <alignment horizontal="center" wrapText="1" shrinkToFit="1"/>
    </xf>
    <xf numFmtId="3" fontId="1" fillId="0" borderId="10" xfId="0" applyNumberFormat="1" applyFont="1" applyBorder="1" applyAlignment="1">
      <alignment horizontal="right"/>
    </xf>
    <xf numFmtId="0" fontId="1" fillId="0" borderId="54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7" fillId="0" borderId="10" xfId="0" applyFont="1" applyBorder="1"/>
    <xf numFmtId="0" fontId="47" fillId="0" borderId="10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49" fontId="0" fillId="0" borderId="0" xfId="0" applyNumberFormat="1"/>
    <xf numFmtId="0" fontId="0" fillId="0" borderId="0" xfId="0" applyBorder="1"/>
    <xf numFmtId="0" fontId="53" fillId="0" borderId="101" xfId="46" applyFont="1" applyBorder="1" applyAlignment="1">
      <alignment horizontal="left" vertical="center" wrapText="1"/>
    </xf>
    <xf numFmtId="0" fontId="53" fillId="0" borderId="100" xfId="46" applyFont="1" applyBorder="1" applyAlignment="1">
      <alignment horizontal="left" vertical="center" wrapText="1"/>
    </xf>
    <xf numFmtId="49" fontId="53" fillId="0" borderId="101" xfId="0" applyNumberFormat="1" applyFont="1" applyBorder="1" applyAlignment="1">
      <alignment horizontal="right" vertical="center"/>
    </xf>
    <xf numFmtId="49" fontId="53" fillId="0" borderId="102" xfId="0" applyNumberFormat="1" applyFont="1" applyBorder="1" applyAlignment="1">
      <alignment horizontal="right" vertical="center"/>
    </xf>
    <xf numFmtId="0" fontId="53" fillId="0" borderId="15" xfId="46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right" vertical="center"/>
    </xf>
    <xf numFmtId="0" fontId="53" fillId="0" borderId="108" xfId="46" applyFont="1" applyBorder="1" applyAlignment="1">
      <alignment horizontal="left" vertical="center" wrapText="1"/>
    </xf>
    <xf numFmtId="49" fontId="53" fillId="0" borderId="108" xfId="0" applyNumberFormat="1" applyFont="1" applyBorder="1" applyAlignment="1">
      <alignment horizontal="right" vertical="center"/>
    </xf>
    <xf numFmtId="164" fontId="9" fillId="0" borderId="10" xfId="0" applyNumberFormat="1" applyFont="1" applyBorder="1"/>
    <xf numFmtId="164" fontId="9" fillId="0" borderId="11" xfId="0" applyNumberFormat="1" applyFont="1" applyBorder="1"/>
    <xf numFmtId="0" fontId="9" fillId="0" borderId="20" xfId="0" applyFont="1" applyBorder="1"/>
    <xf numFmtId="0" fontId="34" fillId="0" borderId="57" xfId="39" applyFont="1" applyBorder="1" applyAlignment="1">
      <alignment horizontal="left" vertical="center" wrapText="1"/>
    </xf>
    <xf numFmtId="0" fontId="34" fillId="0" borderId="58" xfId="39" applyFont="1" applyBorder="1" applyAlignment="1">
      <alignment horizontal="left" vertical="center" wrapText="1"/>
    </xf>
    <xf numFmtId="0" fontId="34" fillId="0" borderId="59" xfId="39" applyFont="1" applyBorder="1" applyAlignment="1">
      <alignment horizontal="left" vertical="center" wrapText="1"/>
    </xf>
    <xf numFmtId="0" fontId="10" fillId="0" borderId="60" xfId="39" applyFont="1" applyBorder="1" applyAlignment="1">
      <alignment horizontal="center"/>
    </xf>
    <xf numFmtId="0" fontId="10" fillId="0" borderId="61" xfId="39" applyFont="1" applyBorder="1" applyAlignment="1">
      <alignment horizontal="center"/>
    </xf>
    <xf numFmtId="0" fontId="10" fillId="0" borderId="62" xfId="39" applyFont="1" applyBorder="1" applyAlignment="1">
      <alignment horizontal="center"/>
    </xf>
    <xf numFmtId="0" fontId="12" fillId="0" borderId="0" xfId="39" applyFont="1" applyAlignment="1">
      <alignment horizontal="center"/>
    </xf>
    <xf numFmtId="0" fontId="10" fillId="0" borderId="35" xfId="39" applyFont="1" applyBorder="1" applyAlignment="1">
      <alignment horizontal="center"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54" xfId="39" applyFont="1" applyBorder="1" applyAlignment="1">
      <alignment horizontal="center" vertical="center" wrapText="1"/>
    </xf>
    <xf numFmtId="0" fontId="34" fillId="0" borderId="35" xfId="39" applyFont="1" applyBorder="1" applyAlignment="1">
      <alignment horizontal="left" vertical="center" wrapText="1"/>
    </xf>
    <xf numFmtId="0" fontId="34" fillId="0" borderId="28" xfId="39" applyFont="1" applyBorder="1" applyAlignment="1">
      <alignment horizontal="left" vertical="center" wrapText="1"/>
    </xf>
    <xf numFmtId="0" fontId="34" fillId="0" borderId="54" xfId="39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5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7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164" fontId="9" fillId="0" borderId="75" xfId="0" applyNumberFormat="1" applyFont="1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8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86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87" xfId="0" applyFont="1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8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wrapText="1"/>
    </xf>
    <xf numFmtId="0" fontId="53" fillId="0" borderId="46" xfId="46" applyFont="1" applyBorder="1" applyAlignment="1">
      <alignment horizontal="left" vertical="center" wrapText="1"/>
    </xf>
    <xf numFmtId="0" fontId="53" fillId="0" borderId="98" xfId="46" applyFont="1" applyBorder="1" applyAlignment="1">
      <alignment horizontal="left" vertical="center" wrapText="1"/>
    </xf>
    <xf numFmtId="49" fontId="53" fillId="0" borderId="46" xfId="0" applyNumberFormat="1" applyFont="1" applyBorder="1" applyAlignment="1">
      <alignment horizontal="right" vertical="center"/>
    </xf>
    <xf numFmtId="49" fontId="53" fillId="0" borderId="99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3" fillId="0" borderId="101" xfId="46" applyFont="1" applyBorder="1" applyAlignment="1">
      <alignment horizontal="left" vertical="center" wrapText="1"/>
    </xf>
    <xf numFmtId="0" fontId="53" fillId="0" borderId="100" xfId="46" applyFont="1" applyBorder="1" applyAlignment="1">
      <alignment horizontal="left" vertical="center" wrapText="1"/>
    </xf>
    <xf numFmtId="49" fontId="53" fillId="0" borderId="101" xfId="0" applyNumberFormat="1" applyFont="1" applyBorder="1" applyAlignment="1">
      <alignment horizontal="right" vertical="center"/>
    </xf>
    <xf numFmtId="49" fontId="53" fillId="0" borderId="102" xfId="0" applyNumberFormat="1" applyFont="1" applyBorder="1" applyAlignment="1">
      <alignment horizontal="right" vertical="center"/>
    </xf>
    <xf numFmtId="0" fontId="53" fillId="0" borderId="105" xfId="46" applyFont="1" applyBorder="1" applyAlignment="1">
      <alignment horizontal="left" vertical="center" wrapText="1"/>
    </xf>
    <xf numFmtId="0" fontId="53" fillId="0" borderId="106" xfId="46" applyFont="1" applyBorder="1" applyAlignment="1">
      <alignment horizontal="left" vertical="center" wrapText="1"/>
    </xf>
    <xf numFmtId="49" fontId="53" fillId="0" borderId="105" xfId="0" applyNumberFormat="1" applyFont="1" applyBorder="1" applyAlignment="1">
      <alignment horizontal="right" vertical="center"/>
    </xf>
    <xf numFmtId="49" fontId="53" fillId="0" borderId="107" xfId="0" applyNumberFormat="1" applyFont="1" applyBorder="1" applyAlignment="1">
      <alignment horizontal="right" vertical="center"/>
    </xf>
    <xf numFmtId="0" fontId="53" fillId="0" borderId="103" xfId="46" applyFont="1" applyBorder="1" applyAlignment="1">
      <alignment horizontal="left" vertical="center" wrapText="1"/>
    </xf>
    <xf numFmtId="49" fontId="53" fillId="0" borderId="47" xfId="0" applyNumberFormat="1" applyFont="1" applyBorder="1" applyAlignment="1">
      <alignment horizontal="right" vertical="center"/>
    </xf>
    <xf numFmtId="49" fontId="53" fillId="0" borderId="104" xfId="0" applyNumberFormat="1" applyFont="1" applyBorder="1" applyAlignment="1">
      <alignment horizontal="right" vertical="center"/>
    </xf>
    <xf numFmtId="49" fontId="6" fillId="0" borderId="0" xfId="46" applyNumberFormat="1" applyFont="1" applyAlignment="1">
      <alignment horizontal="right"/>
    </xf>
    <xf numFmtId="49" fontId="10" fillId="0" borderId="95" xfId="46" applyNumberFormat="1" applyFont="1" applyBorder="1" applyAlignment="1">
      <alignment horizontal="center" vertical="center" wrapText="1"/>
    </xf>
    <xf numFmtId="49" fontId="10" fillId="0" borderId="96" xfId="46" applyNumberFormat="1" applyFont="1" applyBorder="1" applyAlignment="1">
      <alignment horizontal="center" vertical="center" wrapText="1"/>
    </xf>
    <xf numFmtId="49" fontId="10" fillId="0" borderId="97" xfId="46" applyNumberFormat="1" applyFont="1" applyBorder="1" applyAlignment="1">
      <alignment horizontal="center" vertical="center" wrapText="1"/>
    </xf>
    <xf numFmtId="49" fontId="9" fillId="0" borderId="98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99" xfId="0" applyNumberFormat="1" applyFont="1" applyBorder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3.sz.melléklet" xfId="39" xr:uid="{00000000-0005-0000-0000-000027000000}"/>
    <cellStyle name="Normal_KTRSZJ" xfId="46" xr:uid="{A4AC4B06-6DC6-40A2-9062-9EF9857677C8}"/>
    <cellStyle name="Normál_Munka1" xfId="40" xr:uid="{00000000-0005-0000-0000-000028000000}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view="pageLayout" zoomScaleNormal="100" workbookViewId="0">
      <selection activeCell="H34" sqref="H34"/>
    </sheetView>
  </sheetViews>
  <sheetFormatPr defaultRowHeight="12.75" x14ac:dyDescent="0.2"/>
  <cols>
    <col min="1" max="2" width="4.28515625" style="3" customWidth="1"/>
    <col min="3" max="3" width="3.5703125" style="3" customWidth="1"/>
    <col min="4" max="4" width="3.140625" style="92" customWidth="1"/>
    <col min="5" max="5" width="71.140625" style="3" customWidth="1"/>
    <col min="6" max="6" width="15" style="3" customWidth="1"/>
    <col min="7" max="8" width="16" style="3" customWidth="1"/>
    <col min="9" max="16384" width="9.140625" style="3"/>
  </cols>
  <sheetData>
    <row r="1" spans="1:8" ht="14.25" x14ac:dyDescent="0.2">
      <c r="A1" s="252" t="s">
        <v>273</v>
      </c>
      <c r="B1" s="252"/>
      <c r="C1" s="252"/>
      <c r="D1" s="252"/>
      <c r="E1" s="252"/>
      <c r="F1" s="252"/>
      <c r="G1" s="252"/>
      <c r="H1" s="252"/>
    </row>
    <row r="2" spans="1:8" ht="13.5" thickBot="1" x14ac:dyDescent="0.25">
      <c r="A2" s="11"/>
      <c r="B2" s="11"/>
      <c r="C2" s="11"/>
      <c r="D2" s="42"/>
      <c r="E2" s="11"/>
      <c r="F2" s="11"/>
      <c r="G2" s="11"/>
      <c r="H2" s="11"/>
    </row>
    <row r="3" spans="1:8" x14ac:dyDescent="0.2">
      <c r="A3" s="12" t="s">
        <v>57</v>
      </c>
      <c r="B3" s="13"/>
      <c r="C3" s="13"/>
      <c r="D3" s="43"/>
      <c r="E3" s="44"/>
      <c r="F3" s="249" t="s">
        <v>265</v>
      </c>
      <c r="G3" s="250"/>
      <c r="H3" s="251"/>
    </row>
    <row r="4" spans="1:8" ht="13.5" thickBot="1" x14ac:dyDescent="0.25">
      <c r="A4" s="45"/>
      <c r="B4" s="46"/>
      <c r="C4" s="46"/>
      <c r="D4" s="47"/>
      <c r="E4" s="48"/>
      <c r="F4" s="49" t="s">
        <v>15</v>
      </c>
      <c r="G4" s="50" t="s">
        <v>16</v>
      </c>
      <c r="H4" s="51" t="s">
        <v>3</v>
      </c>
    </row>
    <row r="5" spans="1:8" x14ac:dyDescent="0.2">
      <c r="A5" s="14"/>
      <c r="B5" s="15" t="s">
        <v>5</v>
      </c>
      <c r="C5" s="15"/>
      <c r="D5" s="52"/>
      <c r="E5" s="53" t="s">
        <v>13</v>
      </c>
      <c r="F5" s="16">
        <f>SUM(F6+F7+F8+F9+F10)</f>
        <v>89052775</v>
      </c>
      <c r="G5" s="16">
        <f>SUM(G6+G7+G8+G9+G10)</f>
        <v>152729112</v>
      </c>
      <c r="H5" s="151">
        <f>SUM(H6+H7+H8+H9+H10)</f>
        <v>122111790</v>
      </c>
    </row>
    <row r="6" spans="1:8" s="60" customFormat="1" x14ac:dyDescent="0.2">
      <c r="A6" s="54"/>
      <c r="B6" s="55"/>
      <c r="C6" s="55" t="s">
        <v>18</v>
      </c>
      <c r="D6" s="56"/>
      <c r="E6" s="57" t="s">
        <v>139</v>
      </c>
      <c r="F6" s="58">
        <v>40888730</v>
      </c>
      <c r="G6" s="58">
        <v>71734596</v>
      </c>
      <c r="H6" s="59">
        <v>58811644</v>
      </c>
    </row>
    <row r="7" spans="1:8" s="60" customFormat="1" x14ac:dyDescent="0.2">
      <c r="A7" s="54"/>
      <c r="B7" s="55"/>
      <c r="C7" s="55" t="s">
        <v>19</v>
      </c>
      <c r="D7" s="56"/>
      <c r="E7" s="57" t="s">
        <v>140</v>
      </c>
      <c r="F7" s="58">
        <v>5498223</v>
      </c>
      <c r="G7" s="58">
        <v>7813447</v>
      </c>
      <c r="H7" s="59">
        <v>7214222</v>
      </c>
    </row>
    <row r="8" spans="1:8" s="60" customFormat="1" x14ac:dyDescent="0.2">
      <c r="A8" s="54"/>
      <c r="B8" s="55"/>
      <c r="C8" s="55" t="s">
        <v>20</v>
      </c>
      <c r="D8" s="56"/>
      <c r="E8" s="57" t="s">
        <v>141</v>
      </c>
      <c r="F8" s="58">
        <v>31669398</v>
      </c>
      <c r="G8" s="58">
        <v>58909870</v>
      </c>
      <c r="H8" s="59">
        <v>42320469</v>
      </c>
    </row>
    <row r="9" spans="1:8" s="60" customFormat="1" x14ac:dyDescent="0.2">
      <c r="A9" s="54"/>
      <c r="B9" s="55"/>
      <c r="C9" s="55" t="s">
        <v>21</v>
      </c>
      <c r="D9" s="56"/>
      <c r="E9" s="57" t="s">
        <v>142</v>
      </c>
      <c r="F9" s="58">
        <v>3850000</v>
      </c>
      <c r="G9" s="58">
        <v>4376000</v>
      </c>
      <c r="H9" s="59">
        <v>3901225</v>
      </c>
    </row>
    <row r="10" spans="1:8" s="60" customFormat="1" x14ac:dyDescent="0.2">
      <c r="A10" s="54"/>
      <c r="B10" s="55"/>
      <c r="C10" s="55" t="s">
        <v>22</v>
      </c>
      <c r="D10" s="56"/>
      <c r="E10" s="57" t="s">
        <v>143</v>
      </c>
      <c r="F10" s="58">
        <v>7146424</v>
      </c>
      <c r="G10" s="58">
        <v>9895199</v>
      </c>
      <c r="H10" s="59">
        <v>9864230</v>
      </c>
    </row>
    <row r="11" spans="1:8" s="60" customFormat="1" x14ac:dyDescent="0.2">
      <c r="A11" s="61"/>
      <c r="B11" s="41" t="s">
        <v>6</v>
      </c>
      <c r="C11" s="41"/>
      <c r="D11" s="62"/>
      <c r="E11" s="63" t="s">
        <v>14</v>
      </c>
      <c r="F11" s="64">
        <f>SUM(F12:F14)</f>
        <v>20155590</v>
      </c>
      <c r="G11" s="64">
        <f>SUM(G12:G14)</f>
        <v>74264190</v>
      </c>
      <c r="H11" s="65">
        <f>SUM(H12:H14)</f>
        <v>23351043</v>
      </c>
    </row>
    <row r="12" spans="1:8" s="60" customFormat="1" x14ac:dyDescent="0.2">
      <c r="A12" s="54"/>
      <c r="B12" s="55"/>
      <c r="C12" s="55" t="s">
        <v>18</v>
      </c>
      <c r="D12" s="56"/>
      <c r="E12" s="57" t="s">
        <v>144</v>
      </c>
      <c r="F12" s="58">
        <v>7318027</v>
      </c>
      <c r="G12" s="58">
        <v>19180977</v>
      </c>
      <c r="H12" s="59">
        <v>1869685</v>
      </c>
    </row>
    <row r="13" spans="1:8" s="60" customFormat="1" x14ac:dyDescent="0.2">
      <c r="A13" s="54"/>
      <c r="B13" s="55"/>
      <c r="C13" s="55" t="s">
        <v>19</v>
      </c>
      <c r="D13" s="56"/>
      <c r="E13" s="57" t="s">
        <v>145</v>
      </c>
      <c r="F13" s="58">
        <v>12837563</v>
      </c>
      <c r="G13" s="58">
        <v>55083213</v>
      </c>
      <c r="H13" s="59">
        <v>21481358</v>
      </c>
    </row>
    <row r="14" spans="1:8" s="60" customFormat="1" x14ac:dyDescent="0.2">
      <c r="A14" s="54"/>
      <c r="B14" s="55"/>
      <c r="C14" s="55" t="s">
        <v>20</v>
      </c>
      <c r="D14" s="56"/>
      <c r="E14" s="57" t="s">
        <v>146</v>
      </c>
      <c r="F14" s="58">
        <v>0</v>
      </c>
      <c r="G14" s="58">
        <v>0</v>
      </c>
      <c r="H14" s="59">
        <v>0</v>
      </c>
    </row>
    <row r="15" spans="1:8" s="60" customFormat="1" ht="18" customHeight="1" x14ac:dyDescent="0.2">
      <c r="A15" s="61" t="s">
        <v>58</v>
      </c>
      <c r="B15" s="41"/>
      <c r="C15" s="41"/>
      <c r="D15" s="62"/>
      <c r="E15" s="63" t="s">
        <v>127</v>
      </c>
      <c r="F15" s="64">
        <f>SUM(F5+F11)</f>
        <v>109208365</v>
      </c>
      <c r="G15" s="64">
        <f>SUM(G5+G11)</f>
        <v>226993302</v>
      </c>
      <c r="H15" s="65">
        <f>SUM(H5+H11)</f>
        <v>145462833</v>
      </c>
    </row>
    <row r="16" spans="1:8" s="60" customFormat="1" x14ac:dyDescent="0.2">
      <c r="A16" s="54"/>
      <c r="B16" s="55"/>
      <c r="C16" s="55"/>
      <c r="D16" s="56"/>
      <c r="E16" s="57"/>
      <c r="F16" s="58"/>
      <c r="G16" s="58"/>
      <c r="H16" s="59"/>
    </row>
    <row r="17" spans="1:8" s="60" customFormat="1" x14ac:dyDescent="0.2">
      <c r="A17" s="61"/>
      <c r="B17" s="41" t="s">
        <v>5</v>
      </c>
      <c r="C17" s="41"/>
      <c r="D17" s="62"/>
      <c r="E17" s="63" t="s">
        <v>128</v>
      </c>
      <c r="F17" s="64">
        <f>SUM(F18+F21+F22+F23)</f>
        <v>72571255</v>
      </c>
      <c r="G17" s="64">
        <f>SUM(G18+G21+G22+G23)</f>
        <v>107092474</v>
      </c>
      <c r="H17" s="65">
        <f>SUM(H18+H21+H22+H23)</f>
        <v>104401012</v>
      </c>
    </row>
    <row r="18" spans="1:8" s="60" customFormat="1" x14ac:dyDescent="0.2">
      <c r="A18" s="54"/>
      <c r="B18" s="55"/>
      <c r="C18" s="55" t="s">
        <v>18</v>
      </c>
      <c r="D18" s="56"/>
      <c r="E18" s="57" t="s">
        <v>129</v>
      </c>
      <c r="F18" s="58">
        <f>SUM(F19:F20)</f>
        <v>62932255</v>
      </c>
      <c r="G18" s="58">
        <f>SUM(G19:G20)</f>
        <v>96684421</v>
      </c>
      <c r="H18" s="59">
        <f>SUM(H19:H20)</f>
        <v>94382638</v>
      </c>
    </row>
    <row r="19" spans="1:8" s="60" customFormat="1" x14ac:dyDescent="0.2">
      <c r="A19" s="54"/>
      <c r="B19" s="55"/>
      <c r="C19" s="55"/>
      <c r="D19" s="56" t="s">
        <v>59</v>
      </c>
      <c r="E19" s="57" t="s">
        <v>130</v>
      </c>
      <c r="F19" s="58">
        <v>31483175</v>
      </c>
      <c r="G19" s="58">
        <v>35254602</v>
      </c>
      <c r="H19" s="59">
        <v>35254602</v>
      </c>
    </row>
    <row r="20" spans="1:8" s="60" customFormat="1" x14ac:dyDescent="0.2">
      <c r="A20" s="54"/>
      <c r="B20" s="55"/>
      <c r="C20" s="55"/>
      <c r="D20" s="56" t="s">
        <v>60</v>
      </c>
      <c r="E20" s="57" t="s">
        <v>131</v>
      </c>
      <c r="F20" s="58">
        <v>31449080</v>
      </c>
      <c r="G20" s="58">
        <v>61429819</v>
      </c>
      <c r="H20" s="59">
        <v>59128036</v>
      </c>
    </row>
    <row r="21" spans="1:8" s="60" customFormat="1" x14ac:dyDescent="0.2">
      <c r="A21" s="54" t="s">
        <v>17</v>
      </c>
      <c r="B21" s="55"/>
      <c r="C21" s="55" t="s">
        <v>19</v>
      </c>
      <c r="D21" s="56"/>
      <c r="E21" s="57" t="s">
        <v>132</v>
      </c>
      <c r="F21" s="58">
        <v>6538000</v>
      </c>
      <c r="G21" s="58">
        <v>7061653</v>
      </c>
      <c r="H21" s="59">
        <v>6862698</v>
      </c>
    </row>
    <row r="22" spans="1:8" s="60" customFormat="1" x14ac:dyDescent="0.2">
      <c r="A22" s="54"/>
      <c r="B22" s="55"/>
      <c r="C22" s="55" t="s">
        <v>20</v>
      </c>
      <c r="D22" s="56"/>
      <c r="E22" s="57" t="s">
        <v>133</v>
      </c>
      <c r="F22" s="58">
        <v>2395000</v>
      </c>
      <c r="G22" s="58">
        <v>2640400</v>
      </c>
      <c r="H22" s="59">
        <v>2409676</v>
      </c>
    </row>
    <row r="23" spans="1:8" s="60" customFormat="1" x14ac:dyDescent="0.2">
      <c r="A23" s="54"/>
      <c r="B23" s="55"/>
      <c r="C23" s="55" t="s">
        <v>21</v>
      </c>
      <c r="D23" s="56"/>
      <c r="E23" s="57" t="s">
        <v>134</v>
      </c>
      <c r="F23" s="58">
        <v>706000</v>
      </c>
      <c r="G23" s="58">
        <v>706000</v>
      </c>
      <c r="H23" s="59">
        <v>746000</v>
      </c>
    </row>
    <row r="24" spans="1:8" s="60" customFormat="1" x14ac:dyDescent="0.2">
      <c r="A24" s="61"/>
      <c r="B24" s="41" t="s">
        <v>6</v>
      </c>
      <c r="C24" s="41"/>
      <c r="D24" s="62"/>
      <c r="E24" s="63" t="s">
        <v>38</v>
      </c>
      <c r="F24" s="64">
        <f>SUM(F25:F27)</f>
        <v>5335283</v>
      </c>
      <c r="G24" s="64">
        <f>SUM(G25:G27)</f>
        <v>88599001</v>
      </c>
      <c r="H24" s="65">
        <f>SUM(H25:H27)</f>
        <v>88599001</v>
      </c>
    </row>
    <row r="25" spans="1:8" s="60" customFormat="1" x14ac:dyDescent="0.2">
      <c r="A25" s="54"/>
      <c r="B25" s="55"/>
      <c r="C25" s="55" t="s">
        <v>18</v>
      </c>
      <c r="D25" s="56"/>
      <c r="E25" s="57" t="s">
        <v>135</v>
      </c>
      <c r="F25" s="58">
        <v>5335283</v>
      </c>
      <c r="G25" s="58">
        <v>88599001</v>
      </c>
      <c r="H25" s="59">
        <v>88599001</v>
      </c>
    </row>
    <row r="26" spans="1:8" s="60" customFormat="1" x14ac:dyDescent="0.2">
      <c r="A26" s="54"/>
      <c r="B26" s="55"/>
      <c r="C26" s="55" t="s">
        <v>19</v>
      </c>
      <c r="D26" s="56"/>
      <c r="E26" s="57" t="s">
        <v>136</v>
      </c>
      <c r="F26" s="58">
        <v>0</v>
      </c>
      <c r="G26" s="58">
        <v>0</v>
      </c>
      <c r="H26" s="59">
        <v>0</v>
      </c>
    </row>
    <row r="27" spans="1:8" s="60" customFormat="1" x14ac:dyDescent="0.2">
      <c r="A27" s="54"/>
      <c r="B27" s="55"/>
      <c r="C27" s="55" t="s">
        <v>20</v>
      </c>
      <c r="D27" s="56"/>
      <c r="E27" s="57" t="s">
        <v>137</v>
      </c>
      <c r="F27" s="70">
        <v>0</v>
      </c>
      <c r="G27" s="70">
        <v>0</v>
      </c>
      <c r="H27" s="71">
        <v>0</v>
      </c>
    </row>
    <row r="28" spans="1:8" s="60" customFormat="1" ht="21.75" customHeight="1" x14ac:dyDescent="0.2">
      <c r="A28" s="61" t="s">
        <v>61</v>
      </c>
      <c r="B28" s="41"/>
      <c r="C28" s="41"/>
      <c r="D28" s="41"/>
      <c r="E28" s="63" t="s">
        <v>138</v>
      </c>
      <c r="F28" s="72">
        <f>SUM(F17+F24)</f>
        <v>77906538</v>
      </c>
      <c r="G28" s="72">
        <f>SUM(G17+G24)</f>
        <v>195691475</v>
      </c>
      <c r="H28" s="73">
        <f>SUM(H17+H24)</f>
        <v>193000013</v>
      </c>
    </row>
    <row r="29" spans="1:8" s="60" customFormat="1" ht="26.25" customHeight="1" x14ac:dyDescent="0.2">
      <c r="A29" s="253" t="s">
        <v>62</v>
      </c>
      <c r="B29" s="254"/>
      <c r="C29" s="254"/>
      <c r="D29" s="254"/>
      <c r="E29" s="255"/>
      <c r="F29" s="64">
        <f>SUM(F15-F28)</f>
        <v>31301827</v>
      </c>
      <c r="G29" s="64">
        <f>SUM(G15-G28)</f>
        <v>31301827</v>
      </c>
      <c r="H29" s="65">
        <f>SUM(H15-H28)</f>
        <v>-47537180</v>
      </c>
    </row>
    <row r="30" spans="1:8" s="60" customFormat="1" ht="27.75" customHeight="1" x14ac:dyDescent="0.2">
      <c r="A30" s="75" t="s">
        <v>63</v>
      </c>
      <c r="B30" s="76"/>
      <c r="C30" s="74"/>
      <c r="D30" s="74"/>
      <c r="E30" s="77" t="s">
        <v>64</v>
      </c>
      <c r="F30" s="64">
        <f>SUM(F31)</f>
        <v>32529001</v>
      </c>
      <c r="G30" s="64">
        <f>SUM(G31)</f>
        <v>32529001</v>
      </c>
      <c r="H30" s="65">
        <f>SUM(H31)</f>
        <v>32529001</v>
      </c>
    </row>
    <row r="31" spans="1:8" s="60" customFormat="1" x14ac:dyDescent="0.2">
      <c r="A31" s="61"/>
      <c r="B31" s="41" t="s">
        <v>7</v>
      </c>
      <c r="C31" s="41"/>
      <c r="D31" s="62"/>
      <c r="E31" s="78" t="s">
        <v>147</v>
      </c>
      <c r="F31" s="64">
        <f>SUM(F32:F33)</f>
        <v>32529001</v>
      </c>
      <c r="G31" s="64">
        <f>SUM(G32:G33)</f>
        <v>32529001</v>
      </c>
      <c r="H31" s="213">
        <f>SUM(H32:H33)</f>
        <v>32529001</v>
      </c>
    </row>
    <row r="32" spans="1:8" s="60" customFormat="1" x14ac:dyDescent="0.2">
      <c r="A32" s="54"/>
      <c r="B32" s="55"/>
      <c r="C32" s="55" t="s">
        <v>18</v>
      </c>
      <c r="D32" s="56"/>
      <c r="E32" s="57" t="s">
        <v>65</v>
      </c>
      <c r="F32" s="58">
        <v>17718714</v>
      </c>
      <c r="G32" s="58">
        <v>32529001</v>
      </c>
      <c r="H32" s="59">
        <v>32529001</v>
      </c>
    </row>
    <row r="33" spans="1:13" s="60" customFormat="1" x14ac:dyDescent="0.2">
      <c r="A33" s="54"/>
      <c r="B33" s="55"/>
      <c r="C33" s="55" t="s">
        <v>19</v>
      </c>
      <c r="D33" s="56"/>
      <c r="E33" s="57" t="s">
        <v>66</v>
      </c>
      <c r="F33" s="70">
        <v>14810287</v>
      </c>
      <c r="G33" s="70">
        <v>0</v>
      </c>
      <c r="H33" s="71">
        <v>0</v>
      </c>
    </row>
    <row r="34" spans="1:13" s="60" customFormat="1" ht="34.5" customHeight="1" x14ac:dyDescent="0.2">
      <c r="A34" s="79" t="s">
        <v>67</v>
      </c>
      <c r="B34" s="80"/>
      <c r="C34" s="80"/>
      <c r="D34" s="80"/>
      <c r="E34" s="78" t="s">
        <v>159</v>
      </c>
      <c r="F34" s="72">
        <f>SUM(F35+F38+F41)</f>
        <v>0</v>
      </c>
      <c r="G34" s="72">
        <f>SUM(G35+G38+G41)</f>
        <v>0</v>
      </c>
      <c r="H34" s="73">
        <f>SUM(H35+H38+H41)</f>
        <v>1459776</v>
      </c>
    </row>
    <row r="35" spans="1:13" s="60" customFormat="1" ht="25.5" customHeight="1" x14ac:dyDescent="0.2">
      <c r="A35" s="61"/>
      <c r="B35" s="41" t="s">
        <v>8</v>
      </c>
      <c r="C35" s="41"/>
      <c r="D35" s="62"/>
      <c r="E35" s="63" t="s">
        <v>148</v>
      </c>
      <c r="F35" s="70">
        <f t="shared" ref="F35:H36" si="0">SUM(F36:F37)</f>
        <v>0</v>
      </c>
      <c r="G35" s="70">
        <f t="shared" si="0"/>
        <v>0</v>
      </c>
      <c r="H35" s="71">
        <f t="shared" si="0"/>
        <v>0</v>
      </c>
    </row>
    <row r="36" spans="1:13" s="60" customFormat="1" x14ac:dyDescent="0.2">
      <c r="A36" s="54"/>
      <c r="B36" s="55"/>
      <c r="C36" s="55" t="s">
        <v>18</v>
      </c>
      <c r="D36" s="56"/>
      <c r="E36" s="57" t="s">
        <v>68</v>
      </c>
      <c r="F36" s="81">
        <v>0</v>
      </c>
      <c r="G36" s="81">
        <f t="shared" si="0"/>
        <v>0</v>
      </c>
      <c r="H36" s="82">
        <f t="shared" si="0"/>
        <v>0</v>
      </c>
    </row>
    <row r="37" spans="1:13" s="60" customFormat="1" x14ac:dyDescent="0.2">
      <c r="A37" s="54"/>
      <c r="B37" s="55"/>
      <c r="C37" s="55" t="s">
        <v>19</v>
      </c>
      <c r="D37" s="56"/>
      <c r="E37" s="57" t="s">
        <v>38</v>
      </c>
      <c r="F37" s="58">
        <v>0</v>
      </c>
      <c r="G37" s="58"/>
      <c r="H37" s="59"/>
    </row>
    <row r="38" spans="1:13" s="60" customFormat="1" x14ac:dyDescent="0.2">
      <c r="A38" s="61"/>
      <c r="B38" s="41" t="s">
        <v>9</v>
      </c>
      <c r="C38" s="41"/>
      <c r="D38" s="62"/>
      <c r="E38" s="63" t="s">
        <v>149</v>
      </c>
      <c r="F38" s="64">
        <f>SUM(F39:F40)</f>
        <v>0</v>
      </c>
      <c r="G38" s="64">
        <f>SUM(G39:G40)</f>
        <v>0</v>
      </c>
      <c r="H38" s="65">
        <f>SUM(H39:H40)</f>
        <v>0</v>
      </c>
    </row>
    <row r="39" spans="1:13" s="60" customFormat="1" x14ac:dyDescent="0.2">
      <c r="A39" s="54"/>
      <c r="B39" s="55"/>
      <c r="C39" s="55" t="s">
        <v>18</v>
      </c>
      <c r="D39" s="56"/>
      <c r="E39" s="57" t="s">
        <v>128</v>
      </c>
      <c r="F39" s="58"/>
      <c r="G39" s="58"/>
      <c r="H39" s="59"/>
    </row>
    <row r="40" spans="1:13" s="60" customFormat="1" ht="12.75" customHeight="1" x14ac:dyDescent="0.2">
      <c r="A40" s="54"/>
      <c r="B40" s="55"/>
      <c r="C40" s="55" t="s">
        <v>19</v>
      </c>
      <c r="D40" s="56"/>
      <c r="E40" s="57" t="s">
        <v>38</v>
      </c>
      <c r="F40" s="58"/>
      <c r="G40" s="58"/>
      <c r="H40" s="59"/>
    </row>
    <row r="41" spans="1:13" s="60" customFormat="1" ht="18.75" customHeight="1" x14ac:dyDescent="0.2">
      <c r="A41" s="61"/>
      <c r="B41" s="41" t="s">
        <v>10</v>
      </c>
      <c r="C41" s="41"/>
      <c r="D41" s="62"/>
      <c r="E41" s="63" t="s">
        <v>150</v>
      </c>
      <c r="F41" s="64"/>
      <c r="G41" s="64"/>
      <c r="H41" s="65">
        <v>1459776</v>
      </c>
    </row>
    <row r="42" spans="1:13" s="60" customFormat="1" ht="24.75" customHeight="1" x14ac:dyDescent="0.2">
      <c r="A42" s="61" t="s">
        <v>69</v>
      </c>
      <c r="B42" s="41"/>
      <c r="C42" s="41"/>
      <c r="D42" s="62"/>
      <c r="E42" s="63" t="s">
        <v>160</v>
      </c>
      <c r="F42" s="64">
        <f>SUM(F43+F46+F49+F50+F51)</f>
        <v>1227174</v>
      </c>
      <c r="G42" s="64">
        <f>SUM(G43+G46+G49+G50+G51)</f>
        <v>1227174</v>
      </c>
      <c r="H42" s="65">
        <f>SUM(H43+H46+H49+H50+H51)</f>
        <v>1227174</v>
      </c>
    </row>
    <row r="43" spans="1:13" s="60" customFormat="1" x14ac:dyDescent="0.2">
      <c r="A43" s="83"/>
      <c r="B43" s="84" t="s">
        <v>11</v>
      </c>
      <c r="C43" s="84"/>
      <c r="D43" s="85"/>
      <c r="E43" s="86" t="s">
        <v>151</v>
      </c>
      <c r="F43" s="72">
        <f>SUM(F44:F45)</f>
        <v>0</v>
      </c>
      <c r="G43" s="72">
        <f>SUM(G44:G45)</f>
        <v>0</v>
      </c>
      <c r="H43" s="73">
        <f>SUM(H44:H45)</f>
        <v>0</v>
      </c>
    </row>
    <row r="44" spans="1:13" s="60" customFormat="1" x14ac:dyDescent="0.2">
      <c r="A44" s="54"/>
      <c r="B44" s="55"/>
      <c r="C44" s="55" t="s">
        <v>18</v>
      </c>
      <c r="D44" s="56"/>
      <c r="E44" s="57" t="s">
        <v>70</v>
      </c>
      <c r="F44" s="58">
        <v>0</v>
      </c>
      <c r="G44" s="58">
        <v>0</v>
      </c>
      <c r="H44" s="59"/>
      <c r="M44" s="60" t="s">
        <v>17</v>
      </c>
    </row>
    <row r="45" spans="1:13" s="60" customFormat="1" x14ac:dyDescent="0.2">
      <c r="A45" s="54"/>
      <c r="B45" s="55"/>
      <c r="C45" s="55" t="s">
        <v>19</v>
      </c>
      <c r="D45" s="56"/>
      <c r="E45" s="57" t="s">
        <v>39</v>
      </c>
      <c r="F45" s="58">
        <v>0</v>
      </c>
      <c r="G45" s="58">
        <v>0</v>
      </c>
      <c r="H45" s="59"/>
    </row>
    <row r="46" spans="1:13" s="60" customFormat="1" x14ac:dyDescent="0.2">
      <c r="A46" s="61"/>
      <c r="B46" s="41" t="s">
        <v>11</v>
      </c>
      <c r="C46" s="41"/>
      <c r="D46" s="62"/>
      <c r="E46" s="63" t="s">
        <v>152</v>
      </c>
      <c r="F46" s="64">
        <f>SUM(F47:F48)</f>
        <v>0</v>
      </c>
      <c r="G46" s="64">
        <f>SUM(G47:G48)</f>
        <v>0</v>
      </c>
      <c r="H46" s="65">
        <f>SUM(H47:H48)</f>
        <v>0</v>
      </c>
    </row>
    <row r="47" spans="1:13" s="60" customFormat="1" x14ac:dyDescent="0.2">
      <c r="A47" s="54"/>
      <c r="B47" s="55"/>
      <c r="C47" s="55" t="s">
        <v>18</v>
      </c>
      <c r="D47" s="56"/>
      <c r="E47" s="57" t="s">
        <v>71</v>
      </c>
      <c r="F47" s="58">
        <v>0</v>
      </c>
      <c r="G47" s="58">
        <v>0</v>
      </c>
      <c r="H47" s="59"/>
    </row>
    <row r="48" spans="1:13" s="60" customFormat="1" x14ac:dyDescent="0.2">
      <c r="A48" s="66"/>
      <c r="B48" s="67"/>
      <c r="C48" s="67" t="s">
        <v>19</v>
      </c>
      <c r="D48" s="68"/>
      <c r="E48" s="69" t="s">
        <v>72</v>
      </c>
      <c r="F48" s="70"/>
      <c r="G48" s="70"/>
      <c r="H48" s="71"/>
    </row>
    <row r="49" spans="1:8" s="60" customFormat="1" ht="25.5" x14ac:dyDescent="0.2">
      <c r="A49" s="83"/>
      <c r="B49" s="84" t="s">
        <v>156</v>
      </c>
      <c r="C49" s="84"/>
      <c r="D49" s="85"/>
      <c r="E49" s="63" t="s">
        <v>153</v>
      </c>
      <c r="F49" s="72">
        <v>1227174</v>
      </c>
      <c r="G49" s="72">
        <v>1227174</v>
      </c>
      <c r="H49" s="73">
        <v>1227174</v>
      </c>
    </row>
    <row r="50" spans="1:8" s="60" customFormat="1" x14ac:dyDescent="0.2">
      <c r="A50" s="83"/>
      <c r="B50" s="84" t="s">
        <v>157</v>
      </c>
      <c r="C50" s="84"/>
      <c r="D50" s="85"/>
      <c r="E50" s="86" t="s">
        <v>154</v>
      </c>
      <c r="F50" s="72"/>
      <c r="G50" s="72"/>
      <c r="H50" s="73"/>
    </row>
    <row r="51" spans="1:8" s="60" customFormat="1" x14ac:dyDescent="0.2">
      <c r="A51" s="83"/>
      <c r="B51" s="84" t="s">
        <v>158</v>
      </c>
      <c r="C51" s="84"/>
      <c r="D51" s="85"/>
      <c r="E51" s="86" t="s">
        <v>155</v>
      </c>
      <c r="F51" s="72"/>
      <c r="G51" s="72"/>
      <c r="H51" s="73"/>
    </row>
    <row r="52" spans="1:8" s="60" customFormat="1" ht="20.25" customHeight="1" x14ac:dyDescent="0.2">
      <c r="A52" s="256" t="s">
        <v>73</v>
      </c>
      <c r="B52" s="257"/>
      <c r="C52" s="257"/>
      <c r="D52" s="257"/>
      <c r="E52" s="258"/>
      <c r="F52" s="87">
        <f>SUM(F15+F42)</f>
        <v>110435539</v>
      </c>
      <c r="G52" s="87">
        <f>SUM(G15+G42)</f>
        <v>228220476</v>
      </c>
      <c r="H52" s="88">
        <f>SUM(H15+H42)</f>
        <v>146690007</v>
      </c>
    </row>
    <row r="53" spans="1:8" s="60" customFormat="1" ht="20.25" customHeight="1" thickBot="1" x14ac:dyDescent="0.25">
      <c r="A53" s="246" t="s">
        <v>74</v>
      </c>
      <c r="B53" s="247"/>
      <c r="C53" s="247"/>
      <c r="D53" s="247"/>
      <c r="E53" s="248"/>
      <c r="F53" s="89">
        <f>SUM(F28+F30+F34)</f>
        <v>110435539</v>
      </c>
      <c r="G53" s="89">
        <f>SUM(G28+G30+G34)</f>
        <v>228220476</v>
      </c>
      <c r="H53" s="90">
        <f>SUM(H28+H30+H34)</f>
        <v>226988790</v>
      </c>
    </row>
    <row r="54" spans="1:8" s="60" customFormat="1" x14ac:dyDescent="0.2">
      <c r="D54" s="91"/>
    </row>
    <row r="55" spans="1:8" s="60" customFormat="1" x14ac:dyDescent="0.2">
      <c r="D55" s="91"/>
    </row>
    <row r="56" spans="1:8" s="60" customFormat="1" x14ac:dyDescent="0.2">
      <c r="D56" s="91"/>
    </row>
    <row r="57" spans="1:8" s="60" customFormat="1" x14ac:dyDescent="0.2">
      <c r="D57" s="91"/>
    </row>
    <row r="58" spans="1:8" s="60" customFormat="1" x14ac:dyDescent="0.2">
      <c r="D58" s="91"/>
    </row>
    <row r="59" spans="1:8" s="60" customFormat="1" x14ac:dyDescent="0.2">
      <c r="D59" s="91"/>
    </row>
    <row r="60" spans="1:8" s="60" customFormat="1" x14ac:dyDescent="0.2">
      <c r="D60" s="91"/>
    </row>
    <row r="61" spans="1:8" s="60" customFormat="1" x14ac:dyDescent="0.2">
      <c r="D61" s="91"/>
    </row>
    <row r="62" spans="1:8" s="60" customFormat="1" x14ac:dyDescent="0.2">
      <c r="D62" s="91"/>
    </row>
    <row r="63" spans="1:8" s="60" customFormat="1" x14ac:dyDescent="0.2">
      <c r="D63" s="91"/>
    </row>
    <row r="64" spans="1:8" s="60" customFormat="1" x14ac:dyDescent="0.2">
      <c r="D64" s="91"/>
    </row>
    <row r="65" spans="4:4" s="60" customFormat="1" x14ac:dyDescent="0.2">
      <c r="D65" s="91"/>
    </row>
    <row r="66" spans="4:4" s="60" customFormat="1" x14ac:dyDescent="0.2">
      <c r="D66" s="91"/>
    </row>
    <row r="67" spans="4:4" s="60" customFormat="1" x14ac:dyDescent="0.2">
      <c r="D67" s="91"/>
    </row>
    <row r="68" spans="4:4" s="60" customFormat="1" x14ac:dyDescent="0.2">
      <c r="D68" s="91"/>
    </row>
    <row r="69" spans="4:4" s="60" customFormat="1" x14ac:dyDescent="0.2">
      <c r="D69" s="91"/>
    </row>
    <row r="70" spans="4:4" s="60" customFormat="1" x14ac:dyDescent="0.2">
      <c r="D70" s="91"/>
    </row>
    <row r="71" spans="4:4" s="60" customFormat="1" x14ac:dyDescent="0.2">
      <c r="D71" s="91"/>
    </row>
    <row r="72" spans="4:4" s="60" customFormat="1" x14ac:dyDescent="0.2">
      <c r="D72" s="91"/>
    </row>
    <row r="73" spans="4:4" s="60" customFormat="1" x14ac:dyDescent="0.2">
      <c r="D73" s="91"/>
    </row>
    <row r="74" spans="4:4" s="60" customFormat="1" x14ac:dyDescent="0.2">
      <c r="D74" s="91"/>
    </row>
    <row r="75" spans="4:4" s="60" customFormat="1" x14ac:dyDescent="0.2">
      <c r="D75" s="91"/>
    </row>
    <row r="76" spans="4:4" s="60" customFormat="1" x14ac:dyDescent="0.2">
      <c r="D76" s="91"/>
    </row>
    <row r="77" spans="4:4" s="60" customFormat="1" x14ac:dyDescent="0.2">
      <c r="D77" s="91"/>
    </row>
    <row r="78" spans="4:4" s="60" customFormat="1" x14ac:dyDescent="0.2">
      <c r="D78" s="91"/>
    </row>
    <row r="79" spans="4:4" s="60" customFormat="1" x14ac:dyDescent="0.2">
      <c r="D79" s="91"/>
    </row>
    <row r="80" spans="4:4" s="60" customFormat="1" x14ac:dyDescent="0.2">
      <c r="D80" s="91"/>
    </row>
    <row r="81" spans="4:4" s="60" customFormat="1" x14ac:dyDescent="0.2">
      <c r="D81" s="91"/>
    </row>
    <row r="82" spans="4:4" s="60" customFormat="1" x14ac:dyDescent="0.2">
      <c r="D82" s="91"/>
    </row>
    <row r="83" spans="4:4" s="60" customFormat="1" x14ac:dyDescent="0.2">
      <c r="D83" s="91"/>
    </row>
    <row r="84" spans="4:4" s="60" customFormat="1" x14ac:dyDescent="0.2">
      <c r="D84" s="91"/>
    </row>
    <row r="85" spans="4:4" s="60" customFormat="1" x14ac:dyDescent="0.2">
      <c r="D85" s="91"/>
    </row>
    <row r="86" spans="4:4" s="60" customFormat="1" x14ac:dyDescent="0.2">
      <c r="D86" s="91"/>
    </row>
    <row r="87" spans="4:4" s="60" customFormat="1" x14ac:dyDescent="0.2">
      <c r="D87" s="91"/>
    </row>
    <row r="88" spans="4:4" s="60" customFormat="1" x14ac:dyDescent="0.2">
      <c r="D88" s="91"/>
    </row>
    <row r="89" spans="4:4" s="60" customFormat="1" x14ac:dyDescent="0.2">
      <c r="D89" s="91"/>
    </row>
    <row r="90" spans="4:4" s="60" customFormat="1" x14ac:dyDescent="0.2">
      <c r="D90" s="91"/>
    </row>
    <row r="91" spans="4:4" s="60" customFormat="1" x14ac:dyDescent="0.2">
      <c r="D91" s="91"/>
    </row>
    <row r="92" spans="4:4" s="60" customFormat="1" x14ac:dyDescent="0.2">
      <c r="D92" s="91"/>
    </row>
    <row r="93" spans="4:4" s="60" customFormat="1" x14ac:dyDescent="0.2">
      <c r="D93" s="91"/>
    </row>
    <row r="94" spans="4:4" s="60" customFormat="1" x14ac:dyDescent="0.2">
      <c r="D94" s="91"/>
    </row>
    <row r="95" spans="4:4" s="60" customFormat="1" x14ac:dyDescent="0.2">
      <c r="D95" s="91"/>
    </row>
    <row r="96" spans="4:4" s="60" customFormat="1" x14ac:dyDescent="0.2">
      <c r="D96" s="91"/>
    </row>
    <row r="97" spans="4:4" s="60" customFormat="1" x14ac:dyDescent="0.2">
      <c r="D97" s="91"/>
    </row>
    <row r="98" spans="4:4" s="60" customFormat="1" x14ac:dyDescent="0.2">
      <c r="D98" s="91"/>
    </row>
  </sheetData>
  <mergeCells count="5">
    <mergeCell ref="A53:E53"/>
    <mergeCell ref="F3:H3"/>
    <mergeCell ref="A1:H1"/>
    <mergeCell ref="A29:E29"/>
    <mergeCell ref="A52:E52"/>
  </mergeCells>
  <phoneticPr fontId="5" type="noConversion"/>
  <pageMargins left="0.78740157480314965" right="0.59055118110236227" top="0.98425196850393704" bottom="0.98425196850393704" header="0.51181102362204722" footer="0.51181102362204722"/>
  <pageSetup paperSize="256" scale="65" orientation="portrait" r:id="rId1"/>
  <headerFooter alignWithMargins="0">
    <oddHeader>&amp;R&amp;"Times New Roman,Félkövér"Somogyhárságy Község Önkormányzata
4/2020.(VI.30.) önkormányzati rendelet
1. számú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B30"/>
  <sheetViews>
    <sheetView view="pageLayout" zoomScaleNormal="100" workbookViewId="0">
      <selection activeCell="B24" sqref="B24"/>
    </sheetView>
  </sheetViews>
  <sheetFormatPr defaultRowHeight="12.75" x14ac:dyDescent="0.2"/>
  <cols>
    <col min="1" max="1" width="71.85546875" customWidth="1"/>
    <col min="2" max="2" width="14.7109375" customWidth="1"/>
  </cols>
  <sheetData>
    <row r="3" spans="1:2" x14ac:dyDescent="0.2">
      <c r="B3" s="141"/>
    </row>
    <row r="4" spans="1:2" x14ac:dyDescent="0.2">
      <c r="A4" s="261" t="s">
        <v>304</v>
      </c>
      <c r="B4" s="261"/>
    </row>
    <row r="5" spans="1:2" x14ac:dyDescent="0.2">
      <c r="B5" s="219" t="s">
        <v>305</v>
      </c>
    </row>
    <row r="6" spans="1:2" x14ac:dyDescent="0.2">
      <c r="A6" s="142"/>
      <c r="B6" s="142"/>
    </row>
    <row r="7" spans="1:2" x14ac:dyDescent="0.2">
      <c r="A7" s="143" t="s">
        <v>1</v>
      </c>
      <c r="B7" s="220" t="s">
        <v>306</v>
      </c>
    </row>
    <row r="8" spans="1:2" x14ac:dyDescent="0.2">
      <c r="A8" s="162" t="s">
        <v>307</v>
      </c>
      <c r="B8" s="221">
        <v>193000013</v>
      </c>
    </row>
    <row r="9" spans="1:2" x14ac:dyDescent="0.2">
      <c r="A9" s="222" t="s">
        <v>308</v>
      </c>
      <c r="B9" s="221">
        <v>145462833</v>
      </c>
    </row>
    <row r="10" spans="1:2" x14ac:dyDescent="0.2">
      <c r="A10" s="141" t="s">
        <v>309</v>
      </c>
      <c r="B10" s="223">
        <f>SUM(B8-B9)</f>
        <v>47537180</v>
      </c>
    </row>
    <row r="11" spans="1:2" x14ac:dyDescent="0.2">
      <c r="A11" s="224" t="s">
        <v>310</v>
      </c>
      <c r="B11" s="221">
        <v>33988777</v>
      </c>
    </row>
    <row r="12" spans="1:2" x14ac:dyDescent="0.2">
      <c r="A12" s="162" t="s">
        <v>311</v>
      </c>
      <c r="B12" s="221">
        <v>1227174</v>
      </c>
    </row>
    <row r="13" spans="1:2" x14ac:dyDescent="0.2">
      <c r="A13" s="141" t="s">
        <v>312</v>
      </c>
      <c r="B13" s="223">
        <f>SUM(B11-B12)</f>
        <v>32761603</v>
      </c>
    </row>
    <row r="14" spans="1:2" x14ac:dyDescent="0.2">
      <c r="A14" s="225" t="s">
        <v>313</v>
      </c>
      <c r="B14" s="226">
        <f>SUM(B13,B10)</f>
        <v>80298783</v>
      </c>
    </row>
    <row r="15" spans="1:2" x14ac:dyDescent="0.2">
      <c r="A15" s="145" t="s">
        <v>314</v>
      </c>
      <c r="B15" s="221">
        <v>0</v>
      </c>
    </row>
    <row r="16" spans="1:2" x14ac:dyDescent="0.2">
      <c r="A16" s="145" t="s">
        <v>315</v>
      </c>
      <c r="B16" s="221">
        <v>0</v>
      </c>
    </row>
    <row r="17" spans="1:2" x14ac:dyDescent="0.2">
      <c r="A17" s="227" t="s">
        <v>316</v>
      </c>
      <c r="B17" s="226">
        <v>0</v>
      </c>
    </row>
    <row r="18" spans="1:2" x14ac:dyDescent="0.2">
      <c r="A18" s="145" t="s">
        <v>317</v>
      </c>
      <c r="B18" s="221">
        <v>0</v>
      </c>
    </row>
    <row r="19" spans="1:2" x14ac:dyDescent="0.2">
      <c r="A19" s="145" t="s">
        <v>318</v>
      </c>
      <c r="B19" s="221">
        <v>0</v>
      </c>
    </row>
    <row r="20" spans="1:2" x14ac:dyDescent="0.2">
      <c r="A20" s="150" t="s">
        <v>319</v>
      </c>
      <c r="B20" s="226">
        <v>0</v>
      </c>
    </row>
    <row r="21" spans="1:2" x14ac:dyDescent="0.2">
      <c r="A21" s="228" t="s">
        <v>320</v>
      </c>
      <c r="B21" s="226">
        <v>0</v>
      </c>
    </row>
    <row r="22" spans="1:2" x14ac:dyDescent="0.2">
      <c r="A22" s="228" t="s">
        <v>321</v>
      </c>
      <c r="B22" s="226">
        <f>SUM(B14)</f>
        <v>80298783</v>
      </c>
    </row>
    <row r="23" spans="1:2" x14ac:dyDescent="0.2">
      <c r="A23" s="228" t="s">
        <v>322</v>
      </c>
      <c r="B23" s="226">
        <f>SUM(B14)</f>
        <v>80298783</v>
      </c>
    </row>
    <row r="24" spans="1:2" x14ac:dyDescent="0.2">
      <c r="A24" s="228" t="s">
        <v>323</v>
      </c>
      <c r="B24" s="226">
        <v>0</v>
      </c>
    </row>
    <row r="25" spans="1:2" x14ac:dyDescent="0.2">
      <c r="A25" s="229" t="s">
        <v>324</v>
      </c>
      <c r="B25" s="226">
        <v>0</v>
      </c>
    </row>
    <row r="26" spans="1:2" x14ac:dyDescent="0.2">
      <c r="A26" s="228" t="s">
        <v>325</v>
      </c>
      <c r="B26" s="226">
        <v>0</v>
      </c>
    </row>
    <row r="30" spans="1:2" x14ac:dyDescent="0.2">
      <c r="A30" s="141"/>
    </row>
  </sheetData>
  <mergeCells count="1">
    <mergeCell ref="A4:B4"/>
  </mergeCells>
  <pageMargins left="0.7" right="0.7" top="0.75" bottom="0.75" header="0.3" footer="0.3"/>
  <pageSetup paperSize="9" orientation="portrait" r:id="rId1"/>
  <headerFooter>
    <oddHeader>&amp;RSomogyhárságy Község Önkormányzata
4/2020.(VI.30.) önkormányzati rendelet
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09E3-3977-4616-B542-8788022266E4}">
  <sheetPr>
    <pageSetUpPr fitToPage="1"/>
  </sheetPr>
  <dimension ref="A1:AV124"/>
  <sheetViews>
    <sheetView tabSelected="1" view="pageLayout" zoomScaleNormal="100" workbookViewId="0"/>
  </sheetViews>
  <sheetFormatPr defaultColWidth="9" defaultRowHeight="12.75" x14ac:dyDescent="0.2"/>
  <cols>
    <col min="1" max="1" width="7.140625" customWidth="1"/>
    <col min="2" max="6" width="3.28515625" customWidth="1"/>
    <col min="7" max="7" width="3.85546875" customWidth="1"/>
    <col min="8" max="11" width="3.28515625" customWidth="1"/>
    <col min="12" max="12" width="3.85546875" customWidth="1"/>
    <col min="13" max="47" width="3.28515625" customWidth="1"/>
    <col min="257" max="257" width="7.140625" customWidth="1"/>
    <col min="258" max="262" width="3.28515625" customWidth="1"/>
    <col min="263" max="263" width="3.85546875" customWidth="1"/>
    <col min="264" max="267" width="3.28515625" customWidth="1"/>
    <col min="268" max="268" width="3.85546875" customWidth="1"/>
    <col min="269" max="303" width="3.28515625" customWidth="1"/>
    <col min="513" max="513" width="7.140625" customWidth="1"/>
    <col min="514" max="518" width="3.28515625" customWidth="1"/>
    <col min="519" max="519" width="3.85546875" customWidth="1"/>
    <col min="520" max="523" width="3.28515625" customWidth="1"/>
    <col min="524" max="524" width="3.85546875" customWidth="1"/>
    <col min="525" max="559" width="3.28515625" customWidth="1"/>
    <col min="769" max="769" width="7.140625" customWidth="1"/>
    <col min="770" max="774" width="3.28515625" customWidth="1"/>
    <col min="775" max="775" width="3.85546875" customWidth="1"/>
    <col min="776" max="779" width="3.28515625" customWidth="1"/>
    <col min="780" max="780" width="3.85546875" customWidth="1"/>
    <col min="781" max="815" width="3.28515625" customWidth="1"/>
    <col min="1025" max="1025" width="7.140625" customWidth="1"/>
    <col min="1026" max="1030" width="3.28515625" customWidth="1"/>
    <col min="1031" max="1031" width="3.85546875" customWidth="1"/>
    <col min="1032" max="1035" width="3.28515625" customWidth="1"/>
    <col min="1036" max="1036" width="3.85546875" customWidth="1"/>
    <col min="1037" max="1071" width="3.28515625" customWidth="1"/>
    <col min="1281" max="1281" width="7.140625" customWidth="1"/>
    <col min="1282" max="1286" width="3.28515625" customWidth="1"/>
    <col min="1287" max="1287" width="3.85546875" customWidth="1"/>
    <col min="1288" max="1291" width="3.28515625" customWidth="1"/>
    <col min="1292" max="1292" width="3.85546875" customWidth="1"/>
    <col min="1293" max="1327" width="3.28515625" customWidth="1"/>
    <col min="1537" max="1537" width="7.140625" customWidth="1"/>
    <col min="1538" max="1542" width="3.28515625" customWidth="1"/>
    <col min="1543" max="1543" width="3.85546875" customWidth="1"/>
    <col min="1544" max="1547" width="3.28515625" customWidth="1"/>
    <col min="1548" max="1548" width="3.85546875" customWidth="1"/>
    <col min="1549" max="1583" width="3.28515625" customWidth="1"/>
    <col min="1793" max="1793" width="7.140625" customWidth="1"/>
    <col min="1794" max="1798" width="3.28515625" customWidth="1"/>
    <col min="1799" max="1799" width="3.85546875" customWidth="1"/>
    <col min="1800" max="1803" width="3.28515625" customWidth="1"/>
    <col min="1804" max="1804" width="3.85546875" customWidth="1"/>
    <col min="1805" max="1839" width="3.28515625" customWidth="1"/>
    <col min="2049" max="2049" width="7.140625" customWidth="1"/>
    <col min="2050" max="2054" width="3.28515625" customWidth="1"/>
    <col min="2055" max="2055" width="3.85546875" customWidth="1"/>
    <col min="2056" max="2059" width="3.28515625" customWidth="1"/>
    <col min="2060" max="2060" width="3.85546875" customWidth="1"/>
    <col min="2061" max="2095" width="3.28515625" customWidth="1"/>
    <col min="2305" max="2305" width="7.140625" customWidth="1"/>
    <col min="2306" max="2310" width="3.28515625" customWidth="1"/>
    <col min="2311" max="2311" width="3.85546875" customWidth="1"/>
    <col min="2312" max="2315" width="3.28515625" customWidth="1"/>
    <col min="2316" max="2316" width="3.85546875" customWidth="1"/>
    <col min="2317" max="2351" width="3.28515625" customWidth="1"/>
    <col min="2561" max="2561" width="7.140625" customWidth="1"/>
    <col min="2562" max="2566" width="3.28515625" customWidth="1"/>
    <col min="2567" max="2567" width="3.85546875" customWidth="1"/>
    <col min="2568" max="2571" width="3.28515625" customWidth="1"/>
    <col min="2572" max="2572" width="3.85546875" customWidth="1"/>
    <col min="2573" max="2607" width="3.28515625" customWidth="1"/>
    <col min="2817" max="2817" width="7.140625" customWidth="1"/>
    <col min="2818" max="2822" width="3.28515625" customWidth="1"/>
    <col min="2823" max="2823" width="3.85546875" customWidth="1"/>
    <col min="2824" max="2827" width="3.28515625" customWidth="1"/>
    <col min="2828" max="2828" width="3.85546875" customWidth="1"/>
    <col min="2829" max="2863" width="3.28515625" customWidth="1"/>
    <col min="3073" max="3073" width="7.140625" customWidth="1"/>
    <col min="3074" max="3078" width="3.28515625" customWidth="1"/>
    <col min="3079" max="3079" width="3.85546875" customWidth="1"/>
    <col min="3080" max="3083" width="3.28515625" customWidth="1"/>
    <col min="3084" max="3084" width="3.85546875" customWidth="1"/>
    <col min="3085" max="3119" width="3.28515625" customWidth="1"/>
    <col min="3329" max="3329" width="7.140625" customWidth="1"/>
    <col min="3330" max="3334" width="3.28515625" customWidth="1"/>
    <col min="3335" max="3335" width="3.85546875" customWidth="1"/>
    <col min="3336" max="3339" width="3.28515625" customWidth="1"/>
    <col min="3340" max="3340" width="3.85546875" customWidth="1"/>
    <col min="3341" max="3375" width="3.28515625" customWidth="1"/>
    <col min="3585" max="3585" width="7.140625" customWidth="1"/>
    <col min="3586" max="3590" width="3.28515625" customWidth="1"/>
    <col min="3591" max="3591" width="3.85546875" customWidth="1"/>
    <col min="3592" max="3595" width="3.28515625" customWidth="1"/>
    <col min="3596" max="3596" width="3.85546875" customWidth="1"/>
    <col min="3597" max="3631" width="3.28515625" customWidth="1"/>
    <col min="3841" max="3841" width="7.140625" customWidth="1"/>
    <col min="3842" max="3846" width="3.28515625" customWidth="1"/>
    <col min="3847" max="3847" width="3.85546875" customWidth="1"/>
    <col min="3848" max="3851" width="3.28515625" customWidth="1"/>
    <col min="3852" max="3852" width="3.85546875" customWidth="1"/>
    <col min="3853" max="3887" width="3.28515625" customWidth="1"/>
    <col min="4097" max="4097" width="7.140625" customWidth="1"/>
    <col min="4098" max="4102" width="3.28515625" customWidth="1"/>
    <col min="4103" max="4103" width="3.85546875" customWidth="1"/>
    <col min="4104" max="4107" width="3.28515625" customWidth="1"/>
    <col min="4108" max="4108" width="3.85546875" customWidth="1"/>
    <col min="4109" max="4143" width="3.28515625" customWidth="1"/>
    <col min="4353" max="4353" width="7.140625" customWidth="1"/>
    <col min="4354" max="4358" width="3.28515625" customWidth="1"/>
    <col min="4359" max="4359" width="3.85546875" customWidth="1"/>
    <col min="4360" max="4363" width="3.28515625" customWidth="1"/>
    <col min="4364" max="4364" width="3.85546875" customWidth="1"/>
    <col min="4365" max="4399" width="3.28515625" customWidth="1"/>
    <col min="4609" max="4609" width="7.140625" customWidth="1"/>
    <col min="4610" max="4614" width="3.28515625" customWidth="1"/>
    <col min="4615" max="4615" width="3.85546875" customWidth="1"/>
    <col min="4616" max="4619" width="3.28515625" customWidth="1"/>
    <col min="4620" max="4620" width="3.85546875" customWidth="1"/>
    <col min="4621" max="4655" width="3.28515625" customWidth="1"/>
    <col min="4865" max="4865" width="7.140625" customWidth="1"/>
    <col min="4866" max="4870" width="3.28515625" customWidth="1"/>
    <col min="4871" max="4871" width="3.85546875" customWidth="1"/>
    <col min="4872" max="4875" width="3.28515625" customWidth="1"/>
    <col min="4876" max="4876" width="3.85546875" customWidth="1"/>
    <col min="4877" max="4911" width="3.28515625" customWidth="1"/>
    <col min="5121" max="5121" width="7.140625" customWidth="1"/>
    <col min="5122" max="5126" width="3.28515625" customWidth="1"/>
    <col min="5127" max="5127" width="3.85546875" customWidth="1"/>
    <col min="5128" max="5131" width="3.28515625" customWidth="1"/>
    <col min="5132" max="5132" width="3.85546875" customWidth="1"/>
    <col min="5133" max="5167" width="3.28515625" customWidth="1"/>
    <col min="5377" max="5377" width="7.140625" customWidth="1"/>
    <col min="5378" max="5382" width="3.28515625" customWidth="1"/>
    <col min="5383" max="5383" width="3.85546875" customWidth="1"/>
    <col min="5384" max="5387" width="3.28515625" customWidth="1"/>
    <col min="5388" max="5388" width="3.85546875" customWidth="1"/>
    <col min="5389" max="5423" width="3.28515625" customWidth="1"/>
    <col min="5633" max="5633" width="7.140625" customWidth="1"/>
    <col min="5634" max="5638" width="3.28515625" customWidth="1"/>
    <col min="5639" max="5639" width="3.85546875" customWidth="1"/>
    <col min="5640" max="5643" width="3.28515625" customWidth="1"/>
    <col min="5644" max="5644" width="3.85546875" customWidth="1"/>
    <col min="5645" max="5679" width="3.28515625" customWidth="1"/>
    <col min="5889" max="5889" width="7.140625" customWidth="1"/>
    <col min="5890" max="5894" width="3.28515625" customWidth="1"/>
    <col min="5895" max="5895" width="3.85546875" customWidth="1"/>
    <col min="5896" max="5899" width="3.28515625" customWidth="1"/>
    <col min="5900" max="5900" width="3.85546875" customWidth="1"/>
    <col min="5901" max="5935" width="3.28515625" customWidth="1"/>
    <col min="6145" max="6145" width="7.140625" customWidth="1"/>
    <col min="6146" max="6150" width="3.28515625" customWidth="1"/>
    <col min="6151" max="6151" width="3.85546875" customWidth="1"/>
    <col min="6152" max="6155" width="3.28515625" customWidth="1"/>
    <col min="6156" max="6156" width="3.85546875" customWidth="1"/>
    <col min="6157" max="6191" width="3.28515625" customWidth="1"/>
    <col min="6401" max="6401" width="7.140625" customWidth="1"/>
    <col min="6402" max="6406" width="3.28515625" customWidth="1"/>
    <col min="6407" max="6407" width="3.85546875" customWidth="1"/>
    <col min="6408" max="6411" width="3.28515625" customWidth="1"/>
    <col min="6412" max="6412" width="3.85546875" customWidth="1"/>
    <col min="6413" max="6447" width="3.28515625" customWidth="1"/>
    <col min="6657" max="6657" width="7.140625" customWidth="1"/>
    <col min="6658" max="6662" width="3.28515625" customWidth="1"/>
    <col min="6663" max="6663" width="3.85546875" customWidth="1"/>
    <col min="6664" max="6667" width="3.28515625" customWidth="1"/>
    <col min="6668" max="6668" width="3.85546875" customWidth="1"/>
    <col min="6669" max="6703" width="3.28515625" customWidth="1"/>
    <col min="6913" max="6913" width="7.140625" customWidth="1"/>
    <col min="6914" max="6918" width="3.28515625" customWidth="1"/>
    <col min="6919" max="6919" width="3.85546875" customWidth="1"/>
    <col min="6920" max="6923" width="3.28515625" customWidth="1"/>
    <col min="6924" max="6924" width="3.85546875" customWidth="1"/>
    <col min="6925" max="6959" width="3.28515625" customWidth="1"/>
    <col min="7169" max="7169" width="7.140625" customWidth="1"/>
    <col min="7170" max="7174" width="3.28515625" customWidth="1"/>
    <col min="7175" max="7175" width="3.85546875" customWidth="1"/>
    <col min="7176" max="7179" width="3.28515625" customWidth="1"/>
    <col min="7180" max="7180" width="3.85546875" customWidth="1"/>
    <col min="7181" max="7215" width="3.28515625" customWidth="1"/>
    <col min="7425" max="7425" width="7.140625" customWidth="1"/>
    <col min="7426" max="7430" width="3.28515625" customWidth="1"/>
    <col min="7431" max="7431" width="3.85546875" customWidth="1"/>
    <col min="7432" max="7435" width="3.28515625" customWidth="1"/>
    <col min="7436" max="7436" width="3.85546875" customWidth="1"/>
    <col min="7437" max="7471" width="3.28515625" customWidth="1"/>
    <col min="7681" max="7681" width="7.140625" customWidth="1"/>
    <col min="7682" max="7686" width="3.28515625" customWidth="1"/>
    <col min="7687" max="7687" width="3.85546875" customWidth="1"/>
    <col min="7688" max="7691" width="3.28515625" customWidth="1"/>
    <col min="7692" max="7692" width="3.85546875" customWidth="1"/>
    <col min="7693" max="7727" width="3.28515625" customWidth="1"/>
    <col min="7937" max="7937" width="7.140625" customWidth="1"/>
    <col min="7938" max="7942" width="3.28515625" customWidth="1"/>
    <col min="7943" max="7943" width="3.85546875" customWidth="1"/>
    <col min="7944" max="7947" width="3.28515625" customWidth="1"/>
    <col min="7948" max="7948" width="3.85546875" customWidth="1"/>
    <col min="7949" max="7983" width="3.28515625" customWidth="1"/>
    <col min="8193" max="8193" width="7.140625" customWidth="1"/>
    <col min="8194" max="8198" width="3.28515625" customWidth="1"/>
    <col min="8199" max="8199" width="3.85546875" customWidth="1"/>
    <col min="8200" max="8203" width="3.28515625" customWidth="1"/>
    <col min="8204" max="8204" width="3.85546875" customWidth="1"/>
    <col min="8205" max="8239" width="3.28515625" customWidth="1"/>
    <col min="8449" max="8449" width="7.140625" customWidth="1"/>
    <col min="8450" max="8454" width="3.28515625" customWidth="1"/>
    <col min="8455" max="8455" width="3.85546875" customWidth="1"/>
    <col min="8456" max="8459" width="3.28515625" customWidth="1"/>
    <col min="8460" max="8460" width="3.85546875" customWidth="1"/>
    <col min="8461" max="8495" width="3.28515625" customWidth="1"/>
    <col min="8705" max="8705" width="7.140625" customWidth="1"/>
    <col min="8706" max="8710" width="3.28515625" customWidth="1"/>
    <col min="8711" max="8711" width="3.85546875" customWidth="1"/>
    <col min="8712" max="8715" width="3.28515625" customWidth="1"/>
    <col min="8716" max="8716" width="3.85546875" customWidth="1"/>
    <col min="8717" max="8751" width="3.28515625" customWidth="1"/>
    <col min="8961" max="8961" width="7.140625" customWidth="1"/>
    <col min="8962" max="8966" width="3.28515625" customWidth="1"/>
    <col min="8967" max="8967" width="3.85546875" customWidth="1"/>
    <col min="8968" max="8971" width="3.28515625" customWidth="1"/>
    <col min="8972" max="8972" width="3.85546875" customWidth="1"/>
    <col min="8973" max="9007" width="3.28515625" customWidth="1"/>
    <col min="9217" max="9217" width="7.140625" customWidth="1"/>
    <col min="9218" max="9222" width="3.28515625" customWidth="1"/>
    <col min="9223" max="9223" width="3.85546875" customWidth="1"/>
    <col min="9224" max="9227" width="3.28515625" customWidth="1"/>
    <col min="9228" max="9228" width="3.85546875" customWidth="1"/>
    <col min="9229" max="9263" width="3.28515625" customWidth="1"/>
    <col min="9473" max="9473" width="7.140625" customWidth="1"/>
    <col min="9474" max="9478" width="3.28515625" customWidth="1"/>
    <col min="9479" max="9479" width="3.85546875" customWidth="1"/>
    <col min="9480" max="9483" width="3.28515625" customWidth="1"/>
    <col min="9484" max="9484" width="3.85546875" customWidth="1"/>
    <col min="9485" max="9519" width="3.28515625" customWidth="1"/>
    <col min="9729" max="9729" width="7.140625" customWidth="1"/>
    <col min="9730" max="9734" width="3.28515625" customWidth="1"/>
    <col min="9735" max="9735" width="3.85546875" customWidth="1"/>
    <col min="9736" max="9739" width="3.28515625" customWidth="1"/>
    <col min="9740" max="9740" width="3.85546875" customWidth="1"/>
    <col min="9741" max="9775" width="3.28515625" customWidth="1"/>
    <col min="9985" max="9985" width="7.140625" customWidth="1"/>
    <col min="9986" max="9990" width="3.28515625" customWidth="1"/>
    <col min="9991" max="9991" width="3.85546875" customWidth="1"/>
    <col min="9992" max="9995" width="3.28515625" customWidth="1"/>
    <col min="9996" max="9996" width="3.85546875" customWidth="1"/>
    <col min="9997" max="10031" width="3.28515625" customWidth="1"/>
    <col min="10241" max="10241" width="7.140625" customWidth="1"/>
    <col min="10242" max="10246" width="3.28515625" customWidth="1"/>
    <col min="10247" max="10247" width="3.85546875" customWidth="1"/>
    <col min="10248" max="10251" width="3.28515625" customWidth="1"/>
    <col min="10252" max="10252" width="3.85546875" customWidth="1"/>
    <col min="10253" max="10287" width="3.28515625" customWidth="1"/>
    <col min="10497" max="10497" width="7.140625" customWidth="1"/>
    <col min="10498" max="10502" width="3.28515625" customWidth="1"/>
    <col min="10503" max="10503" width="3.85546875" customWidth="1"/>
    <col min="10504" max="10507" width="3.28515625" customWidth="1"/>
    <col min="10508" max="10508" width="3.85546875" customWidth="1"/>
    <col min="10509" max="10543" width="3.28515625" customWidth="1"/>
    <col min="10753" max="10753" width="7.140625" customWidth="1"/>
    <col min="10754" max="10758" width="3.28515625" customWidth="1"/>
    <col min="10759" max="10759" width="3.85546875" customWidth="1"/>
    <col min="10760" max="10763" width="3.28515625" customWidth="1"/>
    <col min="10764" max="10764" width="3.85546875" customWidth="1"/>
    <col min="10765" max="10799" width="3.28515625" customWidth="1"/>
    <col min="11009" max="11009" width="7.140625" customWidth="1"/>
    <col min="11010" max="11014" width="3.28515625" customWidth="1"/>
    <col min="11015" max="11015" width="3.85546875" customWidth="1"/>
    <col min="11016" max="11019" width="3.28515625" customWidth="1"/>
    <col min="11020" max="11020" width="3.85546875" customWidth="1"/>
    <col min="11021" max="11055" width="3.28515625" customWidth="1"/>
    <col min="11265" max="11265" width="7.140625" customWidth="1"/>
    <col min="11266" max="11270" width="3.28515625" customWidth="1"/>
    <col min="11271" max="11271" width="3.85546875" customWidth="1"/>
    <col min="11272" max="11275" width="3.28515625" customWidth="1"/>
    <col min="11276" max="11276" width="3.85546875" customWidth="1"/>
    <col min="11277" max="11311" width="3.28515625" customWidth="1"/>
    <col min="11521" max="11521" width="7.140625" customWidth="1"/>
    <col min="11522" max="11526" width="3.28515625" customWidth="1"/>
    <col min="11527" max="11527" width="3.85546875" customWidth="1"/>
    <col min="11528" max="11531" width="3.28515625" customWidth="1"/>
    <col min="11532" max="11532" width="3.85546875" customWidth="1"/>
    <col min="11533" max="11567" width="3.28515625" customWidth="1"/>
    <col min="11777" max="11777" width="7.140625" customWidth="1"/>
    <col min="11778" max="11782" width="3.28515625" customWidth="1"/>
    <col min="11783" max="11783" width="3.85546875" customWidth="1"/>
    <col min="11784" max="11787" width="3.28515625" customWidth="1"/>
    <col min="11788" max="11788" width="3.85546875" customWidth="1"/>
    <col min="11789" max="11823" width="3.28515625" customWidth="1"/>
    <col min="12033" max="12033" width="7.140625" customWidth="1"/>
    <col min="12034" max="12038" width="3.28515625" customWidth="1"/>
    <col min="12039" max="12039" width="3.85546875" customWidth="1"/>
    <col min="12040" max="12043" width="3.28515625" customWidth="1"/>
    <col min="12044" max="12044" width="3.85546875" customWidth="1"/>
    <col min="12045" max="12079" width="3.28515625" customWidth="1"/>
    <col min="12289" max="12289" width="7.140625" customWidth="1"/>
    <col min="12290" max="12294" width="3.28515625" customWidth="1"/>
    <col min="12295" max="12295" width="3.85546875" customWidth="1"/>
    <col min="12296" max="12299" width="3.28515625" customWidth="1"/>
    <col min="12300" max="12300" width="3.85546875" customWidth="1"/>
    <col min="12301" max="12335" width="3.28515625" customWidth="1"/>
    <col min="12545" max="12545" width="7.140625" customWidth="1"/>
    <col min="12546" max="12550" width="3.28515625" customWidth="1"/>
    <col min="12551" max="12551" width="3.85546875" customWidth="1"/>
    <col min="12552" max="12555" width="3.28515625" customWidth="1"/>
    <col min="12556" max="12556" width="3.85546875" customWidth="1"/>
    <col min="12557" max="12591" width="3.28515625" customWidth="1"/>
    <col min="12801" max="12801" width="7.140625" customWidth="1"/>
    <col min="12802" max="12806" width="3.28515625" customWidth="1"/>
    <col min="12807" max="12807" width="3.85546875" customWidth="1"/>
    <col min="12808" max="12811" width="3.28515625" customWidth="1"/>
    <col min="12812" max="12812" width="3.85546875" customWidth="1"/>
    <col min="12813" max="12847" width="3.28515625" customWidth="1"/>
    <col min="13057" max="13057" width="7.140625" customWidth="1"/>
    <col min="13058" max="13062" width="3.28515625" customWidth="1"/>
    <col min="13063" max="13063" width="3.85546875" customWidth="1"/>
    <col min="13064" max="13067" width="3.28515625" customWidth="1"/>
    <col min="13068" max="13068" width="3.85546875" customWidth="1"/>
    <col min="13069" max="13103" width="3.28515625" customWidth="1"/>
    <col min="13313" max="13313" width="7.140625" customWidth="1"/>
    <col min="13314" max="13318" width="3.28515625" customWidth="1"/>
    <col min="13319" max="13319" width="3.85546875" customWidth="1"/>
    <col min="13320" max="13323" width="3.28515625" customWidth="1"/>
    <col min="13324" max="13324" width="3.85546875" customWidth="1"/>
    <col min="13325" max="13359" width="3.28515625" customWidth="1"/>
    <col min="13569" max="13569" width="7.140625" customWidth="1"/>
    <col min="13570" max="13574" width="3.28515625" customWidth="1"/>
    <col min="13575" max="13575" width="3.85546875" customWidth="1"/>
    <col min="13576" max="13579" width="3.28515625" customWidth="1"/>
    <col min="13580" max="13580" width="3.85546875" customWidth="1"/>
    <col min="13581" max="13615" width="3.28515625" customWidth="1"/>
    <col min="13825" max="13825" width="7.140625" customWidth="1"/>
    <col min="13826" max="13830" width="3.28515625" customWidth="1"/>
    <col min="13831" max="13831" width="3.85546875" customWidth="1"/>
    <col min="13832" max="13835" width="3.28515625" customWidth="1"/>
    <col min="13836" max="13836" width="3.85546875" customWidth="1"/>
    <col min="13837" max="13871" width="3.28515625" customWidth="1"/>
    <col min="14081" max="14081" width="7.140625" customWidth="1"/>
    <col min="14082" max="14086" width="3.28515625" customWidth="1"/>
    <col min="14087" max="14087" width="3.85546875" customWidth="1"/>
    <col min="14088" max="14091" width="3.28515625" customWidth="1"/>
    <col min="14092" max="14092" width="3.85546875" customWidth="1"/>
    <col min="14093" max="14127" width="3.28515625" customWidth="1"/>
    <col min="14337" max="14337" width="7.140625" customWidth="1"/>
    <col min="14338" max="14342" width="3.28515625" customWidth="1"/>
    <col min="14343" max="14343" width="3.85546875" customWidth="1"/>
    <col min="14344" max="14347" width="3.28515625" customWidth="1"/>
    <col min="14348" max="14348" width="3.85546875" customWidth="1"/>
    <col min="14349" max="14383" width="3.28515625" customWidth="1"/>
    <col min="14593" max="14593" width="7.140625" customWidth="1"/>
    <col min="14594" max="14598" width="3.28515625" customWidth="1"/>
    <col min="14599" max="14599" width="3.85546875" customWidth="1"/>
    <col min="14600" max="14603" width="3.28515625" customWidth="1"/>
    <col min="14604" max="14604" width="3.85546875" customWidth="1"/>
    <col min="14605" max="14639" width="3.28515625" customWidth="1"/>
    <col min="14849" max="14849" width="7.140625" customWidth="1"/>
    <col min="14850" max="14854" width="3.28515625" customWidth="1"/>
    <col min="14855" max="14855" width="3.85546875" customWidth="1"/>
    <col min="14856" max="14859" width="3.28515625" customWidth="1"/>
    <col min="14860" max="14860" width="3.85546875" customWidth="1"/>
    <col min="14861" max="14895" width="3.28515625" customWidth="1"/>
    <col min="15105" max="15105" width="7.140625" customWidth="1"/>
    <col min="15106" max="15110" width="3.28515625" customWidth="1"/>
    <col min="15111" max="15111" width="3.85546875" customWidth="1"/>
    <col min="15112" max="15115" width="3.28515625" customWidth="1"/>
    <col min="15116" max="15116" width="3.85546875" customWidth="1"/>
    <col min="15117" max="15151" width="3.28515625" customWidth="1"/>
    <col min="15361" max="15361" width="7.140625" customWidth="1"/>
    <col min="15362" max="15366" width="3.28515625" customWidth="1"/>
    <col min="15367" max="15367" width="3.85546875" customWidth="1"/>
    <col min="15368" max="15371" width="3.28515625" customWidth="1"/>
    <col min="15372" max="15372" width="3.85546875" customWidth="1"/>
    <col min="15373" max="15407" width="3.28515625" customWidth="1"/>
    <col min="15617" max="15617" width="7.140625" customWidth="1"/>
    <col min="15618" max="15622" width="3.28515625" customWidth="1"/>
    <col min="15623" max="15623" width="3.85546875" customWidth="1"/>
    <col min="15624" max="15627" width="3.28515625" customWidth="1"/>
    <col min="15628" max="15628" width="3.85546875" customWidth="1"/>
    <col min="15629" max="15663" width="3.28515625" customWidth="1"/>
    <col min="15873" max="15873" width="7.140625" customWidth="1"/>
    <col min="15874" max="15878" width="3.28515625" customWidth="1"/>
    <col min="15879" max="15879" width="3.85546875" customWidth="1"/>
    <col min="15880" max="15883" width="3.28515625" customWidth="1"/>
    <col min="15884" max="15884" width="3.85546875" customWidth="1"/>
    <col min="15885" max="15919" width="3.28515625" customWidth="1"/>
    <col min="16129" max="16129" width="7.140625" customWidth="1"/>
    <col min="16130" max="16134" width="3.28515625" customWidth="1"/>
    <col min="16135" max="16135" width="3.85546875" customWidth="1"/>
    <col min="16136" max="16139" width="3.28515625" customWidth="1"/>
    <col min="16140" max="16140" width="3.85546875" customWidth="1"/>
    <col min="16141" max="16175" width="3.28515625" customWidth="1"/>
  </cols>
  <sheetData>
    <row r="1" spans="1:48" s="232" customFormat="1" ht="9.9499999999999993" customHeight="1" x14ac:dyDescent="0.2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</row>
    <row r="2" spans="1:48" s="232" customFormat="1" ht="9.9499999999999993" customHeight="1" x14ac:dyDescent="0.2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</row>
    <row r="3" spans="1:48" ht="25.5" customHeight="1" x14ac:dyDescent="0.2">
      <c r="A3" s="360" t="s">
        <v>326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</row>
    <row r="4" spans="1:48" ht="13.5" thickBot="1" x14ac:dyDescent="0.25">
      <c r="A4" s="372" t="s">
        <v>327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R4" s="233"/>
      <c r="AS4" s="233"/>
      <c r="AT4" s="233"/>
      <c r="AU4" s="233"/>
      <c r="AV4" s="233"/>
    </row>
    <row r="5" spans="1:48" ht="12.75" customHeight="1" thickTop="1" thickBot="1" x14ac:dyDescent="0.25">
      <c r="A5" s="373" t="s">
        <v>1</v>
      </c>
      <c r="B5" s="373"/>
      <c r="C5" s="373"/>
      <c r="D5" s="373"/>
      <c r="E5" s="373"/>
      <c r="F5" s="373"/>
      <c r="G5" s="373"/>
      <c r="H5" s="373"/>
      <c r="I5" s="373"/>
      <c r="J5" s="373"/>
      <c r="K5" s="374" t="s">
        <v>106</v>
      </c>
      <c r="L5" s="374"/>
      <c r="M5" s="374"/>
      <c r="N5" s="374"/>
      <c r="O5" s="374" t="s">
        <v>328</v>
      </c>
      <c r="P5" s="374"/>
      <c r="Q5" s="374"/>
      <c r="R5" s="374"/>
      <c r="S5" s="374"/>
      <c r="T5" s="374"/>
      <c r="U5" s="374" t="s">
        <v>107</v>
      </c>
      <c r="V5" s="374"/>
      <c r="W5" s="374"/>
      <c r="X5" s="374"/>
      <c r="Y5" s="374"/>
      <c r="Z5" s="374"/>
      <c r="AA5" s="375" t="s">
        <v>329</v>
      </c>
      <c r="AB5" s="375"/>
      <c r="AC5" s="375"/>
      <c r="AD5" s="375"/>
      <c r="AE5" s="375"/>
      <c r="AF5" s="375"/>
      <c r="AV5" s="233"/>
    </row>
    <row r="6" spans="1:48" ht="13.5" thickTop="1" x14ac:dyDescent="0.2">
      <c r="A6" s="376" t="s">
        <v>330</v>
      </c>
      <c r="B6" s="376"/>
      <c r="C6" s="376"/>
      <c r="D6" s="376"/>
      <c r="E6" s="376"/>
      <c r="F6" s="376"/>
      <c r="G6" s="376"/>
      <c r="H6" s="376"/>
      <c r="I6" s="376"/>
      <c r="J6" s="376"/>
      <c r="K6" s="377" t="s">
        <v>331</v>
      </c>
      <c r="L6" s="377"/>
      <c r="M6" s="377"/>
      <c r="N6" s="377"/>
      <c r="O6" s="377" t="s">
        <v>332</v>
      </c>
      <c r="P6" s="377"/>
      <c r="Q6" s="377"/>
      <c r="R6" s="377"/>
      <c r="S6" s="377"/>
      <c r="T6" s="377"/>
      <c r="U6" s="377" t="s">
        <v>333</v>
      </c>
      <c r="V6" s="377"/>
      <c r="W6" s="377"/>
      <c r="X6" s="377"/>
      <c r="Y6" s="377"/>
      <c r="Z6" s="377"/>
      <c r="AA6" s="378" t="s">
        <v>334</v>
      </c>
      <c r="AB6" s="378"/>
      <c r="AC6" s="378"/>
      <c r="AD6" s="378"/>
      <c r="AE6" s="378"/>
      <c r="AF6" s="378"/>
      <c r="AV6" s="233"/>
    </row>
    <row r="7" spans="1:48" ht="15.2" customHeight="1" x14ac:dyDescent="0.2">
      <c r="A7" s="369" t="s">
        <v>335</v>
      </c>
      <c r="B7" s="369"/>
      <c r="C7" s="369"/>
      <c r="D7" s="369"/>
      <c r="E7" s="369"/>
      <c r="F7" s="369"/>
      <c r="G7" s="369"/>
      <c r="H7" s="369"/>
      <c r="I7" s="369"/>
      <c r="J7" s="369"/>
      <c r="K7" s="370" t="s">
        <v>17</v>
      </c>
      <c r="L7" s="370"/>
      <c r="M7" s="370"/>
      <c r="N7" s="370"/>
      <c r="O7" s="370" t="s">
        <v>17</v>
      </c>
      <c r="P7" s="370"/>
      <c r="Q7" s="370"/>
      <c r="R7" s="370"/>
      <c r="S7" s="370"/>
      <c r="T7" s="370"/>
      <c r="U7" s="370" t="s">
        <v>17</v>
      </c>
      <c r="V7" s="370"/>
      <c r="W7" s="370"/>
      <c r="X7" s="370"/>
      <c r="Y7" s="370"/>
      <c r="Z7" s="370"/>
      <c r="AA7" s="371" t="s">
        <v>17</v>
      </c>
      <c r="AB7" s="371"/>
      <c r="AC7" s="371"/>
      <c r="AD7" s="371"/>
      <c r="AE7" s="371"/>
      <c r="AF7" s="371"/>
      <c r="AV7" s="233"/>
    </row>
    <row r="8" spans="1:48" ht="25.35" customHeight="1" thickBot="1" x14ac:dyDescent="0.25">
      <c r="A8" s="361" t="s">
        <v>336</v>
      </c>
      <c r="B8" s="362"/>
      <c r="C8" s="362"/>
      <c r="D8" s="362"/>
      <c r="E8" s="362"/>
      <c r="F8" s="362"/>
      <c r="G8" s="362"/>
      <c r="H8" s="362"/>
      <c r="I8" s="362"/>
      <c r="J8" s="362"/>
      <c r="K8" s="363" t="s">
        <v>337</v>
      </c>
      <c r="L8" s="363"/>
      <c r="M8" s="363"/>
      <c r="N8" s="363"/>
      <c r="O8" s="363" t="s">
        <v>338</v>
      </c>
      <c r="P8" s="363"/>
      <c r="Q8" s="363"/>
      <c r="R8" s="363"/>
      <c r="S8" s="363"/>
      <c r="T8" s="363"/>
      <c r="U8" s="363" t="s">
        <v>339</v>
      </c>
      <c r="V8" s="363"/>
      <c r="W8" s="363"/>
      <c r="X8" s="363"/>
      <c r="Y8" s="363"/>
      <c r="Z8" s="363"/>
      <c r="AA8" s="364" t="s">
        <v>340</v>
      </c>
      <c r="AB8" s="364"/>
      <c r="AC8" s="364"/>
      <c r="AD8" s="364"/>
      <c r="AE8" s="364"/>
      <c r="AF8" s="363"/>
    </row>
    <row r="9" spans="1:48" ht="15.2" customHeight="1" thickTop="1" thickBot="1" x14ac:dyDescent="0.25">
      <c r="A9" s="361" t="s">
        <v>341</v>
      </c>
      <c r="B9" s="362"/>
      <c r="C9" s="362"/>
      <c r="D9" s="362"/>
      <c r="E9" s="362"/>
      <c r="F9" s="362"/>
      <c r="G9" s="362"/>
      <c r="H9" s="362"/>
      <c r="I9" s="362"/>
      <c r="J9" s="362"/>
      <c r="K9" s="363" t="s">
        <v>342</v>
      </c>
      <c r="L9" s="363"/>
      <c r="M9" s="363"/>
      <c r="N9" s="363"/>
      <c r="O9" s="363" t="s">
        <v>343</v>
      </c>
      <c r="P9" s="363"/>
      <c r="Q9" s="363"/>
      <c r="R9" s="363"/>
      <c r="S9" s="363"/>
      <c r="T9" s="363"/>
      <c r="U9" s="363" t="s">
        <v>344</v>
      </c>
      <c r="V9" s="363"/>
      <c r="W9" s="363"/>
      <c r="X9" s="363"/>
      <c r="Y9" s="363"/>
      <c r="Z9" s="363"/>
      <c r="AA9" s="364" t="s">
        <v>345</v>
      </c>
      <c r="AB9" s="364"/>
      <c r="AC9" s="364"/>
      <c r="AD9" s="364"/>
      <c r="AE9" s="364"/>
      <c r="AF9" s="363"/>
    </row>
    <row r="10" spans="1:48" ht="15.2" customHeight="1" thickTop="1" thickBot="1" x14ac:dyDescent="0.25">
      <c r="A10" s="361" t="s">
        <v>346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3" t="s">
        <v>347</v>
      </c>
      <c r="L10" s="363"/>
      <c r="M10" s="363"/>
      <c r="N10" s="363"/>
      <c r="O10" s="363" t="s">
        <v>348</v>
      </c>
      <c r="P10" s="363"/>
      <c r="Q10" s="363"/>
      <c r="R10" s="363"/>
      <c r="S10" s="363"/>
      <c r="T10" s="363"/>
      <c r="U10" s="363" t="s">
        <v>348</v>
      </c>
      <c r="V10" s="363"/>
      <c r="W10" s="363"/>
      <c r="X10" s="363"/>
      <c r="Y10" s="363"/>
      <c r="Z10" s="363"/>
      <c r="AA10" s="364" t="s">
        <v>348</v>
      </c>
      <c r="AB10" s="364"/>
      <c r="AC10" s="364"/>
      <c r="AD10" s="364"/>
      <c r="AE10" s="364"/>
      <c r="AF10" s="363"/>
    </row>
    <row r="11" spans="1:48" ht="15.2" customHeight="1" thickTop="1" thickBot="1" x14ac:dyDescent="0.25">
      <c r="A11" s="361" t="s">
        <v>349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3" t="s">
        <v>350</v>
      </c>
      <c r="L11" s="363"/>
      <c r="M11" s="363"/>
      <c r="N11" s="363"/>
      <c r="O11" s="363" t="s">
        <v>348</v>
      </c>
      <c r="P11" s="363"/>
      <c r="Q11" s="363"/>
      <c r="R11" s="363"/>
      <c r="S11" s="363"/>
      <c r="T11" s="363"/>
      <c r="U11" s="363" t="s">
        <v>348</v>
      </c>
      <c r="V11" s="363"/>
      <c r="W11" s="363"/>
      <c r="X11" s="363"/>
      <c r="Y11" s="363"/>
      <c r="Z11" s="363"/>
      <c r="AA11" s="364" t="s">
        <v>348</v>
      </c>
      <c r="AB11" s="364"/>
      <c r="AC11" s="364"/>
      <c r="AD11" s="364"/>
      <c r="AE11" s="364"/>
      <c r="AF11" s="363"/>
    </row>
    <row r="12" spans="1:48" ht="25.35" customHeight="1" thickTop="1" thickBot="1" x14ac:dyDescent="0.25">
      <c r="A12" s="361" t="s">
        <v>351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3" t="s">
        <v>352</v>
      </c>
      <c r="L12" s="363"/>
      <c r="M12" s="363"/>
      <c r="N12" s="363"/>
      <c r="O12" s="363" t="s">
        <v>348</v>
      </c>
      <c r="P12" s="363"/>
      <c r="Q12" s="363"/>
      <c r="R12" s="363"/>
      <c r="S12" s="363"/>
      <c r="T12" s="363"/>
      <c r="U12" s="363" t="s">
        <v>348</v>
      </c>
      <c r="V12" s="363"/>
      <c r="W12" s="363"/>
      <c r="X12" s="363"/>
      <c r="Y12" s="363"/>
      <c r="Z12" s="363"/>
      <c r="AA12" s="364" t="s">
        <v>348</v>
      </c>
      <c r="AB12" s="364"/>
      <c r="AC12" s="364"/>
      <c r="AD12" s="364"/>
      <c r="AE12" s="364"/>
      <c r="AF12" s="363"/>
    </row>
    <row r="13" spans="1:48" ht="15.2" customHeight="1" thickTop="1" thickBot="1" x14ac:dyDescent="0.25">
      <c r="A13" s="361" t="s">
        <v>353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3" t="s">
        <v>354</v>
      </c>
      <c r="L13" s="363"/>
      <c r="M13" s="363"/>
      <c r="N13" s="363"/>
      <c r="O13" s="363" t="s">
        <v>348</v>
      </c>
      <c r="P13" s="363"/>
      <c r="Q13" s="363"/>
      <c r="R13" s="363"/>
      <c r="S13" s="363"/>
      <c r="T13" s="363"/>
      <c r="U13" s="363" t="s">
        <v>348</v>
      </c>
      <c r="V13" s="363"/>
      <c r="W13" s="363"/>
      <c r="X13" s="363"/>
      <c r="Y13" s="363"/>
      <c r="Z13" s="363"/>
      <c r="AA13" s="364" t="s">
        <v>348</v>
      </c>
      <c r="AB13" s="364"/>
      <c r="AC13" s="364"/>
      <c r="AD13" s="364"/>
      <c r="AE13" s="364"/>
      <c r="AF13" s="363"/>
    </row>
    <row r="14" spans="1:48" ht="15.2" customHeight="1" thickTop="1" thickBot="1" x14ac:dyDescent="0.25">
      <c r="A14" s="361" t="s">
        <v>355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3" t="s">
        <v>356</v>
      </c>
      <c r="L14" s="363"/>
      <c r="M14" s="363"/>
      <c r="N14" s="363"/>
      <c r="O14" s="363" t="s">
        <v>348</v>
      </c>
      <c r="P14" s="363"/>
      <c r="Q14" s="363"/>
      <c r="R14" s="363"/>
      <c r="S14" s="363"/>
      <c r="T14" s="363"/>
      <c r="U14" s="363" t="s">
        <v>348</v>
      </c>
      <c r="V14" s="363"/>
      <c r="W14" s="363"/>
      <c r="X14" s="363"/>
      <c r="Y14" s="363"/>
      <c r="Z14" s="363"/>
      <c r="AA14" s="364" t="s">
        <v>348</v>
      </c>
      <c r="AB14" s="364"/>
      <c r="AC14" s="364"/>
      <c r="AD14" s="364"/>
      <c r="AE14" s="364"/>
      <c r="AF14" s="363"/>
    </row>
    <row r="15" spans="1:48" ht="15.2" customHeight="1" thickTop="1" thickBot="1" x14ac:dyDescent="0.25">
      <c r="A15" s="361" t="s">
        <v>357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3" t="s">
        <v>358</v>
      </c>
      <c r="L15" s="363"/>
      <c r="M15" s="363"/>
      <c r="N15" s="363"/>
      <c r="O15" s="363" t="s">
        <v>343</v>
      </c>
      <c r="P15" s="363"/>
      <c r="Q15" s="363"/>
      <c r="R15" s="363"/>
      <c r="S15" s="363"/>
      <c r="T15" s="363"/>
      <c r="U15" s="363" t="s">
        <v>344</v>
      </c>
      <c r="V15" s="363"/>
      <c r="W15" s="363"/>
      <c r="X15" s="363"/>
      <c r="Y15" s="363"/>
      <c r="Z15" s="363"/>
      <c r="AA15" s="364" t="s">
        <v>345</v>
      </c>
      <c r="AB15" s="364"/>
      <c r="AC15" s="364"/>
      <c r="AD15" s="364"/>
      <c r="AE15" s="364"/>
      <c r="AF15" s="363"/>
    </row>
    <row r="16" spans="1:48" ht="15.2" customHeight="1" thickTop="1" thickBot="1" x14ac:dyDescent="0.25">
      <c r="A16" s="361" t="s">
        <v>349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3" t="s">
        <v>359</v>
      </c>
      <c r="L16" s="363"/>
      <c r="M16" s="363"/>
      <c r="N16" s="363"/>
      <c r="O16" s="363" t="s">
        <v>348</v>
      </c>
      <c r="P16" s="363"/>
      <c r="Q16" s="363"/>
      <c r="R16" s="363"/>
      <c r="S16" s="363"/>
      <c r="T16" s="363"/>
      <c r="U16" s="363" t="s">
        <v>348</v>
      </c>
      <c r="V16" s="363"/>
      <c r="W16" s="363"/>
      <c r="X16" s="363"/>
      <c r="Y16" s="363"/>
      <c r="Z16" s="363"/>
      <c r="AA16" s="364" t="s">
        <v>348</v>
      </c>
      <c r="AB16" s="364"/>
      <c r="AC16" s="364"/>
      <c r="AD16" s="364"/>
      <c r="AE16" s="364"/>
      <c r="AF16" s="363"/>
    </row>
    <row r="17" spans="1:32" ht="25.35" customHeight="1" thickTop="1" thickBot="1" x14ac:dyDescent="0.25">
      <c r="A17" s="361" t="s">
        <v>351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3" t="s">
        <v>360</v>
      </c>
      <c r="L17" s="363"/>
      <c r="M17" s="363"/>
      <c r="N17" s="363"/>
      <c r="O17" s="363" t="s">
        <v>348</v>
      </c>
      <c r="P17" s="363"/>
      <c r="Q17" s="363"/>
      <c r="R17" s="363"/>
      <c r="S17" s="363"/>
      <c r="T17" s="363"/>
      <c r="U17" s="363" t="s">
        <v>348</v>
      </c>
      <c r="V17" s="363"/>
      <c r="W17" s="363"/>
      <c r="X17" s="363"/>
      <c r="Y17" s="363"/>
      <c r="Z17" s="363"/>
      <c r="AA17" s="364" t="s">
        <v>348</v>
      </c>
      <c r="AB17" s="364"/>
      <c r="AC17" s="364"/>
      <c r="AD17" s="364"/>
      <c r="AE17" s="364"/>
      <c r="AF17" s="363"/>
    </row>
    <row r="18" spans="1:32" ht="15.2" customHeight="1" thickTop="1" thickBot="1" x14ac:dyDescent="0.25">
      <c r="A18" s="361" t="s">
        <v>353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3" t="s">
        <v>361</v>
      </c>
      <c r="L18" s="363"/>
      <c r="M18" s="363"/>
      <c r="N18" s="363"/>
      <c r="O18" s="363" t="s">
        <v>343</v>
      </c>
      <c r="P18" s="363"/>
      <c r="Q18" s="363"/>
      <c r="R18" s="363"/>
      <c r="S18" s="363"/>
      <c r="T18" s="363"/>
      <c r="U18" s="363" t="s">
        <v>344</v>
      </c>
      <c r="V18" s="363"/>
      <c r="W18" s="363"/>
      <c r="X18" s="363"/>
      <c r="Y18" s="363"/>
      <c r="Z18" s="363"/>
      <c r="AA18" s="364" t="s">
        <v>345</v>
      </c>
      <c r="AB18" s="364"/>
      <c r="AC18" s="364"/>
      <c r="AD18" s="364"/>
      <c r="AE18" s="364"/>
      <c r="AF18" s="363"/>
    </row>
    <row r="19" spans="1:32" ht="15.2" customHeight="1" thickTop="1" thickBot="1" x14ac:dyDescent="0.25">
      <c r="A19" s="361" t="s">
        <v>355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3" t="s">
        <v>362</v>
      </c>
      <c r="L19" s="363"/>
      <c r="M19" s="363"/>
      <c r="N19" s="363"/>
      <c r="O19" s="363" t="s">
        <v>348</v>
      </c>
      <c r="P19" s="363"/>
      <c r="Q19" s="363"/>
      <c r="R19" s="363"/>
      <c r="S19" s="363"/>
      <c r="T19" s="363"/>
      <c r="U19" s="363" t="s">
        <v>348</v>
      </c>
      <c r="V19" s="363"/>
      <c r="W19" s="363"/>
      <c r="X19" s="363"/>
      <c r="Y19" s="363"/>
      <c r="Z19" s="363"/>
      <c r="AA19" s="364" t="s">
        <v>348</v>
      </c>
      <c r="AB19" s="364"/>
      <c r="AC19" s="364"/>
      <c r="AD19" s="364"/>
      <c r="AE19" s="364"/>
      <c r="AF19" s="363"/>
    </row>
    <row r="20" spans="1:32" ht="15.2" customHeight="1" thickTop="1" thickBot="1" x14ac:dyDescent="0.25">
      <c r="A20" s="361" t="s">
        <v>363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3" t="s">
        <v>364</v>
      </c>
      <c r="L20" s="363"/>
      <c r="M20" s="363"/>
      <c r="N20" s="363"/>
      <c r="O20" s="363" t="s">
        <v>348</v>
      </c>
      <c r="P20" s="363"/>
      <c r="Q20" s="363"/>
      <c r="R20" s="363"/>
      <c r="S20" s="363"/>
      <c r="T20" s="363"/>
      <c r="U20" s="363" t="s">
        <v>348</v>
      </c>
      <c r="V20" s="363"/>
      <c r="W20" s="363"/>
      <c r="X20" s="363"/>
      <c r="Y20" s="363"/>
      <c r="Z20" s="363"/>
      <c r="AA20" s="364" t="s">
        <v>348</v>
      </c>
      <c r="AB20" s="364"/>
      <c r="AC20" s="364"/>
      <c r="AD20" s="364"/>
      <c r="AE20" s="364"/>
      <c r="AF20" s="363"/>
    </row>
    <row r="21" spans="1:32" ht="15.2" customHeight="1" thickTop="1" thickBot="1" x14ac:dyDescent="0.25">
      <c r="A21" s="361" t="s">
        <v>349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3" t="s">
        <v>365</v>
      </c>
      <c r="L21" s="363"/>
      <c r="M21" s="363"/>
      <c r="N21" s="363"/>
      <c r="O21" s="363" t="s">
        <v>348</v>
      </c>
      <c r="P21" s="363"/>
      <c r="Q21" s="363"/>
      <c r="R21" s="363"/>
      <c r="S21" s="363"/>
      <c r="T21" s="363"/>
      <c r="U21" s="363" t="s">
        <v>348</v>
      </c>
      <c r="V21" s="363"/>
      <c r="W21" s="363"/>
      <c r="X21" s="363"/>
      <c r="Y21" s="363"/>
      <c r="Z21" s="363"/>
      <c r="AA21" s="364" t="s">
        <v>348</v>
      </c>
      <c r="AB21" s="364"/>
      <c r="AC21" s="364"/>
      <c r="AD21" s="364"/>
      <c r="AE21" s="364"/>
      <c r="AF21" s="363"/>
    </row>
    <row r="22" spans="1:32" ht="25.35" customHeight="1" thickTop="1" thickBot="1" x14ac:dyDescent="0.25">
      <c r="A22" s="361" t="s">
        <v>351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3" t="s">
        <v>366</v>
      </c>
      <c r="L22" s="363"/>
      <c r="M22" s="363"/>
      <c r="N22" s="363"/>
      <c r="O22" s="363" t="s">
        <v>348</v>
      </c>
      <c r="P22" s="363"/>
      <c r="Q22" s="363"/>
      <c r="R22" s="363"/>
      <c r="S22" s="363"/>
      <c r="T22" s="363"/>
      <c r="U22" s="363" t="s">
        <v>348</v>
      </c>
      <c r="V22" s="363"/>
      <c r="W22" s="363"/>
      <c r="X22" s="363"/>
      <c r="Y22" s="363"/>
      <c r="Z22" s="363"/>
      <c r="AA22" s="364" t="s">
        <v>348</v>
      </c>
      <c r="AB22" s="364"/>
      <c r="AC22" s="364"/>
      <c r="AD22" s="364"/>
      <c r="AE22" s="364"/>
      <c r="AF22" s="363"/>
    </row>
    <row r="23" spans="1:32" ht="15.2" customHeight="1" thickTop="1" thickBot="1" x14ac:dyDescent="0.25">
      <c r="A23" s="361" t="s">
        <v>353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3" t="s">
        <v>367</v>
      </c>
      <c r="L23" s="363"/>
      <c r="M23" s="363"/>
      <c r="N23" s="363"/>
      <c r="O23" s="363" t="s">
        <v>348</v>
      </c>
      <c r="P23" s="363"/>
      <c r="Q23" s="363"/>
      <c r="R23" s="363"/>
      <c r="S23" s="363"/>
      <c r="T23" s="363"/>
      <c r="U23" s="363" t="s">
        <v>348</v>
      </c>
      <c r="V23" s="363"/>
      <c r="W23" s="363"/>
      <c r="X23" s="363"/>
      <c r="Y23" s="363"/>
      <c r="Z23" s="363"/>
      <c r="AA23" s="364" t="s">
        <v>348</v>
      </c>
      <c r="AB23" s="364"/>
      <c r="AC23" s="364"/>
      <c r="AD23" s="364"/>
      <c r="AE23" s="364"/>
      <c r="AF23" s="363"/>
    </row>
    <row r="24" spans="1:32" ht="15.2" customHeight="1" thickTop="1" thickBot="1" x14ac:dyDescent="0.25">
      <c r="A24" s="361" t="s">
        <v>355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3" t="s">
        <v>368</v>
      </c>
      <c r="L24" s="363"/>
      <c r="M24" s="363"/>
      <c r="N24" s="363"/>
      <c r="O24" s="363" t="s">
        <v>348</v>
      </c>
      <c r="P24" s="363"/>
      <c r="Q24" s="363"/>
      <c r="R24" s="363"/>
      <c r="S24" s="363"/>
      <c r="T24" s="363"/>
      <c r="U24" s="363" t="s">
        <v>348</v>
      </c>
      <c r="V24" s="363"/>
      <c r="W24" s="363"/>
      <c r="X24" s="363"/>
      <c r="Y24" s="363"/>
      <c r="Z24" s="363"/>
      <c r="AA24" s="364" t="s">
        <v>348</v>
      </c>
      <c r="AB24" s="364"/>
      <c r="AC24" s="364"/>
      <c r="AD24" s="364"/>
      <c r="AE24" s="364"/>
      <c r="AF24" s="363"/>
    </row>
    <row r="25" spans="1:32" ht="15.2" customHeight="1" thickTop="1" thickBot="1" x14ac:dyDescent="0.25">
      <c r="A25" s="361" t="s">
        <v>369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3" t="s">
        <v>370</v>
      </c>
      <c r="L25" s="363"/>
      <c r="M25" s="363"/>
      <c r="N25" s="363"/>
      <c r="O25" s="363" t="s">
        <v>371</v>
      </c>
      <c r="P25" s="363"/>
      <c r="Q25" s="363"/>
      <c r="R25" s="363"/>
      <c r="S25" s="363"/>
      <c r="T25" s="363"/>
      <c r="U25" s="363" t="s">
        <v>372</v>
      </c>
      <c r="V25" s="363"/>
      <c r="W25" s="363"/>
      <c r="X25" s="363"/>
      <c r="Y25" s="363"/>
      <c r="Z25" s="363"/>
      <c r="AA25" s="364" t="s">
        <v>373</v>
      </c>
      <c r="AB25" s="364"/>
      <c r="AC25" s="364"/>
      <c r="AD25" s="364"/>
      <c r="AE25" s="364"/>
      <c r="AF25" s="363"/>
    </row>
    <row r="26" spans="1:32" ht="25.35" customHeight="1" thickTop="1" thickBot="1" x14ac:dyDescent="0.25">
      <c r="A26" s="361" t="s">
        <v>374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3" t="s">
        <v>375</v>
      </c>
      <c r="L26" s="363"/>
      <c r="M26" s="363"/>
      <c r="N26" s="363"/>
      <c r="O26" s="363" t="s">
        <v>376</v>
      </c>
      <c r="P26" s="363"/>
      <c r="Q26" s="363"/>
      <c r="R26" s="363"/>
      <c r="S26" s="363"/>
      <c r="T26" s="363"/>
      <c r="U26" s="363" t="s">
        <v>377</v>
      </c>
      <c r="V26" s="363"/>
      <c r="W26" s="363"/>
      <c r="X26" s="363"/>
      <c r="Y26" s="363"/>
      <c r="Z26" s="363"/>
      <c r="AA26" s="364" t="s">
        <v>378</v>
      </c>
      <c r="AB26" s="364"/>
      <c r="AC26" s="364"/>
      <c r="AD26" s="364"/>
      <c r="AE26" s="364"/>
      <c r="AF26" s="363"/>
    </row>
    <row r="27" spans="1:32" ht="15.2" customHeight="1" thickTop="1" thickBot="1" x14ac:dyDescent="0.25">
      <c r="A27" s="361" t="s">
        <v>349</v>
      </c>
      <c r="B27" s="362"/>
      <c r="C27" s="362"/>
      <c r="D27" s="362"/>
      <c r="E27" s="362"/>
      <c r="F27" s="362"/>
      <c r="G27" s="362"/>
      <c r="H27" s="362"/>
      <c r="I27" s="362"/>
      <c r="J27" s="362"/>
      <c r="K27" s="363" t="s">
        <v>379</v>
      </c>
      <c r="L27" s="363"/>
      <c r="M27" s="363"/>
      <c r="N27" s="363"/>
      <c r="O27" s="363" t="s">
        <v>380</v>
      </c>
      <c r="P27" s="363"/>
      <c r="Q27" s="363"/>
      <c r="R27" s="363"/>
      <c r="S27" s="363"/>
      <c r="T27" s="363"/>
      <c r="U27" s="363" t="s">
        <v>381</v>
      </c>
      <c r="V27" s="363"/>
      <c r="W27" s="363"/>
      <c r="X27" s="363"/>
      <c r="Y27" s="363"/>
      <c r="Z27" s="363"/>
      <c r="AA27" s="364" t="s">
        <v>382</v>
      </c>
      <c r="AB27" s="364"/>
      <c r="AC27" s="364"/>
      <c r="AD27" s="364"/>
      <c r="AE27" s="364"/>
      <c r="AF27" s="363"/>
    </row>
    <row r="28" spans="1:32" ht="25.35" customHeight="1" thickTop="1" thickBot="1" x14ac:dyDescent="0.25">
      <c r="A28" s="361" t="s">
        <v>351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3" t="s">
        <v>383</v>
      </c>
      <c r="L28" s="363"/>
      <c r="M28" s="363"/>
      <c r="N28" s="363"/>
      <c r="O28" s="363" t="s">
        <v>348</v>
      </c>
      <c r="P28" s="363"/>
      <c r="Q28" s="363"/>
      <c r="R28" s="363"/>
      <c r="S28" s="363"/>
      <c r="T28" s="363"/>
      <c r="U28" s="363" t="s">
        <v>348</v>
      </c>
      <c r="V28" s="363"/>
      <c r="W28" s="363"/>
      <c r="X28" s="363"/>
      <c r="Y28" s="363"/>
      <c r="Z28" s="363"/>
      <c r="AA28" s="364" t="s">
        <v>348</v>
      </c>
      <c r="AB28" s="364"/>
      <c r="AC28" s="364"/>
      <c r="AD28" s="364"/>
      <c r="AE28" s="364"/>
      <c r="AF28" s="363"/>
    </row>
    <row r="29" spans="1:32" ht="15.2" customHeight="1" thickTop="1" thickBot="1" x14ac:dyDescent="0.25">
      <c r="A29" s="361" t="s">
        <v>353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3" t="s">
        <v>384</v>
      </c>
      <c r="L29" s="363"/>
      <c r="M29" s="363"/>
      <c r="N29" s="363"/>
      <c r="O29" s="363" t="s">
        <v>385</v>
      </c>
      <c r="P29" s="363"/>
      <c r="Q29" s="363"/>
      <c r="R29" s="363"/>
      <c r="S29" s="363"/>
      <c r="T29" s="363"/>
      <c r="U29" s="363" t="s">
        <v>386</v>
      </c>
      <c r="V29" s="363"/>
      <c r="W29" s="363"/>
      <c r="X29" s="363"/>
      <c r="Y29" s="363"/>
      <c r="Z29" s="363"/>
      <c r="AA29" s="364" t="s">
        <v>387</v>
      </c>
      <c r="AB29" s="364"/>
      <c r="AC29" s="364"/>
      <c r="AD29" s="364"/>
      <c r="AE29" s="364"/>
      <c r="AF29" s="363"/>
    </row>
    <row r="30" spans="1:32" ht="15.2" customHeight="1" thickTop="1" thickBot="1" x14ac:dyDescent="0.25">
      <c r="A30" s="361" t="s">
        <v>355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3" t="s">
        <v>388</v>
      </c>
      <c r="L30" s="363"/>
      <c r="M30" s="363"/>
      <c r="N30" s="363"/>
      <c r="O30" s="363" t="s">
        <v>389</v>
      </c>
      <c r="P30" s="363"/>
      <c r="Q30" s="363"/>
      <c r="R30" s="363"/>
      <c r="S30" s="363"/>
      <c r="T30" s="363"/>
      <c r="U30" s="363" t="s">
        <v>390</v>
      </c>
      <c r="V30" s="363"/>
      <c r="W30" s="363"/>
      <c r="X30" s="363"/>
      <c r="Y30" s="363"/>
      <c r="Z30" s="363"/>
      <c r="AA30" s="364" t="s">
        <v>391</v>
      </c>
      <c r="AB30" s="364"/>
      <c r="AC30" s="364"/>
      <c r="AD30" s="364"/>
      <c r="AE30" s="364"/>
      <c r="AF30" s="363"/>
    </row>
    <row r="31" spans="1:32" ht="25.35" customHeight="1" thickTop="1" thickBot="1" x14ac:dyDescent="0.25">
      <c r="A31" s="361" t="s">
        <v>392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3" t="s">
        <v>393</v>
      </c>
      <c r="L31" s="363"/>
      <c r="M31" s="363"/>
      <c r="N31" s="363"/>
      <c r="O31" s="363" t="s">
        <v>394</v>
      </c>
      <c r="P31" s="363"/>
      <c r="Q31" s="363"/>
      <c r="R31" s="363"/>
      <c r="S31" s="363"/>
      <c r="T31" s="363"/>
      <c r="U31" s="363" t="s">
        <v>395</v>
      </c>
      <c r="V31" s="363"/>
      <c r="W31" s="363"/>
      <c r="X31" s="363"/>
      <c r="Y31" s="363"/>
      <c r="Z31" s="363"/>
      <c r="AA31" s="364" t="s">
        <v>396</v>
      </c>
      <c r="AB31" s="364"/>
      <c r="AC31" s="364"/>
      <c r="AD31" s="364"/>
      <c r="AE31" s="364"/>
      <c r="AF31" s="363"/>
    </row>
    <row r="32" spans="1:32" ht="15.2" customHeight="1" thickTop="1" thickBot="1" x14ac:dyDescent="0.25">
      <c r="A32" s="361" t="s">
        <v>349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3" t="s">
        <v>397</v>
      </c>
      <c r="L32" s="363"/>
      <c r="M32" s="363"/>
      <c r="N32" s="363"/>
      <c r="O32" s="363" t="s">
        <v>348</v>
      </c>
      <c r="P32" s="363"/>
      <c r="Q32" s="363"/>
      <c r="R32" s="363"/>
      <c r="S32" s="363"/>
      <c r="T32" s="363"/>
      <c r="U32" s="363" t="s">
        <v>348</v>
      </c>
      <c r="V32" s="363"/>
      <c r="W32" s="363"/>
      <c r="X32" s="363"/>
      <c r="Y32" s="363"/>
      <c r="Z32" s="363"/>
      <c r="AA32" s="364" t="s">
        <v>348</v>
      </c>
      <c r="AB32" s="364"/>
      <c r="AC32" s="364"/>
      <c r="AD32" s="364"/>
      <c r="AE32" s="364"/>
      <c r="AF32" s="363"/>
    </row>
    <row r="33" spans="1:32" ht="25.35" customHeight="1" thickTop="1" thickBot="1" x14ac:dyDescent="0.25">
      <c r="A33" s="361" t="s">
        <v>351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3" t="s">
        <v>398</v>
      </c>
      <c r="L33" s="363"/>
      <c r="M33" s="363"/>
      <c r="N33" s="363"/>
      <c r="O33" s="363" t="s">
        <v>348</v>
      </c>
      <c r="P33" s="363"/>
      <c r="Q33" s="363"/>
      <c r="R33" s="363"/>
      <c r="S33" s="363"/>
      <c r="T33" s="363"/>
      <c r="U33" s="363" t="s">
        <v>348</v>
      </c>
      <c r="V33" s="363"/>
      <c r="W33" s="363"/>
      <c r="X33" s="363"/>
      <c r="Y33" s="363"/>
      <c r="Z33" s="363"/>
      <c r="AA33" s="364" t="s">
        <v>348</v>
      </c>
      <c r="AB33" s="364"/>
      <c r="AC33" s="364"/>
      <c r="AD33" s="364"/>
      <c r="AE33" s="364"/>
      <c r="AF33" s="363"/>
    </row>
    <row r="34" spans="1:32" ht="15.2" customHeight="1" thickTop="1" thickBot="1" x14ac:dyDescent="0.25">
      <c r="A34" s="361" t="s">
        <v>353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3" t="s">
        <v>399</v>
      </c>
      <c r="L34" s="363"/>
      <c r="M34" s="363"/>
      <c r="N34" s="363"/>
      <c r="O34" s="363" t="s">
        <v>400</v>
      </c>
      <c r="P34" s="363"/>
      <c r="Q34" s="363"/>
      <c r="R34" s="363"/>
      <c r="S34" s="363"/>
      <c r="T34" s="363"/>
      <c r="U34" s="363" t="s">
        <v>401</v>
      </c>
      <c r="V34" s="363"/>
      <c r="W34" s="363"/>
      <c r="X34" s="363"/>
      <c r="Y34" s="363"/>
      <c r="Z34" s="363"/>
      <c r="AA34" s="364" t="s">
        <v>402</v>
      </c>
      <c r="AB34" s="364"/>
      <c r="AC34" s="364"/>
      <c r="AD34" s="364"/>
      <c r="AE34" s="364"/>
      <c r="AF34" s="363"/>
    </row>
    <row r="35" spans="1:32" ht="15.2" customHeight="1" thickTop="1" thickBot="1" x14ac:dyDescent="0.25">
      <c r="A35" s="361" t="s">
        <v>355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3" t="s">
        <v>403</v>
      </c>
      <c r="L35" s="363"/>
      <c r="M35" s="363"/>
      <c r="N35" s="363"/>
      <c r="O35" s="363" t="s">
        <v>404</v>
      </c>
      <c r="P35" s="363"/>
      <c r="Q35" s="363"/>
      <c r="R35" s="363"/>
      <c r="S35" s="363"/>
      <c r="T35" s="363"/>
      <c r="U35" s="363" t="s">
        <v>405</v>
      </c>
      <c r="V35" s="363"/>
      <c r="W35" s="363"/>
      <c r="X35" s="363"/>
      <c r="Y35" s="363"/>
      <c r="Z35" s="363"/>
      <c r="AA35" s="364" t="s">
        <v>406</v>
      </c>
      <c r="AB35" s="364"/>
      <c r="AC35" s="364"/>
      <c r="AD35" s="364"/>
      <c r="AE35" s="364"/>
      <c r="AF35" s="363"/>
    </row>
    <row r="36" spans="1:32" ht="15.2" customHeight="1" thickTop="1" thickBot="1" x14ac:dyDescent="0.25">
      <c r="A36" s="361" t="s">
        <v>407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3" t="s">
        <v>408</v>
      </c>
      <c r="L36" s="363"/>
      <c r="M36" s="363"/>
      <c r="N36" s="363"/>
      <c r="O36" s="363" t="s">
        <v>348</v>
      </c>
      <c r="P36" s="363"/>
      <c r="Q36" s="363"/>
      <c r="R36" s="363"/>
      <c r="S36" s="363"/>
      <c r="T36" s="363"/>
      <c r="U36" s="363" t="s">
        <v>348</v>
      </c>
      <c r="V36" s="363"/>
      <c r="W36" s="363"/>
      <c r="X36" s="363"/>
      <c r="Y36" s="363"/>
      <c r="Z36" s="363"/>
      <c r="AA36" s="364" t="s">
        <v>348</v>
      </c>
      <c r="AB36" s="364"/>
      <c r="AC36" s="364"/>
      <c r="AD36" s="364"/>
      <c r="AE36" s="364"/>
      <c r="AF36" s="363"/>
    </row>
    <row r="37" spans="1:32" ht="15.2" customHeight="1" thickTop="1" thickBot="1" x14ac:dyDescent="0.25">
      <c r="A37" s="361" t="s">
        <v>349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3" t="s">
        <v>409</v>
      </c>
      <c r="L37" s="363"/>
      <c r="M37" s="363"/>
      <c r="N37" s="363"/>
      <c r="O37" s="363" t="s">
        <v>348</v>
      </c>
      <c r="P37" s="363"/>
      <c r="Q37" s="363"/>
      <c r="R37" s="363"/>
      <c r="S37" s="363"/>
      <c r="T37" s="363"/>
      <c r="U37" s="363" t="s">
        <v>348</v>
      </c>
      <c r="V37" s="363"/>
      <c r="W37" s="363"/>
      <c r="X37" s="363"/>
      <c r="Y37" s="363"/>
      <c r="Z37" s="363"/>
      <c r="AA37" s="364" t="s">
        <v>348</v>
      </c>
      <c r="AB37" s="364"/>
      <c r="AC37" s="364"/>
      <c r="AD37" s="364"/>
      <c r="AE37" s="364"/>
      <c r="AF37" s="363"/>
    </row>
    <row r="38" spans="1:32" ht="25.35" customHeight="1" thickTop="1" thickBot="1" x14ac:dyDescent="0.25">
      <c r="A38" s="361" t="s">
        <v>351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3" t="s">
        <v>410</v>
      </c>
      <c r="L38" s="363"/>
      <c r="M38" s="363"/>
      <c r="N38" s="363"/>
      <c r="O38" s="363" t="s">
        <v>348</v>
      </c>
      <c r="P38" s="363"/>
      <c r="Q38" s="363"/>
      <c r="R38" s="363"/>
      <c r="S38" s="363"/>
      <c r="T38" s="363"/>
      <c r="U38" s="363" t="s">
        <v>348</v>
      </c>
      <c r="V38" s="363"/>
      <c r="W38" s="363"/>
      <c r="X38" s="363"/>
      <c r="Y38" s="363"/>
      <c r="Z38" s="363"/>
      <c r="AA38" s="364" t="s">
        <v>348</v>
      </c>
      <c r="AB38" s="364"/>
      <c r="AC38" s="364"/>
      <c r="AD38" s="364"/>
      <c r="AE38" s="364"/>
      <c r="AF38" s="363"/>
    </row>
    <row r="39" spans="1:32" ht="15.2" customHeight="1" thickTop="1" thickBot="1" x14ac:dyDescent="0.25">
      <c r="A39" s="361" t="s">
        <v>353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3" t="s">
        <v>411</v>
      </c>
      <c r="L39" s="363"/>
      <c r="M39" s="363"/>
      <c r="N39" s="363"/>
      <c r="O39" s="363" t="s">
        <v>348</v>
      </c>
      <c r="P39" s="363"/>
      <c r="Q39" s="363"/>
      <c r="R39" s="363"/>
      <c r="S39" s="363"/>
      <c r="T39" s="363"/>
      <c r="U39" s="363" t="s">
        <v>348</v>
      </c>
      <c r="V39" s="363"/>
      <c r="W39" s="363"/>
      <c r="X39" s="363"/>
      <c r="Y39" s="363"/>
      <c r="Z39" s="363"/>
      <c r="AA39" s="364" t="s">
        <v>348</v>
      </c>
      <c r="AB39" s="364"/>
      <c r="AC39" s="364"/>
      <c r="AD39" s="364"/>
      <c r="AE39" s="364"/>
      <c r="AF39" s="363"/>
    </row>
    <row r="40" spans="1:32" ht="15.2" customHeight="1" thickTop="1" thickBot="1" x14ac:dyDescent="0.25">
      <c r="A40" s="361" t="s">
        <v>355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3" t="s">
        <v>412</v>
      </c>
      <c r="L40" s="363"/>
      <c r="M40" s="363"/>
      <c r="N40" s="363"/>
      <c r="O40" s="363" t="s">
        <v>348</v>
      </c>
      <c r="P40" s="363"/>
      <c r="Q40" s="363"/>
      <c r="R40" s="363"/>
      <c r="S40" s="363"/>
      <c r="T40" s="363"/>
      <c r="U40" s="363" t="s">
        <v>348</v>
      </c>
      <c r="V40" s="363"/>
      <c r="W40" s="363"/>
      <c r="X40" s="363"/>
      <c r="Y40" s="363"/>
      <c r="Z40" s="363"/>
      <c r="AA40" s="364" t="s">
        <v>348</v>
      </c>
      <c r="AB40" s="364"/>
      <c r="AC40" s="364"/>
      <c r="AD40" s="364"/>
      <c r="AE40" s="364"/>
      <c r="AF40" s="363"/>
    </row>
    <row r="41" spans="1:32" ht="15.2" customHeight="1" thickTop="1" thickBot="1" x14ac:dyDescent="0.25">
      <c r="A41" s="361" t="s">
        <v>413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3" t="s">
        <v>414</v>
      </c>
      <c r="L41" s="363"/>
      <c r="M41" s="363"/>
      <c r="N41" s="363"/>
      <c r="O41" s="363" t="s">
        <v>348</v>
      </c>
      <c r="P41" s="363"/>
      <c r="Q41" s="363"/>
      <c r="R41" s="363"/>
      <c r="S41" s="363"/>
      <c r="T41" s="363"/>
      <c r="U41" s="363" t="s">
        <v>415</v>
      </c>
      <c r="V41" s="363"/>
      <c r="W41" s="363"/>
      <c r="X41" s="363"/>
      <c r="Y41" s="363"/>
      <c r="Z41" s="363"/>
      <c r="AA41" s="364" t="s">
        <v>348</v>
      </c>
      <c r="AB41" s="364"/>
      <c r="AC41" s="364"/>
      <c r="AD41" s="364"/>
      <c r="AE41" s="364"/>
      <c r="AF41" s="363"/>
    </row>
    <row r="42" spans="1:32" ht="15.2" customHeight="1" thickTop="1" thickBot="1" x14ac:dyDescent="0.25">
      <c r="A42" s="361" t="s">
        <v>349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3" t="s">
        <v>416</v>
      </c>
      <c r="L42" s="363"/>
      <c r="M42" s="363"/>
      <c r="N42" s="363"/>
      <c r="O42" s="363" t="s">
        <v>348</v>
      </c>
      <c r="P42" s="363"/>
      <c r="Q42" s="363"/>
      <c r="R42" s="363"/>
      <c r="S42" s="363"/>
      <c r="T42" s="363"/>
      <c r="U42" s="363" t="s">
        <v>348</v>
      </c>
      <c r="V42" s="363"/>
      <c r="W42" s="363"/>
      <c r="X42" s="363"/>
      <c r="Y42" s="363"/>
      <c r="Z42" s="363"/>
      <c r="AA42" s="364" t="s">
        <v>348</v>
      </c>
      <c r="AB42" s="364"/>
      <c r="AC42" s="364"/>
      <c r="AD42" s="364"/>
      <c r="AE42" s="364"/>
      <c r="AF42" s="363"/>
    </row>
    <row r="43" spans="1:32" ht="25.35" customHeight="1" thickTop="1" thickBot="1" x14ac:dyDescent="0.25">
      <c r="A43" s="361" t="s">
        <v>351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3" t="s">
        <v>417</v>
      </c>
      <c r="L43" s="363"/>
      <c r="M43" s="363"/>
      <c r="N43" s="363"/>
      <c r="O43" s="363" t="s">
        <v>348</v>
      </c>
      <c r="P43" s="363"/>
      <c r="Q43" s="363"/>
      <c r="R43" s="363"/>
      <c r="S43" s="363"/>
      <c r="T43" s="363"/>
      <c r="U43" s="363" t="s">
        <v>348</v>
      </c>
      <c r="V43" s="363"/>
      <c r="W43" s="363"/>
      <c r="X43" s="363"/>
      <c r="Y43" s="363"/>
      <c r="Z43" s="363"/>
      <c r="AA43" s="364" t="s">
        <v>348</v>
      </c>
      <c r="AB43" s="364"/>
      <c r="AC43" s="364"/>
      <c r="AD43" s="364"/>
      <c r="AE43" s="364"/>
      <c r="AF43" s="363"/>
    </row>
    <row r="44" spans="1:32" ht="15.2" customHeight="1" thickTop="1" thickBot="1" x14ac:dyDescent="0.25">
      <c r="A44" s="361" t="s">
        <v>353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3" t="s">
        <v>418</v>
      </c>
      <c r="L44" s="363"/>
      <c r="M44" s="363"/>
      <c r="N44" s="363"/>
      <c r="O44" s="363" t="s">
        <v>348</v>
      </c>
      <c r="P44" s="363"/>
      <c r="Q44" s="363"/>
      <c r="R44" s="363"/>
      <c r="S44" s="363"/>
      <c r="T44" s="363"/>
      <c r="U44" s="363" t="s">
        <v>348</v>
      </c>
      <c r="V44" s="363"/>
      <c r="W44" s="363"/>
      <c r="X44" s="363"/>
      <c r="Y44" s="363"/>
      <c r="Z44" s="363"/>
      <c r="AA44" s="364" t="s">
        <v>348</v>
      </c>
      <c r="AB44" s="364"/>
      <c r="AC44" s="364"/>
      <c r="AD44" s="364"/>
      <c r="AE44" s="364"/>
      <c r="AF44" s="363"/>
    </row>
    <row r="45" spans="1:32" ht="15.2" customHeight="1" thickTop="1" thickBot="1" x14ac:dyDescent="0.25">
      <c r="A45" s="361" t="s">
        <v>355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3" t="s">
        <v>419</v>
      </c>
      <c r="L45" s="363"/>
      <c r="M45" s="363"/>
      <c r="N45" s="363"/>
      <c r="O45" s="363" t="s">
        <v>348</v>
      </c>
      <c r="P45" s="363"/>
      <c r="Q45" s="363"/>
      <c r="R45" s="363"/>
      <c r="S45" s="363"/>
      <c r="T45" s="363"/>
      <c r="U45" s="363" t="s">
        <v>415</v>
      </c>
      <c r="V45" s="363"/>
      <c r="W45" s="363"/>
      <c r="X45" s="363"/>
      <c r="Y45" s="363"/>
      <c r="Z45" s="363"/>
      <c r="AA45" s="364" t="s">
        <v>348</v>
      </c>
      <c r="AB45" s="364"/>
      <c r="AC45" s="364"/>
      <c r="AD45" s="364"/>
      <c r="AE45" s="364"/>
      <c r="AF45" s="363"/>
    </row>
    <row r="46" spans="1:32" ht="15.2" customHeight="1" thickTop="1" thickBot="1" x14ac:dyDescent="0.25">
      <c r="A46" s="361" t="s">
        <v>420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3" t="s">
        <v>421</v>
      </c>
      <c r="L46" s="363"/>
      <c r="M46" s="363"/>
      <c r="N46" s="363"/>
      <c r="O46" s="363" t="s">
        <v>348</v>
      </c>
      <c r="P46" s="363"/>
      <c r="Q46" s="363"/>
      <c r="R46" s="363"/>
      <c r="S46" s="363"/>
      <c r="T46" s="363"/>
      <c r="U46" s="363" t="s">
        <v>348</v>
      </c>
      <c r="V46" s="363"/>
      <c r="W46" s="363"/>
      <c r="X46" s="363"/>
      <c r="Y46" s="363"/>
      <c r="Z46" s="363"/>
      <c r="AA46" s="364" t="s">
        <v>348</v>
      </c>
      <c r="AB46" s="364"/>
      <c r="AC46" s="364"/>
      <c r="AD46" s="364"/>
      <c r="AE46" s="364"/>
      <c r="AF46" s="363"/>
    </row>
    <row r="47" spans="1:32" ht="15.2" customHeight="1" thickTop="1" thickBot="1" x14ac:dyDescent="0.25">
      <c r="A47" s="361" t="s">
        <v>349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3" t="s">
        <v>422</v>
      </c>
      <c r="L47" s="363"/>
      <c r="M47" s="363"/>
      <c r="N47" s="363"/>
      <c r="O47" s="363" t="s">
        <v>348</v>
      </c>
      <c r="P47" s="363"/>
      <c r="Q47" s="363"/>
      <c r="R47" s="363"/>
      <c r="S47" s="363"/>
      <c r="T47" s="363"/>
      <c r="U47" s="363" t="s">
        <v>348</v>
      </c>
      <c r="V47" s="363"/>
      <c r="W47" s="363"/>
      <c r="X47" s="363"/>
      <c r="Y47" s="363"/>
      <c r="Z47" s="363"/>
      <c r="AA47" s="364" t="s">
        <v>348</v>
      </c>
      <c r="AB47" s="364"/>
      <c r="AC47" s="364"/>
      <c r="AD47" s="364"/>
      <c r="AE47" s="364"/>
      <c r="AF47" s="363"/>
    </row>
    <row r="48" spans="1:32" ht="25.35" customHeight="1" thickTop="1" thickBot="1" x14ac:dyDescent="0.25">
      <c r="A48" s="361" t="s">
        <v>351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3" t="s">
        <v>423</v>
      </c>
      <c r="L48" s="363"/>
      <c r="M48" s="363"/>
      <c r="N48" s="363"/>
      <c r="O48" s="363" t="s">
        <v>348</v>
      </c>
      <c r="P48" s="363"/>
      <c r="Q48" s="363"/>
      <c r="R48" s="363"/>
      <c r="S48" s="363"/>
      <c r="T48" s="363"/>
      <c r="U48" s="363" t="s">
        <v>348</v>
      </c>
      <c r="V48" s="363"/>
      <c r="W48" s="363"/>
      <c r="X48" s="363"/>
      <c r="Y48" s="363"/>
      <c r="Z48" s="363"/>
      <c r="AA48" s="364" t="s">
        <v>348</v>
      </c>
      <c r="AB48" s="364"/>
      <c r="AC48" s="364"/>
      <c r="AD48" s="364"/>
      <c r="AE48" s="364"/>
      <c r="AF48" s="363"/>
    </row>
    <row r="49" spans="1:32" ht="15.2" customHeight="1" thickTop="1" thickBot="1" x14ac:dyDescent="0.25">
      <c r="A49" s="361" t="s">
        <v>353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3" t="s">
        <v>424</v>
      </c>
      <c r="L49" s="363"/>
      <c r="M49" s="363"/>
      <c r="N49" s="363"/>
      <c r="O49" s="363" t="s">
        <v>348</v>
      </c>
      <c r="P49" s="363"/>
      <c r="Q49" s="363"/>
      <c r="R49" s="363"/>
      <c r="S49" s="363"/>
      <c r="T49" s="363"/>
      <c r="U49" s="363" t="s">
        <v>348</v>
      </c>
      <c r="V49" s="363"/>
      <c r="W49" s="363"/>
      <c r="X49" s="363"/>
      <c r="Y49" s="363"/>
      <c r="Z49" s="363"/>
      <c r="AA49" s="364" t="s">
        <v>348</v>
      </c>
      <c r="AB49" s="364"/>
      <c r="AC49" s="364"/>
      <c r="AD49" s="364"/>
      <c r="AE49" s="364"/>
      <c r="AF49" s="363"/>
    </row>
    <row r="50" spans="1:32" ht="15.2" customHeight="1" thickTop="1" thickBot="1" x14ac:dyDescent="0.25">
      <c r="A50" s="361" t="s">
        <v>355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3" t="s">
        <v>425</v>
      </c>
      <c r="L50" s="363"/>
      <c r="M50" s="363"/>
      <c r="N50" s="363"/>
      <c r="O50" s="363" t="s">
        <v>348</v>
      </c>
      <c r="P50" s="363"/>
      <c r="Q50" s="363"/>
      <c r="R50" s="363"/>
      <c r="S50" s="363"/>
      <c r="T50" s="363"/>
      <c r="U50" s="363" t="s">
        <v>348</v>
      </c>
      <c r="V50" s="363"/>
      <c r="W50" s="363"/>
      <c r="X50" s="363"/>
      <c r="Y50" s="363"/>
      <c r="Z50" s="363"/>
      <c r="AA50" s="364" t="s">
        <v>348</v>
      </c>
      <c r="AB50" s="364"/>
      <c r="AC50" s="364"/>
      <c r="AD50" s="364"/>
      <c r="AE50" s="364"/>
      <c r="AF50" s="363"/>
    </row>
    <row r="51" spans="1:32" ht="15.2" customHeight="1" thickTop="1" thickBot="1" x14ac:dyDescent="0.25">
      <c r="A51" s="361" t="s">
        <v>426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3" t="s">
        <v>427</v>
      </c>
      <c r="L51" s="363"/>
      <c r="M51" s="363"/>
      <c r="N51" s="363"/>
      <c r="O51" s="363" t="s">
        <v>428</v>
      </c>
      <c r="P51" s="363"/>
      <c r="Q51" s="363"/>
      <c r="R51" s="363"/>
      <c r="S51" s="363"/>
      <c r="T51" s="363"/>
      <c r="U51" s="363" t="s">
        <v>428</v>
      </c>
      <c r="V51" s="363"/>
      <c r="W51" s="363"/>
      <c r="X51" s="363"/>
      <c r="Y51" s="363"/>
      <c r="Z51" s="363"/>
      <c r="AA51" s="364" t="s">
        <v>429</v>
      </c>
      <c r="AB51" s="364"/>
      <c r="AC51" s="364"/>
      <c r="AD51" s="364"/>
      <c r="AE51" s="364"/>
      <c r="AF51" s="363"/>
    </row>
    <row r="52" spans="1:32" ht="15.2" customHeight="1" thickTop="1" thickBot="1" x14ac:dyDescent="0.25">
      <c r="A52" s="361" t="s">
        <v>430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3" t="s">
        <v>431</v>
      </c>
      <c r="L52" s="363"/>
      <c r="M52" s="363"/>
      <c r="N52" s="363"/>
      <c r="O52" s="363" t="s">
        <v>428</v>
      </c>
      <c r="P52" s="363"/>
      <c r="Q52" s="363"/>
      <c r="R52" s="363"/>
      <c r="S52" s="363"/>
      <c r="T52" s="363"/>
      <c r="U52" s="363" t="s">
        <v>428</v>
      </c>
      <c r="V52" s="363"/>
      <c r="W52" s="363"/>
      <c r="X52" s="363"/>
      <c r="Y52" s="363"/>
      <c r="Z52" s="363"/>
      <c r="AA52" s="364" t="s">
        <v>429</v>
      </c>
      <c r="AB52" s="364"/>
      <c r="AC52" s="364"/>
      <c r="AD52" s="364"/>
      <c r="AE52" s="364"/>
      <c r="AF52" s="363"/>
    </row>
    <row r="53" spans="1:32" ht="15.2" customHeight="1" thickTop="1" thickBot="1" x14ac:dyDescent="0.25">
      <c r="A53" s="361" t="s">
        <v>349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3" t="s">
        <v>432</v>
      </c>
      <c r="L53" s="363"/>
      <c r="M53" s="363"/>
      <c r="N53" s="363"/>
      <c r="O53" s="363" t="s">
        <v>348</v>
      </c>
      <c r="P53" s="363"/>
      <c r="Q53" s="363"/>
      <c r="R53" s="363"/>
      <c r="S53" s="363"/>
      <c r="T53" s="363"/>
      <c r="U53" s="363" t="s">
        <v>348</v>
      </c>
      <c r="V53" s="363"/>
      <c r="W53" s="363"/>
      <c r="X53" s="363"/>
      <c r="Y53" s="363"/>
      <c r="Z53" s="363"/>
      <c r="AA53" s="364" t="s">
        <v>348</v>
      </c>
      <c r="AB53" s="364"/>
      <c r="AC53" s="364"/>
      <c r="AD53" s="364"/>
      <c r="AE53" s="364"/>
      <c r="AF53" s="363"/>
    </row>
    <row r="54" spans="1:32" ht="25.35" customHeight="1" thickTop="1" thickBot="1" x14ac:dyDescent="0.25">
      <c r="A54" s="361" t="s">
        <v>351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3" t="s">
        <v>433</v>
      </c>
      <c r="L54" s="363"/>
      <c r="M54" s="363"/>
      <c r="N54" s="363"/>
      <c r="O54" s="363" t="s">
        <v>348</v>
      </c>
      <c r="P54" s="363"/>
      <c r="Q54" s="363"/>
      <c r="R54" s="363"/>
      <c r="S54" s="363"/>
      <c r="T54" s="363"/>
      <c r="U54" s="363" t="s">
        <v>348</v>
      </c>
      <c r="V54" s="363"/>
      <c r="W54" s="363"/>
      <c r="X54" s="363"/>
      <c r="Y54" s="363"/>
      <c r="Z54" s="363"/>
      <c r="AA54" s="364" t="s">
        <v>348</v>
      </c>
      <c r="AB54" s="364"/>
      <c r="AC54" s="364"/>
      <c r="AD54" s="364"/>
      <c r="AE54" s="364"/>
      <c r="AF54" s="363"/>
    </row>
    <row r="55" spans="1:32" ht="25.5" customHeight="1" thickTop="1" x14ac:dyDescent="0.2">
      <c r="A55" s="360" t="s">
        <v>326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</row>
    <row r="56" spans="1:32" ht="25.35" customHeight="1" x14ac:dyDescent="0.2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</row>
    <row r="57" spans="1:32" ht="15.2" customHeight="1" thickBot="1" x14ac:dyDescent="0.25">
      <c r="A57" s="365" t="s">
        <v>353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7" t="s">
        <v>434</v>
      </c>
      <c r="L57" s="367"/>
      <c r="M57" s="367"/>
      <c r="N57" s="367"/>
      <c r="O57" s="367" t="s">
        <v>348</v>
      </c>
      <c r="P57" s="367"/>
      <c r="Q57" s="367"/>
      <c r="R57" s="367"/>
      <c r="S57" s="367"/>
      <c r="T57" s="367"/>
      <c r="U57" s="367" t="s">
        <v>348</v>
      </c>
      <c r="V57" s="367"/>
      <c r="W57" s="367"/>
      <c r="X57" s="367"/>
      <c r="Y57" s="367"/>
      <c r="Z57" s="367"/>
      <c r="AA57" s="368" t="s">
        <v>348</v>
      </c>
      <c r="AB57" s="368"/>
      <c r="AC57" s="368"/>
      <c r="AD57" s="368"/>
      <c r="AE57" s="368"/>
      <c r="AF57" s="367"/>
    </row>
    <row r="58" spans="1:32" ht="15.2" customHeight="1" thickTop="1" thickBot="1" x14ac:dyDescent="0.25">
      <c r="A58" s="361" t="s">
        <v>355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3" t="s">
        <v>435</v>
      </c>
      <c r="L58" s="363"/>
      <c r="M58" s="363"/>
      <c r="N58" s="363"/>
      <c r="O58" s="363" t="s">
        <v>428</v>
      </c>
      <c r="P58" s="363"/>
      <c r="Q58" s="363"/>
      <c r="R58" s="363"/>
      <c r="S58" s="363"/>
      <c r="T58" s="363"/>
      <c r="U58" s="363" t="s">
        <v>428</v>
      </c>
      <c r="V58" s="363"/>
      <c r="W58" s="363"/>
      <c r="X58" s="363"/>
      <c r="Y58" s="363"/>
      <c r="Z58" s="363"/>
      <c r="AA58" s="364" t="s">
        <v>429</v>
      </c>
      <c r="AB58" s="364"/>
      <c r="AC58" s="364"/>
      <c r="AD58" s="364"/>
      <c r="AE58" s="364"/>
      <c r="AF58" s="363"/>
    </row>
    <row r="59" spans="1:32" ht="25.35" customHeight="1" thickTop="1" thickBot="1" x14ac:dyDescent="0.25">
      <c r="A59" s="361" t="s">
        <v>436</v>
      </c>
      <c r="B59" s="362"/>
      <c r="C59" s="362"/>
      <c r="D59" s="362"/>
      <c r="E59" s="362"/>
      <c r="F59" s="362"/>
      <c r="G59" s="362"/>
      <c r="H59" s="362"/>
      <c r="I59" s="362"/>
      <c r="J59" s="362"/>
      <c r="K59" s="363" t="s">
        <v>437</v>
      </c>
      <c r="L59" s="363"/>
      <c r="M59" s="363"/>
      <c r="N59" s="363"/>
      <c r="O59" s="363" t="s">
        <v>348</v>
      </c>
      <c r="P59" s="363"/>
      <c r="Q59" s="363"/>
      <c r="R59" s="363"/>
      <c r="S59" s="363"/>
      <c r="T59" s="363"/>
      <c r="U59" s="363" t="s">
        <v>348</v>
      </c>
      <c r="V59" s="363"/>
      <c r="W59" s="363"/>
      <c r="X59" s="363"/>
      <c r="Y59" s="363"/>
      <c r="Z59" s="363"/>
      <c r="AA59" s="364" t="s">
        <v>348</v>
      </c>
      <c r="AB59" s="364"/>
      <c r="AC59" s="364"/>
      <c r="AD59" s="364"/>
      <c r="AE59" s="364"/>
      <c r="AF59" s="363"/>
    </row>
    <row r="60" spans="1:32" ht="15.2" customHeight="1" thickTop="1" thickBot="1" x14ac:dyDescent="0.25">
      <c r="A60" s="361" t="s">
        <v>349</v>
      </c>
      <c r="B60" s="362"/>
      <c r="C60" s="362"/>
      <c r="D60" s="362"/>
      <c r="E60" s="362"/>
      <c r="F60" s="362"/>
      <c r="G60" s="362"/>
      <c r="H60" s="362"/>
      <c r="I60" s="362"/>
      <c r="J60" s="362"/>
      <c r="K60" s="363" t="s">
        <v>438</v>
      </c>
      <c r="L60" s="363"/>
      <c r="M60" s="363"/>
      <c r="N60" s="363"/>
      <c r="O60" s="363" t="s">
        <v>348</v>
      </c>
      <c r="P60" s="363"/>
      <c r="Q60" s="363"/>
      <c r="R60" s="363"/>
      <c r="S60" s="363"/>
      <c r="T60" s="363"/>
      <c r="U60" s="363" t="s">
        <v>348</v>
      </c>
      <c r="V60" s="363"/>
      <c r="W60" s="363"/>
      <c r="X60" s="363"/>
      <c r="Y60" s="363"/>
      <c r="Z60" s="363"/>
      <c r="AA60" s="364" t="s">
        <v>348</v>
      </c>
      <c r="AB60" s="364"/>
      <c r="AC60" s="364"/>
      <c r="AD60" s="364"/>
      <c r="AE60" s="364"/>
      <c r="AF60" s="363"/>
    </row>
    <row r="61" spans="1:32" ht="25.35" customHeight="1" thickTop="1" thickBot="1" x14ac:dyDescent="0.25">
      <c r="A61" s="361" t="s">
        <v>351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3" t="s">
        <v>439</v>
      </c>
      <c r="L61" s="363"/>
      <c r="M61" s="363"/>
      <c r="N61" s="363"/>
      <c r="O61" s="363" t="s">
        <v>348</v>
      </c>
      <c r="P61" s="363"/>
      <c r="Q61" s="363"/>
      <c r="R61" s="363"/>
      <c r="S61" s="363"/>
      <c r="T61" s="363"/>
      <c r="U61" s="363" t="s">
        <v>348</v>
      </c>
      <c r="V61" s="363"/>
      <c r="W61" s="363"/>
      <c r="X61" s="363"/>
      <c r="Y61" s="363"/>
      <c r="Z61" s="363"/>
      <c r="AA61" s="364" t="s">
        <v>348</v>
      </c>
      <c r="AB61" s="364"/>
      <c r="AC61" s="364"/>
      <c r="AD61" s="364"/>
      <c r="AE61" s="364"/>
      <c r="AF61" s="363"/>
    </row>
    <row r="62" spans="1:32" ht="15.2" customHeight="1" thickTop="1" thickBot="1" x14ac:dyDescent="0.25">
      <c r="A62" s="361" t="s">
        <v>353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3" t="s">
        <v>440</v>
      </c>
      <c r="L62" s="363"/>
      <c r="M62" s="363"/>
      <c r="N62" s="363"/>
      <c r="O62" s="363" t="s">
        <v>348</v>
      </c>
      <c r="P62" s="363"/>
      <c r="Q62" s="363"/>
      <c r="R62" s="363"/>
      <c r="S62" s="363"/>
      <c r="T62" s="363"/>
      <c r="U62" s="363" t="s">
        <v>348</v>
      </c>
      <c r="V62" s="363"/>
      <c r="W62" s="363"/>
      <c r="X62" s="363"/>
      <c r="Y62" s="363"/>
      <c r="Z62" s="363"/>
      <c r="AA62" s="364" t="s">
        <v>348</v>
      </c>
      <c r="AB62" s="364"/>
      <c r="AC62" s="364"/>
      <c r="AD62" s="364"/>
      <c r="AE62" s="364"/>
      <c r="AF62" s="363"/>
    </row>
    <row r="63" spans="1:32" ht="15.2" customHeight="1" thickTop="1" thickBot="1" x14ac:dyDescent="0.25">
      <c r="A63" s="361" t="s">
        <v>355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3" t="s">
        <v>441</v>
      </c>
      <c r="L63" s="363"/>
      <c r="M63" s="363"/>
      <c r="N63" s="363"/>
      <c r="O63" s="363" t="s">
        <v>348</v>
      </c>
      <c r="P63" s="363"/>
      <c r="Q63" s="363"/>
      <c r="R63" s="363"/>
      <c r="S63" s="363"/>
      <c r="T63" s="363"/>
      <c r="U63" s="363" t="s">
        <v>348</v>
      </c>
      <c r="V63" s="363"/>
      <c r="W63" s="363"/>
      <c r="X63" s="363"/>
      <c r="Y63" s="363"/>
      <c r="Z63" s="363"/>
      <c r="AA63" s="364" t="s">
        <v>348</v>
      </c>
      <c r="AB63" s="364"/>
      <c r="AC63" s="364"/>
      <c r="AD63" s="364"/>
      <c r="AE63" s="364"/>
      <c r="AF63" s="363"/>
    </row>
    <row r="64" spans="1:32" ht="25.35" customHeight="1" thickTop="1" thickBot="1" x14ac:dyDescent="0.25">
      <c r="A64" s="361" t="s">
        <v>442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3" t="s">
        <v>443</v>
      </c>
      <c r="L64" s="363"/>
      <c r="M64" s="363"/>
      <c r="N64" s="363"/>
      <c r="O64" s="363" t="s">
        <v>348</v>
      </c>
      <c r="P64" s="363"/>
      <c r="Q64" s="363"/>
      <c r="R64" s="363"/>
      <c r="S64" s="363"/>
      <c r="T64" s="363"/>
      <c r="U64" s="363" t="s">
        <v>348</v>
      </c>
      <c r="V64" s="363"/>
      <c r="W64" s="363"/>
      <c r="X64" s="363"/>
      <c r="Y64" s="363"/>
      <c r="Z64" s="363"/>
      <c r="AA64" s="364" t="s">
        <v>348</v>
      </c>
      <c r="AB64" s="364"/>
      <c r="AC64" s="364"/>
      <c r="AD64" s="364"/>
      <c r="AE64" s="364"/>
      <c r="AF64" s="363"/>
    </row>
    <row r="65" spans="1:32" ht="15.2" customHeight="1" thickTop="1" thickBot="1" x14ac:dyDescent="0.25">
      <c r="A65" s="361" t="s">
        <v>349</v>
      </c>
      <c r="B65" s="362"/>
      <c r="C65" s="362"/>
      <c r="D65" s="362"/>
      <c r="E65" s="362"/>
      <c r="F65" s="362"/>
      <c r="G65" s="362"/>
      <c r="H65" s="362"/>
      <c r="I65" s="362"/>
      <c r="J65" s="362"/>
      <c r="K65" s="363" t="s">
        <v>444</v>
      </c>
      <c r="L65" s="363"/>
      <c r="M65" s="363"/>
      <c r="N65" s="363"/>
      <c r="O65" s="363" t="s">
        <v>348</v>
      </c>
      <c r="P65" s="363"/>
      <c r="Q65" s="363"/>
      <c r="R65" s="363"/>
      <c r="S65" s="363"/>
      <c r="T65" s="363"/>
      <c r="U65" s="363" t="s">
        <v>348</v>
      </c>
      <c r="V65" s="363"/>
      <c r="W65" s="363"/>
      <c r="X65" s="363"/>
      <c r="Y65" s="363"/>
      <c r="Z65" s="363"/>
      <c r="AA65" s="364" t="s">
        <v>348</v>
      </c>
      <c r="AB65" s="364"/>
      <c r="AC65" s="364"/>
      <c r="AD65" s="364"/>
      <c r="AE65" s="364"/>
      <c r="AF65" s="363"/>
    </row>
    <row r="66" spans="1:32" ht="25.35" customHeight="1" thickTop="1" thickBot="1" x14ac:dyDescent="0.25">
      <c r="A66" s="361" t="s">
        <v>351</v>
      </c>
      <c r="B66" s="362"/>
      <c r="C66" s="362"/>
      <c r="D66" s="362"/>
      <c r="E66" s="362"/>
      <c r="F66" s="362"/>
      <c r="G66" s="362"/>
      <c r="H66" s="362"/>
      <c r="I66" s="362"/>
      <c r="J66" s="362"/>
      <c r="K66" s="363" t="s">
        <v>445</v>
      </c>
      <c r="L66" s="363"/>
      <c r="M66" s="363"/>
      <c r="N66" s="363"/>
      <c r="O66" s="363" t="s">
        <v>348</v>
      </c>
      <c r="P66" s="363"/>
      <c r="Q66" s="363"/>
      <c r="R66" s="363"/>
      <c r="S66" s="363"/>
      <c r="T66" s="363"/>
      <c r="U66" s="363" t="s">
        <v>348</v>
      </c>
      <c r="V66" s="363"/>
      <c r="W66" s="363"/>
      <c r="X66" s="363"/>
      <c r="Y66" s="363"/>
      <c r="Z66" s="363"/>
      <c r="AA66" s="364" t="s">
        <v>348</v>
      </c>
      <c r="AB66" s="364"/>
      <c r="AC66" s="364"/>
      <c r="AD66" s="364"/>
      <c r="AE66" s="364"/>
      <c r="AF66" s="363"/>
    </row>
    <row r="67" spans="1:32" ht="15.2" customHeight="1" thickTop="1" thickBot="1" x14ac:dyDescent="0.25">
      <c r="A67" s="361" t="s">
        <v>353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3" t="s">
        <v>446</v>
      </c>
      <c r="L67" s="363"/>
      <c r="M67" s="363"/>
      <c r="N67" s="363"/>
      <c r="O67" s="363" t="s">
        <v>348</v>
      </c>
      <c r="P67" s="363"/>
      <c r="Q67" s="363"/>
      <c r="R67" s="363"/>
      <c r="S67" s="363"/>
      <c r="T67" s="363"/>
      <c r="U67" s="363" t="s">
        <v>348</v>
      </c>
      <c r="V67" s="363"/>
      <c r="W67" s="363"/>
      <c r="X67" s="363"/>
      <c r="Y67" s="363"/>
      <c r="Z67" s="363"/>
      <c r="AA67" s="364" t="s">
        <v>348</v>
      </c>
      <c r="AB67" s="364"/>
      <c r="AC67" s="364"/>
      <c r="AD67" s="364"/>
      <c r="AE67" s="364"/>
      <c r="AF67" s="363"/>
    </row>
    <row r="68" spans="1:32" ht="15.2" customHeight="1" thickTop="1" thickBot="1" x14ac:dyDescent="0.25">
      <c r="A68" s="361" t="s">
        <v>355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3" t="s">
        <v>447</v>
      </c>
      <c r="L68" s="363"/>
      <c r="M68" s="363"/>
      <c r="N68" s="363"/>
      <c r="O68" s="363" t="s">
        <v>348</v>
      </c>
      <c r="P68" s="363"/>
      <c r="Q68" s="363"/>
      <c r="R68" s="363"/>
      <c r="S68" s="363"/>
      <c r="T68" s="363"/>
      <c r="U68" s="363" t="s">
        <v>348</v>
      </c>
      <c r="V68" s="363"/>
      <c r="W68" s="363"/>
      <c r="X68" s="363"/>
      <c r="Y68" s="363"/>
      <c r="Z68" s="363"/>
      <c r="AA68" s="364" t="s">
        <v>348</v>
      </c>
      <c r="AB68" s="364"/>
      <c r="AC68" s="364"/>
      <c r="AD68" s="364"/>
      <c r="AE68" s="364"/>
      <c r="AF68" s="363"/>
    </row>
    <row r="69" spans="1:32" ht="25.35" customHeight="1" thickTop="1" thickBot="1" x14ac:dyDescent="0.25">
      <c r="A69" s="361" t="s">
        <v>448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3" t="s">
        <v>449</v>
      </c>
      <c r="L69" s="363"/>
      <c r="M69" s="363"/>
      <c r="N69" s="363"/>
      <c r="O69" s="363" t="s">
        <v>348</v>
      </c>
      <c r="P69" s="363"/>
      <c r="Q69" s="363"/>
      <c r="R69" s="363"/>
      <c r="S69" s="363"/>
      <c r="T69" s="363"/>
      <c r="U69" s="363" t="s">
        <v>348</v>
      </c>
      <c r="V69" s="363"/>
      <c r="W69" s="363"/>
      <c r="X69" s="363"/>
      <c r="Y69" s="363"/>
      <c r="Z69" s="363"/>
      <c r="AA69" s="364" t="s">
        <v>348</v>
      </c>
      <c r="AB69" s="364"/>
      <c r="AC69" s="364"/>
      <c r="AD69" s="364"/>
      <c r="AE69" s="364"/>
      <c r="AF69" s="363"/>
    </row>
    <row r="70" spans="1:32" ht="25.35" customHeight="1" thickTop="1" thickBot="1" x14ac:dyDescent="0.25">
      <c r="A70" s="361" t="s">
        <v>450</v>
      </c>
      <c r="B70" s="362"/>
      <c r="C70" s="362"/>
      <c r="D70" s="362"/>
      <c r="E70" s="362"/>
      <c r="F70" s="362"/>
      <c r="G70" s="362"/>
      <c r="H70" s="362"/>
      <c r="I70" s="362"/>
      <c r="J70" s="362"/>
      <c r="K70" s="363" t="s">
        <v>451</v>
      </c>
      <c r="L70" s="363"/>
      <c r="M70" s="363"/>
      <c r="N70" s="363"/>
      <c r="O70" s="363" t="s">
        <v>348</v>
      </c>
      <c r="P70" s="363"/>
      <c r="Q70" s="363"/>
      <c r="R70" s="363"/>
      <c r="S70" s="363"/>
      <c r="T70" s="363"/>
      <c r="U70" s="363" t="s">
        <v>348</v>
      </c>
      <c r="V70" s="363"/>
      <c r="W70" s="363"/>
      <c r="X70" s="363"/>
      <c r="Y70" s="363"/>
      <c r="Z70" s="363"/>
      <c r="AA70" s="364" t="s">
        <v>348</v>
      </c>
      <c r="AB70" s="364"/>
      <c r="AC70" s="364"/>
      <c r="AD70" s="364"/>
      <c r="AE70" s="364"/>
      <c r="AF70" s="363"/>
    </row>
    <row r="71" spans="1:32" ht="15.2" customHeight="1" thickTop="1" thickBot="1" x14ac:dyDescent="0.25">
      <c r="A71" s="361" t="s">
        <v>349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3" t="s">
        <v>452</v>
      </c>
      <c r="L71" s="363"/>
      <c r="M71" s="363"/>
      <c r="N71" s="363"/>
      <c r="O71" s="363" t="s">
        <v>348</v>
      </c>
      <c r="P71" s="363"/>
      <c r="Q71" s="363"/>
      <c r="R71" s="363"/>
      <c r="S71" s="363"/>
      <c r="T71" s="363"/>
      <c r="U71" s="363" t="s">
        <v>348</v>
      </c>
      <c r="V71" s="363"/>
      <c r="W71" s="363"/>
      <c r="X71" s="363"/>
      <c r="Y71" s="363"/>
      <c r="Z71" s="363"/>
      <c r="AA71" s="364" t="s">
        <v>348</v>
      </c>
      <c r="AB71" s="364"/>
      <c r="AC71" s="364"/>
      <c r="AD71" s="364"/>
      <c r="AE71" s="364"/>
      <c r="AF71" s="363"/>
    </row>
    <row r="72" spans="1:32" ht="25.35" customHeight="1" thickTop="1" thickBot="1" x14ac:dyDescent="0.25">
      <c r="A72" s="361" t="s">
        <v>351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3" t="s">
        <v>453</v>
      </c>
      <c r="L72" s="363"/>
      <c r="M72" s="363"/>
      <c r="N72" s="363"/>
      <c r="O72" s="363" t="s">
        <v>348</v>
      </c>
      <c r="P72" s="363"/>
      <c r="Q72" s="363"/>
      <c r="R72" s="363"/>
      <c r="S72" s="363"/>
      <c r="T72" s="363"/>
      <c r="U72" s="363" t="s">
        <v>348</v>
      </c>
      <c r="V72" s="363"/>
      <c r="W72" s="363"/>
      <c r="X72" s="363"/>
      <c r="Y72" s="363"/>
      <c r="Z72" s="363"/>
      <c r="AA72" s="364" t="s">
        <v>348</v>
      </c>
      <c r="AB72" s="364"/>
      <c r="AC72" s="364"/>
      <c r="AD72" s="364"/>
      <c r="AE72" s="364"/>
      <c r="AF72" s="363"/>
    </row>
    <row r="73" spans="1:32" ht="15.2" customHeight="1" thickTop="1" thickBot="1" x14ac:dyDescent="0.25">
      <c r="A73" s="361" t="s">
        <v>353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3" t="s">
        <v>454</v>
      </c>
      <c r="L73" s="363"/>
      <c r="M73" s="363"/>
      <c r="N73" s="363"/>
      <c r="O73" s="363" t="s">
        <v>348</v>
      </c>
      <c r="P73" s="363"/>
      <c r="Q73" s="363"/>
      <c r="R73" s="363"/>
      <c r="S73" s="363"/>
      <c r="T73" s="363"/>
      <c r="U73" s="363" t="s">
        <v>348</v>
      </c>
      <c r="V73" s="363"/>
      <c r="W73" s="363"/>
      <c r="X73" s="363"/>
      <c r="Y73" s="363"/>
      <c r="Z73" s="363"/>
      <c r="AA73" s="364" t="s">
        <v>348</v>
      </c>
      <c r="AB73" s="364"/>
      <c r="AC73" s="364"/>
      <c r="AD73" s="364"/>
      <c r="AE73" s="364"/>
      <c r="AF73" s="363"/>
    </row>
    <row r="74" spans="1:32" ht="15.2" customHeight="1" thickTop="1" thickBot="1" x14ac:dyDescent="0.25">
      <c r="A74" s="361" t="s">
        <v>355</v>
      </c>
      <c r="B74" s="362"/>
      <c r="C74" s="362"/>
      <c r="D74" s="362"/>
      <c r="E74" s="362"/>
      <c r="F74" s="362"/>
      <c r="G74" s="362"/>
      <c r="H74" s="362"/>
      <c r="I74" s="362"/>
      <c r="J74" s="362"/>
      <c r="K74" s="363" t="s">
        <v>455</v>
      </c>
      <c r="L74" s="363"/>
      <c r="M74" s="363"/>
      <c r="N74" s="363"/>
      <c r="O74" s="363" t="s">
        <v>348</v>
      </c>
      <c r="P74" s="363"/>
      <c r="Q74" s="363"/>
      <c r="R74" s="363"/>
      <c r="S74" s="363"/>
      <c r="T74" s="363"/>
      <c r="U74" s="363" t="s">
        <v>348</v>
      </c>
      <c r="V74" s="363"/>
      <c r="W74" s="363"/>
      <c r="X74" s="363"/>
      <c r="Y74" s="363"/>
      <c r="Z74" s="363"/>
      <c r="AA74" s="364" t="s">
        <v>348</v>
      </c>
      <c r="AB74" s="364"/>
      <c r="AC74" s="364"/>
      <c r="AD74" s="364"/>
      <c r="AE74" s="364"/>
      <c r="AF74" s="363"/>
    </row>
    <row r="75" spans="1:32" ht="25.35" customHeight="1" thickTop="1" thickBot="1" x14ac:dyDescent="0.25">
      <c r="A75" s="361" t="s">
        <v>456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3" t="s">
        <v>457</v>
      </c>
      <c r="L75" s="363"/>
      <c r="M75" s="363"/>
      <c r="N75" s="363"/>
      <c r="O75" s="363" t="s">
        <v>348</v>
      </c>
      <c r="P75" s="363"/>
      <c r="Q75" s="363"/>
      <c r="R75" s="363"/>
      <c r="S75" s="363"/>
      <c r="T75" s="363"/>
      <c r="U75" s="363" t="s">
        <v>348</v>
      </c>
      <c r="V75" s="363"/>
      <c r="W75" s="363"/>
      <c r="X75" s="363"/>
      <c r="Y75" s="363"/>
      <c r="Z75" s="363"/>
      <c r="AA75" s="364" t="s">
        <v>348</v>
      </c>
      <c r="AB75" s="364"/>
      <c r="AC75" s="364"/>
      <c r="AD75" s="364"/>
      <c r="AE75" s="364"/>
      <c r="AF75" s="363"/>
    </row>
    <row r="76" spans="1:32" ht="15.2" customHeight="1" thickTop="1" thickBot="1" x14ac:dyDescent="0.25">
      <c r="A76" s="361" t="s">
        <v>349</v>
      </c>
      <c r="B76" s="362"/>
      <c r="C76" s="362"/>
      <c r="D76" s="362"/>
      <c r="E76" s="362"/>
      <c r="F76" s="362"/>
      <c r="G76" s="362"/>
      <c r="H76" s="362"/>
      <c r="I76" s="362"/>
      <c r="J76" s="362"/>
      <c r="K76" s="363" t="s">
        <v>458</v>
      </c>
      <c r="L76" s="363"/>
      <c r="M76" s="363"/>
      <c r="N76" s="363"/>
      <c r="O76" s="363" t="s">
        <v>348</v>
      </c>
      <c r="P76" s="363"/>
      <c r="Q76" s="363"/>
      <c r="R76" s="363"/>
      <c r="S76" s="363"/>
      <c r="T76" s="363"/>
      <c r="U76" s="363" t="s">
        <v>348</v>
      </c>
      <c r="V76" s="363"/>
      <c r="W76" s="363"/>
      <c r="X76" s="363"/>
      <c r="Y76" s="363"/>
      <c r="Z76" s="363"/>
      <c r="AA76" s="364" t="s">
        <v>348</v>
      </c>
      <c r="AB76" s="364"/>
      <c r="AC76" s="364"/>
      <c r="AD76" s="364"/>
      <c r="AE76" s="364"/>
      <c r="AF76" s="363"/>
    </row>
    <row r="77" spans="1:32" ht="25.35" customHeight="1" thickTop="1" thickBot="1" x14ac:dyDescent="0.25">
      <c r="A77" s="361" t="s">
        <v>351</v>
      </c>
      <c r="B77" s="362"/>
      <c r="C77" s="362"/>
      <c r="D77" s="362"/>
      <c r="E77" s="362"/>
      <c r="F77" s="362"/>
      <c r="G77" s="362"/>
      <c r="H77" s="362"/>
      <c r="I77" s="362"/>
      <c r="J77" s="362"/>
      <c r="K77" s="363" t="s">
        <v>459</v>
      </c>
      <c r="L77" s="363"/>
      <c r="M77" s="363"/>
      <c r="N77" s="363"/>
      <c r="O77" s="363" t="s">
        <v>348</v>
      </c>
      <c r="P77" s="363"/>
      <c r="Q77" s="363"/>
      <c r="R77" s="363"/>
      <c r="S77" s="363"/>
      <c r="T77" s="363"/>
      <c r="U77" s="363" t="s">
        <v>348</v>
      </c>
      <c r="V77" s="363"/>
      <c r="W77" s="363"/>
      <c r="X77" s="363"/>
      <c r="Y77" s="363"/>
      <c r="Z77" s="363"/>
      <c r="AA77" s="364" t="s">
        <v>348</v>
      </c>
      <c r="AB77" s="364"/>
      <c r="AC77" s="364"/>
      <c r="AD77" s="364"/>
      <c r="AE77" s="364"/>
      <c r="AF77" s="363"/>
    </row>
    <row r="78" spans="1:32" ht="15.2" customHeight="1" thickTop="1" thickBot="1" x14ac:dyDescent="0.25">
      <c r="A78" s="361" t="s">
        <v>353</v>
      </c>
      <c r="B78" s="362"/>
      <c r="C78" s="362"/>
      <c r="D78" s="362"/>
      <c r="E78" s="362"/>
      <c r="F78" s="362"/>
      <c r="G78" s="362"/>
      <c r="H78" s="362"/>
      <c r="I78" s="362"/>
      <c r="J78" s="362"/>
      <c r="K78" s="363" t="s">
        <v>460</v>
      </c>
      <c r="L78" s="363"/>
      <c r="M78" s="363"/>
      <c r="N78" s="363"/>
      <c r="O78" s="363" t="s">
        <v>348</v>
      </c>
      <c r="P78" s="363"/>
      <c r="Q78" s="363"/>
      <c r="R78" s="363"/>
      <c r="S78" s="363"/>
      <c r="T78" s="363"/>
      <c r="U78" s="363" t="s">
        <v>348</v>
      </c>
      <c r="V78" s="363"/>
      <c r="W78" s="363"/>
      <c r="X78" s="363"/>
      <c r="Y78" s="363"/>
      <c r="Z78" s="363"/>
      <c r="AA78" s="364" t="s">
        <v>348</v>
      </c>
      <c r="AB78" s="364"/>
      <c r="AC78" s="364"/>
      <c r="AD78" s="364"/>
      <c r="AE78" s="364"/>
      <c r="AF78" s="363"/>
    </row>
    <row r="79" spans="1:32" ht="15.2" customHeight="1" thickTop="1" thickBot="1" x14ac:dyDescent="0.25">
      <c r="A79" s="361" t="s">
        <v>355</v>
      </c>
      <c r="B79" s="362"/>
      <c r="C79" s="362"/>
      <c r="D79" s="362"/>
      <c r="E79" s="362"/>
      <c r="F79" s="362"/>
      <c r="G79" s="362"/>
      <c r="H79" s="362"/>
      <c r="I79" s="362"/>
      <c r="J79" s="362"/>
      <c r="K79" s="363" t="s">
        <v>461</v>
      </c>
      <c r="L79" s="363"/>
      <c r="M79" s="363"/>
      <c r="N79" s="363"/>
      <c r="O79" s="363" t="s">
        <v>348</v>
      </c>
      <c r="P79" s="363"/>
      <c r="Q79" s="363"/>
      <c r="R79" s="363"/>
      <c r="S79" s="363"/>
      <c r="T79" s="363"/>
      <c r="U79" s="363" t="s">
        <v>348</v>
      </c>
      <c r="V79" s="363"/>
      <c r="W79" s="363"/>
      <c r="X79" s="363"/>
      <c r="Y79" s="363"/>
      <c r="Z79" s="363"/>
      <c r="AA79" s="364" t="s">
        <v>348</v>
      </c>
      <c r="AB79" s="364"/>
      <c r="AC79" s="364"/>
      <c r="AD79" s="364"/>
      <c r="AE79" s="364"/>
      <c r="AF79" s="363"/>
    </row>
    <row r="80" spans="1:32" ht="25.35" customHeight="1" thickTop="1" thickBot="1" x14ac:dyDescent="0.25">
      <c r="A80" s="361" t="s">
        <v>462</v>
      </c>
      <c r="B80" s="362"/>
      <c r="C80" s="362"/>
      <c r="D80" s="362"/>
      <c r="E80" s="362"/>
      <c r="F80" s="362"/>
      <c r="G80" s="362"/>
      <c r="H80" s="362"/>
      <c r="I80" s="362"/>
      <c r="J80" s="362"/>
      <c r="K80" s="363" t="s">
        <v>463</v>
      </c>
      <c r="L80" s="363"/>
      <c r="M80" s="363"/>
      <c r="N80" s="363"/>
      <c r="O80" s="363" t="s">
        <v>348</v>
      </c>
      <c r="P80" s="363"/>
      <c r="Q80" s="363"/>
      <c r="R80" s="363"/>
      <c r="S80" s="363"/>
      <c r="T80" s="363"/>
      <c r="U80" s="363" t="s">
        <v>348</v>
      </c>
      <c r="V80" s="363"/>
      <c r="W80" s="363"/>
      <c r="X80" s="363"/>
      <c r="Y80" s="363"/>
      <c r="Z80" s="363"/>
      <c r="AA80" s="364" t="s">
        <v>348</v>
      </c>
      <c r="AB80" s="364"/>
      <c r="AC80" s="364"/>
      <c r="AD80" s="364"/>
      <c r="AE80" s="364"/>
      <c r="AF80" s="363"/>
    </row>
    <row r="81" spans="1:32" ht="15.2" customHeight="1" thickTop="1" thickBot="1" x14ac:dyDescent="0.25">
      <c r="A81" s="361" t="s">
        <v>464</v>
      </c>
      <c r="B81" s="362"/>
      <c r="C81" s="362"/>
      <c r="D81" s="362"/>
      <c r="E81" s="362"/>
      <c r="F81" s="362"/>
      <c r="G81" s="362"/>
      <c r="H81" s="362"/>
      <c r="I81" s="362"/>
      <c r="J81" s="362"/>
      <c r="K81" s="363" t="s">
        <v>465</v>
      </c>
      <c r="L81" s="363"/>
      <c r="M81" s="363"/>
      <c r="N81" s="363"/>
      <c r="O81" s="363" t="s">
        <v>348</v>
      </c>
      <c r="P81" s="363"/>
      <c r="Q81" s="363"/>
      <c r="R81" s="363"/>
      <c r="S81" s="363"/>
      <c r="T81" s="363"/>
      <c r="U81" s="363" t="s">
        <v>348</v>
      </c>
      <c r="V81" s="363"/>
      <c r="W81" s="363"/>
      <c r="X81" s="363"/>
      <c r="Y81" s="363"/>
      <c r="Z81" s="363"/>
      <c r="AA81" s="364" t="s">
        <v>348</v>
      </c>
      <c r="AB81" s="364"/>
      <c r="AC81" s="364"/>
      <c r="AD81" s="364"/>
      <c r="AE81" s="364"/>
      <c r="AF81" s="363"/>
    </row>
    <row r="82" spans="1:32" ht="15.2" customHeight="1" thickTop="1" thickBot="1" x14ac:dyDescent="0.25">
      <c r="A82" s="361" t="s">
        <v>466</v>
      </c>
      <c r="B82" s="362"/>
      <c r="C82" s="362"/>
      <c r="D82" s="362"/>
      <c r="E82" s="362"/>
      <c r="F82" s="362"/>
      <c r="G82" s="362"/>
      <c r="H82" s="362"/>
      <c r="I82" s="362"/>
      <c r="J82" s="362"/>
      <c r="K82" s="363" t="s">
        <v>467</v>
      </c>
      <c r="L82" s="363"/>
      <c r="M82" s="363"/>
      <c r="N82" s="363"/>
      <c r="O82" s="363" t="s">
        <v>348</v>
      </c>
      <c r="P82" s="363"/>
      <c r="Q82" s="363"/>
      <c r="R82" s="363"/>
      <c r="S82" s="363"/>
      <c r="T82" s="363"/>
      <c r="U82" s="363" t="s">
        <v>348</v>
      </c>
      <c r="V82" s="363"/>
      <c r="W82" s="363"/>
      <c r="X82" s="363"/>
      <c r="Y82" s="363"/>
      <c r="Z82" s="363"/>
      <c r="AA82" s="364" t="s">
        <v>348</v>
      </c>
      <c r="AB82" s="364"/>
      <c r="AC82" s="364"/>
      <c r="AD82" s="364"/>
      <c r="AE82" s="364"/>
      <c r="AF82" s="363"/>
    </row>
    <row r="83" spans="1:32" ht="15.2" customHeight="1" thickTop="1" thickBot="1" x14ac:dyDescent="0.25">
      <c r="A83" s="361" t="s">
        <v>468</v>
      </c>
      <c r="B83" s="362"/>
      <c r="C83" s="362"/>
      <c r="D83" s="362"/>
      <c r="E83" s="362"/>
      <c r="F83" s="362"/>
      <c r="G83" s="362"/>
      <c r="H83" s="362"/>
      <c r="I83" s="362"/>
      <c r="J83" s="362"/>
      <c r="K83" s="363" t="s">
        <v>469</v>
      </c>
      <c r="L83" s="363"/>
      <c r="M83" s="363"/>
      <c r="N83" s="363"/>
      <c r="O83" s="363" t="s">
        <v>470</v>
      </c>
      <c r="P83" s="363"/>
      <c r="Q83" s="363"/>
      <c r="R83" s="363"/>
      <c r="S83" s="363"/>
      <c r="T83" s="363"/>
      <c r="U83" s="363" t="s">
        <v>471</v>
      </c>
      <c r="V83" s="363"/>
      <c r="W83" s="363"/>
      <c r="X83" s="363"/>
      <c r="Y83" s="363"/>
      <c r="Z83" s="363"/>
      <c r="AA83" s="364" t="s">
        <v>472</v>
      </c>
      <c r="AB83" s="364"/>
      <c r="AC83" s="364"/>
      <c r="AD83" s="364"/>
      <c r="AE83" s="364"/>
      <c r="AF83" s="363"/>
    </row>
    <row r="84" spans="1:32" ht="15.2" customHeight="1" thickTop="1" thickBot="1" x14ac:dyDescent="0.25">
      <c r="A84" s="361" t="s">
        <v>473</v>
      </c>
      <c r="B84" s="362"/>
      <c r="C84" s="362"/>
      <c r="D84" s="362"/>
      <c r="E84" s="362"/>
      <c r="F84" s="362"/>
      <c r="G84" s="362"/>
      <c r="H84" s="362"/>
      <c r="I84" s="362"/>
      <c r="J84" s="362"/>
      <c r="K84" s="363" t="s">
        <v>474</v>
      </c>
      <c r="L84" s="363"/>
      <c r="M84" s="363"/>
      <c r="N84" s="363"/>
      <c r="O84" s="363" t="s">
        <v>348</v>
      </c>
      <c r="P84" s="363"/>
      <c r="Q84" s="363"/>
      <c r="R84" s="363"/>
      <c r="S84" s="363"/>
      <c r="T84" s="363"/>
      <c r="U84" s="363" t="s">
        <v>348</v>
      </c>
      <c r="V84" s="363"/>
      <c r="W84" s="363"/>
      <c r="X84" s="363"/>
      <c r="Y84" s="363"/>
      <c r="Z84" s="363"/>
      <c r="AA84" s="364" t="s">
        <v>348</v>
      </c>
      <c r="AB84" s="364"/>
      <c r="AC84" s="364"/>
      <c r="AD84" s="364"/>
      <c r="AE84" s="364"/>
      <c r="AF84" s="363"/>
    </row>
    <row r="85" spans="1:32" ht="15.2" customHeight="1" thickTop="1" thickBot="1" x14ac:dyDescent="0.25">
      <c r="A85" s="361" t="s">
        <v>475</v>
      </c>
      <c r="B85" s="362"/>
      <c r="C85" s="362"/>
      <c r="D85" s="362"/>
      <c r="E85" s="362"/>
      <c r="F85" s="362"/>
      <c r="G85" s="362"/>
      <c r="H85" s="362"/>
      <c r="I85" s="362"/>
      <c r="J85" s="362"/>
      <c r="K85" s="363" t="s">
        <v>476</v>
      </c>
      <c r="L85" s="363"/>
      <c r="M85" s="363"/>
      <c r="N85" s="363"/>
      <c r="O85" s="363" t="s">
        <v>477</v>
      </c>
      <c r="P85" s="363"/>
      <c r="Q85" s="363"/>
      <c r="R85" s="363"/>
      <c r="S85" s="363"/>
      <c r="T85" s="363"/>
      <c r="U85" s="363" t="s">
        <v>478</v>
      </c>
      <c r="V85" s="363"/>
      <c r="W85" s="363"/>
      <c r="X85" s="363"/>
      <c r="Y85" s="363"/>
      <c r="Z85" s="363"/>
      <c r="AA85" s="364" t="s">
        <v>479</v>
      </c>
      <c r="AB85" s="364"/>
      <c r="AC85" s="364"/>
      <c r="AD85" s="364"/>
      <c r="AE85" s="364"/>
      <c r="AF85" s="363"/>
    </row>
    <row r="86" spans="1:32" ht="15.2" customHeight="1" thickTop="1" thickBot="1" x14ac:dyDescent="0.25">
      <c r="A86" s="361" t="s">
        <v>480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3" t="s">
        <v>481</v>
      </c>
      <c r="L86" s="363"/>
      <c r="M86" s="363"/>
      <c r="N86" s="363"/>
      <c r="O86" s="363" t="s">
        <v>482</v>
      </c>
      <c r="P86" s="363"/>
      <c r="Q86" s="363"/>
      <c r="R86" s="363"/>
      <c r="S86" s="363"/>
      <c r="T86" s="363"/>
      <c r="U86" s="363" t="s">
        <v>483</v>
      </c>
      <c r="V86" s="363"/>
      <c r="W86" s="363"/>
      <c r="X86" s="363"/>
      <c r="Y86" s="363"/>
      <c r="Z86" s="363"/>
      <c r="AA86" s="364" t="s">
        <v>484</v>
      </c>
      <c r="AB86" s="364"/>
      <c r="AC86" s="364"/>
      <c r="AD86" s="364"/>
      <c r="AE86" s="364"/>
      <c r="AF86" s="363"/>
    </row>
    <row r="87" spans="1:32" ht="15.2" customHeight="1" thickTop="1" thickBot="1" x14ac:dyDescent="0.25">
      <c r="A87" s="361" t="s">
        <v>485</v>
      </c>
      <c r="B87" s="362"/>
      <c r="C87" s="362"/>
      <c r="D87" s="362"/>
      <c r="E87" s="362"/>
      <c r="F87" s="362"/>
      <c r="G87" s="362"/>
      <c r="H87" s="362"/>
      <c r="I87" s="362"/>
      <c r="J87" s="362"/>
      <c r="K87" s="363" t="s">
        <v>486</v>
      </c>
      <c r="L87" s="363"/>
      <c r="M87" s="363"/>
      <c r="N87" s="363"/>
      <c r="O87" s="363" t="s">
        <v>348</v>
      </c>
      <c r="P87" s="363"/>
      <c r="Q87" s="363"/>
      <c r="R87" s="363"/>
      <c r="S87" s="363"/>
      <c r="T87" s="363"/>
      <c r="U87" s="363" t="s">
        <v>348</v>
      </c>
      <c r="V87" s="363"/>
      <c r="W87" s="363"/>
      <c r="X87" s="363"/>
      <c r="Y87" s="363"/>
      <c r="Z87" s="363"/>
      <c r="AA87" s="364" t="s">
        <v>348</v>
      </c>
      <c r="AB87" s="364"/>
      <c r="AC87" s="364"/>
      <c r="AD87" s="364"/>
      <c r="AE87" s="364"/>
      <c r="AF87" s="363"/>
    </row>
    <row r="88" spans="1:32" ht="15.2" customHeight="1" thickTop="1" thickBot="1" x14ac:dyDescent="0.25">
      <c r="A88" s="361" t="s">
        <v>487</v>
      </c>
      <c r="B88" s="362"/>
      <c r="C88" s="362"/>
      <c r="D88" s="362"/>
      <c r="E88" s="362"/>
      <c r="F88" s="362"/>
      <c r="G88" s="362"/>
      <c r="H88" s="362"/>
      <c r="I88" s="362"/>
      <c r="J88" s="362"/>
      <c r="K88" s="363" t="s">
        <v>488</v>
      </c>
      <c r="L88" s="363"/>
      <c r="M88" s="363"/>
      <c r="N88" s="363"/>
      <c r="O88" s="363" t="s">
        <v>489</v>
      </c>
      <c r="P88" s="363"/>
      <c r="Q88" s="363"/>
      <c r="R88" s="363"/>
      <c r="S88" s="363"/>
      <c r="T88" s="363"/>
      <c r="U88" s="363" t="s">
        <v>490</v>
      </c>
      <c r="V88" s="363"/>
      <c r="W88" s="363"/>
      <c r="X88" s="363"/>
      <c r="Y88" s="363"/>
      <c r="Z88" s="363"/>
      <c r="AA88" s="364" t="s">
        <v>491</v>
      </c>
      <c r="AB88" s="364"/>
      <c r="AC88" s="364"/>
      <c r="AD88" s="364"/>
      <c r="AE88" s="364"/>
      <c r="AF88" s="363"/>
    </row>
    <row r="89" spans="1:32" ht="15.2" customHeight="1" thickTop="1" thickBot="1" x14ac:dyDescent="0.25">
      <c r="A89" s="361" t="s">
        <v>492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3" t="s">
        <v>493</v>
      </c>
      <c r="L89" s="363"/>
      <c r="M89" s="363"/>
      <c r="N89" s="363"/>
      <c r="O89" s="363" t="s">
        <v>494</v>
      </c>
      <c r="P89" s="363"/>
      <c r="Q89" s="363"/>
      <c r="R89" s="363"/>
      <c r="S89" s="363"/>
      <c r="T89" s="363"/>
      <c r="U89" s="363" t="s">
        <v>495</v>
      </c>
      <c r="V89" s="363"/>
      <c r="W89" s="363"/>
      <c r="X89" s="363"/>
      <c r="Y89" s="363"/>
      <c r="Z89" s="363"/>
      <c r="AA89" s="364" t="s">
        <v>496</v>
      </c>
      <c r="AB89" s="364"/>
      <c r="AC89" s="364"/>
      <c r="AD89" s="364"/>
      <c r="AE89" s="364"/>
      <c r="AF89" s="363"/>
    </row>
    <row r="90" spans="1:32" ht="25.35" customHeight="1" thickTop="1" thickBot="1" x14ac:dyDescent="0.25">
      <c r="A90" s="361" t="s">
        <v>497</v>
      </c>
      <c r="B90" s="362"/>
      <c r="C90" s="362"/>
      <c r="D90" s="362"/>
      <c r="E90" s="362"/>
      <c r="F90" s="362"/>
      <c r="G90" s="362"/>
      <c r="H90" s="362"/>
      <c r="I90" s="362"/>
      <c r="J90" s="362"/>
      <c r="K90" s="363" t="s">
        <v>498</v>
      </c>
      <c r="L90" s="363"/>
      <c r="M90" s="363"/>
      <c r="N90" s="363"/>
      <c r="O90" s="363" t="s">
        <v>348</v>
      </c>
      <c r="P90" s="363"/>
      <c r="Q90" s="363"/>
      <c r="R90" s="363"/>
      <c r="S90" s="363"/>
      <c r="T90" s="363"/>
      <c r="U90" s="363" t="s">
        <v>348</v>
      </c>
      <c r="V90" s="363"/>
      <c r="W90" s="363"/>
      <c r="X90" s="363"/>
      <c r="Y90" s="363"/>
      <c r="Z90" s="363"/>
      <c r="AA90" s="364" t="s">
        <v>348</v>
      </c>
      <c r="AB90" s="364"/>
      <c r="AC90" s="364"/>
      <c r="AD90" s="364"/>
      <c r="AE90" s="364"/>
      <c r="AF90" s="363"/>
    </row>
    <row r="91" spans="1:32" ht="15.2" customHeight="1" thickTop="1" thickBot="1" x14ac:dyDescent="0.25">
      <c r="A91" s="361" t="s">
        <v>499</v>
      </c>
      <c r="B91" s="362"/>
      <c r="C91" s="362"/>
      <c r="D91" s="362"/>
      <c r="E91" s="362"/>
      <c r="F91" s="362"/>
      <c r="G91" s="362"/>
      <c r="H91" s="362"/>
      <c r="I91" s="362"/>
      <c r="J91" s="362"/>
      <c r="K91" s="363" t="s">
        <v>500</v>
      </c>
      <c r="L91" s="363"/>
      <c r="M91" s="363"/>
      <c r="N91" s="363"/>
      <c r="O91" s="363" t="s">
        <v>501</v>
      </c>
      <c r="P91" s="363"/>
      <c r="Q91" s="363"/>
      <c r="R91" s="363"/>
      <c r="S91" s="363"/>
      <c r="T91" s="363"/>
      <c r="U91" s="363" t="s">
        <v>502</v>
      </c>
      <c r="V91" s="363"/>
      <c r="W91" s="363"/>
      <c r="X91" s="363"/>
      <c r="Y91" s="363"/>
      <c r="Z91" s="363"/>
      <c r="AA91" s="364" t="s">
        <v>503</v>
      </c>
      <c r="AB91" s="364"/>
      <c r="AC91" s="364"/>
      <c r="AD91" s="364"/>
      <c r="AE91" s="364"/>
      <c r="AF91" s="363"/>
    </row>
    <row r="92" spans="1:32" ht="25.35" customHeight="1" thickTop="1" thickBot="1" x14ac:dyDescent="0.25">
      <c r="A92" s="361" t="s">
        <v>504</v>
      </c>
      <c r="B92" s="362"/>
      <c r="C92" s="362"/>
      <c r="D92" s="362"/>
      <c r="E92" s="362"/>
      <c r="F92" s="362"/>
      <c r="G92" s="362"/>
      <c r="H92" s="362"/>
      <c r="I92" s="362"/>
      <c r="J92" s="362"/>
      <c r="K92" s="363" t="s">
        <v>505</v>
      </c>
      <c r="L92" s="363"/>
      <c r="M92" s="363"/>
      <c r="N92" s="363"/>
      <c r="O92" s="363" t="s">
        <v>348</v>
      </c>
      <c r="P92" s="363"/>
      <c r="Q92" s="363"/>
      <c r="R92" s="363"/>
      <c r="S92" s="363"/>
      <c r="T92" s="363"/>
      <c r="U92" s="363" t="s">
        <v>506</v>
      </c>
      <c r="V92" s="363"/>
      <c r="W92" s="363"/>
      <c r="X92" s="363"/>
      <c r="Y92" s="363"/>
      <c r="Z92" s="363"/>
      <c r="AA92" s="364" t="s">
        <v>348</v>
      </c>
      <c r="AB92" s="364"/>
      <c r="AC92" s="364"/>
      <c r="AD92" s="364"/>
      <c r="AE92" s="364"/>
      <c r="AF92" s="363"/>
    </row>
    <row r="93" spans="1:32" ht="15.2" customHeight="1" thickTop="1" thickBot="1" x14ac:dyDescent="0.25">
      <c r="A93" s="361" t="s">
        <v>507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3" t="s">
        <v>508</v>
      </c>
      <c r="L93" s="363"/>
      <c r="M93" s="363"/>
      <c r="N93" s="363"/>
      <c r="O93" s="363" t="s">
        <v>348</v>
      </c>
      <c r="P93" s="363"/>
      <c r="Q93" s="363"/>
      <c r="R93" s="363"/>
      <c r="S93" s="363"/>
      <c r="T93" s="363"/>
      <c r="U93" s="363" t="s">
        <v>348</v>
      </c>
      <c r="V93" s="363"/>
      <c r="W93" s="363"/>
      <c r="X93" s="363"/>
      <c r="Y93" s="363"/>
      <c r="Z93" s="363"/>
      <c r="AA93" s="364" t="s">
        <v>348</v>
      </c>
      <c r="AB93" s="364"/>
      <c r="AC93" s="364"/>
      <c r="AD93" s="364"/>
      <c r="AE93" s="364"/>
      <c r="AF93" s="363"/>
    </row>
    <row r="94" spans="1:32" ht="15.2" customHeight="1" thickTop="1" thickBot="1" x14ac:dyDescent="0.25">
      <c r="A94" s="361" t="s">
        <v>509</v>
      </c>
      <c r="B94" s="362"/>
      <c r="C94" s="362"/>
      <c r="D94" s="362"/>
      <c r="E94" s="362"/>
      <c r="F94" s="362"/>
      <c r="G94" s="362"/>
      <c r="H94" s="362"/>
      <c r="I94" s="362"/>
      <c r="J94" s="362"/>
      <c r="K94" s="363" t="s">
        <v>510</v>
      </c>
      <c r="L94" s="363"/>
      <c r="M94" s="363"/>
      <c r="N94" s="363"/>
      <c r="O94" s="363" t="s">
        <v>511</v>
      </c>
      <c r="P94" s="363"/>
      <c r="Q94" s="363"/>
      <c r="R94" s="363"/>
      <c r="S94" s="363"/>
      <c r="T94" s="363"/>
      <c r="U94" s="363" t="s">
        <v>512</v>
      </c>
      <c r="V94" s="363"/>
      <c r="W94" s="363"/>
      <c r="X94" s="363"/>
      <c r="Y94" s="363"/>
      <c r="Z94" s="363"/>
      <c r="AA94" s="364" t="s">
        <v>513</v>
      </c>
      <c r="AB94" s="364"/>
      <c r="AC94" s="364"/>
      <c r="AD94" s="364"/>
      <c r="AE94" s="364"/>
      <c r="AF94" s="363"/>
    </row>
    <row r="95" spans="1:32" ht="15.2" customHeight="1" thickTop="1" thickBot="1" x14ac:dyDescent="0.25">
      <c r="A95" s="361" t="s">
        <v>17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3" t="s">
        <v>17</v>
      </c>
      <c r="L95" s="363"/>
      <c r="M95" s="363"/>
      <c r="N95" s="363"/>
      <c r="O95" s="363" t="s">
        <v>17</v>
      </c>
      <c r="P95" s="363"/>
      <c r="Q95" s="363"/>
      <c r="R95" s="363"/>
      <c r="S95" s="363"/>
      <c r="T95" s="363"/>
      <c r="U95" s="363" t="s">
        <v>17</v>
      </c>
      <c r="V95" s="363"/>
      <c r="W95" s="363"/>
      <c r="X95" s="363"/>
      <c r="Y95" s="363"/>
      <c r="Z95" s="363"/>
      <c r="AA95" s="364" t="s">
        <v>17</v>
      </c>
      <c r="AB95" s="364"/>
      <c r="AC95" s="364"/>
      <c r="AD95" s="364"/>
      <c r="AE95" s="364"/>
      <c r="AF95" s="363"/>
    </row>
    <row r="96" spans="1:32" ht="15.2" customHeight="1" thickTop="1" thickBot="1" x14ac:dyDescent="0.25">
      <c r="A96" s="361" t="s">
        <v>514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3" t="s">
        <v>17</v>
      </c>
      <c r="L96" s="363"/>
      <c r="M96" s="363"/>
      <c r="N96" s="363"/>
      <c r="O96" s="363" t="s">
        <v>17</v>
      </c>
      <c r="P96" s="363"/>
      <c r="Q96" s="363"/>
      <c r="R96" s="363"/>
      <c r="S96" s="363"/>
      <c r="T96" s="363"/>
      <c r="U96" s="363" t="s">
        <v>17</v>
      </c>
      <c r="V96" s="363"/>
      <c r="W96" s="363"/>
      <c r="X96" s="363"/>
      <c r="Y96" s="363"/>
      <c r="Z96" s="363"/>
      <c r="AA96" s="364" t="s">
        <v>17</v>
      </c>
      <c r="AB96" s="364"/>
      <c r="AC96" s="364"/>
      <c r="AD96" s="364"/>
      <c r="AE96" s="364"/>
      <c r="AF96" s="363"/>
    </row>
    <row r="97" spans="1:32" ht="15.2" customHeight="1" thickTop="1" thickBot="1" x14ac:dyDescent="0.25">
      <c r="A97" s="361" t="s">
        <v>515</v>
      </c>
      <c r="B97" s="362"/>
      <c r="C97" s="362"/>
      <c r="D97" s="362"/>
      <c r="E97" s="362"/>
      <c r="F97" s="362"/>
      <c r="G97" s="362"/>
      <c r="H97" s="362"/>
      <c r="I97" s="362"/>
      <c r="J97" s="362"/>
      <c r="K97" s="363" t="s">
        <v>516</v>
      </c>
      <c r="L97" s="363"/>
      <c r="M97" s="363"/>
      <c r="N97" s="363"/>
      <c r="O97" s="363" t="s">
        <v>517</v>
      </c>
      <c r="P97" s="363"/>
      <c r="Q97" s="363"/>
      <c r="R97" s="363"/>
      <c r="S97" s="363"/>
      <c r="T97" s="363"/>
      <c r="U97" s="363" t="s">
        <v>518</v>
      </c>
      <c r="V97" s="363"/>
      <c r="W97" s="363"/>
      <c r="X97" s="363"/>
      <c r="Y97" s="363"/>
      <c r="Z97" s="363"/>
      <c r="AA97" s="364" t="s">
        <v>519</v>
      </c>
      <c r="AB97" s="364"/>
      <c r="AC97" s="364"/>
      <c r="AD97" s="364"/>
      <c r="AE97" s="364"/>
      <c r="AF97" s="363"/>
    </row>
    <row r="98" spans="1:32" ht="15.2" customHeight="1" thickTop="1" thickBot="1" x14ac:dyDescent="0.25">
      <c r="A98" s="361" t="s">
        <v>520</v>
      </c>
      <c r="B98" s="362"/>
      <c r="C98" s="362"/>
      <c r="D98" s="362"/>
      <c r="E98" s="362"/>
      <c r="F98" s="362"/>
      <c r="G98" s="362"/>
      <c r="H98" s="362"/>
      <c r="I98" s="362"/>
      <c r="J98" s="362"/>
      <c r="K98" s="363" t="s">
        <v>521</v>
      </c>
      <c r="L98" s="363"/>
      <c r="M98" s="363"/>
      <c r="N98" s="363"/>
      <c r="O98" s="363" t="s">
        <v>522</v>
      </c>
      <c r="P98" s="363"/>
      <c r="Q98" s="363"/>
      <c r="R98" s="363"/>
      <c r="S98" s="363"/>
      <c r="T98" s="363"/>
      <c r="U98" s="363" t="s">
        <v>522</v>
      </c>
      <c r="V98" s="363"/>
      <c r="W98" s="363"/>
      <c r="X98" s="363"/>
      <c r="Y98" s="363"/>
      <c r="Z98" s="363"/>
      <c r="AA98" s="364" t="s">
        <v>429</v>
      </c>
      <c r="AB98" s="364"/>
      <c r="AC98" s="364"/>
      <c r="AD98" s="364"/>
      <c r="AE98" s="364"/>
      <c r="AF98" s="363"/>
    </row>
    <row r="99" spans="1:32" ht="15.2" customHeight="1" thickTop="1" thickBot="1" x14ac:dyDescent="0.25">
      <c r="A99" s="361" t="s">
        <v>523</v>
      </c>
      <c r="B99" s="362"/>
      <c r="C99" s="362"/>
      <c r="D99" s="362"/>
      <c r="E99" s="362"/>
      <c r="F99" s="362"/>
      <c r="G99" s="362"/>
      <c r="H99" s="362"/>
      <c r="I99" s="362"/>
      <c r="J99" s="362"/>
      <c r="K99" s="363" t="s">
        <v>524</v>
      </c>
      <c r="L99" s="363"/>
      <c r="M99" s="363"/>
      <c r="N99" s="363"/>
      <c r="O99" s="363" t="s">
        <v>348</v>
      </c>
      <c r="P99" s="363"/>
      <c r="Q99" s="363"/>
      <c r="R99" s="363"/>
      <c r="S99" s="363"/>
      <c r="T99" s="363"/>
      <c r="U99" s="363" t="s">
        <v>348</v>
      </c>
      <c r="V99" s="363"/>
      <c r="W99" s="363"/>
      <c r="X99" s="363"/>
      <c r="Y99" s="363"/>
      <c r="Z99" s="363"/>
      <c r="AA99" s="364" t="s">
        <v>348</v>
      </c>
      <c r="AB99" s="364"/>
      <c r="AC99" s="364"/>
      <c r="AD99" s="364"/>
      <c r="AE99" s="364"/>
      <c r="AF99" s="363"/>
    </row>
    <row r="100" spans="1:32" ht="25.35" customHeight="1" thickTop="1" thickBot="1" x14ac:dyDescent="0.25">
      <c r="A100" s="361" t="s">
        <v>525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3" t="s">
        <v>526</v>
      </c>
      <c r="L100" s="363"/>
      <c r="M100" s="363"/>
      <c r="N100" s="363"/>
      <c r="O100" s="363" t="s">
        <v>527</v>
      </c>
      <c r="P100" s="363"/>
      <c r="Q100" s="363"/>
      <c r="R100" s="363"/>
      <c r="S100" s="363"/>
      <c r="T100" s="363"/>
      <c r="U100" s="363" t="s">
        <v>527</v>
      </c>
      <c r="V100" s="363"/>
      <c r="W100" s="363"/>
      <c r="X100" s="363"/>
      <c r="Y100" s="363"/>
      <c r="Z100" s="363"/>
      <c r="AA100" s="364" t="s">
        <v>429</v>
      </c>
      <c r="AB100" s="364"/>
      <c r="AC100" s="364"/>
      <c r="AD100" s="364"/>
      <c r="AE100" s="364"/>
      <c r="AF100" s="363"/>
    </row>
    <row r="101" spans="1:32" ht="15.2" customHeight="1" thickTop="1" thickBot="1" x14ac:dyDescent="0.25">
      <c r="A101" s="361" t="s">
        <v>528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3" t="s">
        <v>529</v>
      </c>
      <c r="L101" s="363"/>
      <c r="M101" s="363"/>
      <c r="N101" s="363"/>
      <c r="O101" s="363" t="s">
        <v>530</v>
      </c>
      <c r="P101" s="363"/>
      <c r="Q101" s="363"/>
      <c r="R101" s="363"/>
      <c r="S101" s="363"/>
      <c r="T101" s="363"/>
      <c r="U101" s="363" t="s">
        <v>531</v>
      </c>
      <c r="V101" s="363"/>
      <c r="W101" s="363"/>
      <c r="X101" s="363"/>
      <c r="Y101" s="363"/>
      <c r="Z101" s="363"/>
      <c r="AA101" s="364" t="s">
        <v>532</v>
      </c>
      <c r="AB101" s="364"/>
      <c r="AC101" s="364"/>
      <c r="AD101" s="364"/>
      <c r="AE101" s="364"/>
      <c r="AF101" s="363"/>
    </row>
    <row r="102" spans="1:32" ht="15.2" customHeight="1" thickTop="1" thickBot="1" x14ac:dyDescent="0.25">
      <c r="A102" s="361" t="s">
        <v>533</v>
      </c>
      <c r="B102" s="362"/>
      <c r="C102" s="362"/>
      <c r="D102" s="362"/>
      <c r="E102" s="362"/>
      <c r="F102" s="362"/>
      <c r="G102" s="362"/>
      <c r="H102" s="362"/>
      <c r="I102" s="362"/>
      <c r="J102" s="362"/>
      <c r="K102" s="363" t="s">
        <v>534</v>
      </c>
      <c r="L102" s="363"/>
      <c r="M102" s="363"/>
      <c r="N102" s="363"/>
      <c r="O102" s="363" t="s">
        <v>348</v>
      </c>
      <c r="P102" s="363"/>
      <c r="Q102" s="363"/>
      <c r="R102" s="363"/>
      <c r="S102" s="363"/>
      <c r="T102" s="363"/>
      <c r="U102" s="363" t="s">
        <v>348</v>
      </c>
      <c r="V102" s="363"/>
      <c r="W102" s="363"/>
      <c r="X102" s="363"/>
      <c r="Y102" s="363"/>
      <c r="Z102" s="363"/>
      <c r="AA102" s="364" t="s">
        <v>348</v>
      </c>
      <c r="AB102" s="364"/>
      <c r="AC102" s="364"/>
      <c r="AD102" s="364"/>
      <c r="AE102" s="364"/>
      <c r="AF102" s="363"/>
    </row>
    <row r="103" spans="1:32" ht="15.2" customHeight="1" thickTop="1" thickBot="1" x14ac:dyDescent="0.25">
      <c r="A103" s="361" t="s">
        <v>535</v>
      </c>
      <c r="B103" s="362"/>
      <c r="C103" s="362"/>
      <c r="D103" s="362"/>
      <c r="E103" s="362"/>
      <c r="F103" s="362"/>
      <c r="G103" s="362"/>
      <c r="H103" s="362"/>
      <c r="I103" s="362"/>
      <c r="J103" s="362"/>
      <c r="K103" s="363" t="s">
        <v>536</v>
      </c>
      <c r="L103" s="363"/>
      <c r="M103" s="363"/>
      <c r="N103" s="363"/>
      <c r="O103" s="363" t="s">
        <v>537</v>
      </c>
      <c r="P103" s="363"/>
      <c r="Q103" s="363"/>
      <c r="R103" s="363"/>
      <c r="S103" s="363"/>
      <c r="T103" s="363"/>
      <c r="U103" s="363" t="s">
        <v>538</v>
      </c>
      <c r="V103" s="363"/>
      <c r="W103" s="363"/>
      <c r="X103" s="363"/>
      <c r="Y103" s="363"/>
      <c r="Z103" s="363"/>
      <c r="AA103" s="364" t="s">
        <v>539</v>
      </c>
      <c r="AB103" s="364"/>
      <c r="AC103" s="364"/>
      <c r="AD103" s="364"/>
      <c r="AE103" s="364"/>
      <c r="AF103" s="363"/>
    </row>
    <row r="104" spans="1:32" ht="15.2" customHeight="1" thickTop="1" thickBot="1" x14ac:dyDescent="0.25">
      <c r="A104" s="361" t="s">
        <v>540</v>
      </c>
      <c r="B104" s="362"/>
      <c r="C104" s="362"/>
      <c r="D104" s="362"/>
      <c r="E104" s="362"/>
      <c r="F104" s="362"/>
      <c r="G104" s="362"/>
      <c r="H104" s="362"/>
      <c r="I104" s="362"/>
      <c r="J104" s="362"/>
      <c r="K104" s="363" t="s">
        <v>541</v>
      </c>
      <c r="L104" s="363"/>
      <c r="M104" s="363"/>
      <c r="N104" s="363"/>
      <c r="O104" s="363" t="s">
        <v>542</v>
      </c>
      <c r="P104" s="363"/>
      <c r="Q104" s="363"/>
      <c r="R104" s="363"/>
      <c r="S104" s="363"/>
      <c r="T104" s="363"/>
      <c r="U104" s="363" t="s">
        <v>543</v>
      </c>
      <c r="V104" s="363"/>
      <c r="W104" s="363"/>
      <c r="X104" s="363"/>
      <c r="Y104" s="363"/>
      <c r="Z104" s="363"/>
      <c r="AA104" s="364" t="s">
        <v>544</v>
      </c>
      <c r="AB104" s="364"/>
      <c r="AC104" s="364"/>
      <c r="AD104" s="364"/>
      <c r="AE104" s="364"/>
      <c r="AF104" s="363"/>
    </row>
    <row r="105" spans="1:32" ht="15.2" customHeight="1" thickTop="1" thickBot="1" x14ac:dyDescent="0.25">
      <c r="A105" s="235"/>
      <c r="B105" s="236"/>
      <c r="C105" s="236"/>
      <c r="D105" s="236"/>
      <c r="E105" s="236"/>
      <c r="F105" s="236"/>
      <c r="G105" s="236"/>
      <c r="H105" s="236"/>
      <c r="I105" s="236"/>
      <c r="J105" s="236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8"/>
      <c r="AB105" s="238"/>
      <c r="AC105" s="238"/>
      <c r="AD105" s="238"/>
      <c r="AE105" s="238"/>
      <c r="AF105" s="237"/>
    </row>
    <row r="106" spans="1:32" ht="25.5" customHeight="1" thickTop="1" x14ac:dyDescent="0.2">
      <c r="A106" s="360" t="s">
        <v>326</v>
      </c>
      <c r="B106" s="360"/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</row>
    <row r="107" spans="1:32" ht="15.2" customHeight="1" x14ac:dyDescent="0.2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</row>
    <row r="108" spans="1:32" ht="25.35" customHeight="1" thickBot="1" x14ac:dyDescent="0.25">
      <c r="A108" s="365" t="s">
        <v>545</v>
      </c>
      <c r="B108" s="366"/>
      <c r="C108" s="366"/>
      <c r="D108" s="366"/>
      <c r="E108" s="366"/>
      <c r="F108" s="366"/>
      <c r="G108" s="366"/>
      <c r="H108" s="366"/>
      <c r="I108" s="366"/>
      <c r="J108" s="366"/>
      <c r="K108" s="367" t="s">
        <v>546</v>
      </c>
      <c r="L108" s="367"/>
      <c r="M108" s="367"/>
      <c r="N108" s="367"/>
      <c r="O108" s="367" t="s">
        <v>348</v>
      </c>
      <c r="P108" s="367"/>
      <c r="Q108" s="367"/>
      <c r="R108" s="367"/>
      <c r="S108" s="367"/>
      <c r="T108" s="367"/>
      <c r="U108" s="367" t="s">
        <v>348</v>
      </c>
      <c r="V108" s="367"/>
      <c r="W108" s="367"/>
      <c r="X108" s="367"/>
      <c r="Y108" s="367"/>
      <c r="Z108" s="367"/>
      <c r="AA108" s="368" t="s">
        <v>348</v>
      </c>
      <c r="AB108" s="368"/>
      <c r="AC108" s="368"/>
      <c r="AD108" s="368"/>
      <c r="AE108" s="368"/>
      <c r="AF108" s="367"/>
    </row>
    <row r="109" spans="1:32" ht="25.35" customHeight="1" thickTop="1" thickBot="1" x14ac:dyDescent="0.25">
      <c r="A109" s="361" t="s">
        <v>547</v>
      </c>
      <c r="B109" s="362"/>
      <c r="C109" s="362"/>
      <c r="D109" s="362"/>
      <c r="E109" s="362"/>
      <c r="F109" s="362"/>
      <c r="G109" s="362"/>
      <c r="H109" s="362"/>
      <c r="I109" s="362"/>
      <c r="J109" s="362"/>
      <c r="K109" s="363" t="s">
        <v>548</v>
      </c>
      <c r="L109" s="363"/>
      <c r="M109" s="363"/>
      <c r="N109" s="363"/>
      <c r="O109" s="363" t="s">
        <v>542</v>
      </c>
      <c r="P109" s="363"/>
      <c r="Q109" s="363"/>
      <c r="R109" s="363"/>
      <c r="S109" s="363"/>
      <c r="T109" s="363"/>
      <c r="U109" s="363" t="s">
        <v>543</v>
      </c>
      <c r="V109" s="363"/>
      <c r="W109" s="363"/>
      <c r="X109" s="363"/>
      <c r="Y109" s="363"/>
      <c r="Z109" s="363"/>
      <c r="AA109" s="364" t="s">
        <v>544</v>
      </c>
      <c r="AB109" s="364"/>
      <c r="AC109" s="364"/>
      <c r="AD109" s="364"/>
      <c r="AE109" s="364"/>
      <c r="AF109" s="363"/>
    </row>
    <row r="110" spans="1:32" ht="15.2" customHeight="1" thickTop="1" thickBot="1" x14ac:dyDescent="0.25">
      <c r="A110" s="361" t="s">
        <v>549</v>
      </c>
      <c r="B110" s="362"/>
      <c r="C110" s="362"/>
      <c r="D110" s="362"/>
      <c r="E110" s="362"/>
      <c r="F110" s="362"/>
      <c r="G110" s="362"/>
      <c r="H110" s="362"/>
      <c r="I110" s="362"/>
      <c r="J110" s="362"/>
      <c r="K110" s="363" t="s">
        <v>550</v>
      </c>
      <c r="L110" s="363"/>
      <c r="M110" s="363"/>
      <c r="N110" s="363"/>
      <c r="O110" s="363" t="s">
        <v>348</v>
      </c>
      <c r="P110" s="363"/>
      <c r="Q110" s="363"/>
      <c r="R110" s="363"/>
      <c r="S110" s="363"/>
      <c r="T110" s="363"/>
      <c r="U110" s="363" t="s">
        <v>348</v>
      </c>
      <c r="V110" s="363"/>
      <c r="W110" s="363"/>
      <c r="X110" s="363"/>
      <c r="Y110" s="363"/>
      <c r="Z110" s="363"/>
      <c r="AA110" s="364" t="s">
        <v>348</v>
      </c>
      <c r="AB110" s="364"/>
      <c r="AC110" s="364"/>
      <c r="AD110" s="364"/>
      <c r="AE110" s="364"/>
      <c r="AF110" s="363"/>
    </row>
    <row r="111" spans="1:32" ht="25.35" customHeight="1" thickTop="1" thickBot="1" x14ac:dyDescent="0.25">
      <c r="A111" s="361" t="s">
        <v>551</v>
      </c>
      <c r="B111" s="362"/>
      <c r="C111" s="362"/>
      <c r="D111" s="362"/>
      <c r="E111" s="362"/>
      <c r="F111" s="362"/>
      <c r="G111" s="362"/>
      <c r="H111" s="362"/>
      <c r="I111" s="362"/>
      <c r="J111" s="362"/>
      <c r="K111" s="363" t="s">
        <v>552</v>
      </c>
      <c r="L111" s="363"/>
      <c r="M111" s="363"/>
      <c r="N111" s="363"/>
      <c r="O111" s="363" t="s">
        <v>348</v>
      </c>
      <c r="P111" s="363"/>
      <c r="Q111" s="363"/>
      <c r="R111" s="363"/>
      <c r="S111" s="363"/>
      <c r="T111" s="363"/>
      <c r="U111" s="363" t="s">
        <v>348</v>
      </c>
      <c r="V111" s="363"/>
      <c r="W111" s="363"/>
      <c r="X111" s="363"/>
      <c r="Y111" s="363"/>
      <c r="Z111" s="363"/>
      <c r="AA111" s="364" t="s">
        <v>348</v>
      </c>
      <c r="AB111" s="364"/>
      <c r="AC111" s="364"/>
      <c r="AD111" s="364"/>
      <c r="AE111" s="364"/>
      <c r="AF111" s="363"/>
    </row>
    <row r="112" spans="1:32" ht="25.35" customHeight="1" thickTop="1" thickBot="1" x14ac:dyDescent="0.25">
      <c r="A112" s="361" t="s">
        <v>553</v>
      </c>
      <c r="B112" s="362"/>
      <c r="C112" s="362"/>
      <c r="D112" s="362"/>
      <c r="E112" s="362"/>
      <c r="F112" s="362"/>
      <c r="G112" s="362"/>
      <c r="H112" s="362"/>
      <c r="I112" s="362"/>
      <c r="J112" s="362"/>
      <c r="K112" s="363" t="s">
        <v>554</v>
      </c>
      <c r="L112" s="363"/>
      <c r="M112" s="363"/>
      <c r="N112" s="363"/>
      <c r="O112" s="363" t="s">
        <v>555</v>
      </c>
      <c r="P112" s="363"/>
      <c r="Q112" s="363"/>
      <c r="R112" s="363"/>
      <c r="S112" s="363"/>
      <c r="T112" s="363"/>
      <c r="U112" s="363" t="s">
        <v>556</v>
      </c>
      <c r="V112" s="363"/>
      <c r="W112" s="363"/>
      <c r="X112" s="363"/>
      <c r="Y112" s="363"/>
      <c r="Z112" s="363"/>
      <c r="AA112" s="364" t="s">
        <v>557</v>
      </c>
      <c r="AB112" s="364"/>
      <c r="AC112" s="364"/>
      <c r="AD112" s="364"/>
      <c r="AE112" s="364"/>
      <c r="AF112" s="363"/>
    </row>
    <row r="113" spans="1:32" ht="15.2" customHeight="1" thickTop="1" thickBot="1" x14ac:dyDescent="0.25">
      <c r="A113" s="361" t="s">
        <v>558</v>
      </c>
      <c r="B113" s="362"/>
      <c r="C113" s="362"/>
      <c r="D113" s="362"/>
      <c r="E113" s="362"/>
      <c r="F113" s="362"/>
      <c r="G113" s="362"/>
      <c r="H113" s="362"/>
      <c r="I113" s="362"/>
      <c r="J113" s="362"/>
      <c r="K113" s="363" t="s">
        <v>559</v>
      </c>
      <c r="L113" s="363"/>
      <c r="M113" s="363"/>
      <c r="N113" s="363"/>
      <c r="O113" s="363" t="s">
        <v>511</v>
      </c>
      <c r="P113" s="363"/>
      <c r="Q113" s="363"/>
      <c r="R113" s="363"/>
      <c r="S113" s="363"/>
      <c r="T113" s="363"/>
      <c r="U113" s="363" t="s">
        <v>512</v>
      </c>
      <c r="V113" s="363"/>
      <c r="W113" s="363"/>
      <c r="X113" s="363"/>
      <c r="Y113" s="363"/>
      <c r="Z113" s="363"/>
      <c r="AA113" s="364" t="s">
        <v>513</v>
      </c>
      <c r="AB113" s="364"/>
      <c r="AC113" s="364"/>
      <c r="AD113" s="364"/>
      <c r="AE113" s="364"/>
      <c r="AF113" s="363"/>
    </row>
    <row r="114" spans="1:32" ht="15.2" customHeight="1" thickTop="1" thickBot="1" x14ac:dyDescent="0.25">
      <c r="A114" s="361" t="s">
        <v>17</v>
      </c>
      <c r="B114" s="362"/>
      <c r="C114" s="362"/>
      <c r="D114" s="362"/>
      <c r="E114" s="362"/>
      <c r="F114" s="362"/>
      <c r="G114" s="362"/>
      <c r="H114" s="362"/>
      <c r="I114" s="362"/>
      <c r="J114" s="362"/>
      <c r="K114" s="363" t="s">
        <v>17</v>
      </c>
      <c r="L114" s="363"/>
      <c r="M114" s="363"/>
      <c r="N114" s="363"/>
      <c r="O114" s="363" t="s">
        <v>17</v>
      </c>
      <c r="P114" s="363"/>
      <c r="Q114" s="363"/>
      <c r="R114" s="363"/>
      <c r="S114" s="363"/>
      <c r="T114" s="363"/>
      <c r="U114" s="363" t="s">
        <v>17</v>
      </c>
      <c r="V114" s="363"/>
      <c r="W114" s="363"/>
      <c r="X114" s="363"/>
      <c r="Y114" s="363"/>
      <c r="Z114" s="363"/>
      <c r="AA114" s="364" t="s">
        <v>17</v>
      </c>
      <c r="AB114" s="364"/>
      <c r="AC114" s="364"/>
      <c r="AD114" s="364"/>
      <c r="AE114" s="364"/>
      <c r="AF114" s="363"/>
    </row>
    <row r="115" spans="1:32" ht="15.2" customHeight="1" thickTop="1" thickBot="1" x14ac:dyDescent="0.25">
      <c r="A115" s="361" t="s">
        <v>560</v>
      </c>
      <c r="B115" s="362"/>
      <c r="C115" s="362"/>
      <c r="D115" s="362"/>
      <c r="E115" s="362"/>
      <c r="F115" s="362"/>
      <c r="G115" s="362"/>
      <c r="H115" s="362"/>
      <c r="I115" s="362"/>
      <c r="J115" s="362"/>
      <c r="K115" s="363" t="s">
        <v>561</v>
      </c>
      <c r="L115" s="363"/>
      <c r="M115" s="363"/>
      <c r="N115" s="363"/>
      <c r="O115" s="363" t="s">
        <v>17</v>
      </c>
      <c r="P115" s="363"/>
      <c r="Q115" s="363"/>
      <c r="R115" s="363"/>
      <c r="S115" s="363"/>
      <c r="T115" s="363"/>
      <c r="U115" s="363" t="s">
        <v>17</v>
      </c>
      <c r="V115" s="363"/>
      <c r="W115" s="363"/>
      <c r="X115" s="363"/>
      <c r="Y115" s="363"/>
      <c r="Z115" s="363"/>
      <c r="AA115" s="364" t="s">
        <v>17</v>
      </c>
      <c r="AB115" s="364"/>
      <c r="AC115" s="364"/>
      <c r="AD115" s="364"/>
      <c r="AE115" s="364"/>
      <c r="AF115" s="363"/>
    </row>
    <row r="116" spans="1:32" ht="15.2" customHeight="1" thickTop="1" thickBot="1" x14ac:dyDescent="0.25">
      <c r="A116" s="361" t="s">
        <v>562</v>
      </c>
      <c r="B116" s="362"/>
      <c r="C116" s="362"/>
      <c r="D116" s="362"/>
      <c r="E116" s="362"/>
      <c r="F116" s="362"/>
      <c r="G116" s="362"/>
      <c r="H116" s="362"/>
      <c r="I116" s="362"/>
      <c r="J116" s="362"/>
      <c r="K116" s="363" t="s">
        <v>563</v>
      </c>
      <c r="L116" s="363"/>
      <c r="M116" s="363"/>
      <c r="N116" s="363"/>
      <c r="O116" s="363" t="s">
        <v>564</v>
      </c>
      <c r="P116" s="363"/>
      <c r="Q116" s="363"/>
      <c r="R116" s="363"/>
      <c r="S116" s="363"/>
      <c r="T116" s="363"/>
      <c r="U116" s="363" t="s">
        <v>565</v>
      </c>
      <c r="V116" s="363"/>
      <c r="W116" s="363"/>
      <c r="X116" s="363"/>
      <c r="Y116" s="363"/>
      <c r="Z116" s="363"/>
      <c r="AA116" s="364" t="s">
        <v>566</v>
      </c>
      <c r="AB116" s="364"/>
      <c r="AC116" s="364"/>
      <c r="AD116" s="364"/>
      <c r="AE116" s="364"/>
      <c r="AF116" s="363"/>
    </row>
    <row r="117" spans="1:32" ht="25.35" customHeight="1" thickTop="1" thickBot="1" x14ac:dyDescent="0.25">
      <c r="A117" s="361" t="s">
        <v>567</v>
      </c>
      <c r="B117" s="362"/>
      <c r="C117" s="362"/>
      <c r="D117" s="362"/>
      <c r="E117" s="362"/>
      <c r="F117" s="362"/>
      <c r="G117" s="362"/>
      <c r="H117" s="362"/>
      <c r="I117" s="362"/>
      <c r="J117" s="362"/>
      <c r="K117" s="363" t="s">
        <v>568</v>
      </c>
      <c r="L117" s="363"/>
      <c r="M117" s="363"/>
      <c r="N117" s="363"/>
      <c r="O117" s="363" t="s">
        <v>569</v>
      </c>
      <c r="P117" s="363"/>
      <c r="Q117" s="363"/>
      <c r="R117" s="363"/>
      <c r="S117" s="363"/>
      <c r="T117" s="363"/>
      <c r="U117" s="363" t="s">
        <v>570</v>
      </c>
      <c r="V117" s="363"/>
      <c r="W117" s="363"/>
      <c r="X117" s="363"/>
      <c r="Y117" s="363"/>
      <c r="Z117" s="363"/>
      <c r="AA117" s="364" t="s">
        <v>571</v>
      </c>
      <c r="AB117" s="364"/>
      <c r="AC117" s="364"/>
      <c r="AD117" s="364"/>
      <c r="AE117" s="364"/>
      <c r="AF117" s="363"/>
    </row>
    <row r="118" spans="1:32" ht="15.2" customHeight="1" thickTop="1" thickBot="1" x14ac:dyDescent="0.25">
      <c r="A118" s="361" t="s">
        <v>572</v>
      </c>
      <c r="B118" s="362"/>
      <c r="C118" s="362"/>
      <c r="D118" s="362"/>
      <c r="E118" s="362"/>
      <c r="F118" s="362"/>
      <c r="G118" s="362"/>
      <c r="H118" s="362"/>
      <c r="I118" s="362"/>
      <c r="J118" s="362"/>
      <c r="K118" s="363" t="s">
        <v>573</v>
      </c>
      <c r="L118" s="363"/>
      <c r="M118" s="363"/>
      <c r="N118" s="363"/>
      <c r="O118" s="363" t="s">
        <v>348</v>
      </c>
      <c r="P118" s="363"/>
      <c r="Q118" s="363"/>
      <c r="R118" s="363"/>
      <c r="S118" s="363"/>
      <c r="T118" s="363"/>
      <c r="U118" s="363" t="s">
        <v>348</v>
      </c>
      <c r="V118" s="363"/>
      <c r="W118" s="363"/>
      <c r="X118" s="363"/>
      <c r="Y118" s="363"/>
      <c r="Z118" s="363"/>
      <c r="AA118" s="364" t="s">
        <v>348</v>
      </c>
      <c r="AB118" s="364"/>
      <c r="AC118" s="364"/>
      <c r="AD118" s="364"/>
      <c r="AE118" s="364"/>
      <c r="AF118" s="363"/>
    </row>
    <row r="119" spans="1:32" ht="46.35" customHeight="1" thickTop="1" thickBot="1" x14ac:dyDescent="0.25">
      <c r="A119" s="361" t="s">
        <v>574</v>
      </c>
      <c r="B119" s="362"/>
      <c r="C119" s="362"/>
      <c r="D119" s="362"/>
      <c r="E119" s="362"/>
      <c r="F119" s="362"/>
      <c r="G119" s="362"/>
      <c r="H119" s="362"/>
      <c r="I119" s="362"/>
      <c r="J119" s="362"/>
      <c r="K119" s="363" t="s">
        <v>575</v>
      </c>
      <c r="L119" s="363"/>
      <c r="M119" s="363"/>
      <c r="N119" s="363"/>
      <c r="O119" s="363" t="s">
        <v>348</v>
      </c>
      <c r="P119" s="363"/>
      <c r="Q119" s="363"/>
      <c r="R119" s="363"/>
      <c r="S119" s="363"/>
      <c r="T119" s="363"/>
      <c r="U119" s="363" t="s">
        <v>348</v>
      </c>
      <c r="V119" s="363"/>
      <c r="W119" s="363"/>
      <c r="X119" s="363"/>
      <c r="Y119" s="363"/>
      <c r="Z119" s="363"/>
      <c r="AA119" s="364" t="s">
        <v>348</v>
      </c>
      <c r="AB119" s="364"/>
      <c r="AC119" s="364"/>
      <c r="AD119" s="364"/>
      <c r="AE119" s="364"/>
      <c r="AF119" s="363"/>
    </row>
    <row r="120" spans="1:32" ht="46.35" customHeight="1" thickTop="1" thickBot="1" x14ac:dyDescent="0.25">
      <c r="A120" s="361" t="s">
        <v>576</v>
      </c>
      <c r="B120" s="362"/>
      <c r="C120" s="362"/>
      <c r="D120" s="362"/>
      <c r="E120" s="362"/>
      <c r="F120" s="362"/>
      <c r="G120" s="362"/>
      <c r="H120" s="362"/>
      <c r="I120" s="362"/>
      <c r="J120" s="362"/>
      <c r="K120" s="363" t="s">
        <v>577</v>
      </c>
      <c r="L120" s="363"/>
      <c r="M120" s="363"/>
      <c r="N120" s="363"/>
      <c r="O120" s="363" t="s">
        <v>348</v>
      </c>
      <c r="P120" s="363"/>
      <c r="Q120" s="363"/>
      <c r="R120" s="363"/>
      <c r="S120" s="363"/>
      <c r="T120" s="363"/>
      <c r="U120" s="363" t="s">
        <v>348</v>
      </c>
      <c r="V120" s="363"/>
      <c r="W120" s="363"/>
      <c r="X120" s="363"/>
      <c r="Y120" s="363"/>
      <c r="Z120" s="363"/>
      <c r="AA120" s="364" t="s">
        <v>348</v>
      </c>
      <c r="AB120" s="364"/>
      <c r="AC120" s="364"/>
      <c r="AD120" s="364"/>
      <c r="AE120" s="364"/>
      <c r="AF120" s="363"/>
    </row>
    <row r="121" spans="1:32" ht="15.2" customHeight="1" thickTop="1" thickBot="1" x14ac:dyDescent="0.25">
      <c r="A121" s="361" t="s">
        <v>578</v>
      </c>
      <c r="B121" s="362"/>
      <c r="C121" s="362"/>
      <c r="D121" s="362"/>
      <c r="E121" s="362"/>
      <c r="F121" s="362"/>
      <c r="G121" s="362"/>
      <c r="H121" s="362"/>
      <c r="I121" s="362"/>
      <c r="J121" s="362"/>
      <c r="K121" s="363" t="s">
        <v>579</v>
      </c>
      <c r="L121" s="363"/>
      <c r="M121" s="363"/>
      <c r="N121" s="363"/>
      <c r="O121" s="363" t="s">
        <v>348</v>
      </c>
      <c r="P121" s="363"/>
      <c r="Q121" s="363"/>
      <c r="R121" s="363"/>
      <c r="S121" s="363"/>
      <c r="T121" s="363"/>
      <c r="U121" s="363" t="s">
        <v>348</v>
      </c>
      <c r="V121" s="363"/>
      <c r="W121" s="363"/>
      <c r="X121" s="363"/>
      <c r="Y121" s="363"/>
      <c r="Z121" s="363"/>
      <c r="AA121" s="364" t="s">
        <v>348</v>
      </c>
      <c r="AB121" s="364"/>
      <c r="AC121" s="364"/>
      <c r="AD121" s="364"/>
      <c r="AE121" s="364"/>
      <c r="AF121" s="363"/>
    </row>
    <row r="122" spans="1:32" ht="15.2" customHeight="1" thickTop="1" thickBot="1" x14ac:dyDescent="0.25">
      <c r="A122" s="361" t="s">
        <v>580</v>
      </c>
      <c r="B122" s="362"/>
      <c r="C122" s="362"/>
      <c r="D122" s="362"/>
      <c r="E122" s="362"/>
      <c r="F122" s="362"/>
      <c r="G122" s="362"/>
      <c r="H122" s="362"/>
      <c r="I122" s="362"/>
      <c r="J122" s="362"/>
      <c r="K122" s="363" t="s">
        <v>581</v>
      </c>
      <c r="L122" s="363"/>
      <c r="M122" s="363"/>
      <c r="N122" s="363"/>
      <c r="O122" s="363" t="s">
        <v>348</v>
      </c>
      <c r="P122" s="363"/>
      <c r="Q122" s="363"/>
      <c r="R122" s="363"/>
      <c r="S122" s="363"/>
      <c r="T122" s="363"/>
      <c r="U122" s="363" t="s">
        <v>582</v>
      </c>
      <c r="V122" s="363"/>
      <c r="W122" s="363"/>
      <c r="X122" s="363"/>
      <c r="Y122" s="363"/>
      <c r="Z122" s="363"/>
      <c r="AA122" s="364" t="s">
        <v>348</v>
      </c>
      <c r="AB122" s="364"/>
      <c r="AC122" s="364"/>
      <c r="AD122" s="364"/>
      <c r="AE122" s="364"/>
      <c r="AF122" s="363"/>
    </row>
    <row r="123" spans="1:32" ht="15.2" customHeight="1" thickTop="1" x14ac:dyDescent="0.2">
      <c r="A123" s="356" t="s">
        <v>583</v>
      </c>
      <c r="B123" s="357"/>
      <c r="C123" s="357"/>
      <c r="D123" s="357"/>
      <c r="E123" s="357"/>
      <c r="F123" s="357"/>
      <c r="G123" s="357"/>
      <c r="H123" s="357"/>
      <c r="I123" s="357"/>
      <c r="J123" s="357"/>
      <c r="K123" s="358" t="s">
        <v>584</v>
      </c>
      <c r="L123" s="358"/>
      <c r="M123" s="358"/>
      <c r="N123" s="358"/>
      <c r="O123" s="358" t="s">
        <v>348</v>
      </c>
      <c r="P123" s="358"/>
      <c r="Q123" s="358"/>
      <c r="R123" s="358"/>
      <c r="S123" s="358"/>
      <c r="T123" s="358"/>
      <c r="U123" s="358" t="s">
        <v>348</v>
      </c>
      <c r="V123" s="358"/>
      <c r="W123" s="358"/>
      <c r="X123" s="358"/>
      <c r="Y123" s="358"/>
      <c r="Z123" s="358"/>
      <c r="AA123" s="359" t="s">
        <v>348</v>
      </c>
      <c r="AB123" s="359"/>
      <c r="AC123" s="359"/>
      <c r="AD123" s="359"/>
      <c r="AE123" s="359"/>
      <c r="AF123" s="358"/>
    </row>
    <row r="124" spans="1:32" x14ac:dyDescent="0.2">
      <c r="A124" s="234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</row>
  </sheetData>
  <mergeCells count="574">
    <mergeCell ref="A3:AF3"/>
    <mergeCell ref="A4:AF4"/>
    <mergeCell ref="A5:J5"/>
    <mergeCell ref="K5:N5"/>
    <mergeCell ref="O5:T5"/>
    <mergeCell ref="U5:Z5"/>
    <mergeCell ref="AA5:AF5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  <mergeCell ref="O120:T120"/>
    <mergeCell ref="U120:Z120"/>
    <mergeCell ref="AA120:AF120"/>
    <mergeCell ref="A117:J117"/>
    <mergeCell ref="K117:N117"/>
    <mergeCell ref="O117:T117"/>
    <mergeCell ref="U117:Z117"/>
    <mergeCell ref="AA117:AF117"/>
    <mergeCell ref="A118:J118"/>
    <mergeCell ref="K118:N118"/>
    <mergeCell ref="O118:T118"/>
    <mergeCell ref="U118:Z118"/>
    <mergeCell ref="AA118:AF118"/>
    <mergeCell ref="A123:J123"/>
    <mergeCell ref="K123:N123"/>
    <mergeCell ref="O123:T123"/>
    <mergeCell ref="U123:Z123"/>
    <mergeCell ref="AA123:AF123"/>
    <mergeCell ref="A55:AF55"/>
    <mergeCell ref="A106:AF106"/>
    <mergeCell ref="A121:J121"/>
    <mergeCell ref="K121:N121"/>
    <mergeCell ref="O121:T121"/>
    <mergeCell ref="U121:Z121"/>
    <mergeCell ref="AA121:AF121"/>
    <mergeCell ref="A122:J122"/>
    <mergeCell ref="K122:N122"/>
    <mergeCell ref="O122:T122"/>
    <mergeCell ref="U122:Z122"/>
    <mergeCell ref="AA122:AF122"/>
    <mergeCell ref="A119:J119"/>
    <mergeCell ref="K119:N119"/>
    <mergeCell ref="O119:T119"/>
    <mergeCell ref="U119:Z119"/>
    <mergeCell ref="AA119:AF119"/>
    <mergeCell ref="A120:J120"/>
    <mergeCell ref="K120:N120"/>
  </mergeCells>
  <pageMargins left="0.7" right="0.7" top="0.75" bottom="0.75" header="0.3" footer="0.3"/>
  <pageSetup paperSize="9" scale="81" fitToHeight="0" orientation="portrait" r:id="rId1"/>
  <headerFooter>
    <oddHeader>&amp;RSomogyhárságy Község Önkormányzata
4/2020.(VI.30.) önkormányzati rendelet
11.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view="pageLayout" topLeftCell="E1" zoomScaleNormal="100" workbookViewId="0">
      <selection activeCell="U37" sqref="U37"/>
    </sheetView>
  </sheetViews>
  <sheetFormatPr defaultRowHeight="12.75" x14ac:dyDescent="0.2"/>
  <cols>
    <col min="1" max="1" width="9.28515625" bestFit="1" customWidth="1"/>
    <col min="2" max="2" width="34.85546875" customWidth="1"/>
    <col min="3" max="3" width="9.28515625" bestFit="1" customWidth="1"/>
    <col min="4" max="4" width="8.28515625" customWidth="1"/>
    <col min="5" max="6" width="7.85546875" bestFit="1" customWidth="1"/>
    <col min="7" max="7" width="8.85546875" customWidth="1"/>
    <col min="8" max="10" width="7.85546875" bestFit="1" customWidth="1"/>
    <col min="11" max="11" width="9.28515625" bestFit="1" customWidth="1"/>
    <col min="12" max="12" width="12" bestFit="1" customWidth="1"/>
    <col min="13" max="13" width="16.140625" customWidth="1"/>
    <col min="14" max="14" width="8.42578125" bestFit="1" customWidth="1"/>
    <col min="15" max="15" width="8.140625" customWidth="1"/>
    <col min="16" max="16" width="9.28515625" bestFit="1" customWidth="1"/>
    <col min="17" max="17" width="8.140625" customWidth="1"/>
    <col min="18" max="18" width="8.42578125" bestFit="1" customWidth="1"/>
    <col min="19" max="19" width="8.7109375" bestFit="1" customWidth="1"/>
    <col min="20" max="20" width="10.85546875" customWidth="1"/>
    <col min="21" max="21" width="11.7109375" bestFit="1" customWidth="1"/>
  </cols>
  <sheetData>
    <row r="1" spans="1:21" x14ac:dyDescent="0.2">
      <c r="A1" s="261" t="s">
        <v>274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ht="84.75" customHeight="1" thickBot="1" x14ac:dyDescent="0.25">
      <c r="B2" s="93"/>
      <c r="D2" s="94">
        <v>0.12</v>
      </c>
      <c r="E2" s="94">
        <v>0.08</v>
      </c>
      <c r="F2" s="95">
        <v>7.5999999999999998E-2</v>
      </c>
      <c r="H2" s="94">
        <v>0.08</v>
      </c>
      <c r="I2" s="94">
        <v>0.08</v>
      </c>
      <c r="J2" s="94">
        <v>0.08</v>
      </c>
      <c r="M2" s="93"/>
      <c r="N2" s="94">
        <v>0.08</v>
      </c>
      <c r="O2" s="94">
        <v>0.08</v>
      </c>
      <c r="P2" s="95">
        <v>0.08</v>
      </c>
      <c r="Q2" s="94">
        <v>0.08</v>
      </c>
      <c r="R2" s="94">
        <v>0.08</v>
      </c>
      <c r="S2" s="95">
        <v>7.4999999999999997E-2</v>
      </c>
      <c r="U2" s="2" t="s">
        <v>266</v>
      </c>
    </row>
    <row r="3" spans="1:21" ht="57" thickBot="1" x14ac:dyDescent="0.25">
      <c r="A3" s="96" t="s">
        <v>75</v>
      </c>
      <c r="B3" s="97" t="s">
        <v>1</v>
      </c>
      <c r="C3" s="98" t="s">
        <v>275</v>
      </c>
      <c r="D3" s="99" t="s">
        <v>76</v>
      </c>
      <c r="E3" s="99" t="s">
        <v>77</v>
      </c>
      <c r="F3" s="99" t="s">
        <v>78</v>
      </c>
      <c r="G3" s="97" t="s">
        <v>79</v>
      </c>
      <c r="H3" s="97" t="s">
        <v>80</v>
      </c>
      <c r="I3" s="97" t="s">
        <v>81</v>
      </c>
      <c r="J3" s="97" t="s">
        <v>82</v>
      </c>
      <c r="K3" s="98" t="s">
        <v>83</v>
      </c>
      <c r="L3" s="100" t="s">
        <v>84</v>
      </c>
      <c r="M3" s="98" t="s">
        <v>276</v>
      </c>
      <c r="N3" s="97" t="s">
        <v>85</v>
      </c>
      <c r="O3" s="97" t="s">
        <v>86</v>
      </c>
      <c r="P3" s="97" t="s">
        <v>87</v>
      </c>
      <c r="Q3" s="97" t="s">
        <v>88</v>
      </c>
      <c r="R3" s="97" t="s">
        <v>89</v>
      </c>
      <c r="S3" s="97" t="s">
        <v>90</v>
      </c>
      <c r="T3" s="97" t="s">
        <v>29</v>
      </c>
      <c r="U3" s="101" t="s">
        <v>84</v>
      </c>
    </row>
    <row r="4" spans="1:21" ht="13.5" thickBot="1" x14ac:dyDescent="0.25">
      <c r="A4" s="102"/>
      <c r="B4" s="103"/>
      <c r="C4" s="104">
        <v>2</v>
      </c>
      <c r="D4" s="105"/>
      <c r="E4" s="105"/>
      <c r="F4" s="105"/>
      <c r="G4" s="103">
        <v>3</v>
      </c>
      <c r="H4" s="103">
        <v>4</v>
      </c>
      <c r="I4" s="104">
        <v>5</v>
      </c>
      <c r="J4" s="104">
        <v>6</v>
      </c>
      <c r="K4" s="103" t="s">
        <v>91</v>
      </c>
      <c r="L4" s="104">
        <v>8</v>
      </c>
      <c r="M4" s="104">
        <v>9</v>
      </c>
      <c r="N4" s="104">
        <v>10</v>
      </c>
      <c r="O4" s="104">
        <v>11</v>
      </c>
      <c r="P4" s="104">
        <v>12</v>
      </c>
      <c r="Q4" s="104">
        <v>13</v>
      </c>
      <c r="R4" s="104">
        <v>14</v>
      </c>
      <c r="S4" s="104">
        <v>15</v>
      </c>
      <c r="T4" s="103" t="s">
        <v>92</v>
      </c>
      <c r="U4" s="106">
        <v>17</v>
      </c>
    </row>
    <row r="5" spans="1:21" x14ac:dyDescent="0.2">
      <c r="A5" s="138"/>
      <c r="B5" s="107" t="s">
        <v>4</v>
      </c>
      <c r="C5" s="108"/>
      <c r="D5" s="109"/>
      <c r="E5" s="109"/>
      <c r="F5" s="109"/>
      <c r="G5" s="110"/>
      <c r="H5" s="110"/>
      <c r="I5" s="110"/>
      <c r="J5" s="110"/>
      <c r="K5" s="110"/>
      <c r="L5" s="110"/>
      <c r="M5" s="108"/>
      <c r="N5" s="110"/>
      <c r="O5" s="110"/>
      <c r="P5" s="110"/>
      <c r="Q5" s="110"/>
      <c r="R5" s="110"/>
      <c r="S5" s="110"/>
      <c r="T5" s="110"/>
      <c r="U5" s="108"/>
    </row>
    <row r="6" spans="1:21" x14ac:dyDescent="0.2">
      <c r="A6" s="139">
        <v>1</v>
      </c>
      <c r="B6" s="136" t="s">
        <v>161</v>
      </c>
      <c r="C6" s="113">
        <f>SUM('1. számú melléklet '!F18)</f>
        <v>62932255</v>
      </c>
      <c r="D6" s="114">
        <f>$C6*$D$2</f>
        <v>7551871</v>
      </c>
      <c r="E6" s="114">
        <f>$C6*$F$2</f>
        <v>4782851</v>
      </c>
      <c r="F6" s="114">
        <f>$C6*$F$2</f>
        <v>4782851</v>
      </c>
      <c r="G6" s="114">
        <f>SUM(D6:F6)</f>
        <v>17117573</v>
      </c>
      <c r="H6" s="114">
        <f t="shared" ref="H6:I9" si="0">$C6*$H$2</f>
        <v>5034580</v>
      </c>
      <c r="I6" s="114">
        <f t="shared" si="0"/>
        <v>5034580</v>
      </c>
      <c r="J6" s="114">
        <f>$C6*$J$2</f>
        <v>5034580</v>
      </c>
      <c r="K6" s="115">
        <f>(G6+H6+I6+J6)</f>
        <v>32221313</v>
      </c>
      <c r="L6" s="116">
        <f t="shared" ref="L6:L18" si="1">K6/C6</f>
        <v>0.51200000000000001</v>
      </c>
      <c r="M6" s="113">
        <f>SUM('1. számú melléklet '!G18)</f>
        <v>96684421</v>
      </c>
      <c r="N6" s="114">
        <v>8562199</v>
      </c>
      <c r="O6" s="114">
        <v>11331219</v>
      </c>
      <c r="P6" s="114">
        <v>11331219</v>
      </c>
      <c r="Q6" s="114">
        <v>11331219</v>
      </c>
      <c r="R6" s="114">
        <v>11331219</v>
      </c>
      <c r="S6" s="114">
        <v>10576033</v>
      </c>
      <c r="T6" s="117">
        <f>SUM(D6+E6+F6+H6+I6+J6+N6+O6+P6+Q6+R6+S6)</f>
        <v>96684421</v>
      </c>
      <c r="U6" s="118">
        <f>T6/M6</f>
        <v>1</v>
      </c>
    </row>
    <row r="7" spans="1:21" x14ac:dyDescent="0.2">
      <c r="A7" s="139">
        <v>2</v>
      </c>
      <c r="B7" s="136" t="s">
        <v>162</v>
      </c>
      <c r="C7" s="113">
        <f>SUM('1. számú melléklet '!F25)</f>
        <v>5335283</v>
      </c>
      <c r="D7" s="114">
        <f>$C7*$D$2</f>
        <v>640234</v>
      </c>
      <c r="E7" s="114">
        <f>$C7*$E$2</f>
        <v>426823</v>
      </c>
      <c r="F7" s="114">
        <f>$C7*$F$2</f>
        <v>405482</v>
      </c>
      <c r="G7" s="114">
        <f>SUM(D7:F7)</f>
        <v>1472539</v>
      </c>
      <c r="H7" s="114">
        <f t="shared" si="0"/>
        <v>426823</v>
      </c>
      <c r="I7" s="114">
        <f>$C7*$H$2</f>
        <v>426823</v>
      </c>
      <c r="J7" s="114">
        <f>$C7*$J$2</f>
        <v>426823</v>
      </c>
      <c r="K7" s="115">
        <f>(G7+H7+I7+J7)</f>
        <v>2753008</v>
      </c>
      <c r="L7" s="116">
        <f t="shared" si="1"/>
        <v>0.51600000000000001</v>
      </c>
      <c r="M7" s="113">
        <f>SUM('1. számú melléklet '!G25)</f>
        <v>88599001</v>
      </c>
      <c r="N7" s="114">
        <v>14126266</v>
      </c>
      <c r="O7" s="114">
        <v>14339677</v>
      </c>
      <c r="P7" s="114">
        <v>14339677</v>
      </c>
      <c r="Q7" s="114">
        <v>14339677</v>
      </c>
      <c r="R7" s="114">
        <v>14339677</v>
      </c>
      <c r="S7" s="114">
        <v>14361019</v>
      </c>
      <c r="T7" s="117">
        <f t="shared" ref="T7:T12" si="2">SUM(D7+E7+F7+H7+I7+J7+N7+O7+P7+Q7+R7+S7)</f>
        <v>88599001</v>
      </c>
      <c r="U7" s="118">
        <f t="shared" ref="U7:U12" si="3">T7/M7</f>
        <v>1</v>
      </c>
    </row>
    <row r="8" spans="1:21" ht="12.75" customHeight="1" x14ac:dyDescent="0.2">
      <c r="A8" s="139" t="s">
        <v>20</v>
      </c>
      <c r="B8" s="136" t="s">
        <v>163</v>
      </c>
      <c r="C8" s="113">
        <f>SUM('1. számú melléklet '!F21)</f>
        <v>6538000</v>
      </c>
      <c r="D8" s="114">
        <f>$C8*$D$2</f>
        <v>784560</v>
      </c>
      <c r="E8" s="114">
        <f>$C8*$E$2</f>
        <v>523040</v>
      </c>
      <c r="F8" s="114">
        <f>$C8*$F$2</f>
        <v>496888</v>
      </c>
      <c r="G8" s="114">
        <f>SUM(D8:F8)</f>
        <v>1804488</v>
      </c>
      <c r="H8" s="114">
        <f t="shared" si="0"/>
        <v>523040</v>
      </c>
      <c r="I8" s="114">
        <f t="shared" si="0"/>
        <v>523040</v>
      </c>
      <c r="J8" s="114">
        <f>$C8*$J$2</f>
        <v>523040</v>
      </c>
      <c r="K8" s="115">
        <f>(G8+H8+I8+J8)</f>
        <v>3373608</v>
      </c>
      <c r="L8" s="116">
        <f t="shared" si="1"/>
        <v>0.51600000000000001</v>
      </c>
      <c r="M8" s="113">
        <f>SUM('1. számú melléklet '!G21)</f>
        <v>7061653</v>
      </c>
      <c r="N8" s="114">
        <f t="shared" ref="N8:N9" si="4">$C8*$N$2</f>
        <v>523040</v>
      </c>
      <c r="O8" s="114">
        <f t="shared" ref="O8:O9" si="5">$C8*$O$2</f>
        <v>523040</v>
      </c>
      <c r="P8" s="114">
        <f t="shared" ref="P8:P9" si="6">$C8*$P$2</f>
        <v>523040</v>
      </c>
      <c r="Q8" s="114">
        <f t="shared" ref="Q8:Q9" si="7">$C8*$Q$2</f>
        <v>523040</v>
      </c>
      <c r="R8" s="114">
        <f t="shared" ref="R8:R9" si="8">$C8*$R$2</f>
        <v>523040</v>
      </c>
      <c r="S8" s="114">
        <v>1072845</v>
      </c>
      <c r="T8" s="117">
        <f t="shared" si="2"/>
        <v>7061653</v>
      </c>
      <c r="U8" s="118">
        <f t="shared" si="3"/>
        <v>1</v>
      </c>
    </row>
    <row r="9" spans="1:21" x14ac:dyDescent="0.2">
      <c r="A9" s="139" t="s">
        <v>21</v>
      </c>
      <c r="B9" s="136" t="s">
        <v>164</v>
      </c>
      <c r="C9" s="113">
        <f>SUM('1. számú melléklet '!F22)</f>
        <v>2395000</v>
      </c>
      <c r="D9" s="114">
        <f>$C9*$D$2</f>
        <v>287400</v>
      </c>
      <c r="E9" s="114">
        <f>$C9*$E$2</f>
        <v>191600</v>
      </c>
      <c r="F9" s="114">
        <f>$C9*$F$2</f>
        <v>182020</v>
      </c>
      <c r="G9" s="114">
        <f>SUM(D9:F9)</f>
        <v>661020</v>
      </c>
      <c r="H9" s="114">
        <f t="shared" si="0"/>
        <v>191600</v>
      </c>
      <c r="I9" s="114">
        <f t="shared" si="0"/>
        <v>191600</v>
      </c>
      <c r="J9" s="114">
        <f>$C9*$J$2</f>
        <v>191600</v>
      </c>
      <c r="K9" s="115">
        <f>(G9+H9+I9+J9)</f>
        <v>1235820</v>
      </c>
      <c r="L9" s="116">
        <f t="shared" si="1"/>
        <v>0.51600000000000001</v>
      </c>
      <c r="M9" s="113">
        <f>SUM('1. számú melléklet '!G22)</f>
        <v>2640400</v>
      </c>
      <c r="N9" s="114">
        <f t="shared" si="4"/>
        <v>191600</v>
      </c>
      <c r="O9" s="114">
        <f t="shared" si="5"/>
        <v>191600</v>
      </c>
      <c r="P9" s="114">
        <f t="shared" si="6"/>
        <v>191600</v>
      </c>
      <c r="Q9" s="114">
        <f t="shared" si="7"/>
        <v>191600</v>
      </c>
      <c r="R9" s="114">
        <f t="shared" si="8"/>
        <v>191600</v>
      </c>
      <c r="S9" s="114">
        <v>446580</v>
      </c>
      <c r="T9" s="117">
        <f t="shared" si="2"/>
        <v>2640400</v>
      </c>
      <c r="U9" s="118">
        <f t="shared" si="3"/>
        <v>1</v>
      </c>
    </row>
    <row r="10" spans="1:21" x14ac:dyDescent="0.2">
      <c r="A10" s="139" t="s">
        <v>22</v>
      </c>
      <c r="B10" s="136" t="s">
        <v>165</v>
      </c>
      <c r="C10" s="112">
        <f>SUM('1. számú melléklet '!F26)</f>
        <v>0</v>
      </c>
      <c r="D10" s="114">
        <f t="shared" ref="D10:D11" si="9">$C10*$D$2</f>
        <v>0</v>
      </c>
      <c r="E10" s="114">
        <f t="shared" ref="E10:E11" si="10">$C10*$E$2</f>
        <v>0</v>
      </c>
      <c r="F10" s="114">
        <f t="shared" ref="F10:F11" si="11">$C10*$F$2</f>
        <v>0</v>
      </c>
      <c r="G10" s="114">
        <f t="shared" ref="G10:G11" si="12">SUM(D10:F10)</f>
        <v>0</v>
      </c>
      <c r="H10" s="114">
        <f t="shared" ref="H10:I11" si="13">$C10*$H$2</f>
        <v>0</v>
      </c>
      <c r="I10" s="114">
        <f t="shared" si="13"/>
        <v>0</v>
      </c>
      <c r="J10" s="114">
        <f t="shared" ref="J10:J11" si="14">$C10*$J$2</f>
        <v>0</v>
      </c>
      <c r="K10" s="115">
        <f t="shared" ref="K10:K11" si="15">(G10+H10+I10+J10)</f>
        <v>0</v>
      </c>
      <c r="L10" s="116" t="e">
        <f t="shared" si="1"/>
        <v>#DIV/0!</v>
      </c>
      <c r="M10" s="112">
        <f>SUM('1. számú melléklet '!G26)</f>
        <v>0</v>
      </c>
      <c r="N10" s="114">
        <f t="shared" ref="N10" si="16">$C10*$N$2</f>
        <v>0</v>
      </c>
      <c r="O10" s="114">
        <f t="shared" ref="O10:O12" si="17">$C10*$O$2</f>
        <v>0</v>
      </c>
      <c r="P10" s="114">
        <f t="shared" ref="P10:P12" si="18">$C10*$P$2</f>
        <v>0</v>
      </c>
      <c r="Q10" s="114">
        <f t="shared" ref="Q10:Q12" si="19">$C10*$Q$2</f>
        <v>0</v>
      </c>
      <c r="R10" s="114">
        <f t="shared" ref="R10:R12" si="20">$C10*$R$2</f>
        <v>0</v>
      </c>
      <c r="S10" s="114">
        <v>0</v>
      </c>
      <c r="T10" s="117">
        <f t="shared" si="2"/>
        <v>0</v>
      </c>
      <c r="U10" s="118" t="e">
        <f t="shared" si="3"/>
        <v>#DIV/0!</v>
      </c>
    </row>
    <row r="11" spans="1:21" x14ac:dyDescent="0.2">
      <c r="A11" s="259">
        <v>6</v>
      </c>
      <c r="B11" s="136" t="s">
        <v>166</v>
      </c>
      <c r="C11" s="113">
        <f>SUM('1. számú melléklet '!F23)</f>
        <v>706000</v>
      </c>
      <c r="D11" s="114">
        <f t="shared" si="9"/>
        <v>84720</v>
      </c>
      <c r="E11" s="114">
        <f t="shared" si="10"/>
        <v>56480</v>
      </c>
      <c r="F11" s="114">
        <f t="shared" si="11"/>
        <v>53656</v>
      </c>
      <c r="G11" s="114">
        <f t="shared" si="12"/>
        <v>194856</v>
      </c>
      <c r="H11" s="114">
        <f t="shared" si="13"/>
        <v>56480</v>
      </c>
      <c r="I11" s="114">
        <f t="shared" si="13"/>
        <v>56480</v>
      </c>
      <c r="J11" s="114">
        <f t="shared" si="14"/>
        <v>56480</v>
      </c>
      <c r="K11" s="115">
        <f t="shared" si="15"/>
        <v>364296</v>
      </c>
      <c r="L11" s="116">
        <f t="shared" si="1"/>
        <v>0.51600000000000001</v>
      </c>
      <c r="M11" s="113">
        <f>SUM('1. számú melléklet '!G23)</f>
        <v>706000</v>
      </c>
      <c r="N11" s="114">
        <f t="shared" ref="N11:N12" si="21">$C11*$N$2</f>
        <v>56480</v>
      </c>
      <c r="O11" s="114">
        <f t="shared" si="17"/>
        <v>56480</v>
      </c>
      <c r="P11" s="114">
        <f t="shared" si="18"/>
        <v>56480</v>
      </c>
      <c r="Q11" s="114">
        <f t="shared" si="19"/>
        <v>56480</v>
      </c>
      <c r="R11" s="114">
        <f t="shared" si="20"/>
        <v>56480</v>
      </c>
      <c r="S11" s="114">
        <v>59304</v>
      </c>
      <c r="T11" s="117">
        <f t="shared" si="2"/>
        <v>706000</v>
      </c>
      <c r="U11" s="118">
        <f t="shared" si="3"/>
        <v>1</v>
      </c>
    </row>
    <row r="12" spans="1:21" x14ac:dyDescent="0.2">
      <c r="A12" s="259"/>
      <c r="B12" s="136" t="s">
        <v>167</v>
      </c>
      <c r="C12" s="113">
        <f>SUM('1. számú melléklet '!F27)</f>
        <v>0</v>
      </c>
      <c r="D12" s="114">
        <f>$C12*$D$2</f>
        <v>0</v>
      </c>
      <c r="E12" s="114">
        <f>$C12*$E$2</f>
        <v>0</v>
      </c>
      <c r="F12" s="114">
        <f>$C12*$F$2</f>
        <v>0</v>
      </c>
      <c r="G12" s="114">
        <f t="shared" ref="G12:G17" si="22">SUM(D12:F12)</f>
        <v>0</v>
      </c>
      <c r="H12" s="114">
        <f>$C12*$H$2</f>
        <v>0</v>
      </c>
      <c r="I12" s="114">
        <f>$C12*$H$2</f>
        <v>0</v>
      </c>
      <c r="J12" s="114">
        <f>$C12*$J$2</f>
        <v>0</v>
      </c>
      <c r="K12" s="115">
        <f>(G12+H12+I12+J12)</f>
        <v>0</v>
      </c>
      <c r="L12" s="116" t="e">
        <f t="shared" si="1"/>
        <v>#DIV/0!</v>
      </c>
      <c r="M12" s="113">
        <f>SUM('1. számú melléklet '!G27)</f>
        <v>0</v>
      </c>
      <c r="N12" s="114">
        <f t="shared" si="21"/>
        <v>0</v>
      </c>
      <c r="O12" s="114">
        <f t="shared" si="17"/>
        <v>0</v>
      </c>
      <c r="P12" s="114">
        <f t="shared" si="18"/>
        <v>0</v>
      </c>
      <c r="Q12" s="114">
        <f t="shared" si="19"/>
        <v>0</v>
      </c>
      <c r="R12" s="114">
        <f t="shared" si="20"/>
        <v>0</v>
      </c>
      <c r="S12" s="114">
        <v>0</v>
      </c>
      <c r="T12" s="117">
        <f t="shared" si="2"/>
        <v>0</v>
      </c>
      <c r="U12" s="118" t="e">
        <f t="shared" si="3"/>
        <v>#DIV/0!</v>
      </c>
    </row>
    <row r="13" spans="1:21" ht="15.75" customHeight="1" x14ac:dyDescent="0.2">
      <c r="A13" s="140" t="s">
        <v>24</v>
      </c>
      <c r="B13" s="137" t="s">
        <v>168</v>
      </c>
      <c r="C13" s="120">
        <f>SUM(C6:C12)</f>
        <v>77906538</v>
      </c>
      <c r="D13" s="120">
        <f t="shared" ref="D13:K13" si="23">SUM(D6:D12)</f>
        <v>9348785</v>
      </c>
      <c r="E13" s="120">
        <f t="shared" si="23"/>
        <v>5980794</v>
      </c>
      <c r="F13" s="120">
        <f t="shared" si="23"/>
        <v>5920897</v>
      </c>
      <c r="G13" s="120">
        <f t="shared" si="23"/>
        <v>21250476</v>
      </c>
      <c r="H13" s="120">
        <f t="shared" si="23"/>
        <v>6232523</v>
      </c>
      <c r="I13" s="120">
        <f t="shared" si="23"/>
        <v>6232523</v>
      </c>
      <c r="J13" s="120">
        <f t="shared" si="23"/>
        <v>6232523</v>
      </c>
      <c r="K13" s="120">
        <f t="shared" si="23"/>
        <v>39948045</v>
      </c>
      <c r="L13" s="116">
        <f t="shared" si="1"/>
        <v>0.51280000000000003</v>
      </c>
      <c r="M13" s="120">
        <f>SUM(M6:M12)</f>
        <v>195691475</v>
      </c>
      <c r="N13" s="120">
        <f t="shared" ref="N13:R13" si="24">SUM(N6:N12)</f>
        <v>23459585</v>
      </c>
      <c r="O13" s="120">
        <f t="shared" si="24"/>
        <v>26442016</v>
      </c>
      <c r="P13" s="120">
        <f t="shared" si="24"/>
        <v>26442016</v>
      </c>
      <c r="Q13" s="120">
        <f t="shared" si="24"/>
        <v>26442016</v>
      </c>
      <c r="R13" s="120">
        <f t="shared" si="24"/>
        <v>26442016</v>
      </c>
      <c r="S13" s="198">
        <f>SUM(S6:S12)</f>
        <v>26515781</v>
      </c>
      <c r="T13" s="198">
        <f>SUM(T6:T12)</f>
        <v>195691475</v>
      </c>
      <c r="U13" s="212">
        <f>T13/C13</f>
        <v>2.5118999999999998</v>
      </c>
    </row>
    <row r="14" spans="1:21" x14ac:dyDescent="0.2">
      <c r="A14" s="260" t="s">
        <v>25</v>
      </c>
      <c r="B14" s="136" t="s">
        <v>169</v>
      </c>
      <c r="C14" s="112">
        <f>SUM('1. számú melléklet '!F30)</f>
        <v>32529001</v>
      </c>
      <c r="D14" s="114">
        <v>2710750</v>
      </c>
      <c r="E14" s="114">
        <v>2710750</v>
      </c>
      <c r="F14" s="114">
        <v>2710750</v>
      </c>
      <c r="G14" s="114">
        <f t="shared" ref="G14" si="25">SUM(D14:F14)</f>
        <v>8132250</v>
      </c>
      <c r="H14" s="114">
        <v>2710750</v>
      </c>
      <c r="I14" s="114">
        <v>2710750</v>
      </c>
      <c r="J14" s="114">
        <v>2710750</v>
      </c>
      <c r="K14" s="115">
        <f t="shared" ref="K14:K17" si="26">(G14+H14+I14+J14)</f>
        <v>16264500</v>
      </c>
      <c r="L14" s="116">
        <f t="shared" si="1"/>
        <v>0.5</v>
      </c>
      <c r="M14" s="112">
        <f>SUM('1. számú melléklet '!G30)</f>
        <v>32529001</v>
      </c>
      <c r="N14" s="114">
        <v>-14516312</v>
      </c>
      <c r="O14" s="114">
        <v>-17498743</v>
      </c>
      <c r="P14" s="114">
        <v>-17498743</v>
      </c>
      <c r="Q14" s="114">
        <v>-17498743</v>
      </c>
      <c r="R14" s="114">
        <v>-17498743</v>
      </c>
      <c r="S14" s="114">
        <v>-17009153</v>
      </c>
      <c r="T14" s="117">
        <v>32529001</v>
      </c>
      <c r="U14" s="118">
        <f>T14/M14</f>
        <v>1</v>
      </c>
    </row>
    <row r="15" spans="1:21" x14ac:dyDescent="0.2">
      <c r="A15" s="260"/>
      <c r="B15" s="136" t="s">
        <v>93</v>
      </c>
      <c r="C15" s="113"/>
      <c r="D15" s="114"/>
      <c r="E15" s="114"/>
      <c r="F15" s="114"/>
      <c r="G15" s="114"/>
      <c r="H15" s="114"/>
      <c r="I15" s="114"/>
      <c r="J15" s="114"/>
      <c r="K15" s="115">
        <f t="shared" si="26"/>
        <v>0</v>
      </c>
      <c r="L15" s="116" t="e">
        <f t="shared" si="1"/>
        <v>#DIV/0!</v>
      </c>
      <c r="M15" s="113"/>
      <c r="N15" s="114">
        <f t="shared" ref="N15:N17" si="27">$C15*$N$2</f>
        <v>0</v>
      </c>
      <c r="O15" s="114"/>
      <c r="P15" s="114"/>
      <c r="Q15" s="114"/>
      <c r="R15" s="114"/>
      <c r="S15" s="114">
        <f t="shared" ref="S15:S17" si="28">$C15*$S$2</f>
        <v>0</v>
      </c>
      <c r="T15" s="112">
        <f t="shared" ref="T15:T16" si="29">SUM(K15+N15+O15+P15+Q15+R15+S15)</f>
        <v>0</v>
      </c>
      <c r="U15" s="118" t="e">
        <f t="shared" ref="U15:U17" si="30">T15/C15</f>
        <v>#DIV/0!</v>
      </c>
    </row>
    <row r="16" spans="1:21" x14ac:dyDescent="0.2">
      <c r="A16" s="260"/>
      <c r="B16" s="136" t="s">
        <v>94</v>
      </c>
      <c r="C16" s="113">
        <v>0</v>
      </c>
      <c r="D16" s="114">
        <f>$C16*$D$2</f>
        <v>0</v>
      </c>
      <c r="E16" s="114">
        <f>$C16*$E$2</f>
        <v>0</v>
      </c>
      <c r="F16" s="114">
        <f>$C16*$F$2</f>
        <v>0</v>
      </c>
      <c r="G16" s="114">
        <f t="shared" si="22"/>
        <v>0</v>
      </c>
      <c r="H16" s="114">
        <f>$C16*$H$2</f>
        <v>0</v>
      </c>
      <c r="I16" s="114">
        <f>$C16*$H$2</f>
        <v>0</v>
      </c>
      <c r="J16" s="114">
        <f>$C16*$J$2</f>
        <v>0</v>
      </c>
      <c r="K16" s="115">
        <f t="shared" si="26"/>
        <v>0</v>
      </c>
      <c r="L16" s="116" t="e">
        <f t="shared" si="1"/>
        <v>#DIV/0!</v>
      </c>
      <c r="M16" s="113">
        <v>0</v>
      </c>
      <c r="N16" s="114">
        <f t="shared" si="27"/>
        <v>0</v>
      </c>
      <c r="O16" s="114">
        <f>$C16*$O$2</f>
        <v>0</v>
      </c>
      <c r="P16" s="114">
        <f>$C16*$P$2</f>
        <v>0</v>
      </c>
      <c r="Q16" s="114">
        <f>$C16*$Q$2</f>
        <v>0</v>
      </c>
      <c r="R16" s="114">
        <f>$C16*$R$2</f>
        <v>0</v>
      </c>
      <c r="S16" s="114">
        <f t="shared" si="28"/>
        <v>0</v>
      </c>
      <c r="T16" s="112">
        <f t="shared" si="29"/>
        <v>0</v>
      </c>
      <c r="U16" s="118" t="e">
        <f t="shared" si="30"/>
        <v>#DIV/0!</v>
      </c>
    </row>
    <row r="17" spans="1:21" x14ac:dyDescent="0.2">
      <c r="A17" s="260"/>
      <c r="B17" s="136" t="s">
        <v>95</v>
      </c>
      <c r="C17" s="113">
        <v>0</v>
      </c>
      <c r="D17" s="114">
        <f>$C17*$D$2</f>
        <v>0</v>
      </c>
      <c r="E17" s="114">
        <f>$C17*$E$2</f>
        <v>0</v>
      </c>
      <c r="F17" s="114">
        <f>$C17*$F$2</f>
        <v>0</v>
      </c>
      <c r="G17" s="114">
        <f t="shared" si="22"/>
        <v>0</v>
      </c>
      <c r="H17" s="114">
        <f>$C17*$H$2</f>
        <v>0</v>
      </c>
      <c r="I17" s="114">
        <f>$C17*$H$2</f>
        <v>0</v>
      </c>
      <c r="J17" s="114">
        <f>$C17*$J$2</f>
        <v>0</v>
      </c>
      <c r="K17" s="115">
        <f t="shared" si="26"/>
        <v>0</v>
      </c>
      <c r="L17" s="116" t="e">
        <f t="shared" si="1"/>
        <v>#DIV/0!</v>
      </c>
      <c r="M17" s="113">
        <v>0</v>
      </c>
      <c r="N17" s="114">
        <f t="shared" si="27"/>
        <v>0</v>
      </c>
      <c r="O17" s="114">
        <f>$C17*$O$2</f>
        <v>0</v>
      </c>
      <c r="P17" s="114">
        <f>$C17*$P$2</f>
        <v>0</v>
      </c>
      <c r="Q17" s="114">
        <f>$C17*$Q$2</f>
        <v>0</v>
      </c>
      <c r="R17" s="114">
        <f>$C17*$R$2</f>
        <v>0</v>
      </c>
      <c r="S17" s="114">
        <f t="shared" si="28"/>
        <v>0</v>
      </c>
      <c r="T17" s="112">
        <v>0</v>
      </c>
      <c r="U17" s="118" t="e">
        <f t="shared" si="30"/>
        <v>#DIV/0!</v>
      </c>
    </row>
    <row r="18" spans="1:21" x14ac:dyDescent="0.2">
      <c r="A18" s="140" t="s">
        <v>26</v>
      </c>
      <c r="B18" s="137" t="s">
        <v>96</v>
      </c>
      <c r="C18" s="120">
        <f>SUM(C13+C14)</f>
        <v>110435539</v>
      </c>
      <c r="D18" s="120">
        <f t="shared" ref="D18:K18" si="31">SUM(D13+D14)</f>
        <v>12059535</v>
      </c>
      <c r="E18" s="120">
        <f t="shared" si="31"/>
        <v>8691544</v>
      </c>
      <c r="F18" s="120">
        <f t="shared" si="31"/>
        <v>8631647</v>
      </c>
      <c r="G18" s="120">
        <f t="shared" si="31"/>
        <v>29382726</v>
      </c>
      <c r="H18" s="120">
        <f t="shared" si="31"/>
        <v>8943273</v>
      </c>
      <c r="I18" s="120">
        <f t="shared" si="31"/>
        <v>8943273</v>
      </c>
      <c r="J18" s="120">
        <f t="shared" si="31"/>
        <v>8943273</v>
      </c>
      <c r="K18" s="120">
        <f t="shared" si="31"/>
        <v>56212545</v>
      </c>
      <c r="L18" s="122">
        <f t="shared" si="1"/>
        <v>0.50900000000000001</v>
      </c>
      <c r="M18" s="120">
        <f>SUM(M13+M14)</f>
        <v>228220476</v>
      </c>
      <c r="N18" s="120">
        <f t="shared" ref="N18:S18" si="32">SUM(N13+N14)</f>
        <v>8943273</v>
      </c>
      <c r="O18" s="120">
        <f t="shared" si="32"/>
        <v>8943273</v>
      </c>
      <c r="P18" s="120">
        <f t="shared" si="32"/>
        <v>8943273</v>
      </c>
      <c r="Q18" s="120">
        <f t="shared" si="32"/>
        <v>8943273</v>
      </c>
      <c r="R18" s="120">
        <f t="shared" si="32"/>
        <v>8943273</v>
      </c>
      <c r="S18" s="120">
        <f t="shared" si="32"/>
        <v>9506628</v>
      </c>
      <c r="T18" s="198">
        <f>SUM(T13:T17)</f>
        <v>228220476</v>
      </c>
      <c r="U18" s="212">
        <f>T18/C18</f>
        <v>2.0665</v>
      </c>
    </row>
    <row r="19" spans="1:21" ht="78" customHeight="1" x14ac:dyDescent="0.2">
      <c r="A19" s="123"/>
      <c r="B19" s="93"/>
      <c r="C19" s="124"/>
      <c r="D19" s="125"/>
      <c r="E19" s="125"/>
      <c r="F19" s="125"/>
      <c r="G19" s="124"/>
      <c r="H19" s="124"/>
      <c r="I19" s="124"/>
      <c r="J19" s="124"/>
      <c r="K19" s="124"/>
      <c r="L19" s="126"/>
      <c r="M19" s="93"/>
      <c r="N19" s="124"/>
      <c r="O19" s="124"/>
      <c r="P19" s="124"/>
      <c r="Q19" s="124"/>
      <c r="R19" s="124"/>
      <c r="S19" s="124"/>
      <c r="T19" s="124"/>
      <c r="U19" s="127"/>
    </row>
    <row r="20" spans="1:21" x14ac:dyDescent="0.2">
      <c r="A20" s="128"/>
      <c r="B20" s="129" t="s">
        <v>12</v>
      </c>
      <c r="C20" s="112"/>
      <c r="D20" s="130"/>
      <c r="E20" s="130"/>
      <c r="F20" s="130"/>
      <c r="G20" s="112"/>
      <c r="H20" s="112"/>
      <c r="I20" s="112"/>
      <c r="J20" s="112"/>
      <c r="K20" s="112"/>
      <c r="L20" s="131"/>
      <c r="M20" s="112"/>
      <c r="N20" s="112"/>
      <c r="O20" s="112"/>
      <c r="P20" s="112"/>
      <c r="Q20" s="112"/>
      <c r="R20" s="112"/>
      <c r="S20" s="112"/>
      <c r="T20" s="112"/>
      <c r="U20" s="118"/>
    </row>
    <row r="21" spans="1:21" x14ac:dyDescent="0.2">
      <c r="A21" s="111">
        <v>10</v>
      </c>
      <c r="B21" s="112" t="s">
        <v>170</v>
      </c>
      <c r="C21" s="113">
        <f>SUM('1. számú melléklet '!F6)</f>
        <v>40888730</v>
      </c>
      <c r="D21" s="114">
        <f t="shared" ref="D21:D28" si="33">$C21*$D$2</f>
        <v>4906648</v>
      </c>
      <c r="E21" s="114">
        <f t="shared" ref="E21:E28" si="34">$C21*$E$2</f>
        <v>3271098</v>
      </c>
      <c r="F21" s="114">
        <f t="shared" ref="F21:F28" si="35">$C21*$F$2</f>
        <v>3107543</v>
      </c>
      <c r="G21" s="132">
        <f t="shared" ref="G21:G30" si="36">SUM(D21:F21)</f>
        <v>11285289</v>
      </c>
      <c r="H21" s="114">
        <f t="shared" ref="H21:H28" si="37">$C21*$H$2</f>
        <v>3271098</v>
      </c>
      <c r="I21" s="114">
        <f t="shared" ref="I21:I28" si="38">$C21*$I$2</f>
        <v>3271098</v>
      </c>
      <c r="J21" s="114">
        <f t="shared" ref="J21:J28" si="39">$C21*$J$2</f>
        <v>3271098</v>
      </c>
      <c r="K21" s="117">
        <f t="shared" ref="K21:K30" si="40">SUM(G21+H21+I21+J21)</f>
        <v>21098583</v>
      </c>
      <c r="L21" s="116">
        <f t="shared" ref="L21:L35" si="41">K21/C21</f>
        <v>0.51600000000000001</v>
      </c>
      <c r="M21" s="113">
        <f>SUM('1. számú melléklet '!G6)</f>
        <v>71734596</v>
      </c>
      <c r="N21" s="114">
        <v>8475688</v>
      </c>
      <c r="O21" s="114">
        <v>8475688</v>
      </c>
      <c r="P21" s="114">
        <v>8475688</v>
      </c>
      <c r="Q21" s="114">
        <v>8475688</v>
      </c>
      <c r="R21" s="114">
        <v>8475688</v>
      </c>
      <c r="S21" s="114">
        <v>8257573</v>
      </c>
      <c r="T21" s="117">
        <f t="shared" ref="T21:T29" si="42">SUM(D21+E21+F21+H21+I21+J21+N21+O21+P21+Q21+R21+S21)</f>
        <v>71734596</v>
      </c>
      <c r="U21" s="118">
        <f>T21/M21</f>
        <v>1</v>
      </c>
    </row>
    <row r="22" spans="1:21" x14ac:dyDescent="0.2">
      <c r="A22" s="111">
        <v>11</v>
      </c>
      <c r="B22" s="112" t="s">
        <v>171</v>
      </c>
      <c r="C22" s="113">
        <f>SUM('1. számú melléklet '!F7)</f>
        <v>5498223</v>
      </c>
      <c r="D22" s="114">
        <f t="shared" si="33"/>
        <v>659787</v>
      </c>
      <c r="E22" s="114">
        <f t="shared" si="34"/>
        <v>439858</v>
      </c>
      <c r="F22" s="114">
        <f t="shared" si="35"/>
        <v>417865</v>
      </c>
      <c r="G22" s="132">
        <f t="shared" si="36"/>
        <v>1517510</v>
      </c>
      <c r="H22" s="114">
        <f t="shared" si="37"/>
        <v>439858</v>
      </c>
      <c r="I22" s="114">
        <f t="shared" si="38"/>
        <v>439858</v>
      </c>
      <c r="J22" s="114">
        <f t="shared" si="39"/>
        <v>439858</v>
      </c>
      <c r="K22" s="117">
        <f t="shared" si="40"/>
        <v>2837084</v>
      </c>
      <c r="L22" s="116">
        <f t="shared" si="41"/>
        <v>0.51600000000000001</v>
      </c>
      <c r="M22" s="113">
        <f>SUM('1. számú melléklet '!G7)</f>
        <v>7813447</v>
      </c>
      <c r="N22" s="114">
        <v>637056</v>
      </c>
      <c r="O22" s="114">
        <v>637066</v>
      </c>
      <c r="P22" s="114">
        <v>637056</v>
      </c>
      <c r="Q22" s="114">
        <v>637056</v>
      </c>
      <c r="R22" s="114">
        <v>637056</v>
      </c>
      <c r="S22" s="114">
        <v>1791073</v>
      </c>
      <c r="T22" s="117">
        <f t="shared" si="42"/>
        <v>7813447</v>
      </c>
      <c r="U22" s="118">
        <f t="shared" ref="U22:U29" si="43">T22/M22</f>
        <v>1</v>
      </c>
    </row>
    <row r="23" spans="1:21" x14ac:dyDescent="0.2">
      <c r="A23" s="111">
        <v>12</v>
      </c>
      <c r="B23" s="112" t="s">
        <v>172</v>
      </c>
      <c r="C23" s="113">
        <f>SUM('1. számú melléklet '!F8)</f>
        <v>31669398</v>
      </c>
      <c r="D23" s="114">
        <f t="shared" si="33"/>
        <v>3800328</v>
      </c>
      <c r="E23" s="114">
        <f t="shared" si="34"/>
        <v>2533552</v>
      </c>
      <c r="F23" s="114">
        <f t="shared" si="35"/>
        <v>2406874</v>
      </c>
      <c r="G23" s="132">
        <f t="shared" si="36"/>
        <v>8740754</v>
      </c>
      <c r="H23" s="114">
        <f t="shared" si="37"/>
        <v>2533552</v>
      </c>
      <c r="I23" s="114">
        <f t="shared" si="38"/>
        <v>2533552</v>
      </c>
      <c r="J23" s="114">
        <f t="shared" si="39"/>
        <v>2533552</v>
      </c>
      <c r="K23" s="117">
        <f t="shared" si="40"/>
        <v>16341410</v>
      </c>
      <c r="L23" s="116">
        <f t="shared" si="41"/>
        <v>0.51600000000000001</v>
      </c>
      <c r="M23" s="113">
        <f>SUM('1. számú melléklet '!G8)</f>
        <v>58909870</v>
      </c>
      <c r="N23" s="114">
        <v>7094743</v>
      </c>
      <c r="O23" s="114">
        <v>7094743</v>
      </c>
      <c r="P23" s="114">
        <v>7094743</v>
      </c>
      <c r="Q23" s="114">
        <v>7094743</v>
      </c>
      <c r="R23" s="114">
        <v>7094743</v>
      </c>
      <c r="S23" s="114">
        <v>7094745</v>
      </c>
      <c r="T23" s="117">
        <f t="shared" si="42"/>
        <v>58909870</v>
      </c>
      <c r="U23" s="118">
        <f t="shared" si="43"/>
        <v>1</v>
      </c>
    </row>
    <row r="24" spans="1:21" x14ac:dyDescent="0.2">
      <c r="A24" s="111">
        <v>13</v>
      </c>
      <c r="B24" s="112" t="s">
        <v>173</v>
      </c>
      <c r="C24" s="113">
        <f>SUM('1. számú melléklet '!F9)</f>
        <v>3850000</v>
      </c>
      <c r="D24" s="114">
        <f t="shared" si="33"/>
        <v>462000</v>
      </c>
      <c r="E24" s="114">
        <f t="shared" si="34"/>
        <v>308000</v>
      </c>
      <c r="F24" s="114">
        <f t="shared" si="35"/>
        <v>292600</v>
      </c>
      <c r="G24" s="132">
        <f t="shared" si="36"/>
        <v>1062600</v>
      </c>
      <c r="H24" s="114">
        <f t="shared" si="37"/>
        <v>308000</v>
      </c>
      <c r="I24" s="114">
        <f t="shared" si="38"/>
        <v>308000</v>
      </c>
      <c r="J24" s="114">
        <f t="shared" si="39"/>
        <v>308000</v>
      </c>
      <c r="K24" s="117">
        <f t="shared" si="40"/>
        <v>1986600</v>
      </c>
      <c r="L24" s="116">
        <f t="shared" si="41"/>
        <v>0.51600000000000001</v>
      </c>
      <c r="M24" s="113">
        <f>SUM('1. számú melléklet '!G9)</f>
        <v>4376000</v>
      </c>
      <c r="N24" s="114">
        <v>395666</v>
      </c>
      <c r="O24" s="114">
        <v>395666</v>
      </c>
      <c r="P24" s="114">
        <v>395666</v>
      </c>
      <c r="Q24" s="114">
        <v>395666</v>
      </c>
      <c r="R24" s="114">
        <v>395666</v>
      </c>
      <c r="S24" s="114">
        <v>411070</v>
      </c>
      <c r="T24" s="117">
        <f t="shared" si="42"/>
        <v>4376000</v>
      </c>
      <c r="U24" s="118">
        <f t="shared" si="43"/>
        <v>1</v>
      </c>
    </row>
    <row r="25" spans="1:21" x14ac:dyDescent="0.2">
      <c r="A25" s="111">
        <v>14</v>
      </c>
      <c r="B25" s="112" t="s">
        <v>174</v>
      </c>
      <c r="C25" s="113">
        <f>SUM('1. számú melléklet '!F10)</f>
        <v>7146424</v>
      </c>
      <c r="D25" s="114">
        <f t="shared" si="33"/>
        <v>857571</v>
      </c>
      <c r="E25" s="114">
        <f t="shared" si="34"/>
        <v>571714</v>
      </c>
      <c r="F25" s="114">
        <f t="shared" si="35"/>
        <v>543128</v>
      </c>
      <c r="G25" s="132">
        <f t="shared" si="36"/>
        <v>1972413</v>
      </c>
      <c r="H25" s="114">
        <f t="shared" si="37"/>
        <v>571714</v>
      </c>
      <c r="I25" s="114">
        <f t="shared" si="38"/>
        <v>571714</v>
      </c>
      <c r="J25" s="114">
        <f t="shared" si="39"/>
        <v>571714</v>
      </c>
      <c r="K25" s="117">
        <f t="shared" si="40"/>
        <v>3687555</v>
      </c>
      <c r="L25" s="116">
        <f t="shared" si="41"/>
        <v>0.51600000000000001</v>
      </c>
      <c r="M25" s="113">
        <f>SUM('1. számú melléklet '!G10)</f>
        <v>9895199</v>
      </c>
      <c r="N25" s="114">
        <v>1034607</v>
      </c>
      <c r="O25" s="114">
        <v>1034607</v>
      </c>
      <c r="P25" s="114">
        <v>1034607</v>
      </c>
      <c r="Q25" s="114">
        <v>1034607</v>
      </c>
      <c r="R25" s="114">
        <v>1034607</v>
      </c>
      <c r="S25" s="114">
        <v>1034609</v>
      </c>
      <c r="T25" s="117">
        <f t="shared" si="42"/>
        <v>9895199</v>
      </c>
      <c r="U25" s="118">
        <f t="shared" si="43"/>
        <v>1</v>
      </c>
    </row>
    <row r="26" spans="1:21" x14ac:dyDescent="0.2">
      <c r="A26" s="111">
        <v>15</v>
      </c>
      <c r="B26" s="112" t="s">
        <v>97</v>
      </c>
      <c r="C26" s="112">
        <f>SUM(C21+C22+C23+C24+C25)</f>
        <v>89052775</v>
      </c>
      <c r="D26" s="114">
        <f t="shared" si="33"/>
        <v>10686333</v>
      </c>
      <c r="E26" s="114">
        <f t="shared" si="34"/>
        <v>7124222</v>
      </c>
      <c r="F26" s="114">
        <f t="shared" si="35"/>
        <v>6768011</v>
      </c>
      <c r="G26" s="132">
        <f t="shared" si="36"/>
        <v>24578566</v>
      </c>
      <c r="H26" s="114">
        <f t="shared" si="37"/>
        <v>7124222</v>
      </c>
      <c r="I26" s="114">
        <f t="shared" si="38"/>
        <v>7124222</v>
      </c>
      <c r="J26" s="114">
        <f t="shared" si="39"/>
        <v>7124222</v>
      </c>
      <c r="K26" s="117">
        <f t="shared" si="40"/>
        <v>45951232</v>
      </c>
      <c r="L26" s="116">
        <f t="shared" si="41"/>
        <v>0.51600000000000001</v>
      </c>
      <c r="M26" s="113">
        <f>SUM(M21:M25)</f>
        <v>152729112</v>
      </c>
      <c r="N26" s="114">
        <v>17796313</v>
      </c>
      <c r="O26" s="114">
        <v>17796313</v>
      </c>
      <c r="P26" s="114">
        <v>17796313</v>
      </c>
      <c r="Q26" s="114">
        <v>17796313</v>
      </c>
      <c r="R26" s="114">
        <v>17796313</v>
      </c>
      <c r="S26" s="114">
        <v>17796315</v>
      </c>
      <c r="T26" s="117">
        <f t="shared" si="42"/>
        <v>152729112</v>
      </c>
      <c r="U26" s="118">
        <f t="shared" si="43"/>
        <v>1</v>
      </c>
    </row>
    <row r="27" spans="1:21" x14ac:dyDescent="0.2">
      <c r="A27" s="111">
        <v>16</v>
      </c>
      <c r="B27" s="112" t="s">
        <v>175</v>
      </c>
      <c r="C27" s="113">
        <f>SUM('1. számú melléklet '!F12)</f>
        <v>7318027</v>
      </c>
      <c r="D27" s="114">
        <f t="shared" si="33"/>
        <v>878163</v>
      </c>
      <c r="E27" s="114">
        <f t="shared" si="34"/>
        <v>585442</v>
      </c>
      <c r="F27" s="114">
        <f t="shared" si="35"/>
        <v>556170</v>
      </c>
      <c r="G27" s="132">
        <f t="shared" si="36"/>
        <v>2019775</v>
      </c>
      <c r="H27" s="114">
        <f t="shared" si="37"/>
        <v>585442</v>
      </c>
      <c r="I27" s="114">
        <f t="shared" si="38"/>
        <v>585442</v>
      </c>
      <c r="J27" s="114">
        <f t="shared" si="39"/>
        <v>585442</v>
      </c>
      <c r="K27" s="117">
        <f t="shared" si="40"/>
        <v>3776101</v>
      </c>
      <c r="L27" s="116">
        <f t="shared" si="41"/>
        <v>0.51600000000000001</v>
      </c>
      <c r="M27" s="113">
        <f>SUM('1. számú melléklet '!G12)</f>
        <v>19180977</v>
      </c>
      <c r="N27" s="114">
        <v>2567479</v>
      </c>
      <c r="O27" s="114">
        <v>2567479</v>
      </c>
      <c r="P27" s="114">
        <v>2567479</v>
      </c>
      <c r="Q27" s="114">
        <v>2567479</v>
      </c>
      <c r="R27" s="114">
        <v>2567479</v>
      </c>
      <c r="S27" s="114">
        <v>2567481</v>
      </c>
      <c r="T27" s="117">
        <f t="shared" si="42"/>
        <v>19180977</v>
      </c>
      <c r="U27" s="118">
        <f t="shared" si="43"/>
        <v>1</v>
      </c>
    </row>
    <row r="28" spans="1:21" x14ac:dyDescent="0.2">
      <c r="A28" s="111">
        <v>17</v>
      </c>
      <c r="B28" s="112" t="s">
        <v>176</v>
      </c>
      <c r="C28" s="113">
        <f>SUM('1. számú melléklet '!F13)</f>
        <v>12837563</v>
      </c>
      <c r="D28" s="114">
        <f t="shared" si="33"/>
        <v>1540508</v>
      </c>
      <c r="E28" s="114">
        <f t="shared" si="34"/>
        <v>1027005</v>
      </c>
      <c r="F28" s="114">
        <f t="shared" si="35"/>
        <v>975655</v>
      </c>
      <c r="G28" s="132">
        <f t="shared" si="36"/>
        <v>3543168</v>
      </c>
      <c r="H28" s="114">
        <f t="shared" si="37"/>
        <v>1027005</v>
      </c>
      <c r="I28" s="114">
        <f t="shared" si="38"/>
        <v>1027005</v>
      </c>
      <c r="J28" s="114">
        <f t="shared" si="39"/>
        <v>1027005</v>
      </c>
      <c r="K28" s="117">
        <f t="shared" si="40"/>
        <v>6624183</v>
      </c>
      <c r="L28" s="116">
        <f t="shared" si="41"/>
        <v>0.51600000000000001</v>
      </c>
      <c r="M28" s="113">
        <f>SUM('1. számú melléklet '!G13)</f>
        <v>55083213</v>
      </c>
      <c r="N28" s="114">
        <v>8076505</v>
      </c>
      <c r="O28" s="114">
        <v>8076505</v>
      </c>
      <c r="P28" s="114">
        <v>8076505</v>
      </c>
      <c r="Q28" s="114">
        <v>8076505</v>
      </c>
      <c r="R28" s="114">
        <v>8076505</v>
      </c>
      <c r="S28" s="114">
        <v>8076505</v>
      </c>
      <c r="T28" s="117">
        <f t="shared" si="42"/>
        <v>55083213</v>
      </c>
      <c r="U28" s="118">
        <f t="shared" si="43"/>
        <v>1</v>
      </c>
    </row>
    <row r="29" spans="1:21" x14ac:dyDescent="0.2">
      <c r="A29" s="111">
        <v>18</v>
      </c>
      <c r="B29" s="112" t="s">
        <v>98</v>
      </c>
      <c r="C29" s="112">
        <f>SUM(C27+C28)</f>
        <v>20155590</v>
      </c>
      <c r="D29" s="114">
        <f>SUM(D27:D28)</f>
        <v>2418671</v>
      </c>
      <c r="E29" s="114">
        <f t="shared" ref="E29:J29" si="44">SUM(E27:E28)</f>
        <v>1612447</v>
      </c>
      <c r="F29" s="114">
        <f t="shared" si="44"/>
        <v>1531825</v>
      </c>
      <c r="G29" s="114">
        <f t="shared" si="44"/>
        <v>5562943</v>
      </c>
      <c r="H29" s="114">
        <f t="shared" si="44"/>
        <v>1612447</v>
      </c>
      <c r="I29" s="114">
        <f t="shared" si="44"/>
        <v>1612447</v>
      </c>
      <c r="J29" s="114">
        <f t="shared" si="44"/>
        <v>1612447</v>
      </c>
      <c r="K29" s="117">
        <f t="shared" si="40"/>
        <v>10400284</v>
      </c>
      <c r="L29" s="116">
        <f t="shared" si="41"/>
        <v>0.51600000000000001</v>
      </c>
      <c r="M29" s="113">
        <f>SUM(M27:M28)</f>
        <v>74264190</v>
      </c>
      <c r="N29" s="114">
        <f>SUM(N27:N28)</f>
        <v>10643984</v>
      </c>
      <c r="O29" s="114">
        <f t="shared" ref="O29:S29" si="45">SUM(O27:O28)</f>
        <v>10643984</v>
      </c>
      <c r="P29" s="114">
        <f t="shared" si="45"/>
        <v>10643984</v>
      </c>
      <c r="Q29" s="114">
        <f t="shared" si="45"/>
        <v>10643984</v>
      </c>
      <c r="R29" s="114">
        <f t="shared" si="45"/>
        <v>10643984</v>
      </c>
      <c r="S29" s="114">
        <f t="shared" si="45"/>
        <v>10643986</v>
      </c>
      <c r="T29" s="117">
        <f t="shared" si="42"/>
        <v>74264190</v>
      </c>
      <c r="U29" s="118">
        <f t="shared" si="43"/>
        <v>1</v>
      </c>
    </row>
    <row r="30" spans="1:21" x14ac:dyDescent="0.2">
      <c r="A30" s="133">
        <v>19</v>
      </c>
      <c r="B30" s="119" t="s">
        <v>99</v>
      </c>
      <c r="C30" s="120">
        <f>SUM(C26+C29)</f>
        <v>109208365</v>
      </c>
      <c r="D30" s="121">
        <f>$C30*$D$2</f>
        <v>13105004</v>
      </c>
      <c r="E30" s="121">
        <f>$C30*$E$2</f>
        <v>8736669</v>
      </c>
      <c r="F30" s="121">
        <f>$C30*$F$2</f>
        <v>8299836</v>
      </c>
      <c r="G30" s="134">
        <f t="shared" si="36"/>
        <v>30141509</v>
      </c>
      <c r="H30" s="121">
        <f>$C30*$H$2</f>
        <v>8736669</v>
      </c>
      <c r="I30" s="121">
        <f>$C30*$I$2</f>
        <v>8736669</v>
      </c>
      <c r="J30" s="121">
        <f>$C30*$J$2</f>
        <v>8736669</v>
      </c>
      <c r="K30" s="135">
        <f t="shared" si="40"/>
        <v>56351516</v>
      </c>
      <c r="L30" s="116">
        <f t="shared" si="41"/>
        <v>0.51600000000000001</v>
      </c>
      <c r="M30" s="120">
        <f>SUM(M26+M29)</f>
        <v>226993302</v>
      </c>
      <c r="N30" s="121">
        <f>$C30*$N$2</f>
        <v>8736669</v>
      </c>
      <c r="O30" s="121">
        <f>$C30*$O$2</f>
        <v>8736669</v>
      </c>
      <c r="P30" s="121">
        <f>$C30*$P$2</f>
        <v>8736669</v>
      </c>
      <c r="Q30" s="121">
        <f>$C30*$Q$2</f>
        <v>8736669</v>
      </c>
      <c r="R30" s="121">
        <f>$C30*$R$2</f>
        <v>8736669</v>
      </c>
      <c r="S30" s="121">
        <f>$C30*$S$2</f>
        <v>8190627</v>
      </c>
      <c r="T30" s="120">
        <f>SUM(T26+T29)</f>
        <v>226993302</v>
      </c>
      <c r="U30" s="212">
        <f>T30/M30</f>
        <v>1</v>
      </c>
    </row>
    <row r="31" spans="1:21" x14ac:dyDescent="0.2">
      <c r="A31" s="111">
        <v>20</v>
      </c>
      <c r="B31" s="112" t="s">
        <v>177</v>
      </c>
      <c r="C31" s="112">
        <v>1227174</v>
      </c>
      <c r="D31" s="114">
        <v>-1045469</v>
      </c>
      <c r="E31" s="114">
        <v>-45125</v>
      </c>
      <c r="F31" s="114">
        <v>331811</v>
      </c>
      <c r="G31" s="112">
        <f t="shared" ref="G31:G37" si="46">SUM(D31:F31)</f>
        <v>-758783</v>
      </c>
      <c r="H31" s="114">
        <v>206604</v>
      </c>
      <c r="I31" s="114">
        <v>206604</v>
      </c>
      <c r="J31" s="114">
        <v>206604</v>
      </c>
      <c r="K31" s="114">
        <v>1531000</v>
      </c>
      <c r="L31" s="116">
        <f t="shared" si="41"/>
        <v>1.2476</v>
      </c>
      <c r="M31" s="210">
        <f>SUM('1. számú melléklet '!G42)</f>
        <v>1227174</v>
      </c>
      <c r="N31" s="114">
        <v>206604</v>
      </c>
      <c r="O31" s="114">
        <v>206604</v>
      </c>
      <c r="P31" s="114">
        <v>206604</v>
      </c>
      <c r="Q31" s="114">
        <v>206604</v>
      </c>
      <c r="R31" s="114">
        <v>206604</v>
      </c>
      <c r="S31" s="114">
        <v>1316001</v>
      </c>
      <c r="T31" s="117">
        <v>1227174</v>
      </c>
      <c r="U31" s="118">
        <f t="shared" ref="U31:U37" si="47">T31/C31</f>
        <v>1</v>
      </c>
    </row>
    <row r="32" spans="1:21" x14ac:dyDescent="0.2">
      <c r="A32" s="111"/>
      <c r="B32" s="112" t="s">
        <v>100</v>
      </c>
      <c r="C32" s="113">
        <v>0</v>
      </c>
      <c r="D32" s="114">
        <f>$C32*$D$2</f>
        <v>0</v>
      </c>
      <c r="E32" s="114">
        <f>$C32*$E$2</f>
        <v>0</v>
      </c>
      <c r="F32" s="114">
        <f>$C32*$F$2</f>
        <v>0</v>
      </c>
      <c r="G32" s="112">
        <f t="shared" si="46"/>
        <v>0</v>
      </c>
      <c r="H32" s="114">
        <f>$C32*$H$2</f>
        <v>0</v>
      </c>
      <c r="I32" s="114">
        <f>$C32*$I$2</f>
        <v>0</v>
      </c>
      <c r="J32" s="114">
        <f>$C32*$J$2</f>
        <v>0</v>
      </c>
      <c r="K32" s="117">
        <f>SUM(G32:J32)</f>
        <v>0</v>
      </c>
      <c r="L32" s="116" t="e">
        <f t="shared" si="41"/>
        <v>#DIV/0!</v>
      </c>
      <c r="M32" s="113">
        <v>0</v>
      </c>
      <c r="N32" s="114">
        <f>$C32*$N$2</f>
        <v>0</v>
      </c>
      <c r="O32" s="114">
        <f>$C32*$O$2</f>
        <v>0</v>
      </c>
      <c r="P32" s="114">
        <f>$C32*$P$2</f>
        <v>0</v>
      </c>
      <c r="Q32" s="114">
        <f>$C32*$Q$2</f>
        <v>0</v>
      </c>
      <c r="R32" s="114">
        <f>$C32*$R$2</f>
        <v>0</v>
      </c>
      <c r="S32" s="114">
        <f>$C32*$S$2</f>
        <v>0</v>
      </c>
      <c r="T32" s="112">
        <f t="shared" ref="T32:T34" si="48">SUM(K32+N32+O32+P32+Q32+R32+S32)</f>
        <v>0</v>
      </c>
      <c r="U32" s="118" t="e">
        <f t="shared" si="47"/>
        <v>#DIV/0!</v>
      </c>
    </row>
    <row r="33" spans="1:21" x14ac:dyDescent="0.2">
      <c r="A33" s="111"/>
      <c r="B33" s="112" t="s">
        <v>101</v>
      </c>
      <c r="C33" s="113"/>
      <c r="D33" s="114"/>
      <c r="E33" s="114"/>
      <c r="F33" s="114"/>
      <c r="G33" s="112"/>
      <c r="H33" s="114"/>
      <c r="I33" s="114"/>
      <c r="J33" s="114"/>
      <c r="K33" s="117">
        <f>SUM(G33:J33)</f>
        <v>0</v>
      </c>
      <c r="L33" s="116" t="e">
        <f t="shared" si="41"/>
        <v>#DIV/0!</v>
      </c>
      <c r="M33" s="113"/>
      <c r="N33" s="114"/>
      <c r="O33" s="114"/>
      <c r="P33" s="114"/>
      <c r="Q33" s="114"/>
      <c r="R33" s="114"/>
      <c r="S33" s="114"/>
      <c r="T33" s="112">
        <f t="shared" si="48"/>
        <v>0</v>
      </c>
      <c r="U33" s="118" t="e">
        <f t="shared" si="47"/>
        <v>#DIV/0!</v>
      </c>
    </row>
    <row r="34" spans="1:21" x14ac:dyDescent="0.2">
      <c r="A34" s="111"/>
      <c r="B34" s="112" t="s">
        <v>102</v>
      </c>
      <c r="C34" s="113">
        <v>0</v>
      </c>
      <c r="D34" s="114">
        <f>$C34*$D$2</f>
        <v>0</v>
      </c>
      <c r="E34" s="114">
        <f>$C34*$E$2</f>
        <v>0</v>
      </c>
      <c r="F34" s="114">
        <f>$C34*$F$2</f>
        <v>0</v>
      </c>
      <c r="G34" s="112">
        <f t="shared" si="46"/>
        <v>0</v>
      </c>
      <c r="H34" s="114">
        <f>$C34*$H$2</f>
        <v>0</v>
      </c>
      <c r="I34" s="114">
        <f>$C34*$I$2</f>
        <v>0</v>
      </c>
      <c r="J34" s="114">
        <f>$C34*$J$2</f>
        <v>0</v>
      </c>
      <c r="K34" s="117">
        <f>SUM(G34:J34)</f>
        <v>0</v>
      </c>
      <c r="L34" s="116" t="e">
        <f t="shared" si="41"/>
        <v>#DIV/0!</v>
      </c>
      <c r="M34" s="113">
        <v>0</v>
      </c>
      <c r="N34" s="114">
        <f>$C34*$N$2</f>
        <v>0</v>
      </c>
      <c r="O34" s="114">
        <f>$C34*$O$2</f>
        <v>0</v>
      </c>
      <c r="P34" s="114">
        <f>$C34*$P$2</f>
        <v>0</v>
      </c>
      <c r="Q34" s="114">
        <f>$C34*$Q$2</f>
        <v>0</v>
      </c>
      <c r="R34" s="114">
        <f>$C34*$R$2</f>
        <v>0</v>
      </c>
      <c r="S34" s="114">
        <f>$C34*$S$2</f>
        <v>0</v>
      </c>
      <c r="T34" s="112">
        <f t="shared" si="48"/>
        <v>0</v>
      </c>
      <c r="U34" s="118" t="e">
        <f t="shared" si="47"/>
        <v>#DIV/0!</v>
      </c>
    </row>
    <row r="35" spans="1:21" x14ac:dyDescent="0.2">
      <c r="A35" s="133">
        <v>21</v>
      </c>
      <c r="B35" s="119" t="s">
        <v>103</v>
      </c>
      <c r="C35" s="120">
        <f>SUM(C30+C31)</f>
        <v>110435539</v>
      </c>
      <c r="D35" s="121">
        <f>SUM(D30+D31)</f>
        <v>12059535</v>
      </c>
      <c r="E35" s="121">
        <f>SUM(E30+E31)</f>
        <v>8691544</v>
      </c>
      <c r="F35" s="121">
        <f>SUM(F30+F31)</f>
        <v>8631647</v>
      </c>
      <c r="G35" s="134">
        <f t="shared" si="46"/>
        <v>29382726</v>
      </c>
      <c r="H35" s="121">
        <f>SUM(H30+H31)</f>
        <v>8943273</v>
      </c>
      <c r="I35" s="121">
        <f>SUM(I30:I31)</f>
        <v>8943273</v>
      </c>
      <c r="J35" s="121">
        <f t="shared" ref="J35:K35" si="49">SUM(J30:J31)</f>
        <v>8943273</v>
      </c>
      <c r="K35" s="121">
        <f t="shared" si="49"/>
        <v>57882516</v>
      </c>
      <c r="L35" s="116">
        <f t="shared" si="41"/>
        <v>0.52410000000000001</v>
      </c>
      <c r="M35" s="120">
        <f>SUM(M30+M31)</f>
        <v>228220476</v>
      </c>
      <c r="N35" s="121">
        <f>SUM(N31+N30)</f>
        <v>8943273</v>
      </c>
      <c r="O35" s="121">
        <f t="shared" ref="O35:S35" si="50">SUM(O31+O30)</f>
        <v>8943273</v>
      </c>
      <c r="P35" s="121">
        <f t="shared" si="50"/>
        <v>8943273</v>
      </c>
      <c r="Q35" s="121">
        <f t="shared" si="50"/>
        <v>8943273</v>
      </c>
      <c r="R35" s="121">
        <f t="shared" si="50"/>
        <v>8943273</v>
      </c>
      <c r="S35" s="121">
        <f t="shared" si="50"/>
        <v>9506628</v>
      </c>
      <c r="T35" s="120">
        <f>SUM(T30+T31)</f>
        <v>228220476</v>
      </c>
      <c r="U35" s="212">
        <f>T35/M35</f>
        <v>1</v>
      </c>
    </row>
    <row r="36" spans="1:21" x14ac:dyDescent="0.2">
      <c r="A36" s="111">
        <v>22</v>
      </c>
      <c r="B36" s="112" t="s">
        <v>56</v>
      </c>
      <c r="C36" s="112">
        <f>SUM(C13-C30)</f>
        <v>-31301827</v>
      </c>
      <c r="D36" s="112">
        <f t="shared" ref="D36:J36" si="51">SUM(D13-D30)</f>
        <v>-3756219</v>
      </c>
      <c r="E36" s="112">
        <f t="shared" si="51"/>
        <v>-2755875</v>
      </c>
      <c r="F36" s="112">
        <f t="shared" si="51"/>
        <v>-2378939</v>
      </c>
      <c r="G36" s="112">
        <f t="shared" si="46"/>
        <v>-8891033</v>
      </c>
      <c r="H36" s="112">
        <f t="shared" si="51"/>
        <v>-2504146</v>
      </c>
      <c r="I36" s="112">
        <f t="shared" si="51"/>
        <v>-2504146</v>
      </c>
      <c r="J36" s="112">
        <f t="shared" si="51"/>
        <v>-2504146</v>
      </c>
      <c r="K36" s="117">
        <f>SUM(G36:J36)</f>
        <v>-16403471</v>
      </c>
      <c r="L36" s="116"/>
      <c r="M36" s="112">
        <f t="shared" ref="M36" si="52">SUM(M13-M30)</f>
        <v>-31301827</v>
      </c>
      <c r="N36" s="112">
        <v>-4109186</v>
      </c>
      <c r="O36" s="112">
        <v>-4109186</v>
      </c>
      <c r="P36" s="112">
        <v>-4109186</v>
      </c>
      <c r="Q36" s="112">
        <v>-4109186</v>
      </c>
      <c r="R36" s="112">
        <v>-4109186</v>
      </c>
      <c r="S36" s="112">
        <v>-4109186</v>
      </c>
      <c r="T36" s="117">
        <f>SUM(N36:S36)</f>
        <v>-24655116</v>
      </c>
      <c r="U36" s="118">
        <v>1</v>
      </c>
    </row>
    <row r="37" spans="1:21" x14ac:dyDescent="0.2">
      <c r="A37" s="111">
        <v>23</v>
      </c>
      <c r="B37" s="112" t="s">
        <v>104</v>
      </c>
      <c r="C37" s="112">
        <f>SUM(C18-C35)</f>
        <v>0</v>
      </c>
      <c r="D37" s="112">
        <f>SUM(D18-D35)</f>
        <v>0</v>
      </c>
      <c r="E37" s="112">
        <f>SUM(E18-E35)</f>
        <v>0</v>
      </c>
      <c r="F37" s="112">
        <f>SUM(F18-F35)</f>
        <v>0</v>
      </c>
      <c r="G37" s="112">
        <f t="shared" si="46"/>
        <v>0</v>
      </c>
      <c r="H37" s="114">
        <f>SUM(H18-H35)</f>
        <v>0</v>
      </c>
      <c r="I37" s="114">
        <f>SUM(I18-I35)</f>
        <v>0</v>
      </c>
      <c r="J37" s="114">
        <f>SUM(J18-J35)</f>
        <v>0</v>
      </c>
      <c r="K37" s="117">
        <f>SUM(G37:J37)</f>
        <v>0</v>
      </c>
      <c r="L37" s="116"/>
      <c r="M37" s="112">
        <f>SUM(M18-M35)</f>
        <v>0</v>
      </c>
      <c r="N37" s="112">
        <f t="shared" ref="N37:S37" si="53">SUM(N18-N35)</f>
        <v>0</v>
      </c>
      <c r="O37" s="112">
        <f t="shared" si="53"/>
        <v>0</v>
      </c>
      <c r="P37" s="112">
        <f t="shared" si="53"/>
        <v>0</v>
      </c>
      <c r="Q37" s="112">
        <f t="shared" si="53"/>
        <v>0</v>
      </c>
      <c r="R37" s="112">
        <f t="shared" si="53"/>
        <v>0</v>
      </c>
      <c r="S37" s="112">
        <f t="shared" si="53"/>
        <v>0</v>
      </c>
      <c r="T37" s="117">
        <f>SUM(T18-T35)</f>
        <v>0</v>
      </c>
      <c r="U37" s="118" t="e">
        <f t="shared" si="47"/>
        <v>#DIV/0!</v>
      </c>
    </row>
  </sheetData>
  <mergeCells count="3">
    <mergeCell ref="A11:A12"/>
    <mergeCell ref="A14:A17"/>
    <mergeCell ref="A1:U1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>
    <oddHeader>&amp;R&amp;"Times New Roman,Normál"Somogyhárságy Község Önkormányzata
4/2020.(VI.30.) önkormányzati rendelet 
2.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8"/>
  <sheetViews>
    <sheetView view="pageLayout" topLeftCell="C1" zoomScaleNormal="100" workbookViewId="0">
      <selection activeCell="J77" sqref="J77"/>
    </sheetView>
  </sheetViews>
  <sheetFormatPr defaultRowHeight="12.75" x14ac:dyDescent="0.2"/>
  <cols>
    <col min="1" max="1" width="4.85546875" customWidth="1"/>
    <col min="2" max="2" width="27.85546875" customWidth="1"/>
    <col min="3" max="5" width="11.140625" style="153" bestFit="1" customWidth="1"/>
    <col min="6" max="10" width="10.7109375" style="153" customWidth="1"/>
    <col min="11" max="11" width="10.42578125" style="153" customWidth="1"/>
    <col min="12" max="14" width="11.140625" style="153" bestFit="1" customWidth="1"/>
  </cols>
  <sheetData>
    <row r="1" spans="1:14" x14ac:dyDescent="0.2">
      <c r="B1" s="261" t="s">
        <v>182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x14ac:dyDescent="0.2">
      <c r="B2" s="261" t="s">
        <v>183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1.25" customHeight="1" x14ac:dyDescent="0.2">
      <c r="N3" s="209" t="s">
        <v>266</v>
      </c>
    </row>
    <row r="4" spans="1:14" ht="12.75" customHeight="1" x14ac:dyDescent="0.2">
      <c r="A4" s="262" t="s">
        <v>178</v>
      </c>
      <c r="B4" s="263"/>
      <c r="C4" s="266" t="s">
        <v>179</v>
      </c>
      <c r="D4" s="267"/>
      <c r="E4" s="267"/>
      <c r="F4" s="266" t="s">
        <v>180</v>
      </c>
      <c r="G4" s="267"/>
      <c r="H4" s="267"/>
      <c r="I4" s="266" t="s">
        <v>181</v>
      </c>
      <c r="J4" s="267"/>
      <c r="K4" s="267"/>
      <c r="L4" s="266" t="s">
        <v>29</v>
      </c>
      <c r="M4" s="267"/>
      <c r="N4" s="267"/>
    </row>
    <row r="5" spans="1:14" ht="28.5" customHeight="1" x14ac:dyDescent="0.2">
      <c r="A5" s="264"/>
      <c r="B5" s="265"/>
      <c r="C5" s="155" t="s">
        <v>51</v>
      </c>
      <c r="D5" s="155" t="s">
        <v>2</v>
      </c>
      <c r="E5" s="156" t="s">
        <v>3</v>
      </c>
      <c r="F5" s="155" t="s">
        <v>51</v>
      </c>
      <c r="G5" s="155" t="s">
        <v>2</v>
      </c>
      <c r="H5" s="156" t="s">
        <v>3</v>
      </c>
      <c r="I5" s="155" t="s">
        <v>51</v>
      </c>
      <c r="J5" s="155" t="s">
        <v>2</v>
      </c>
      <c r="K5" s="156" t="s">
        <v>3</v>
      </c>
      <c r="L5" s="155" t="s">
        <v>51</v>
      </c>
      <c r="M5" s="155" t="s">
        <v>2</v>
      </c>
      <c r="N5" s="156" t="s">
        <v>3</v>
      </c>
    </row>
    <row r="6" spans="1:14" x14ac:dyDescent="0.2">
      <c r="A6" s="171" t="s">
        <v>194</v>
      </c>
      <c r="B6" s="160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">
      <c r="A7" s="171"/>
      <c r="B7" s="201" t="s">
        <v>292</v>
      </c>
      <c r="C7" s="157">
        <v>0</v>
      </c>
      <c r="D7" s="157">
        <v>215000</v>
      </c>
      <c r="E7" s="157">
        <v>215000</v>
      </c>
      <c r="F7" s="157"/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f t="shared" ref="L7" si="0">SUM(C7+F7+I7)</f>
        <v>0</v>
      </c>
      <c r="M7" s="157">
        <f>SUM(D7+G7+J7)</f>
        <v>215000</v>
      </c>
      <c r="N7" s="157">
        <f t="shared" ref="N7" si="1">SUM(E7+H7+K7)</f>
        <v>215000</v>
      </c>
    </row>
    <row r="8" spans="1:14" x14ac:dyDescent="0.2">
      <c r="A8" s="154"/>
      <c r="B8" s="161" t="s">
        <v>190</v>
      </c>
      <c r="C8" s="158">
        <v>15000</v>
      </c>
      <c r="D8" s="158">
        <v>15000</v>
      </c>
      <c r="E8" s="158">
        <v>7206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f t="shared" ref="L8:L9" si="2">SUM(C8+F8+I8)</f>
        <v>15000</v>
      </c>
      <c r="M8" s="158">
        <f>SUM(D8+G8+J8)</f>
        <v>15000</v>
      </c>
      <c r="N8" s="158">
        <f t="shared" ref="M8:N9" si="3">SUM(E8+H8+K8)</f>
        <v>7206</v>
      </c>
    </row>
    <row r="9" spans="1:14" x14ac:dyDescent="0.2">
      <c r="A9" s="172" t="s">
        <v>249</v>
      </c>
      <c r="B9" s="160"/>
      <c r="C9" s="157">
        <f t="shared" ref="C9:K9" si="4">SUM(C8:C8)</f>
        <v>15000</v>
      </c>
      <c r="D9" s="157">
        <f>SUM(D7:D8)</f>
        <v>230000</v>
      </c>
      <c r="E9" s="157">
        <f>SUM(E7:E8)</f>
        <v>222206</v>
      </c>
      <c r="F9" s="157">
        <f t="shared" si="4"/>
        <v>0</v>
      </c>
      <c r="G9" s="157">
        <f t="shared" si="4"/>
        <v>0</v>
      </c>
      <c r="H9" s="157">
        <f t="shared" si="4"/>
        <v>0</v>
      </c>
      <c r="I9" s="157">
        <f t="shared" si="4"/>
        <v>0</v>
      </c>
      <c r="J9" s="157">
        <f t="shared" si="4"/>
        <v>0</v>
      </c>
      <c r="K9" s="157">
        <f t="shared" si="4"/>
        <v>0</v>
      </c>
      <c r="L9" s="157">
        <f t="shared" si="2"/>
        <v>15000</v>
      </c>
      <c r="M9" s="157">
        <f t="shared" si="3"/>
        <v>230000</v>
      </c>
      <c r="N9" s="157">
        <f t="shared" si="3"/>
        <v>222206</v>
      </c>
    </row>
    <row r="10" spans="1:14" ht="9" customHeight="1" x14ac:dyDescent="0.2">
      <c r="A10" s="172"/>
      <c r="B10" s="160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2">
      <c r="A11" s="171" t="s">
        <v>293</v>
      </c>
      <c r="B11" s="160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2">
      <c r="A12" s="154"/>
      <c r="B12" s="204" t="s">
        <v>287</v>
      </c>
      <c r="C12" s="158">
        <v>0</v>
      </c>
      <c r="D12" s="158">
        <v>5336445</v>
      </c>
      <c r="E12" s="158">
        <v>5336445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f>SUM(C12)</f>
        <v>0</v>
      </c>
      <c r="M12" s="158">
        <f>SUM(D12+G12+J12)</f>
        <v>5336445</v>
      </c>
      <c r="N12" s="158">
        <f>SUM(E12+H12+K12)</f>
        <v>5336445</v>
      </c>
    </row>
    <row r="13" spans="1:14" x14ac:dyDescent="0.2">
      <c r="A13" s="172" t="s">
        <v>294</v>
      </c>
      <c r="B13" s="160"/>
      <c r="C13" s="157">
        <f>SUM(C12)</f>
        <v>0</v>
      </c>
      <c r="D13" s="157">
        <f t="shared" ref="D13:L13" si="5">SUM(D12)</f>
        <v>5336445</v>
      </c>
      <c r="E13" s="157">
        <f t="shared" si="5"/>
        <v>5336445</v>
      </c>
      <c r="F13" s="157">
        <f t="shared" si="5"/>
        <v>0</v>
      </c>
      <c r="G13" s="157">
        <f t="shared" si="5"/>
        <v>0</v>
      </c>
      <c r="H13" s="157">
        <f t="shared" si="5"/>
        <v>0</v>
      </c>
      <c r="I13" s="157">
        <f t="shared" si="5"/>
        <v>0</v>
      </c>
      <c r="J13" s="157">
        <f t="shared" si="5"/>
        <v>0</v>
      </c>
      <c r="K13" s="157">
        <f t="shared" si="5"/>
        <v>0</v>
      </c>
      <c r="L13" s="157">
        <f t="shared" si="5"/>
        <v>0</v>
      </c>
      <c r="M13" s="157">
        <f>SUM(D13+G13+J13)</f>
        <v>5336445</v>
      </c>
      <c r="N13" s="157">
        <f>SUM(E13+H13+K13)</f>
        <v>5336445</v>
      </c>
    </row>
    <row r="14" spans="1:14" x14ac:dyDescent="0.2">
      <c r="A14" s="169"/>
      <c r="B14" s="160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2">
      <c r="A15" s="169" t="s">
        <v>192</v>
      </c>
      <c r="B15" s="16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2" customFormat="1" x14ac:dyDescent="0.2">
      <c r="A16" s="203"/>
      <c r="B16" s="201" t="s">
        <v>204</v>
      </c>
      <c r="C16" s="202">
        <v>400000</v>
      </c>
      <c r="D16" s="202">
        <v>400000</v>
      </c>
      <c r="E16" s="202">
        <v>1022095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f>SUM(C16+F16+I16)</f>
        <v>400000</v>
      </c>
      <c r="M16" s="202">
        <f>SUM(D16)</f>
        <v>400000</v>
      </c>
      <c r="N16" s="202">
        <f>SUM(E16+H16+K16)</f>
        <v>1022095</v>
      </c>
    </row>
    <row r="17" spans="1:14" x14ac:dyDescent="0.2">
      <c r="A17" s="154"/>
      <c r="B17" s="161" t="s">
        <v>190</v>
      </c>
      <c r="C17" s="158">
        <v>2000000</v>
      </c>
      <c r="D17" s="158">
        <v>2000000</v>
      </c>
      <c r="E17" s="158">
        <v>1798450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f t="shared" ref="L17:M18" si="6">SUM(C17+F17+I17)</f>
        <v>2000000</v>
      </c>
      <c r="M17" s="158">
        <f>SUM(D17)</f>
        <v>2000000</v>
      </c>
      <c r="N17" s="158">
        <f>SUM(E17+H17+K17)</f>
        <v>1798450</v>
      </c>
    </row>
    <row r="18" spans="1:14" x14ac:dyDescent="0.2">
      <c r="A18" s="170" t="s">
        <v>193</v>
      </c>
      <c r="B18" s="160"/>
      <c r="C18" s="157">
        <f>SUM(C16:C17)</f>
        <v>2400000</v>
      </c>
      <c r="D18" s="157">
        <f>SUM(D16:D17)</f>
        <v>2400000</v>
      </c>
      <c r="E18" s="157">
        <f>SUM(E16:E17)</f>
        <v>2820545</v>
      </c>
      <c r="F18" s="157">
        <f t="shared" ref="F18:K18" si="7">SUM(F17)</f>
        <v>0</v>
      </c>
      <c r="G18" s="157">
        <f t="shared" si="7"/>
        <v>0</v>
      </c>
      <c r="H18" s="157">
        <f t="shared" si="7"/>
        <v>0</v>
      </c>
      <c r="I18" s="157">
        <f t="shared" si="7"/>
        <v>0</v>
      </c>
      <c r="J18" s="157">
        <f t="shared" si="7"/>
        <v>0</v>
      </c>
      <c r="K18" s="157">
        <f t="shared" si="7"/>
        <v>0</v>
      </c>
      <c r="L18" s="157">
        <f t="shared" si="6"/>
        <v>2400000</v>
      </c>
      <c r="M18" s="157">
        <f t="shared" si="6"/>
        <v>2400000</v>
      </c>
      <c r="N18" s="157">
        <f>SUM(N16:N17)</f>
        <v>2820545</v>
      </c>
    </row>
    <row r="19" spans="1:14" ht="9" customHeight="1" x14ac:dyDescent="0.2">
      <c r="A19" s="172"/>
      <c r="B19" s="16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1:14" x14ac:dyDescent="0.2">
      <c r="A20" s="171" t="s">
        <v>198</v>
      </c>
      <c r="B20" s="160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x14ac:dyDescent="0.2">
      <c r="A21" s="159"/>
      <c r="B21" s="160" t="s">
        <v>199</v>
      </c>
      <c r="C21" s="157">
        <v>29633175</v>
      </c>
      <c r="D21" s="157">
        <v>36495036</v>
      </c>
      <c r="E21" s="157">
        <v>33470033</v>
      </c>
      <c r="F21" s="157">
        <v>3100000</v>
      </c>
      <c r="G21" s="157">
        <v>3100000</v>
      </c>
      <c r="H21" s="157">
        <v>4494345</v>
      </c>
      <c r="I21" s="157">
        <v>0</v>
      </c>
      <c r="J21" s="157">
        <v>0</v>
      </c>
      <c r="K21" s="157">
        <v>0</v>
      </c>
      <c r="L21" s="157">
        <f t="shared" ref="L21:N23" si="8">SUM(C21+F21+I21)</f>
        <v>32733175</v>
      </c>
      <c r="M21" s="157">
        <f t="shared" si="8"/>
        <v>39595036</v>
      </c>
      <c r="N21" s="157">
        <f t="shared" si="8"/>
        <v>37964378</v>
      </c>
    </row>
    <row r="22" spans="1:14" x14ac:dyDescent="0.2">
      <c r="A22" s="154"/>
      <c r="B22" s="204" t="s">
        <v>301</v>
      </c>
      <c r="C22" s="158">
        <v>0</v>
      </c>
      <c r="D22" s="158">
        <v>2503000</v>
      </c>
      <c r="E22" s="158">
        <v>2503000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f t="shared" si="8"/>
        <v>0</v>
      </c>
      <c r="M22" s="158">
        <f t="shared" si="8"/>
        <v>2503000</v>
      </c>
      <c r="N22" s="158">
        <f t="shared" si="8"/>
        <v>2503000</v>
      </c>
    </row>
    <row r="23" spans="1:14" x14ac:dyDescent="0.2">
      <c r="A23" s="173" t="s">
        <v>200</v>
      </c>
      <c r="B23" s="160"/>
      <c r="C23" s="157">
        <f>SUM(C21:C22)</f>
        <v>29633175</v>
      </c>
      <c r="D23" s="157">
        <f>SUM(D21:D22)</f>
        <v>38998036</v>
      </c>
      <c r="E23" s="157">
        <f t="shared" ref="E23:K23" si="9">SUM(E21:E22)</f>
        <v>35973033</v>
      </c>
      <c r="F23" s="157">
        <f t="shared" si="9"/>
        <v>3100000</v>
      </c>
      <c r="G23" s="157">
        <f t="shared" si="9"/>
        <v>3100000</v>
      </c>
      <c r="H23" s="157">
        <f t="shared" si="9"/>
        <v>4494345</v>
      </c>
      <c r="I23" s="157">
        <f t="shared" si="9"/>
        <v>0</v>
      </c>
      <c r="J23" s="157">
        <f t="shared" si="9"/>
        <v>0</v>
      </c>
      <c r="K23" s="157">
        <f t="shared" si="9"/>
        <v>0</v>
      </c>
      <c r="L23" s="157">
        <f t="shared" si="8"/>
        <v>32733175</v>
      </c>
      <c r="M23" s="157">
        <f t="shared" si="8"/>
        <v>42098036</v>
      </c>
      <c r="N23" s="157">
        <f t="shared" si="8"/>
        <v>40467378</v>
      </c>
    </row>
    <row r="24" spans="1:14" ht="9" customHeight="1" x14ac:dyDescent="0.2">
      <c r="A24" s="172"/>
      <c r="B24" s="160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x14ac:dyDescent="0.2">
      <c r="A25" s="171" t="s">
        <v>253</v>
      </c>
      <c r="B25" s="160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</row>
    <row r="26" spans="1:14" x14ac:dyDescent="0.2">
      <c r="A26" s="154"/>
      <c r="B26" s="204" t="s">
        <v>196</v>
      </c>
      <c r="C26" s="158">
        <v>32529001</v>
      </c>
      <c r="D26" s="158">
        <v>32529001</v>
      </c>
      <c r="E26" s="158">
        <v>32529001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f>SUM(C26)</f>
        <v>32529001</v>
      </c>
      <c r="M26" s="158">
        <f>SUM(D26+G26+J26)</f>
        <v>32529001</v>
      </c>
      <c r="N26" s="158">
        <f>SUM(E26+H26+K26)</f>
        <v>32529001</v>
      </c>
    </row>
    <row r="27" spans="1:14" x14ac:dyDescent="0.2">
      <c r="A27" s="172" t="s">
        <v>254</v>
      </c>
      <c r="B27" s="160"/>
      <c r="C27" s="157">
        <f>SUM(C26)</f>
        <v>32529001</v>
      </c>
      <c r="D27" s="157">
        <f t="shared" ref="D27:L27" si="10">SUM(D26)</f>
        <v>32529001</v>
      </c>
      <c r="E27" s="157">
        <f t="shared" si="10"/>
        <v>32529001</v>
      </c>
      <c r="F27" s="157">
        <f t="shared" si="10"/>
        <v>0</v>
      </c>
      <c r="G27" s="157">
        <f t="shared" si="10"/>
        <v>0</v>
      </c>
      <c r="H27" s="157">
        <f t="shared" si="10"/>
        <v>0</v>
      </c>
      <c r="I27" s="157">
        <f t="shared" si="10"/>
        <v>0</v>
      </c>
      <c r="J27" s="157">
        <f t="shared" si="10"/>
        <v>0</v>
      </c>
      <c r="K27" s="157">
        <f t="shared" si="10"/>
        <v>0</v>
      </c>
      <c r="L27" s="157">
        <f t="shared" si="10"/>
        <v>32529001</v>
      </c>
      <c r="M27" s="157">
        <f>SUM(D27+G27+J27)</f>
        <v>32529001</v>
      </c>
      <c r="N27" s="157">
        <f>SUM(E27+H27+K27)</f>
        <v>32529001</v>
      </c>
    </row>
    <row r="28" spans="1:14" ht="9" customHeight="1" x14ac:dyDescent="0.2">
      <c r="A28" s="172"/>
      <c r="B28" s="160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1:14" x14ac:dyDescent="0.2">
      <c r="A29" s="171" t="s">
        <v>209</v>
      </c>
      <c r="B29" s="160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1:14" x14ac:dyDescent="0.2">
      <c r="A30" s="159"/>
      <c r="B30" s="201" t="s">
        <v>208</v>
      </c>
      <c r="C30" s="157">
        <v>1407023</v>
      </c>
      <c r="D30" s="157">
        <v>20377591</v>
      </c>
      <c r="E30" s="157">
        <v>20377591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f>SUM(C30+F30+I30)</f>
        <v>1407023</v>
      </c>
      <c r="M30" s="157">
        <f t="shared" ref="M30:N30" si="11">SUM(D30+G30+J30)</f>
        <v>20377591</v>
      </c>
      <c r="N30" s="157">
        <f t="shared" si="11"/>
        <v>20377591</v>
      </c>
    </row>
    <row r="31" spans="1:14" x14ac:dyDescent="0.2">
      <c r="A31" s="154"/>
      <c r="B31" s="204" t="s">
        <v>287</v>
      </c>
      <c r="C31" s="158">
        <v>0</v>
      </c>
      <c r="D31" s="158">
        <v>1539574</v>
      </c>
      <c r="E31" s="158">
        <v>1539574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f>SUM(C31)</f>
        <v>0</v>
      </c>
      <c r="M31" s="158">
        <f>SUM(D31+G31+J31)</f>
        <v>1539574</v>
      </c>
      <c r="N31" s="158">
        <f>SUM(E31+H31+K31)</f>
        <v>1539574</v>
      </c>
    </row>
    <row r="32" spans="1:14" x14ac:dyDescent="0.2">
      <c r="A32" s="172" t="s">
        <v>210</v>
      </c>
      <c r="B32" s="160"/>
      <c r="C32" s="157">
        <f>SUM(C30:C31)</f>
        <v>1407023</v>
      </c>
      <c r="D32" s="157">
        <f t="shared" ref="D32:N32" si="12">SUM(D30:D31)</f>
        <v>21917165</v>
      </c>
      <c r="E32" s="157">
        <f t="shared" si="12"/>
        <v>21917165</v>
      </c>
      <c r="F32" s="157">
        <f t="shared" si="12"/>
        <v>0</v>
      </c>
      <c r="G32" s="157">
        <f t="shared" si="12"/>
        <v>0</v>
      </c>
      <c r="H32" s="157">
        <f t="shared" si="12"/>
        <v>0</v>
      </c>
      <c r="I32" s="157">
        <f t="shared" si="12"/>
        <v>0</v>
      </c>
      <c r="J32" s="157">
        <f t="shared" si="12"/>
        <v>0</v>
      </c>
      <c r="K32" s="157">
        <f t="shared" si="12"/>
        <v>0</v>
      </c>
      <c r="L32" s="157">
        <f t="shared" si="12"/>
        <v>1407023</v>
      </c>
      <c r="M32" s="157">
        <f t="shared" si="12"/>
        <v>21917165</v>
      </c>
      <c r="N32" s="157">
        <f t="shared" si="12"/>
        <v>21917165</v>
      </c>
    </row>
    <row r="33" spans="1:14" ht="9" customHeight="1" x14ac:dyDescent="0.2">
      <c r="A33" s="172"/>
      <c r="B33" s="160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4" x14ac:dyDescent="0.2">
      <c r="A34" s="174" t="s">
        <v>250</v>
      </c>
      <c r="B34" s="160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  <row r="35" spans="1:14" x14ac:dyDescent="0.2">
      <c r="A35" s="159"/>
      <c r="B35" s="160" t="s">
        <v>208</v>
      </c>
      <c r="C35" s="157">
        <v>24864462</v>
      </c>
      <c r="D35" s="157">
        <v>24648407</v>
      </c>
      <c r="E35" s="157">
        <v>24648407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f>SUM(C35)</f>
        <v>24864462</v>
      </c>
      <c r="M35" s="157">
        <f t="shared" ref="M35:N38" si="13">SUM(D35+G35+J35)</f>
        <v>24648407</v>
      </c>
      <c r="N35" s="157">
        <f t="shared" si="13"/>
        <v>24648407</v>
      </c>
    </row>
    <row r="36" spans="1:14" x14ac:dyDescent="0.2">
      <c r="A36" s="159"/>
      <c r="B36" s="201" t="s">
        <v>268</v>
      </c>
      <c r="C36" s="157">
        <v>5335283</v>
      </c>
      <c r="D36" s="157">
        <v>3739828</v>
      </c>
      <c r="E36" s="157">
        <v>3739828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f t="shared" ref="L36:L37" si="14">SUM(C36)</f>
        <v>5335283</v>
      </c>
      <c r="M36" s="157">
        <f t="shared" ref="M36" si="15">SUM(D36+G36+J36)</f>
        <v>3739828</v>
      </c>
      <c r="N36" s="157">
        <f t="shared" ref="N36" si="16">SUM(E36+H36+K36)</f>
        <v>3739828</v>
      </c>
    </row>
    <row r="37" spans="1:14" x14ac:dyDescent="0.2">
      <c r="A37" s="154"/>
      <c r="B37" s="161" t="s">
        <v>190</v>
      </c>
      <c r="C37" s="158">
        <v>0</v>
      </c>
      <c r="D37" s="158">
        <v>156000</v>
      </c>
      <c r="E37" s="158">
        <v>156000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f t="shared" si="14"/>
        <v>0</v>
      </c>
      <c r="M37" s="158">
        <f t="shared" si="13"/>
        <v>156000</v>
      </c>
      <c r="N37" s="158">
        <f t="shared" si="13"/>
        <v>156000</v>
      </c>
    </row>
    <row r="38" spans="1:14" x14ac:dyDescent="0.2">
      <c r="A38" s="172" t="s">
        <v>251</v>
      </c>
      <c r="B38" s="160"/>
      <c r="C38" s="157">
        <f t="shared" ref="C38:L38" si="17">SUM(C35:C37)</f>
        <v>30199745</v>
      </c>
      <c r="D38" s="157">
        <f t="shared" si="17"/>
        <v>28544235</v>
      </c>
      <c r="E38" s="157">
        <f t="shared" si="17"/>
        <v>28544235</v>
      </c>
      <c r="F38" s="157">
        <f t="shared" si="17"/>
        <v>0</v>
      </c>
      <c r="G38" s="157">
        <f t="shared" si="17"/>
        <v>0</v>
      </c>
      <c r="H38" s="157">
        <f t="shared" si="17"/>
        <v>0</v>
      </c>
      <c r="I38" s="157">
        <f t="shared" si="17"/>
        <v>0</v>
      </c>
      <c r="J38" s="157">
        <f t="shared" si="17"/>
        <v>0</v>
      </c>
      <c r="K38" s="157">
        <f t="shared" si="17"/>
        <v>0</v>
      </c>
      <c r="L38" s="157">
        <f t="shared" si="17"/>
        <v>30199745</v>
      </c>
      <c r="M38" s="157">
        <f t="shared" si="13"/>
        <v>28544235</v>
      </c>
      <c r="N38" s="157">
        <f t="shared" si="13"/>
        <v>28544235</v>
      </c>
    </row>
    <row r="39" spans="1:14" ht="6.75" customHeight="1" x14ac:dyDescent="0.2">
      <c r="A39" s="172"/>
      <c r="B39" s="160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1:14" x14ac:dyDescent="0.2">
      <c r="A40" s="171" t="s">
        <v>213</v>
      </c>
      <c r="B40" s="160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x14ac:dyDescent="0.2">
      <c r="A41" s="154"/>
      <c r="B41" s="204" t="s">
        <v>256</v>
      </c>
      <c r="C41" s="158">
        <v>0</v>
      </c>
      <c r="D41" s="158">
        <v>28578745</v>
      </c>
      <c r="E41" s="158">
        <v>28578745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f>SUM(C41)</f>
        <v>0</v>
      </c>
      <c r="M41" s="158">
        <f>SUM(D41+G41+J41)</f>
        <v>28578745</v>
      </c>
      <c r="N41" s="158">
        <f>SUM(E41+H41+K41)</f>
        <v>28578745</v>
      </c>
    </row>
    <row r="42" spans="1:14" x14ac:dyDescent="0.2">
      <c r="A42" s="172" t="s">
        <v>215</v>
      </c>
      <c r="B42" s="160"/>
      <c r="C42" s="157">
        <f>SUM(C41)</f>
        <v>0</v>
      </c>
      <c r="D42" s="157">
        <f t="shared" ref="D42:L42" si="18">SUM(D41)</f>
        <v>28578745</v>
      </c>
      <c r="E42" s="157">
        <f t="shared" si="18"/>
        <v>28578745</v>
      </c>
      <c r="F42" s="157">
        <f t="shared" si="18"/>
        <v>0</v>
      </c>
      <c r="G42" s="157">
        <f t="shared" si="18"/>
        <v>0</v>
      </c>
      <c r="H42" s="157">
        <f t="shared" si="18"/>
        <v>0</v>
      </c>
      <c r="I42" s="157">
        <f t="shared" si="18"/>
        <v>0</v>
      </c>
      <c r="J42" s="157">
        <f t="shared" si="18"/>
        <v>0</v>
      </c>
      <c r="K42" s="157">
        <f t="shared" si="18"/>
        <v>0</v>
      </c>
      <c r="L42" s="157">
        <f t="shared" si="18"/>
        <v>0</v>
      </c>
      <c r="M42" s="157">
        <f>SUM(D42+G42+J42)</f>
        <v>28578745</v>
      </c>
      <c r="N42" s="157">
        <f>SUM(E42+H42+K42)</f>
        <v>28578745</v>
      </c>
    </row>
    <row r="43" spans="1:14" ht="7.5" customHeight="1" x14ac:dyDescent="0.2">
      <c r="A43" s="172"/>
      <c r="B43" s="160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</row>
    <row r="44" spans="1:14" x14ac:dyDescent="0.2">
      <c r="A44" s="171" t="s">
        <v>295</v>
      </c>
      <c r="B44" s="160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4" x14ac:dyDescent="0.2">
      <c r="A45" s="154"/>
      <c r="B45" s="204" t="s">
        <v>256</v>
      </c>
      <c r="C45" s="158">
        <v>0</v>
      </c>
      <c r="D45" s="158">
        <v>45874603</v>
      </c>
      <c r="E45" s="158">
        <v>45874603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f>SUM(C45)</f>
        <v>0</v>
      </c>
      <c r="M45" s="158">
        <f>SUM(D45+G45+J45)</f>
        <v>45874603</v>
      </c>
      <c r="N45" s="158">
        <f>SUM(E45+H45+K45)</f>
        <v>45874603</v>
      </c>
    </row>
    <row r="46" spans="1:14" x14ac:dyDescent="0.2">
      <c r="A46" s="172" t="s">
        <v>271</v>
      </c>
      <c r="B46" s="160"/>
      <c r="C46" s="157">
        <f>SUM(C45)</f>
        <v>0</v>
      </c>
      <c r="D46" s="157">
        <f t="shared" ref="D46:L46" si="19">SUM(D45)</f>
        <v>45874603</v>
      </c>
      <c r="E46" s="157">
        <f t="shared" si="19"/>
        <v>45874603</v>
      </c>
      <c r="F46" s="157">
        <f t="shared" si="19"/>
        <v>0</v>
      </c>
      <c r="G46" s="157">
        <f t="shared" si="19"/>
        <v>0</v>
      </c>
      <c r="H46" s="157">
        <f t="shared" si="19"/>
        <v>0</v>
      </c>
      <c r="I46" s="157">
        <f t="shared" si="19"/>
        <v>0</v>
      </c>
      <c r="J46" s="157">
        <f t="shared" si="19"/>
        <v>0</v>
      </c>
      <c r="K46" s="157">
        <f t="shared" si="19"/>
        <v>0</v>
      </c>
      <c r="L46" s="157">
        <f t="shared" si="19"/>
        <v>0</v>
      </c>
      <c r="M46" s="157">
        <f>SUM(D46+G46+J46)</f>
        <v>45874603</v>
      </c>
      <c r="N46" s="157">
        <f>SUM(E46+H46+K46)</f>
        <v>45874603</v>
      </c>
    </row>
    <row r="47" spans="1:14" ht="6.75" customHeight="1" x14ac:dyDescent="0.2">
      <c r="A47" s="172"/>
      <c r="B47" s="160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4" x14ac:dyDescent="0.2">
      <c r="A48" s="171" t="s">
        <v>288</v>
      </c>
      <c r="B48" s="160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x14ac:dyDescent="0.2">
      <c r="A49" s="159"/>
      <c r="B49" s="201" t="s">
        <v>296</v>
      </c>
      <c r="C49" s="157">
        <v>0</v>
      </c>
      <c r="D49" s="157">
        <v>700304</v>
      </c>
      <c r="E49" s="157">
        <v>700304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f>SUM(C49)</f>
        <v>0</v>
      </c>
      <c r="M49" s="157">
        <f t="shared" ref="M49:N51" si="20">SUM(D49+G49+J49)</f>
        <v>700304</v>
      </c>
      <c r="N49" s="157">
        <f t="shared" si="20"/>
        <v>700304</v>
      </c>
    </row>
    <row r="50" spans="1:14" x14ac:dyDescent="0.2">
      <c r="A50" s="154"/>
      <c r="B50" s="204" t="s">
        <v>190</v>
      </c>
      <c r="C50" s="158">
        <v>0</v>
      </c>
      <c r="D50" s="158">
        <v>89400</v>
      </c>
      <c r="E50" s="158">
        <v>115236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f>SUM(C50)</f>
        <v>0</v>
      </c>
      <c r="M50" s="158">
        <f t="shared" si="20"/>
        <v>89400</v>
      </c>
      <c r="N50" s="158">
        <f t="shared" si="20"/>
        <v>115236</v>
      </c>
    </row>
    <row r="51" spans="1:14" x14ac:dyDescent="0.2">
      <c r="A51" s="172" t="s">
        <v>289</v>
      </c>
      <c r="B51" s="160"/>
      <c r="C51" s="157">
        <f>SUM(C50)</f>
        <v>0</v>
      </c>
      <c r="D51" s="157">
        <f>SUM(D49:D50)</f>
        <v>789704</v>
      </c>
      <c r="E51" s="157">
        <f>SUM(E49:E50)</f>
        <v>815540</v>
      </c>
      <c r="F51" s="157">
        <f t="shared" ref="F51:L51" si="21">SUM(F50)</f>
        <v>0</v>
      </c>
      <c r="G51" s="157">
        <f t="shared" si="21"/>
        <v>0</v>
      </c>
      <c r="H51" s="157">
        <f t="shared" si="21"/>
        <v>0</v>
      </c>
      <c r="I51" s="157">
        <f t="shared" si="21"/>
        <v>0</v>
      </c>
      <c r="J51" s="157">
        <f t="shared" si="21"/>
        <v>0</v>
      </c>
      <c r="K51" s="157">
        <f t="shared" si="21"/>
        <v>0</v>
      </c>
      <c r="L51" s="157">
        <f t="shared" si="21"/>
        <v>0</v>
      </c>
      <c r="M51" s="157">
        <f t="shared" si="20"/>
        <v>789704</v>
      </c>
      <c r="N51" s="157">
        <f t="shared" si="20"/>
        <v>815540</v>
      </c>
    </row>
    <row r="52" spans="1:14" ht="9" customHeight="1" x14ac:dyDescent="0.2">
      <c r="A52" s="172"/>
      <c r="B52" s="160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1:14" x14ac:dyDescent="0.2">
      <c r="A53" s="174" t="s">
        <v>230</v>
      </c>
      <c r="B53" s="192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1:14" x14ac:dyDescent="0.2">
      <c r="A54" s="159"/>
      <c r="B54" s="201" t="s">
        <v>208</v>
      </c>
      <c r="C54" s="157">
        <v>1115513</v>
      </c>
      <c r="D54" s="157">
        <v>1115513</v>
      </c>
      <c r="E54" s="157">
        <v>494168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f t="shared" ref="L54:N55" si="22">SUM(C54+F54+I54)</f>
        <v>1115513</v>
      </c>
      <c r="M54" s="157">
        <f t="shared" si="22"/>
        <v>1115513</v>
      </c>
      <c r="N54" s="157">
        <f t="shared" si="22"/>
        <v>494168</v>
      </c>
    </row>
    <row r="55" spans="1:14" x14ac:dyDescent="0.2">
      <c r="A55" s="154"/>
      <c r="B55" s="204" t="s">
        <v>297</v>
      </c>
      <c r="C55" s="158">
        <v>0</v>
      </c>
      <c r="D55" s="158">
        <v>1026806</v>
      </c>
      <c r="E55" s="158">
        <v>1026823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f t="shared" si="22"/>
        <v>0</v>
      </c>
      <c r="M55" s="158">
        <f t="shared" si="22"/>
        <v>1026806</v>
      </c>
      <c r="N55" s="158">
        <f t="shared" si="22"/>
        <v>1026823</v>
      </c>
    </row>
    <row r="56" spans="1:14" x14ac:dyDescent="0.2">
      <c r="A56" s="175" t="s">
        <v>255</v>
      </c>
      <c r="B56" s="160"/>
      <c r="C56" s="157">
        <f>SUM(C54:C55)</f>
        <v>1115513</v>
      </c>
      <c r="D56" s="157">
        <f t="shared" ref="D56:N56" si="23">SUM(D54:D55)</f>
        <v>2142319</v>
      </c>
      <c r="E56" s="157">
        <f t="shared" si="23"/>
        <v>1520991</v>
      </c>
      <c r="F56" s="157">
        <f t="shared" si="23"/>
        <v>0</v>
      </c>
      <c r="G56" s="157">
        <f t="shared" si="23"/>
        <v>0</v>
      </c>
      <c r="H56" s="157">
        <f t="shared" si="23"/>
        <v>0</v>
      </c>
      <c r="I56" s="157">
        <f t="shared" si="23"/>
        <v>0</v>
      </c>
      <c r="J56" s="157">
        <f t="shared" si="23"/>
        <v>0</v>
      </c>
      <c r="K56" s="157">
        <f t="shared" si="23"/>
        <v>0</v>
      </c>
      <c r="L56" s="157">
        <f t="shared" si="23"/>
        <v>1115513</v>
      </c>
      <c r="M56" s="157">
        <f t="shared" si="23"/>
        <v>2142319</v>
      </c>
      <c r="N56" s="157">
        <f t="shared" si="23"/>
        <v>1520991</v>
      </c>
    </row>
    <row r="57" spans="1:14" ht="9" customHeight="1" x14ac:dyDescent="0.2">
      <c r="A57" s="172"/>
      <c r="B57" s="160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x14ac:dyDescent="0.2">
      <c r="A58" s="174" t="s">
        <v>203</v>
      </c>
      <c r="B58" s="160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1:14" x14ac:dyDescent="0.2">
      <c r="A59" s="159"/>
      <c r="B59" s="160" t="s">
        <v>204</v>
      </c>
      <c r="C59" s="157">
        <v>2177100</v>
      </c>
      <c r="D59" s="157">
        <v>2177100</v>
      </c>
      <c r="E59" s="157">
        <v>2915000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f t="shared" ref="L59:N61" si="24">SUM(C59+F59+I59)</f>
        <v>2177100</v>
      </c>
      <c r="M59" s="157">
        <f t="shared" si="24"/>
        <v>2177100</v>
      </c>
      <c r="N59" s="157">
        <f t="shared" si="24"/>
        <v>2915000</v>
      </c>
    </row>
    <row r="60" spans="1:14" x14ac:dyDescent="0.2">
      <c r="A60" s="154"/>
      <c r="B60" s="161" t="s">
        <v>196</v>
      </c>
      <c r="C60" s="158">
        <v>234982</v>
      </c>
      <c r="D60" s="158">
        <v>234982</v>
      </c>
      <c r="E60" s="158">
        <v>234990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f t="shared" si="24"/>
        <v>234982</v>
      </c>
      <c r="M60" s="158">
        <f t="shared" si="24"/>
        <v>234982</v>
      </c>
      <c r="N60" s="158">
        <f t="shared" si="24"/>
        <v>234990</v>
      </c>
    </row>
    <row r="61" spans="1:14" x14ac:dyDescent="0.2">
      <c r="A61" s="181" t="s">
        <v>205</v>
      </c>
      <c r="B61" s="206"/>
      <c r="C61" s="207">
        <f>SUM(C59:C60)</f>
        <v>2412082</v>
      </c>
      <c r="D61" s="207">
        <f t="shared" ref="D61:K61" si="25">SUM(D59:D60)</f>
        <v>2412082</v>
      </c>
      <c r="E61" s="207">
        <f t="shared" si="25"/>
        <v>3149990</v>
      </c>
      <c r="F61" s="207">
        <f t="shared" si="25"/>
        <v>0</v>
      </c>
      <c r="G61" s="207">
        <f t="shared" si="25"/>
        <v>0</v>
      </c>
      <c r="H61" s="207">
        <f t="shared" si="25"/>
        <v>0</v>
      </c>
      <c r="I61" s="207">
        <f t="shared" si="25"/>
        <v>0</v>
      </c>
      <c r="J61" s="207">
        <f t="shared" si="25"/>
        <v>0</v>
      </c>
      <c r="K61" s="207">
        <f t="shared" si="25"/>
        <v>0</v>
      </c>
      <c r="L61" s="207">
        <f t="shared" si="24"/>
        <v>2412082</v>
      </c>
      <c r="M61" s="207">
        <f t="shared" si="24"/>
        <v>2412082</v>
      </c>
      <c r="N61" s="207">
        <f t="shared" si="24"/>
        <v>3149990</v>
      </c>
    </row>
    <row r="62" spans="1:14" ht="9" customHeight="1" x14ac:dyDescent="0.2">
      <c r="A62" s="175"/>
      <c r="B62" s="160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1:14" x14ac:dyDescent="0.2">
      <c r="A63" s="174" t="s">
        <v>302</v>
      </c>
      <c r="B63" s="160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1:14" x14ac:dyDescent="0.2">
      <c r="A64" s="154"/>
      <c r="B64" s="204" t="s">
        <v>298</v>
      </c>
      <c r="C64" s="158">
        <v>0</v>
      </c>
      <c r="D64" s="158">
        <v>0</v>
      </c>
      <c r="E64" s="158">
        <v>50000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f>SUM(D64+G64+J64)</f>
        <v>0</v>
      </c>
      <c r="N64" s="158">
        <f>SUM(E64+H64+K64)</f>
        <v>50000</v>
      </c>
    </row>
    <row r="65" spans="1:14" x14ac:dyDescent="0.2">
      <c r="A65" s="166" t="s">
        <v>303</v>
      </c>
      <c r="B65" s="160"/>
      <c r="C65" s="157">
        <f>SUM(C64)</f>
        <v>0</v>
      </c>
      <c r="D65" s="157">
        <f t="shared" ref="D65:L65" si="26">SUM(D64)</f>
        <v>0</v>
      </c>
      <c r="E65" s="157">
        <f t="shared" si="26"/>
        <v>50000</v>
      </c>
      <c r="F65" s="157">
        <f t="shared" si="26"/>
        <v>0</v>
      </c>
      <c r="G65" s="157">
        <f t="shared" si="26"/>
        <v>0</v>
      </c>
      <c r="H65" s="157">
        <f t="shared" si="26"/>
        <v>0</v>
      </c>
      <c r="I65" s="157">
        <f t="shared" si="26"/>
        <v>0</v>
      </c>
      <c r="J65" s="157">
        <f t="shared" si="26"/>
        <v>0</v>
      </c>
      <c r="K65" s="157">
        <f t="shared" si="26"/>
        <v>0</v>
      </c>
      <c r="L65" s="157">
        <f t="shared" si="26"/>
        <v>0</v>
      </c>
      <c r="M65" s="157">
        <f>SUM(D65+G65+J65)</f>
        <v>0</v>
      </c>
      <c r="N65" s="157">
        <f>SUM(E65+H65+K65)</f>
        <v>50000</v>
      </c>
    </row>
    <row r="66" spans="1:14" ht="9" customHeight="1" x14ac:dyDescent="0.2">
      <c r="A66" s="175"/>
      <c r="B66" s="160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x14ac:dyDescent="0.2">
      <c r="A67" s="174" t="s">
        <v>279</v>
      </c>
      <c r="B67" s="16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14" x14ac:dyDescent="0.2">
      <c r="A68" s="154"/>
      <c r="B68" s="204" t="s">
        <v>298</v>
      </c>
      <c r="C68" s="158">
        <v>0</v>
      </c>
      <c r="D68" s="158">
        <v>7220488</v>
      </c>
      <c r="E68" s="158">
        <v>7220488</v>
      </c>
      <c r="F68" s="158">
        <v>7220488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f>SUM(D68+G68+J68)</f>
        <v>7220488</v>
      </c>
      <c r="N68" s="158">
        <f>SUM(E68+H68+K68)</f>
        <v>7220488</v>
      </c>
    </row>
    <row r="69" spans="1:14" x14ac:dyDescent="0.2">
      <c r="A69" s="166" t="s">
        <v>280</v>
      </c>
      <c r="B69" s="160"/>
      <c r="C69" s="157">
        <f>SUM(C68)</f>
        <v>0</v>
      </c>
      <c r="D69" s="157">
        <f t="shared" ref="D69:L69" si="27">SUM(D68)</f>
        <v>7220488</v>
      </c>
      <c r="E69" s="157">
        <f t="shared" si="27"/>
        <v>7220488</v>
      </c>
      <c r="F69" s="157">
        <f t="shared" si="27"/>
        <v>7220488</v>
      </c>
      <c r="G69" s="157">
        <f t="shared" si="27"/>
        <v>0</v>
      </c>
      <c r="H69" s="157">
        <f t="shared" si="27"/>
        <v>0</v>
      </c>
      <c r="I69" s="157">
        <f t="shared" si="27"/>
        <v>0</v>
      </c>
      <c r="J69" s="157">
        <f t="shared" si="27"/>
        <v>0</v>
      </c>
      <c r="K69" s="157">
        <f t="shared" si="27"/>
        <v>0</v>
      </c>
      <c r="L69" s="157">
        <f t="shared" si="27"/>
        <v>0</v>
      </c>
      <c r="M69" s="157">
        <f>SUM(D69+G69+J69)</f>
        <v>7220488</v>
      </c>
      <c r="N69" s="157">
        <f>SUM(E69+H69+K69)</f>
        <v>7220488</v>
      </c>
    </row>
    <row r="70" spans="1:14" ht="9" customHeight="1" x14ac:dyDescent="0.2">
      <c r="A70" s="175"/>
      <c r="B70" s="160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</row>
    <row r="71" spans="1:14" x14ac:dyDescent="0.2">
      <c r="A71" s="165" t="s">
        <v>189</v>
      </c>
      <c r="B71" s="160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</row>
    <row r="72" spans="1:14" x14ac:dyDescent="0.2">
      <c r="A72" s="205"/>
      <c r="B72" s="201" t="s">
        <v>190</v>
      </c>
      <c r="C72" s="202">
        <v>0</v>
      </c>
      <c r="D72" s="202">
        <v>0</v>
      </c>
      <c r="E72" s="202">
        <v>0</v>
      </c>
      <c r="F72" s="202">
        <v>330000</v>
      </c>
      <c r="G72" s="202">
        <v>330000</v>
      </c>
      <c r="H72" s="202">
        <v>272760</v>
      </c>
      <c r="I72" s="202">
        <v>0</v>
      </c>
      <c r="J72" s="202">
        <v>0</v>
      </c>
      <c r="K72" s="202">
        <v>0</v>
      </c>
      <c r="L72" s="202">
        <f>SUM(C72+F72+I72)</f>
        <v>330000</v>
      </c>
      <c r="M72" s="202">
        <f>SUM(D72+G72+J72)</f>
        <v>330000</v>
      </c>
      <c r="N72" s="202">
        <f>SUM(E72+H72+K72)</f>
        <v>272760</v>
      </c>
    </row>
    <row r="73" spans="1:14" x14ac:dyDescent="0.2">
      <c r="A73" s="154"/>
      <c r="B73" s="204" t="s">
        <v>256</v>
      </c>
      <c r="C73" s="158">
        <v>0</v>
      </c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f t="shared" ref="L73:N74" si="28">SUM(C73+F73+I73)</f>
        <v>0</v>
      </c>
      <c r="M73" s="158">
        <f t="shared" si="28"/>
        <v>0</v>
      </c>
      <c r="N73" s="158">
        <f t="shared" si="28"/>
        <v>0</v>
      </c>
    </row>
    <row r="74" spans="1:14" x14ac:dyDescent="0.2">
      <c r="A74" s="166" t="s">
        <v>191</v>
      </c>
      <c r="B74" s="167"/>
      <c r="C74" s="168">
        <f>SUM(C73)</f>
        <v>0</v>
      </c>
      <c r="D74" s="168">
        <f t="shared" ref="D74:K74" si="29">SUM(D73)</f>
        <v>0</v>
      </c>
      <c r="E74" s="168">
        <f t="shared" si="29"/>
        <v>0</v>
      </c>
      <c r="F74" s="168">
        <f>SUM(F72:F73)</f>
        <v>330000</v>
      </c>
      <c r="G74" s="168">
        <f>SUM(G72:G73)</f>
        <v>330000</v>
      </c>
      <c r="H74" s="168">
        <f t="shared" si="29"/>
        <v>0</v>
      </c>
      <c r="I74" s="168">
        <f t="shared" si="29"/>
        <v>0</v>
      </c>
      <c r="J74" s="168">
        <f t="shared" si="29"/>
        <v>0</v>
      </c>
      <c r="K74" s="168">
        <f t="shared" si="29"/>
        <v>0</v>
      </c>
      <c r="L74" s="168">
        <f t="shared" si="28"/>
        <v>330000</v>
      </c>
      <c r="M74" s="157">
        <f t="shared" si="28"/>
        <v>330000</v>
      </c>
      <c r="N74" s="157">
        <f>SUM(N72:N73)</f>
        <v>272760</v>
      </c>
    </row>
    <row r="75" spans="1:14" ht="9" customHeight="1" x14ac:dyDescent="0.2">
      <c r="A75" s="166"/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57"/>
      <c r="N75" s="157"/>
    </row>
    <row r="76" spans="1:14" x14ac:dyDescent="0.2">
      <c r="A76" s="174" t="s">
        <v>206</v>
      </c>
      <c r="B76" s="160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1:14" x14ac:dyDescent="0.2">
      <c r="A77" s="154"/>
      <c r="B77" s="161" t="s">
        <v>190</v>
      </c>
      <c r="C77" s="158">
        <v>0</v>
      </c>
      <c r="D77" s="158">
        <v>0</v>
      </c>
      <c r="E77" s="158">
        <v>0</v>
      </c>
      <c r="F77" s="158">
        <v>50000</v>
      </c>
      <c r="G77" s="158">
        <v>50000</v>
      </c>
      <c r="H77" s="158">
        <v>60000</v>
      </c>
      <c r="I77" s="158">
        <v>0</v>
      </c>
      <c r="J77" s="158">
        <v>0</v>
      </c>
      <c r="K77" s="158">
        <v>0</v>
      </c>
      <c r="L77" s="158">
        <v>50000</v>
      </c>
      <c r="M77" s="158">
        <f>SUM(D77+G77+J77)</f>
        <v>50000</v>
      </c>
      <c r="N77" s="158">
        <f>SUM(E77+H77+K77)</f>
        <v>60000</v>
      </c>
    </row>
    <row r="78" spans="1:14" x14ac:dyDescent="0.2">
      <c r="A78" s="166" t="s">
        <v>207</v>
      </c>
      <c r="B78" s="160"/>
      <c r="C78" s="157">
        <f>SUM(C77)</f>
        <v>0</v>
      </c>
      <c r="D78" s="157">
        <f t="shared" ref="D78:L78" si="30">SUM(D77)</f>
        <v>0</v>
      </c>
      <c r="E78" s="157">
        <f t="shared" si="30"/>
        <v>0</v>
      </c>
      <c r="F78" s="157">
        <f t="shared" si="30"/>
        <v>50000</v>
      </c>
      <c r="G78" s="157">
        <f t="shared" si="30"/>
        <v>50000</v>
      </c>
      <c r="H78" s="157">
        <f t="shared" si="30"/>
        <v>60000</v>
      </c>
      <c r="I78" s="157">
        <f t="shared" si="30"/>
        <v>0</v>
      </c>
      <c r="J78" s="157">
        <f t="shared" si="30"/>
        <v>0</v>
      </c>
      <c r="K78" s="157">
        <f t="shared" si="30"/>
        <v>0</v>
      </c>
      <c r="L78" s="157">
        <f t="shared" si="30"/>
        <v>50000</v>
      </c>
      <c r="M78" s="157">
        <f>SUM(D78+G78+J78)</f>
        <v>50000</v>
      </c>
      <c r="N78" s="157">
        <f>SUM(E78+H78+K78)</f>
        <v>60000</v>
      </c>
    </row>
    <row r="79" spans="1:14" ht="9.75" customHeight="1" x14ac:dyDescent="0.2">
      <c r="A79" s="159"/>
      <c r="B79" s="160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1:14" x14ac:dyDescent="0.2">
      <c r="A80" s="174" t="s">
        <v>201</v>
      </c>
      <c r="B80" s="160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1:14" x14ac:dyDescent="0.2">
      <c r="A81" s="154"/>
      <c r="B81" s="161" t="s">
        <v>195</v>
      </c>
      <c r="C81" s="158">
        <v>6538000</v>
      </c>
      <c r="D81" s="158">
        <v>7061653</v>
      </c>
      <c r="E81" s="158">
        <v>6862698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f t="shared" ref="L81:N82" si="31">SUM(C81+F81+I81)</f>
        <v>6538000</v>
      </c>
      <c r="M81" s="158">
        <f t="shared" si="31"/>
        <v>7061653</v>
      </c>
      <c r="N81" s="158">
        <f t="shared" si="31"/>
        <v>6862698</v>
      </c>
    </row>
    <row r="82" spans="1:14" x14ac:dyDescent="0.2">
      <c r="A82" s="175" t="s">
        <v>202</v>
      </c>
      <c r="B82" s="160"/>
      <c r="C82" s="157">
        <f>SUM(C81)</f>
        <v>6538000</v>
      </c>
      <c r="D82" s="157">
        <f t="shared" ref="D82:K82" si="32">SUM(D81)</f>
        <v>7061653</v>
      </c>
      <c r="E82" s="157">
        <f t="shared" si="32"/>
        <v>6862698</v>
      </c>
      <c r="F82" s="157">
        <f t="shared" si="32"/>
        <v>0</v>
      </c>
      <c r="G82" s="157">
        <f t="shared" si="32"/>
        <v>0</v>
      </c>
      <c r="H82" s="157">
        <f t="shared" si="32"/>
        <v>0</v>
      </c>
      <c r="I82" s="157">
        <f t="shared" si="32"/>
        <v>0</v>
      </c>
      <c r="J82" s="157">
        <f t="shared" si="32"/>
        <v>0</v>
      </c>
      <c r="K82" s="157">
        <f t="shared" si="32"/>
        <v>0</v>
      </c>
      <c r="L82" s="157">
        <f t="shared" si="31"/>
        <v>6538000</v>
      </c>
      <c r="M82" s="157">
        <f t="shared" si="31"/>
        <v>7061653</v>
      </c>
      <c r="N82" s="157">
        <f t="shared" si="31"/>
        <v>6862698</v>
      </c>
    </row>
    <row r="83" spans="1:14" ht="9" customHeight="1" x14ac:dyDescent="0.2">
      <c r="A83" s="175"/>
      <c r="B83" s="160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</row>
    <row r="84" spans="1:14" x14ac:dyDescent="0.2">
      <c r="A84" s="174" t="s">
        <v>257</v>
      </c>
      <c r="B84" s="160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</row>
    <row r="85" spans="1:14" x14ac:dyDescent="0.2">
      <c r="A85" s="154"/>
      <c r="B85" s="204" t="s">
        <v>277</v>
      </c>
      <c r="C85" s="158">
        <v>706000</v>
      </c>
      <c r="D85" s="158">
        <v>706000</v>
      </c>
      <c r="E85" s="158">
        <v>746000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f t="shared" ref="L85:L86" si="33">SUM(C85+F85+I85)</f>
        <v>706000</v>
      </c>
      <c r="M85" s="158">
        <f t="shared" ref="M85:M86" si="34">SUM(D85+G85+J85)</f>
        <v>706000</v>
      </c>
      <c r="N85" s="158">
        <f t="shared" ref="N85:N86" si="35">SUM(E85+H85+K85)</f>
        <v>746000</v>
      </c>
    </row>
    <row r="86" spans="1:14" x14ac:dyDescent="0.2">
      <c r="A86" s="175" t="s">
        <v>258</v>
      </c>
      <c r="B86" s="160"/>
      <c r="C86" s="157">
        <f>SUM(C85)</f>
        <v>706000</v>
      </c>
      <c r="D86" s="157">
        <f t="shared" ref="D86:K86" si="36">SUM(D85)</f>
        <v>706000</v>
      </c>
      <c r="E86" s="157">
        <f t="shared" si="36"/>
        <v>746000</v>
      </c>
      <c r="F86" s="157">
        <f t="shared" si="36"/>
        <v>0</v>
      </c>
      <c r="G86" s="157">
        <f t="shared" si="36"/>
        <v>0</v>
      </c>
      <c r="H86" s="157">
        <f t="shared" si="36"/>
        <v>0</v>
      </c>
      <c r="I86" s="157">
        <f t="shared" si="36"/>
        <v>0</v>
      </c>
      <c r="J86" s="157">
        <f t="shared" si="36"/>
        <v>0</v>
      </c>
      <c r="K86" s="157">
        <f t="shared" si="36"/>
        <v>0</v>
      </c>
      <c r="L86" s="157">
        <f t="shared" si="33"/>
        <v>706000</v>
      </c>
      <c r="M86" s="157">
        <f t="shared" si="34"/>
        <v>706000</v>
      </c>
      <c r="N86" s="157">
        <f t="shared" si="35"/>
        <v>746000</v>
      </c>
    </row>
    <row r="87" spans="1:14" ht="9" customHeight="1" x14ac:dyDescent="0.2">
      <c r="A87" s="175"/>
      <c r="B87" s="160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</row>
    <row r="88" spans="1:14" x14ac:dyDescent="0.2">
      <c r="A88" s="145"/>
      <c r="B88" s="176" t="s">
        <v>212</v>
      </c>
      <c r="C88" s="177">
        <f>SUM(+C32+C78+C61+C23+C9+C18+C74+C38+C27+C82+C614+C56+C86+C51+C13+C42+C46+C69+C65)</f>
        <v>106955539</v>
      </c>
      <c r="D88" s="177">
        <f t="shared" ref="D88:N88" si="37">SUM(+D32+D78+D61+D23+D9+D18+D74+D38+D27+D82+D614+D56+D86+D51+D13+D42+D46+D69+D65)</f>
        <v>224740476</v>
      </c>
      <c r="E88" s="177">
        <f t="shared" si="37"/>
        <v>222161685</v>
      </c>
      <c r="F88" s="177">
        <f t="shared" si="37"/>
        <v>10700488</v>
      </c>
      <c r="G88" s="177">
        <f t="shared" si="37"/>
        <v>3480000</v>
      </c>
      <c r="H88" s="177">
        <f t="shared" si="37"/>
        <v>4554345</v>
      </c>
      <c r="I88" s="177">
        <f t="shared" si="37"/>
        <v>0</v>
      </c>
      <c r="J88" s="177">
        <f t="shared" si="37"/>
        <v>0</v>
      </c>
      <c r="K88" s="177">
        <f t="shared" si="37"/>
        <v>0</v>
      </c>
      <c r="L88" s="177">
        <f t="shared" si="37"/>
        <v>110435539</v>
      </c>
      <c r="M88" s="177">
        <f t="shared" si="37"/>
        <v>228220476</v>
      </c>
      <c r="N88" s="177">
        <f t="shared" si="37"/>
        <v>226988790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 Önkormányzata
4/2020.(VI.30.) önkormányzati rendelet
3. számú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7"/>
  <sheetViews>
    <sheetView view="pageLayout" topLeftCell="C1" zoomScaleNormal="100" workbookViewId="0">
      <selection activeCell="B1" activeCellId="1" sqref="N9 B1:N1"/>
    </sheetView>
  </sheetViews>
  <sheetFormatPr defaultRowHeight="12.75" x14ac:dyDescent="0.2"/>
  <cols>
    <col min="1" max="1" width="4.85546875" customWidth="1"/>
    <col min="2" max="2" width="27.85546875" customWidth="1"/>
    <col min="3" max="5" width="11.140625" style="153" bestFit="1" customWidth="1"/>
    <col min="6" max="11" width="10.7109375" style="153" customWidth="1"/>
    <col min="12" max="14" width="11.140625" style="153" bestFit="1" customWidth="1"/>
  </cols>
  <sheetData>
    <row r="1" spans="1:14" x14ac:dyDescent="0.2">
      <c r="B1" s="261" t="s">
        <v>184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x14ac:dyDescent="0.2">
      <c r="B2" s="261" t="s">
        <v>183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x14ac:dyDescent="0.2">
      <c r="N3" s="209" t="s">
        <v>266</v>
      </c>
    </row>
    <row r="4" spans="1:14" ht="12.75" customHeight="1" x14ac:dyDescent="0.2">
      <c r="A4" s="262" t="s">
        <v>178</v>
      </c>
      <c r="B4" s="263"/>
      <c r="C4" s="266" t="s">
        <v>179</v>
      </c>
      <c r="D4" s="267"/>
      <c r="E4" s="267"/>
      <c r="F4" s="266" t="s">
        <v>180</v>
      </c>
      <c r="G4" s="267"/>
      <c r="H4" s="267"/>
      <c r="I4" s="266" t="s">
        <v>181</v>
      </c>
      <c r="J4" s="267"/>
      <c r="K4" s="267"/>
      <c r="L4" s="266" t="s">
        <v>29</v>
      </c>
      <c r="M4" s="267"/>
      <c r="N4" s="267"/>
    </row>
    <row r="5" spans="1:14" ht="28.5" customHeight="1" x14ac:dyDescent="0.2">
      <c r="A5" s="264"/>
      <c r="B5" s="265"/>
      <c r="C5" s="155" t="s">
        <v>51</v>
      </c>
      <c r="D5" s="155" t="s">
        <v>2</v>
      </c>
      <c r="E5" s="156" t="s">
        <v>3</v>
      </c>
      <c r="F5" s="155" t="s">
        <v>51</v>
      </c>
      <c r="G5" s="155" t="s">
        <v>2</v>
      </c>
      <c r="H5" s="156" t="s">
        <v>3</v>
      </c>
      <c r="I5" s="155" t="s">
        <v>51</v>
      </c>
      <c r="J5" s="155" t="s">
        <v>2</v>
      </c>
      <c r="K5" s="156" t="s">
        <v>3</v>
      </c>
      <c r="L5" s="155" t="s">
        <v>51</v>
      </c>
      <c r="M5" s="155" t="s">
        <v>2</v>
      </c>
      <c r="N5" s="156" t="s">
        <v>3</v>
      </c>
    </row>
    <row r="6" spans="1:14" x14ac:dyDescent="0.2">
      <c r="A6" s="171" t="s">
        <v>194</v>
      </c>
      <c r="B6" s="160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">
      <c r="A7" s="159"/>
      <c r="B7" s="160" t="s">
        <v>218</v>
      </c>
      <c r="C7" s="157">
        <v>6326705</v>
      </c>
      <c r="D7" s="157">
        <v>6498575</v>
      </c>
      <c r="E7" s="157">
        <v>6398575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f t="shared" ref="L7:N11" si="0">SUM(C7+F7+I7)</f>
        <v>6326705</v>
      </c>
      <c r="M7" s="157">
        <f t="shared" si="0"/>
        <v>6498575</v>
      </c>
      <c r="N7" s="157">
        <f t="shared" si="0"/>
        <v>6398575</v>
      </c>
    </row>
    <row r="8" spans="1:14" x14ac:dyDescent="0.2">
      <c r="A8" s="159"/>
      <c r="B8" s="160" t="s">
        <v>219</v>
      </c>
      <c r="C8" s="157">
        <v>1260000</v>
      </c>
      <c r="D8" s="157">
        <v>1260000</v>
      </c>
      <c r="E8" s="157">
        <v>1086368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f t="shared" si="0"/>
        <v>1260000</v>
      </c>
      <c r="M8" s="157">
        <f t="shared" si="0"/>
        <v>1260000</v>
      </c>
      <c r="N8" s="157">
        <v>1085368</v>
      </c>
    </row>
    <row r="9" spans="1:14" x14ac:dyDescent="0.2">
      <c r="A9" s="159"/>
      <c r="B9" s="160" t="s">
        <v>214</v>
      </c>
      <c r="C9" s="157">
        <v>1587000</v>
      </c>
      <c r="D9" s="157">
        <v>1587000</v>
      </c>
      <c r="E9" s="157">
        <v>1568269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f t="shared" si="0"/>
        <v>1587000</v>
      </c>
      <c r="M9" s="157">
        <f t="shared" si="0"/>
        <v>1587000</v>
      </c>
      <c r="N9" s="157">
        <f t="shared" si="0"/>
        <v>1568269</v>
      </c>
    </row>
    <row r="10" spans="1:14" x14ac:dyDescent="0.2">
      <c r="A10" s="159"/>
      <c r="B10" s="160" t="s">
        <v>220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f t="shared" si="0"/>
        <v>0</v>
      </c>
      <c r="M10" s="157">
        <f t="shared" si="0"/>
        <v>0</v>
      </c>
      <c r="N10" s="157">
        <f t="shared" si="0"/>
        <v>0</v>
      </c>
    </row>
    <row r="11" spans="1:14" x14ac:dyDescent="0.2">
      <c r="A11" s="154"/>
      <c r="B11" s="161" t="s">
        <v>221</v>
      </c>
      <c r="C11" s="158">
        <v>110000</v>
      </c>
      <c r="D11" s="158">
        <v>110000</v>
      </c>
      <c r="E11" s="158">
        <v>265020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f t="shared" si="0"/>
        <v>110000</v>
      </c>
      <c r="M11" s="158">
        <f t="shared" si="0"/>
        <v>110000</v>
      </c>
      <c r="N11" s="158">
        <f t="shared" si="0"/>
        <v>265020</v>
      </c>
    </row>
    <row r="12" spans="1:14" x14ac:dyDescent="0.2">
      <c r="A12" s="179" t="s">
        <v>222</v>
      </c>
      <c r="B12" s="160"/>
      <c r="C12" s="157">
        <f>SUM(C7:C11)</f>
        <v>9283705</v>
      </c>
      <c r="D12" s="157">
        <f t="shared" ref="D12:N12" si="1">SUM(D7:D11)</f>
        <v>9455575</v>
      </c>
      <c r="E12" s="157">
        <f t="shared" si="1"/>
        <v>9318232</v>
      </c>
      <c r="F12" s="157">
        <f t="shared" si="1"/>
        <v>0</v>
      </c>
      <c r="G12" s="157">
        <f t="shared" si="1"/>
        <v>0</v>
      </c>
      <c r="H12" s="157">
        <f t="shared" si="1"/>
        <v>0</v>
      </c>
      <c r="I12" s="157">
        <f t="shared" si="1"/>
        <v>0</v>
      </c>
      <c r="J12" s="157">
        <f t="shared" si="1"/>
        <v>0</v>
      </c>
      <c r="K12" s="157">
        <f t="shared" si="1"/>
        <v>0</v>
      </c>
      <c r="L12" s="157">
        <f t="shared" si="1"/>
        <v>9283705</v>
      </c>
      <c r="M12" s="157">
        <f t="shared" si="1"/>
        <v>9455575</v>
      </c>
      <c r="N12" s="157">
        <f t="shared" si="1"/>
        <v>9317232</v>
      </c>
    </row>
    <row r="13" spans="1:14" ht="9" customHeight="1" x14ac:dyDescent="0.2">
      <c r="A13" s="193"/>
      <c r="B13" s="194"/>
      <c r="C13" s="195"/>
      <c r="D13" s="195"/>
      <c r="E13" s="196"/>
      <c r="F13" s="195"/>
      <c r="G13" s="195"/>
      <c r="H13" s="196"/>
      <c r="I13" s="195"/>
      <c r="J13" s="195"/>
      <c r="K13" s="196"/>
      <c r="L13" s="195"/>
      <c r="M13" s="195"/>
      <c r="N13" s="196"/>
    </row>
    <row r="14" spans="1:14" x14ac:dyDescent="0.2">
      <c r="A14" s="169" t="s">
        <v>247</v>
      </c>
      <c r="B14" s="160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2">
      <c r="A15" s="184"/>
      <c r="B15" s="161" t="s">
        <v>214</v>
      </c>
      <c r="C15" s="158">
        <v>1404100</v>
      </c>
      <c r="D15" s="158">
        <v>1224100</v>
      </c>
      <c r="E15" s="158">
        <v>72347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f t="shared" ref="L15:N16" si="2">SUM(C15+F15+I15)</f>
        <v>1404100</v>
      </c>
      <c r="M15" s="158">
        <f t="shared" si="2"/>
        <v>1224100</v>
      </c>
      <c r="N15" s="158">
        <f t="shared" si="2"/>
        <v>72347</v>
      </c>
    </row>
    <row r="16" spans="1:14" x14ac:dyDescent="0.2">
      <c r="A16" s="170" t="s">
        <v>248</v>
      </c>
      <c r="B16" s="160"/>
      <c r="C16" s="157">
        <f>SUM(C15)</f>
        <v>1404100</v>
      </c>
      <c r="D16" s="157">
        <f t="shared" ref="D16:K16" si="3">SUM(D15)</f>
        <v>1224100</v>
      </c>
      <c r="E16" s="157">
        <f t="shared" si="3"/>
        <v>72347</v>
      </c>
      <c r="F16" s="157">
        <f t="shared" si="3"/>
        <v>0</v>
      </c>
      <c r="G16" s="157">
        <f t="shared" si="3"/>
        <v>0</v>
      </c>
      <c r="H16" s="157">
        <f t="shared" si="3"/>
        <v>0</v>
      </c>
      <c r="I16" s="157">
        <f t="shared" si="3"/>
        <v>0</v>
      </c>
      <c r="J16" s="157">
        <f t="shared" si="3"/>
        <v>0</v>
      </c>
      <c r="K16" s="157">
        <f t="shared" si="3"/>
        <v>0</v>
      </c>
      <c r="L16" s="157">
        <f t="shared" si="2"/>
        <v>1404100</v>
      </c>
      <c r="M16" s="157">
        <f t="shared" si="2"/>
        <v>1224100</v>
      </c>
      <c r="N16" s="157">
        <f t="shared" si="2"/>
        <v>72347</v>
      </c>
    </row>
    <row r="17" spans="1:14" ht="7.5" customHeight="1" x14ac:dyDescent="0.2">
      <c r="A17" s="193"/>
      <c r="B17" s="194"/>
      <c r="C17" s="195"/>
      <c r="D17" s="195"/>
      <c r="E17" s="196"/>
      <c r="F17" s="195"/>
      <c r="G17" s="195"/>
      <c r="H17" s="196"/>
      <c r="I17" s="195"/>
      <c r="J17" s="195"/>
      <c r="K17" s="196"/>
      <c r="L17" s="195"/>
      <c r="M17" s="195"/>
      <c r="N17" s="196"/>
    </row>
    <row r="18" spans="1:14" x14ac:dyDescent="0.2">
      <c r="A18" s="182" t="s">
        <v>192</v>
      </c>
      <c r="B18" s="16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x14ac:dyDescent="0.2">
      <c r="A19" s="182"/>
      <c r="B19" s="201" t="s">
        <v>214</v>
      </c>
      <c r="C19" s="157">
        <v>475000</v>
      </c>
      <c r="D19" s="157">
        <v>5742609</v>
      </c>
      <c r="E19" s="157">
        <v>6211152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f t="shared" ref="L19" si="4">SUM(C19+F19+I19)</f>
        <v>475000</v>
      </c>
      <c r="M19" s="157">
        <f t="shared" ref="M19" si="5">SUM(D19+G19+J19)</f>
        <v>5742609</v>
      </c>
      <c r="N19" s="157">
        <f t="shared" ref="N19" si="6">SUM(E19+H19+K19)</f>
        <v>6211152</v>
      </c>
    </row>
    <row r="20" spans="1:14" x14ac:dyDescent="0.2">
      <c r="A20" s="184"/>
      <c r="B20" s="204" t="s">
        <v>14</v>
      </c>
      <c r="C20" s="158">
        <v>4487807</v>
      </c>
      <c r="D20" s="158">
        <v>389007</v>
      </c>
      <c r="E20" s="158">
        <v>0</v>
      </c>
      <c r="F20" s="158"/>
      <c r="G20" s="158"/>
      <c r="H20" s="158"/>
      <c r="I20" s="158"/>
      <c r="J20" s="158"/>
      <c r="K20" s="158"/>
      <c r="L20" s="158">
        <f t="shared" ref="L20:N21" si="7">SUM(C20+F20+I20)</f>
        <v>4487807</v>
      </c>
      <c r="M20" s="158">
        <f t="shared" si="7"/>
        <v>389007</v>
      </c>
      <c r="N20" s="158">
        <f t="shared" si="7"/>
        <v>0</v>
      </c>
    </row>
    <row r="21" spans="1:14" x14ac:dyDescent="0.2">
      <c r="A21" s="183" t="s">
        <v>197</v>
      </c>
      <c r="B21" s="160"/>
      <c r="C21" s="157">
        <f>SUM(C19:C20)</f>
        <v>4962807</v>
      </c>
      <c r="D21" s="157">
        <f>SUM(D19:D20)</f>
        <v>6131616</v>
      </c>
      <c r="E21" s="157">
        <f>SUM(E19:E20)</f>
        <v>6211152</v>
      </c>
      <c r="F21" s="157">
        <f t="shared" ref="F21:K21" si="8">SUM(F20)</f>
        <v>0</v>
      </c>
      <c r="G21" s="157">
        <f t="shared" si="8"/>
        <v>0</v>
      </c>
      <c r="H21" s="157">
        <f t="shared" si="8"/>
        <v>0</v>
      </c>
      <c r="I21" s="157">
        <f t="shared" si="8"/>
        <v>0</v>
      </c>
      <c r="J21" s="157">
        <f t="shared" si="8"/>
        <v>0</v>
      </c>
      <c r="K21" s="157">
        <f t="shared" si="8"/>
        <v>0</v>
      </c>
      <c r="L21" s="157">
        <f t="shared" si="7"/>
        <v>4962807</v>
      </c>
      <c r="M21" s="157">
        <f>SUM(M19:M20)</f>
        <v>6131616</v>
      </c>
      <c r="N21" s="157">
        <f t="shared" si="7"/>
        <v>6211152</v>
      </c>
    </row>
    <row r="22" spans="1:14" ht="8.25" customHeight="1" x14ac:dyDescent="0.2">
      <c r="A22" s="183"/>
      <c r="B22" s="16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1:14" x14ac:dyDescent="0.2">
      <c r="A23" s="182" t="s">
        <v>267</v>
      </c>
      <c r="B23" s="160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x14ac:dyDescent="0.2">
      <c r="A24" s="184"/>
      <c r="B24" s="161" t="s">
        <v>259</v>
      </c>
      <c r="C24" s="158">
        <v>1227174</v>
      </c>
      <c r="D24" s="158">
        <v>1626420</v>
      </c>
      <c r="E24" s="158">
        <v>1629840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f t="shared" ref="L24:N25" si="9">SUM(C24+F24+I24)</f>
        <v>1227174</v>
      </c>
      <c r="M24" s="158">
        <f t="shared" si="9"/>
        <v>1626420</v>
      </c>
      <c r="N24" s="158">
        <f t="shared" si="9"/>
        <v>1629840</v>
      </c>
    </row>
    <row r="25" spans="1:14" x14ac:dyDescent="0.2">
      <c r="A25" s="183" t="s">
        <v>200</v>
      </c>
      <c r="B25" s="160"/>
      <c r="C25" s="157">
        <f t="shared" ref="C25:K25" si="10">SUM(C24)</f>
        <v>1227174</v>
      </c>
      <c r="D25" s="157">
        <f>SUM(D24:D24)</f>
        <v>1626420</v>
      </c>
      <c r="E25" s="157">
        <f t="shared" si="10"/>
        <v>1629840</v>
      </c>
      <c r="F25" s="157">
        <f t="shared" si="10"/>
        <v>0</v>
      </c>
      <c r="G25" s="157">
        <f t="shared" si="10"/>
        <v>0</v>
      </c>
      <c r="H25" s="157">
        <f t="shared" si="10"/>
        <v>0</v>
      </c>
      <c r="I25" s="157">
        <f t="shared" si="10"/>
        <v>0</v>
      </c>
      <c r="J25" s="157">
        <f t="shared" si="10"/>
        <v>0</v>
      </c>
      <c r="K25" s="157">
        <f t="shared" si="10"/>
        <v>0</v>
      </c>
      <c r="L25" s="157">
        <f t="shared" si="9"/>
        <v>1227174</v>
      </c>
      <c r="M25" s="157">
        <f t="shared" si="9"/>
        <v>1626420</v>
      </c>
      <c r="N25" s="157">
        <f t="shared" si="9"/>
        <v>1629840</v>
      </c>
    </row>
    <row r="26" spans="1:14" ht="8.25" customHeight="1" x14ac:dyDescent="0.2">
      <c r="A26" s="183"/>
      <c r="B26" s="160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14" x14ac:dyDescent="0.2">
      <c r="A27" s="169" t="s">
        <v>269</v>
      </c>
      <c r="B27" s="160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1:14" x14ac:dyDescent="0.2">
      <c r="A28" s="184"/>
      <c r="B28" s="204" t="s">
        <v>270</v>
      </c>
      <c r="C28" s="158">
        <v>2476424</v>
      </c>
      <c r="D28" s="158">
        <v>4840053</v>
      </c>
      <c r="E28" s="158">
        <v>4818644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f t="shared" ref="L28:L29" si="11">SUM(C28+F28+I28)</f>
        <v>2476424</v>
      </c>
      <c r="M28" s="158">
        <f t="shared" ref="M28:M29" si="12">SUM(D28+G28+J28)</f>
        <v>4840053</v>
      </c>
      <c r="N28" s="158">
        <f t="shared" ref="N28:N29" si="13">SUM(E28+H28+K28)</f>
        <v>4818644</v>
      </c>
    </row>
    <row r="29" spans="1:14" x14ac:dyDescent="0.2">
      <c r="A29" s="170" t="s">
        <v>254</v>
      </c>
      <c r="B29" s="160"/>
      <c r="C29" s="157">
        <f>SUM(C28)</f>
        <v>2476424</v>
      </c>
      <c r="D29" s="157">
        <f t="shared" ref="D29:K29" si="14">SUM(D28)</f>
        <v>4840053</v>
      </c>
      <c r="E29" s="157">
        <f t="shared" si="14"/>
        <v>4818644</v>
      </c>
      <c r="F29" s="157">
        <f t="shared" si="14"/>
        <v>0</v>
      </c>
      <c r="G29" s="157">
        <f t="shared" si="14"/>
        <v>0</v>
      </c>
      <c r="H29" s="157">
        <f t="shared" si="14"/>
        <v>0</v>
      </c>
      <c r="I29" s="157">
        <f t="shared" si="14"/>
        <v>0</v>
      </c>
      <c r="J29" s="157">
        <f t="shared" si="14"/>
        <v>0</v>
      </c>
      <c r="K29" s="157">
        <f t="shared" si="14"/>
        <v>0</v>
      </c>
      <c r="L29" s="157">
        <f t="shared" si="11"/>
        <v>2476424</v>
      </c>
      <c r="M29" s="157">
        <f t="shared" si="12"/>
        <v>4840053</v>
      </c>
      <c r="N29" s="157">
        <f t="shared" si="13"/>
        <v>4818644</v>
      </c>
    </row>
    <row r="30" spans="1:14" ht="8.25" customHeight="1" x14ac:dyDescent="0.2">
      <c r="A30" s="183"/>
      <c r="B30" s="160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</row>
    <row r="31" spans="1:14" x14ac:dyDescent="0.2">
      <c r="A31" s="169" t="s">
        <v>209</v>
      </c>
      <c r="B31" s="160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x14ac:dyDescent="0.2">
      <c r="A32" s="183"/>
      <c r="B32" s="160" t="s">
        <v>218</v>
      </c>
      <c r="C32" s="157">
        <v>2035250</v>
      </c>
      <c r="D32" s="157">
        <v>19562890</v>
      </c>
      <c r="E32" s="157">
        <v>16469087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f>SUM(C32+F32+I32)</f>
        <v>2035250</v>
      </c>
      <c r="M32" s="157">
        <f t="shared" ref="M32:N36" si="15">SUM(D32+G32+J32)</f>
        <v>19562890</v>
      </c>
      <c r="N32" s="157">
        <f t="shared" si="15"/>
        <v>16469087</v>
      </c>
    </row>
    <row r="33" spans="1:14" x14ac:dyDescent="0.2">
      <c r="A33" s="183"/>
      <c r="B33" s="160" t="s">
        <v>219</v>
      </c>
      <c r="C33" s="157">
        <v>193634</v>
      </c>
      <c r="D33" s="157">
        <v>1197887</v>
      </c>
      <c r="E33" s="157">
        <v>1651185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f>SUM(C33)</f>
        <v>193634</v>
      </c>
      <c r="M33" s="157">
        <f>SUM(D33)</f>
        <v>1197887</v>
      </c>
      <c r="N33" s="157">
        <f t="shared" si="15"/>
        <v>1651185</v>
      </c>
    </row>
    <row r="34" spans="1:14" x14ac:dyDescent="0.2">
      <c r="A34" s="183"/>
      <c r="B34" s="201" t="s">
        <v>214</v>
      </c>
      <c r="C34" s="157">
        <v>251887</v>
      </c>
      <c r="D34" s="157">
        <v>2343361</v>
      </c>
      <c r="E34" s="157">
        <v>2053361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f>SUM(C34)</f>
        <v>251887</v>
      </c>
      <c r="M34" s="157">
        <f>SUM(D34)</f>
        <v>2343361</v>
      </c>
      <c r="N34" s="157">
        <f t="shared" si="15"/>
        <v>2053361</v>
      </c>
    </row>
    <row r="35" spans="1:14" x14ac:dyDescent="0.2">
      <c r="A35" s="184"/>
      <c r="B35" s="204" t="s">
        <v>39</v>
      </c>
      <c r="C35" s="158">
        <v>0</v>
      </c>
      <c r="D35" s="158">
        <v>204470</v>
      </c>
      <c r="E35" s="158">
        <v>204470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f>SUM(C35+F35+I35)</f>
        <v>0</v>
      </c>
      <c r="M35" s="158">
        <f t="shared" si="15"/>
        <v>204470</v>
      </c>
      <c r="N35" s="158">
        <f t="shared" si="15"/>
        <v>204470</v>
      </c>
    </row>
    <row r="36" spans="1:14" x14ac:dyDescent="0.2">
      <c r="A36" s="170" t="s">
        <v>210</v>
      </c>
      <c r="B36" s="160"/>
      <c r="C36" s="157">
        <f>SUM(C32:C35)</f>
        <v>2480771</v>
      </c>
      <c r="D36" s="157">
        <f t="shared" ref="D36:K36" si="16">SUM(D32:D35)</f>
        <v>23308608</v>
      </c>
      <c r="E36" s="157">
        <f t="shared" si="16"/>
        <v>20378103</v>
      </c>
      <c r="F36" s="157">
        <f t="shared" si="16"/>
        <v>0</v>
      </c>
      <c r="G36" s="157">
        <f t="shared" si="16"/>
        <v>0</v>
      </c>
      <c r="H36" s="157">
        <f t="shared" si="16"/>
        <v>0</v>
      </c>
      <c r="I36" s="157">
        <f t="shared" si="16"/>
        <v>0</v>
      </c>
      <c r="J36" s="157">
        <f t="shared" si="16"/>
        <v>0</v>
      </c>
      <c r="K36" s="157">
        <f t="shared" si="16"/>
        <v>0</v>
      </c>
      <c r="L36" s="157">
        <f>SUM(C36+F36+I36)</f>
        <v>2480771</v>
      </c>
      <c r="M36" s="157">
        <f t="shared" si="15"/>
        <v>23308608</v>
      </c>
      <c r="N36" s="157">
        <f t="shared" si="15"/>
        <v>20378103</v>
      </c>
    </row>
    <row r="37" spans="1:14" ht="9" customHeight="1" x14ac:dyDescent="0.2">
      <c r="A37" s="170"/>
      <c r="B37" s="160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</row>
    <row r="38" spans="1:14" x14ac:dyDescent="0.2">
      <c r="A38" s="182" t="s">
        <v>250</v>
      </c>
      <c r="B38" s="160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</row>
    <row r="39" spans="1:14" x14ac:dyDescent="0.2">
      <c r="A39" s="183"/>
      <c r="B39" s="160" t="s">
        <v>218</v>
      </c>
      <c r="C39" s="157">
        <v>23579366</v>
      </c>
      <c r="D39" s="157">
        <v>30351930</v>
      </c>
      <c r="E39" s="157">
        <v>21808527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f t="shared" ref="L39:N44" si="17">SUM(C39+F39+I39)</f>
        <v>23579366</v>
      </c>
      <c r="M39" s="157">
        <f t="shared" si="17"/>
        <v>30351930</v>
      </c>
      <c r="N39" s="157">
        <f t="shared" si="17"/>
        <v>21808527</v>
      </c>
    </row>
    <row r="40" spans="1:14" x14ac:dyDescent="0.2">
      <c r="A40" s="183"/>
      <c r="B40" s="160" t="s">
        <v>219</v>
      </c>
      <c r="C40" s="157">
        <v>2240040</v>
      </c>
      <c r="D40" s="157">
        <v>2856040</v>
      </c>
      <c r="E40" s="157">
        <v>2124100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f t="shared" si="17"/>
        <v>2240040</v>
      </c>
      <c r="M40" s="157">
        <f t="shared" si="17"/>
        <v>2856040</v>
      </c>
      <c r="N40" s="157">
        <f t="shared" si="17"/>
        <v>2124100</v>
      </c>
    </row>
    <row r="41" spans="1:14" x14ac:dyDescent="0.2">
      <c r="A41" s="183"/>
      <c r="B41" s="160" t="s">
        <v>214</v>
      </c>
      <c r="C41" s="157">
        <v>2942300</v>
      </c>
      <c r="D41" s="157">
        <v>5522300</v>
      </c>
      <c r="E41" s="157">
        <v>4246175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f t="shared" si="17"/>
        <v>2942300</v>
      </c>
      <c r="M41" s="157">
        <f t="shared" si="17"/>
        <v>5522300</v>
      </c>
      <c r="N41" s="157">
        <f t="shared" si="17"/>
        <v>4246175</v>
      </c>
    </row>
    <row r="42" spans="1:14" x14ac:dyDescent="0.2">
      <c r="A42" s="183"/>
      <c r="B42" s="201" t="s">
        <v>290</v>
      </c>
      <c r="C42" s="157">
        <v>0</v>
      </c>
      <c r="D42" s="157">
        <v>61200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f t="shared" ref="L42" si="18">SUM(C42+F42+I42)</f>
        <v>0</v>
      </c>
      <c r="M42" s="157">
        <f t="shared" ref="M42" si="19">SUM(D42+G42+J42)</f>
        <v>61200</v>
      </c>
      <c r="N42" s="157">
        <f t="shared" ref="N42" si="20">SUM(E42+H42+K42)</f>
        <v>0</v>
      </c>
    </row>
    <row r="43" spans="1:14" x14ac:dyDescent="0.2">
      <c r="A43" s="184"/>
      <c r="B43" s="161" t="s">
        <v>228</v>
      </c>
      <c r="C43" s="158">
        <v>5335283</v>
      </c>
      <c r="D43" s="158">
        <v>5365423</v>
      </c>
      <c r="E43" s="158">
        <v>4053423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f t="shared" si="17"/>
        <v>5335283</v>
      </c>
      <c r="M43" s="158">
        <v>5238763</v>
      </c>
      <c r="N43" s="158">
        <f t="shared" si="17"/>
        <v>4053423</v>
      </c>
    </row>
    <row r="44" spans="1:14" x14ac:dyDescent="0.2">
      <c r="A44" s="183" t="s">
        <v>251</v>
      </c>
      <c r="B44" s="160"/>
      <c r="C44" s="157">
        <f t="shared" ref="C44:K44" si="21">SUM(C39:C43)</f>
        <v>34096989</v>
      </c>
      <c r="D44" s="157">
        <f>SUM(D39:D43)</f>
        <v>44156893</v>
      </c>
      <c r="E44" s="157">
        <f t="shared" si="21"/>
        <v>32232225</v>
      </c>
      <c r="F44" s="157">
        <f t="shared" si="21"/>
        <v>0</v>
      </c>
      <c r="G44" s="157">
        <f t="shared" si="21"/>
        <v>0</v>
      </c>
      <c r="H44" s="157">
        <f t="shared" si="21"/>
        <v>0</v>
      </c>
      <c r="I44" s="157">
        <f t="shared" si="21"/>
        <v>0</v>
      </c>
      <c r="J44" s="157">
        <f t="shared" si="21"/>
        <v>0</v>
      </c>
      <c r="K44" s="157">
        <f t="shared" si="21"/>
        <v>0</v>
      </c>
      <c r="L44" s="157">
        <f t="shared" si="17"/>
        <v>34096989</v>
      </c>
      <c r="M44" s="157">
        <f t="shared" si="17"/>
        <v>44156893</v>
      </c>
      <c r="N44" s="157">
        <f t="shared" si="17"/>
        <v>32232225</v>
      </c>
    </row>
    <row r="45" spans="1:14" ht="8.25" customHeight="1" x14ac:dyDescent="0.2">
      <c r="A45" s="170"/>
      <c r="B45" s="160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1:14" x14ac:dyDescent="0.2">
      <c r="A46" s="169" t="s">
        <v>213</v>
      </c>
      <c r="B46" s="160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>
        <f t="shared" ref="L46:N48" si="22">SUM(E46+H46+K46)</f>
        <v>0</v>
      </c>
    </row>
    <row r="47" spans="1:14" x14ac:dyDescent="0.2">
      <c r="A47" s="159"/>
      <c r="B47" s="160" t="s">
        <v>214</v>
      </c>
      <c r="C47" s="157">
        <v>876220</v>
      </c>
      <c r="D47" s="157">
        <v>2904092</v>
      </c>
      <c r="E47" s="157">
        <v>2412517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f t="shared" ref="L47" si="23">SUM(C47+F47+I47)</f>
        <v>876220</v>
      </c>
      <c r="M47" s="157">
        <f t="shared" ref="M47" si="24">SUM(D47+G47+J47)</f>
        <v>2904092</v>
      </c>
      <c r="N47" s="157">
        <f t="shared" ref="N47" si="25">SUM(E47+H47+K47)</f>
        <v>2412517</v>
      </c>
    </row>
    <row r="48" spans="1:14" x14ac:dyDescent="0.2">
      <c r="A48" s="154"/>
      <c r="B48" s="204" t="s">
        <v>39</v>
      </c>
      <c r="C48" s="158">
        <v>4000000</v>
      </c>
      <c r="D48" s="158">
        <v>47544450</v>
      </c>
      <c r="E48" s="158">
        <v>16476853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f t="shared" si="22"/>
        <v>4000000</v>
      </c>
      <c r="M48" s="158">
        <f t="shared" si="22"/>
        <v>47544450</v>
      </c>
      <c r="N48" s="158">
        <f t="shared" si="22"/>
        <v>16476853</v>
      </c>
    </row>
    <row r="49" spans="1:14" x14ac:dyDescent="0.2">
      <c r="A49" s="200" t="s">
        <v>215</v>
      </c>
      <c r="B49" s="199"/>
      <c r="C49" s="191">
        <f>SUM(C47:C48)</f>
        <v>4876220</v>
      </c>
      <c r="D49" s="191">
        <f t="shared" ref="D49:N49" si="26">SUM(D47:D48)</f>
        <v>50448542</v>
      </c>
      <c r="E49" s="191">
        <f t="shared" si="26"/>
        <v>18889370</v>
      </c>
      <c r="F49" s="191">
        <f t="shared" si="26"/>
        <v>0</v>
      </c>
      <c r="G49" s="191">
        <f t="shared" si="26"/>
        <v>0</v>
      </c>
      <c r="H49" s="191">
        <f t="shared" si="26"/>
        <v>0</v>
      </c>
      <c r="I49" s="191">
        <f t="shared" si="26"/>
        <v>0</v>
      </c>
      <c r="J49" s="191">
        <f t="shared" si="26"/>
        <v>0</v>
      </c>
      <c r="K49" s="191">
        <f t="shared" si="26"/>
        <v>0</v>
      </c>
      <c r="L49" s="191">
        <f t="shared" si="26"/>
        <v>4876220</v>
      </c>
      <c r="M49" s="191">
        <f t="shared" si="26"/>
        <v>50448542</v>
      </c>
      <c r="N49" s="191">
        <f t="shared" si="26"/>
        <v>18889370</v>
      </c>
    </row>
    <row r="50" spans="1:14" ht="9.75" customHeight="1" x14ac:dyDescent="0.2">
      <c r="A50" s="159"/>
      <c r="B50" s="160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14" x14ac:dyDescent="0.2">
      <c r="A51" s="174" t="s">
        <v>272</v>
      </c>
      <c r="B51" s="160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x14ac:dyDescent="0.2">
      <c r="A52" s="159"/>
      <c r="B52" s="201" t="s">
        <v>218</v>
      </c>
      <c r="C52" s="157">
        <v>0</v>
      </c>
      <c r="D52" s="157">
        <v>96685</v>
      </c>
      <c r="E52" s="157">
        <v>96685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7">
        <f t="shared" ref="L52" si="27">SUM(C52+F52+I52)</f>
        <v>0</v>
      </c>
      <c r="M52" s="157">
        <f t="shared" ref="M52" si="28">SUM(D52+G52+J52)</f>
        <v>96685</v>
      </c>
      <c r="N52" s="157">
        <f t="shared" ref="N52" si="29">SUM(E52+H52+K52)</f>
        <v>96685</v>
      </c>
    </row>
    <row r="53" spans="1:14" x14ac:dyDescent="0.2">
      <c r="A53" s="159"/>
      <c r="B53" s="201" t="s">
        <v>299</v>
      </c>
      <c r="C53" s="157">
        <v>0</v>
      </c>
      <c r="D53" s="157">
        <v>16968</v>
      </c>
      <c r="E53" s="157">
        <v>16968</v>
      </c>
      <c r="F53" s="157">
        <v>0</v>
      </c>
      <c r="G53" s="157">
        <v>0</v>
      </c>
      <c r="H53" s="157">
        <v>0</v>
      </c>
      <c r="I53" s="157">
        <v>0</v>
      </c>
      <c r="J53" s="157">
        <v>0</v>
      </c>
      <c r="K53" s="157">
        <v>0</v>
      </c>
      <c r="L53" s="157">
        <f t="shared" ref="L53" si="30">SUM(C53+F53+I53)</f>
        <v>0</v>
      </c>
      <c r="M53" s="157">
        <f t="shared" ref="M53" si="31">SUM(D53+G53+J53)</f>
        <v>16968</v>
      </c>
      <c r="N53" s="157">
        <f t="shared" ref="N53" si="32">SUM(E53+H53+K53)</f>
        <v>16968</v>
      </c>
    </row>
    <row r="54" spans="1:14" x14ac:dyDescent="0.2">
      <c r="A54" s="159"/>
      <c r="B54" s="201" t="s">
        <v>214</v>
      </c>
      <c r="C54" s="157">
        <v>0</v>
      </c>
      <c r="D54" s="157">
        <v>39554</v>
      </c>
      <c r="E54" s="157">
        <v>39554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f t="shared" ref="L54" si="33">SUM(C54+F54+I54)</f>
        <v>0</v>
      </c>
      <c r="M54" s="157">
        <f t="shared" ref="M54" si="34">SUM(D54+G54+J54)</f>
        <v>39554</v>
      </c>
      <c r="N54" s="157">
        <f t="shared" ref="N54" si="35">SUM(E54+H54+K54)</f>
        <v>39554</v>
      </c>
    </row>
    <row r="55" spans="1:14" x14ac:dyDescent="0.2">
      <c r="A55" s="154"/>
      <c r="B55" s="204" t="s">
        <v>14</v>
      </c>
      <c r="C55" s="158">
        <v>5000000</v>
      </c>
      <c r="D55" s="158">
        <v>13738400</v>
      </c>
      <c r="E55" s="158"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f t="shared" ref="L55" si="36">SUM(C55+F55+I55)</f>
        <v>5000000</v>
      </c>
      <c r="M55" s="158">
        <f t="shared" ref="M55" si="37">SUM(D55+G55+J55)</f>
        <v>13738400</v>
      </c>
      <c r="N55" s="158">
        <f t="shared" ref="N55" si="38">SUM(E55+H55+K55)</f>
        <v>0</v>
      </c>
    </row>
    <row r="56" spans="1:14" x14ac:dyDescent="0.2">
      <c r="A56" s="178" t="s">
        <v>271</v>
      </c>
      <c r="B56" s="160"/>
      <c r="C56" s="157">
        <f>SUM(C52:C55)</f>
        <v>5000000</v>
      </c>
      <c r="D56" s="157">
        <f t="shared" ref="D56:N56" si="39">SUM(D52:D55)</f>
        <v>13891607</v>
      </c>
      <c r="E56" s="157">
        <f t="shared" si="39"/>
        <v>153207</v>
      </c>
      <c r="F56" s="157">
        <f t="shared" si="39"/>
        <v>0</v>
      </c>
      <c r="G56" s="157">
        <f t="shared" si="39"/>
        <v>0</v>
      </c>
      <c r="H56" s="157">
        <f t="shared" si="39"/>
        <v>0</v>
      </c>
      <c r="I56" s="157">
        <f t="shared" si="39"/>
        <v>0</v>
      </c>
      <c r="J56" s="157">
        <f t="shared" si="39"/>
        <v>0</v>
      </c>
      <c r="K56" s="157">
        <f t="shared" si="39"/>
        <v>0</v>
      </c>
      <c r="L56" s="157">
        <f t="shared" si="39"/>
        <v>5000000</v>
      </c>
      <c r="M56" s="157">
        <f t="shared" si="39"/>
        <v>13891607</v>
      </c>
      <c r="N56" s="157">
        <f t="shared" si="39"/>
        <v>153207</v>
      </c>
    </row>
    <row r="57" spans="1:14" ht="9" customHeight="1" x14ac:dyDescent="0.2">
      <c r="A57" s="159"/>
      <c r="B57" s="160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x14ac:dyDescent="0.2">
      <c r="A58" s="171" t="s">
        <v>227</v>
      </c>
      <c r="B58" s="160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1:14" x14ac:dyDescent="0.2">
      <c r="A59" s="159"/>
      <c r="B59" s="160" t="s">
        <v>226</v>
      </c>
      <c r="C59" s="157">
        <v>2784000</v>
      </c>
      <c r="D59" s="157">
        <v>3084000</v>
      </c>
      <c r="E59" s="157">
        <v>2188756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f t="shared" ref="L59:N61" si="40">SUM(C59+F59+I59)</f>
        <v>2784000</v>
      </c>
      <c r="M59" s="157">
        <f t="shared" si="40"/>
        <v>3084000</v>
      </c>
      <c r="N59" s="157">
        <f t="shared" si="40"/>
        <v>2188756</v>
      </c>
    </row>
    <row r="60" spans="1:14" x14ac:dyDescent="0.2">
      <c r="A60" s="154"/>
      <c r="B60" s="161" t="s">
        <v>228</v>
      </c>
      <c r="C60" s="158">
        <v>0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f t="shared" si="40"/>
        <v>0</v>
      </c>
      <c r="M60" s="158">
        <f t="shared" si="40"/>
        <v>0</v>
      </c>
      <c r="N60" s="158">
        <f t="shared" si="40"/>
        <v>0</v>
      </c>
    </row>
    <row r="61" spans="1:14" x14ac:dyDescent="0.2">
      <c r="A61" s="172" t="s">
        <v>229</v>
      </c>
      <c r="B61" s="160"/>
      <c r="C61" s="157">
        <f>SUM(C59:C60)</f>
        <v>2784000</v>
      </c>
      <c r="D61" s="157">
        <f t="shared" ref="D61:K61" si="41">SUM(D59:D60)</f>
        <v>3084000</v>
      </c>
      <c r="E61" s="157">
        <f t="shared" si="41"/>
        <v>2188756</v>
      </c>
      <c r="F61" s="157">
        <f t="shared" si="41"/>
        <v>0</v>
      </c>
      <c r="G61" s="157">
        <f t="shared" si="41"/>
        <v>0</v>
      </c>
      <c r="H61" s="157">
        <f t="shared" si="41"/>
        <v>0</v>
      </c>
      <c r="I61" s="157">
        <f t="shared" si="41"/>
        <v>0</v>
      </c>
      <c r="J61" s="157">
        <f t="shared" si="41"/>
        <v>0</v>
      </c>
      <c r="K61" s="157">
        <f t="shared" si="41"/>
        <v>0</v>
      </c>
      <c r="L61" s="157">
        <f t="shared" si="40"/>
        <v>2784000</v>
      </c>
      <c r="M61" s="157">
        <f t="shared" si="40"/>
        <v>3084000</v>
      </c>
      <c r="N61" s="157">
        <f t="shared" si="40"/>
        <v>2188756</v>
      </c>
    </row>
    <row r="62" spans="1:14" ht="9" customHeight="1" x14ac:dyDescent="0.2">
      <c r="A62" s="159"/>
      <c r="B62" s="160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1:14" x14ac:dyDescent="0.2">
      <c r="A63" s="174" t="s">
        <v>223</v>
      </c>
      <c r="B63" s="160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1:14" x14ac:dyDescent="0.2">
      <c r="A64" s="154"/>
      <c r="B64" s="161" t="s">
        <v>214</v>
      </c>
      <c r="C64" s="158">
        <v>3124230</v>
      </c>
      <c r="D64" s="158">
        <v>3124230</v>
      </c>
      <c r="E64" s="158">
        <v>1649529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f t="shared" ref="L64:N65" si="42">SUM(C64+F64+I64)</f>
        <v>3124230</v>
      </c>
      <c r="M64" s="158">
        <f t="shared" si="42"/>
        <v>3124230</v>
      </c>
      <c r="N64" s="158">
        <f t="shared" si="42"/>
        <v>1649529</v>
      </c>
    </row>
    <row r="65" spans="1:14" x14ac:dyDescent="0.2">
      <c r="A65" s="178" t="s">
        <v>224</v>
      </c>
      <c r="B65" s="160"/>
      <c r="C65" s="157">
        <f t="shared" ref="C65:K65" si="43">SUM(C64)</f>
        <v>3124230</v>
      </c>
      <c r="D65" s="157">
        <f t="shared" si="43"/>
        <v>3124230</v>
      </c>
      <c r="E65" s="157">
        <f t="shared" si="43"/>
        <v>1649529</v>
      </c>
      <c r="F65" s="157">
        <f t="shared" si="43"/>
        <v>0</v>
      </c>
      <c r="G65" s="157">
        <f t="shared" si="43"/>
        <v>0</v>
      </c>
      <c r="H65" s="157">
        <f t="shared" si="43"/>
        <v>0</v>
      </c>
      <c r="I65" s="157">
        <f t="shared" si="43"/>
        <v>0</v>
      </c>
      <c r="J65" s="157">
        <f t="shared" si="43"/>
        <v>0</v>
      </c>
      <c r="K65" s="157">
        <f t="shared" si="43"/>
        <v>0</v>
      </c>
      <c r="L65" s="157">
        <f t="shared" si="42"/>
        <v>3124230</v>
      </c>
      <c r="M65" s="157">
        <f t="shared" si="42"/>
        <v>3124230</v>
      </c>
      <c r="N65" s="157">
        <f t="shared" si="42"/>
        <v>1649529</v>
      </c>
    </row>
    <row r="66" spans="1:14" ht="9" customHeight="1" x14ac:dyDescent="0.2">
      <c r="A66" s="178"/>
      <c r="B66" s="160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x14ac:dyDescent="0.2">
      <c r="A67" s="180" t="s">
        <v>225</v>
      </c>
      <c r="B67" s="160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</row>
    <row r="68" spans="1:14" x14ac:dyDescent="0.2">
      <c r="A68" s="171"/>
      <c r="B68" s="160" t="s">
        <v>218</v>
      </c>
      <c r="C68" s="157">
        <v>0</v>
      </c>
      <c r="D68" s="157">
        <v>596000</v>
      </c>
      <c r="E68" s="157">
        <v>596000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f t="shared" ref="L68:M70" si="44">SUM(C68)</f>
        <v>0</v>
      </c>
      <c r="M68" s="157">
        <f t="shared" si="44"/>
        <v>596000</v>
      </c>
      <c r="N68" s="157">
        <f>SUM(E68+H68+K68)</f>
        <v>596000</v>
      </c>
    </row>
    <row r="69" spans="1:14" x14ac:dyDescent="0.2">
      <c r="A69" s="171"/>
      <c r="B69" s="160" t="s">
        <v>219</v>
      </c>
      <c r="C69" s="157">
        <v>0</v>
      </c>
      <c r="D69" s="157">
        <v>104304</v>
      </c>
      <c r="E69" s="157">
        <v>104304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f t="shared" si="44"/>
        <v>0</v>
      </c>
      <c r="M69" s="157">
        <f t="shared" si="44"/>
        <v>104304</v>
      </c>
      <c r="N69" s="157">
        <f t="shared" ref="N69:N70" si="45">SUM(E69+H69+K69)</f>
        <v>104304</v>
      </c>
    </row>
    <row r="70" spans="1:14" x14ac:dyDescent="0.2">
      <c r="A70" s="217"/>
      <c r="B70" s="161" t="s">
        <v>214</v>
      </c>
      <c r="C70" s="158">
        <v>2016000</v>
      </c>
      <c r="D70" s="158">
        <v>5188790</v>
      </c>
      <c r="E70" s="158">
        <v>4904709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f t="shared" si="44"/>
        <v>2016000</v>
      </c>
      <c r="M70" s="158">
        <f t="shared" si="44"/>
        <v>5188790</v>
      </c>
      <c r="N70" s="158">
        <f t="shared" si="45"/>
        <v>4904709</v>
      </c>
    </row>
    <row r="71" spans="1:14" x14ac:dyDescent="0.2">
      <c r="A71" s="172" t="s">
        <v>281</v>
      </c>
      <c r="B71" s="160"/>
      <c r="C71" s="157">
        <f>SUM(C68:C70)</f>
        <v>2016000</v>
      </c>
      <c r="D71" s="157">
        <f>SUM(D68:D70)</f>
        <v>5889094</v>
      </c>
      <c r="E71" s="157">
        <f t="shared" ref="E71:N71" si="46">SUM(E68:E70)</f>
        <v>5605013</v>
      </c>
      <c r="F71" s="157">
        <f t="shared" si="46"/>
        <v>0</v>
      </c>
      <c r="G71" s="157">
        <f t="shared" si="46"/>
        <v>0</v>
      </c>
      <c r="H71" s="157">
        <f t="shared" si="46"/>
        <v>0</v>
      </c>
      <c r="I71" s="157">
        <f t="shared" si="46"/>
        <v>0</v>
      </c>
      <c r="J71" s="157">
        <f t="shared" si="46"/>
        <v>0</v>
      </c>
      <c r="K71" s="157">
        <f t="shared" si="46"/>
        <v>0</v>
      </c>
      <c r="L71" s="157">
        <f t="shared" si="46"/>
        <v>2016000</v>
      </c>
      <c r="M71" s="157">
        <f t="shared" si="46"/>
        <v>5889094</v>
      </c>
      <c r="N71" s="157">
        <f t="shared" si="46"/>
        <v>5605013</v>
      </c>
    </row>
    <row r="72" spans="1:14" ht="9.75" customHeight="1" x14ac:dyDescent="0.2">
      <c r="A72" s="159"/>
      <c r="B72" s="160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</row>
    <row r="73" spans="1:14" x14ac:dyDescent="0.2">
      <c r="A73" s="171" t="s">
        <v>230</v>
      </c>
      <c r="B73" s="160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</row>
    <row r="74" spans="1:14" x14ac:dyDescent="0.2">
      <c r="A74" s="171"/>
      <c r="B74" s="160" t="s">
        <v>219</v>
      </c>
      <c r="C74" s="157">
        <v>10000</v>
      </c>
      <c r="D74" s="157">
        <v>10000</v>
      </c>
      <c r="E74" s="157">
        <v>6065</v>
      </c>
      <c r="F74" s="157">
        <v>0</v>
      </c>
      <c r="G74" s="157">
        <v>0</v>
      </c>
      <c r="H74" s="157">
        <v>0</v>
      </c>
      <c r="I74" s="157">
        <v>0</v>
      </c>
      <c r="J74" s="157">
        <v>0</v>
      </c>
      <c r="K74" s="157">
        <v>0</v>
      </c>
      <c r="L74" s="157">
        <f>SUM(C74)</f>
        <v>10000</v>
      </c>
      <c r="M74" s="157">
        <f>SUM(D74)</f>
        <v>10000</v>
      </c>
      <c r="N74" s="157">
        <f>SUM(E74+H74+K74)</f>
        <v>6065</v>
      </c>
    </row>
    <row r="75" spans="1:14" x14ac:dyDescent="0.2">
      <c r="A75" s="171"/>
      <c r="B75" s="201" t="s">
        <v>214</v>
      </c>
      <c r="C75" s="157">
        <v>926000</v>
      </c>
      <c r="D75" s="157">
        <v>739000</v>
      </c>
      <c r="E75" s="157">
        <v>358730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f t="shared" ref="L75:L77" si="47">SUM(C75)</f>
        <v>926000</v>
      </c>
      <c r="M75" s="157">
        <f t="shared" ref="M75:M77" si="48">SUM(D75)</f>
        <v>739000</v>
      </c>
      <c r="N75" s="157">
        <f t="shared" ref="N75:N77" si="49">SUM(E75+H75+K75)</f>
        <v>358730</v>
      </c>
    </row>
    <row r="76" spans="1:14" x14ac:dyDescent="0.2">
      <c r="A76" s="171"/>
      <c r="B76" s="201" t="s">
        <v>259</v>
      </c>
      <c r="C76" s="157">
        <v>240000</v>
      </c>
      <c r="D76" s="157">
        <v>240000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f t="shared" si="47"/>
        <v>240000</v>
      </c>
      <c r="M76" s="157">
        <f t="shared" si="48"/>
        <v>240000</v>
      </c>
      <c r="N76" s="157">
        <f t="shared" si="49"/>
        <v>0</v>
      </c>
    </row>
    <row r="77" spans="1:14" x14ac:dyDescent="0.2">
      <c r="A77" s="154"/>
      <c r="B77" s="204" t="s">
        <v>14</v>
      </c>
      <c r="C77" s="158">
        <v>63500</v>
      </c>
      <c r="D77" s="158">
        <v>490720</v>
      </c>
      <c r="E77" s="158">
        <v>490220</v>
      </c>
      <c r="F77" s="158">
        <v>0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158">
        <f t="shared" si="47"/>
        <v>63500</v>
      </c>
      <c r="M77" s="158">
        <f t="shared" si="48"/>
        <v>490720</v>
      </c>
      <c r="N77" s="158">
        <f t="shared" si="49"/>
        <v>490220</v>
      </c>
    </row>
    <row r="78" spans="1:14" x14ac:dyDescent="0.2">
      <c r="A78" s="172" t="s">
        <v>231</v>
      </c>
      <c r="B78" s="160"/>
      <c r="C78" s="157">
        <f>SUM(C74:C77)</f>
        <v>1239500</v>
      </c>
      <c r="D78" s="157">
        <f>SUM(D74:D77)</f>
        <v>1479720</v>
      </c>
      <c r="E78" s="157">
        <f>SUM(E74:E77)</f>
        <v>855015</v>
      </c>
      <c r="F78" s="157">
        <f t="shared" ref="F78:K78" si="50">SUM(F77)</f>
        <v>0</v>
      </c>
      <c r="G78" s="157">
        <f t="shared" si="50"/>
        <v>0</v>
      </c>
      <c r="H78" s="157">
        <f t="shared" si="50"/>
        <v>0</v>
      </c>
      <c r="I78" s="157">
        <f t="shared" si="50"/>
        <v>0</v>
      </c>
      <c r="J78" s="157">
        <f t="shared" si="50"/>
        <v>0</v>
      </c>
      <c r="K78" s="157">
        <f t="shared" si="50"/>
        <v>0</v>
      </c>
      <c r="L78" s="157">
        <f t="shared" ref="L78:M78" si="51">SUM(C78+F78+I78)</f>
        <v>1239500</v>
      </c>
      <c r="M78" s="157">
        <f t="shared" si="51"/>
        <v>1479720</v>
      </c>
      <c r="N78" s="157">
        <f>SUM(N74:N77)</f>
        <v>855015</v>
      </c>
    </row>
    <row r="79" spans="1:14" ht="9.75" customHeight="1" x14ac:dyDescent="0.2">
      <c r="A79" s="159"/>
      <c r="B79" s="160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1:14" x14ac:dyDescent="0.2">
      <c r="A80" s="169" t="s">
        <v>232</v>
      </c>
      <c r="B80" s="160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1:14" x14ac:dyDescent="0.2">
      <c r="A81" s="154"/>
      <c r="B81" s="161" t="s">
        <v>214</v>
      </c>
      <c r="C81" s="158">
        <v>445000</v>
      </c>
      <c r="D81" s="158">
        <v>495000</v>
      </c>
      <c r="E81" s="158">
        <v>417364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f t="shared" ref="L81:N82" si="52">SUM(C81+F81+I81)</f>
        <v>445000</v>
      </c>
      <c r="M81" s="158">
        <f t="shared" si="52"/>
        <v>495000</v>
      </c>
      <c r="N81" s="158">
        <f t="shared" si="52"/>
        <v>417364</v>
      </c>
    </row>
    <row r="82" spans="1:14" x14ac:dyDescent="0.2">
      <c r="A82" s="170" t="s">
        <v>233</v>
      </c>
      <c r="B82" s="160"/>
      <c r="C82" s="157">
        <f t="shared" ref="C82:K82" si="53">SUM(C81)</f>
        <v>445000</v>
      </c>
      <c r="D82" s="157">
        <f t="shared" si="53"/>
        <v>495000</v>
      </c>
      <c r="E82" s="157">
        <f t="shared" si="53"/>
        <v>417364</v>
      </c>
      <c r="F82" s="157">
        <f t="shared" si="53"/>
        <v>0</v>
      </c>
      <c r="G82" s="157">
        <f t="shared" si="53"/>
        <v>0</v>
      </c>
      <c r="H82" s="157">
        <f t="shared" si="53"/>
        <v>0</v>
      </c>
      <c r="I82" s="157">
        <f t="shared" si="53"/>
        <v>0</v>
      </c>
      <c r="J82" s="157">
        <f t="shared" si="53"/>
        <v>0</v>
      </c>
      <c r="K82" s="157">
        <f t="shared" si="53"/>
        <v>0</v>
      </c>
      <c r="L82" s="157">
        <f t="shared" si="52"/>
        <v>445000</v>
      </c>
      <c r="M82" s="157">
        <f t="shared" si="52"/>
        <v>495000</v>
      </c>
      <c r="N82" s="157">
        <f t="shared" si="52"/>
        <v>417364</v>
      </c>
    </row>
    <row r="83" spans="1:14" ht="9.75" customHeight="1" x14ac:dyDescent="0.2">
      <c r="A83" s="159"/>
      <c r="B83" s="160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</row>
    <row r="84" spans="1:14" x14ac:dyDescent="0.2">
      <c r="A84" s="171" t="s">
        <v>203</v>
      </c>
      <c r="B84" s="160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</row>
    <row r="85" spans="1:14" x14ac:dyDescent="0.2">
      <c r="A85" s="171"/>
      <c r="B85" s="160" t="s">
        <v>218</v>
      </c>
      <c r="C85" s="157">
        <v>1899616</v>
      </c>
      <c r="D85" s="157">
        <v>1899616</v>
      </c>
      <c r="E85" s="157">
        <v>1868600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f>SUM(C85+F85+I85)</f>
        <v>1899616</v>
      </c>
      <c r="M85" s="157">
        <f>SUM(D85)</f>
        <v>1899616</v>
      </c>
      <c r="N85" s="157">
        <f>SUM(E85+H85+K85)</f>
        <v>1868600</v>
      </c>
    </row>
    <row r="86" spans="1:14" x14ac:dyDescent="0.2">
      <c r="A86" s="171"/>
      <c r="B86" s="160" t="s">
        <v>219</v>
      </c>
      <c r="C86" s="157">
        <v>366625</v>
      </c>
      <c r="D86" s="157">
        <v>366625</v>
      </c>
      <c r="E86" s="157">
        <v>336387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f t="shared" ref="L86:L87" si="54">SUM(C86+F86+I86)</f>
        <v>366625</v>
      </c>
      <c r="M86" s="157">
        <f t="shared" ref="M86:M87" si="55">SUM(D86)</f>
        <v>366625</v>
      </c>
      <c r="N86" s="157">
        <f>SUM(E86+H86+K86)</f>
        <v>336387</v>
      </c>
    </row>
    <row r="87" spans="1:14" x14ac:dyDescent="0.2">
      <c r="A87" s="171"/>
      <c r="B87" s="160" t="s">
        <v>214</v>
      </c>
      <c r="C87" s="157">
        <v>222000</v>
      </c>
      <c r="D87" s="157">
        <v>211156</v>
      </c>
      <c r="E87" s="157">
        <v>87252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f t="shared" si="54"/>
        <v>222000</v>
      </c>
      <c r="M87" s="157">
        <f t="shared" si="55"/>
        <v>211156</v>
      </c>
      <c r="N87" s="157">
        <f>SUM(E87+H87+K87)</f>
        <v>87252</v>
      </c>
    </row>
    <row r="88" spans="1:14" x14ac:dyDescent="0.2">
      <c r="A88" s="154"/>
      <c r="B88" s="161" t="s">
        <v>14</v>
      </c>
      <c r="C88" s="158">
        <v>89000</v>
      </c>
      <c r="D88" s="158">
        <v>89000</v>
      </c>
      <c r="E88" s="158">
        <v>59055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f t="shared" ref="L88:N89" si="56">SUM(C88+F88+I88)</f>
        <v>89000</v>
      </c>
      <c r="M88" s="158">
        <f t="shared" si="56"/>
        <v>89000</v>
      </c>
      <c r="N88" s="158">
        <f t="shared" si="56"/>
        <v>59055</v>
      </c>
    </row>
    <row r="89" spans="1:14" x14ac:dyDescent="0.2">
      <c r="A89" s="173" t="s">
        <v>234</v>
      </c>
      <c r="B89" s="160"/>
      <c r="C89" s="157">
        <f>SUM(C85:C88)</f>
        <v>2577241</v>
      </c>
      <c r="D89" s="157">
        <f t="shared" ref="D89:K89" si="57">SUM(D85:D88)</f>
        <v>2566397</v>
      </c>
      <c r="E89" s="157">
        <f t="shared" si="57"/>
        <v>2351294</v>
      </c>
      <c r="F89" s="157">
        <f t="shared" si="57"/>
        <v>0</v>
      </c>
      <c r="G89" s="157">
        <f t="shared" si="57"/>
        <v>0</v>
      </c>
      <c r="H89" s="157">
        <f t="shared" si="57"/>
        <v>0</v>
      </c>
      <c r="I89" s="157">
        <f t="shared" si="57"/>
        <v>0</v>
      </c>
      <c r="J89" s="157">
        <f t="shared" si="57"/>
        <v>0</v>
      </c>
      <c r="K89" s="157">
        <f t="shared" si="57"/>
        <v>0</v>
      </c>
      <c r="L89" s="157">
        <f t="shared" si="56"/>
        <v>2577241</v>
      </c>
      <c r="M89" s="157">
        <f t="shared" si="56"/>
        <v>2566397</v>
      </c>
      <c r="N89" s="157">
        <f t="shared" si="56"/>
        <v>2351294</v>
      </c>
    </row>
    <row r="90" spans="1:14" ht="9.75" customHeight="1" x14ac:dyDescent="0.2">
      <c r="A90" s="159"/>
      <c r="B90" s="160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1:14" x14ac:dyDescent="0.2">
      <c r="A91" s="188" t="s">
        <v>245</v>
      </c>
      <c r="B91" s="160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1:14" x14ac:dyDescent="0.2">
      <c r="A92" s="183"/>
      <c r="B92" s="160" t="s">
        <v>219</v>
      </c>
      <c r="C92" s="157">
        <v>7000</v>
      </c>
      <c r="D92" s="157">
        <v>7000</v>
      </c>
      <c r="E92" s="157">
        <v>0</v>
      </c>
      <c r="F92" s="157">
        <v>0</v>
      </c>
      <c r="G92" s="157">
        <v>0</v>
      </c>
      <c r="H92" s="157">
        <v>0</v>
      </c>
      <c r="I92" s="157">
        <v>0</v>
      </c>
      <c r="J92" s="157">
        <v>0</v>
      </c>
      <c r="K92" s="157">
        <v>0</v>
      </c>
      <c r="L92" s="157">
        <f>SUM(C92+F92+I92)</f>
        <v>7000</v>
      </c>
      <c r="M92" s="157">
        <f t="shared" ref="M92:N92" si="58">SUM(D92+G92+J92)</f>
        <v>7000</v>
      </c>
      <c r="N92" s="157">
        <f t="shared" si="58"/>
        <v>0</v>
      </c>
    </row>
    <row r="93" spans="1:14" x14ac:dyDescent="0.2">
      <c r="A93" s="183"/>
      <c r="B93" s="201" t="s">
        <v>214</v>
      </c>
      <c r="C93" s="157">
        <v>366950</v>
      </c>
      <c r="D93" s="157">
        <v>366950</v>
      </c>
      <c r="E93" s="157">
        <v>260157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f t="shared" ref="L93:L94" si="59">SUM(C93+F93+I93)</f>
        <v>366950</v>
      </c>
      <c r="M93" s="157">
        <f t="shared" ref="M93:M94" si="60">SUM(D93+G93+J93)</f>
        <v>366950</v>
      </c>
      <c r="N93" s="157">
        <f t="shared" ref="N93:N94" si="61">SUM(E93+H93+K93)</f>
        <v>260157</v>
      </c>
    </row>
    <row r="94" spans="1:14" x14ac:dyDescent="0.2">
      <c r="A94" s="184"/>
      <c r="B94" s="204" t="s">
        <v>14</v>
      </c>
      <c r="C94" s="218">
        <v>0</v>
      </c>
      <c r="D94" s="158">
        <v>0</v>
      </c>
      <c r="E94" s="158">
        <v>29560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f t="shared" si="59"/>
        <v>0</v>
      </c>
      <c r="M94" s="158">
        <f t="shared" si="60"/>
        <v>0</v>
      </c>
      <c r="N94" s="158">
        <f t="shared" si="61"/>
        <v>29560</v>
      </c>
    </row>
    <row r="95" spans="1:14" x14ac:dyDescent="0.2">
      <c r="A95" s="172" t="s">
        <v>246</v>
      </c>
      <c r="B95" s="160"/>
      <c r="C95" s="157">
        <f>SUM(C92:C94)</f>
        <v>373950</v>
      </c>
      <c r="D95" s="157">
        <f t="shared" ref="D95:K95" si="62">SUM(D92:D94)</f>
        <v>373950</v>
      </c>
      <c r="E95" s="157">
        <f t="shared" si="62"/>
        <v>289717</v>
      </c>
      <c r="F95" s="157">
        <f t="shared" si="62"/>
        <v>0</v>
      </c>
      <c r="G95" s="157">
        <f t="shared" si="62"/>
        <v>0</v>
      </c>
      <c r="H95" s="157">
        <f t="shared" si="62"/>
        <v>0</v>
      </c>
      <c r="I95" s="157">
        <f t="shared" si="62"/>
        <v>0</v>
      </c>
      <c r="J95" s="157">
        <f t="shared" si="62"/>
        <v>0</v>
      </c>
      <c r="K95" s="157">
        <f t="shared" si="62"/>
        <v>0</v>
      </c>
      <c r="L95" s="157">
        <f>SUM(C95+F95+I95)</f>
        <v>373950</v>
      </c>
      <c r="M95" s="157">
        <f t="shared" ref="M95:N95" si="63">SUM(D95+G95+J95)</f>
        <v>373950</v>
      </c>
      <c r="N95" s="157">
        <f t="shared" si="63"/>
        <v>289717</v>
      </c>
    </row>
    <row r="96" spans="1:14" ht="9.75" customHeight="1" x14ac:dyDescent="0.2">
      <c r="A96" s="159"/>
      <c r="B96" s="160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1:14" x14ac:dyDescent="0.2">
      <c r="A97" s="186" t="s">
        <v>242</v>
      </c>
      <c r="B97" s="160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</row>
    <row r="98" spans="1:14" x14ac:dyDescent="0.2">
      <c r="A98" s="183"/>
      <c r="B98" s="160" t="s">
        <v>218</v>
      </c>
      <c r="C98" s="157">
        <v>480000</v>
      </c>
      <c r="D98" s="157">
        <v>700544</v>
      </c>
      <c r="E98" s="157">
        <v>480000</v>
      </c>
      <c r="F98" s="157">
        <v>0</v>
      </c>
      <c r="G98" s="157">
        <v>0</v>
      </c>
      <c r="H98" s="157">
        <v>0</v>
      </c>
      <c r="I98" s="157">
        <v>0</v>
      </c>
      <c r="J98" s="157">
        <v>0</v>
      </c>
      <c r="K98" s="157">
        <v>0</v>
      </c>
      <c r="L98" s="157">
        <f>SUM(C98+F98+I98)</f>
        <v>480000</v>
      </c>
      <c r="M98" s="157">
        <f t="shared" ref="M98:N102" si="64">SUM(D98+G98+J98)</f>
        <v>700544</v>
      </c>
      <c r="N98" s="157">
        <f t="shared" si="64"/>
        <v>480000</v>
      </c>
    </row>
    <row r="99" spans="1:14" x14ac:dyDescent="0.2">
      <c r="A99" s="183"/>
      <c r="B99" s="160" t="s">
        <v>219</v>
      </c>
      <c r="C99" s="157">
        <v>93600</v>
      </c>
      <c r="D99" s="157">
        <v>93600</v>
      </c>
      <c r="E99" s="157">
        <v>80196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f>SUM(C99:K99)</f>
        <v>267396</v>
      </c>
      <c r="M99" s="157">
        <f t="shared" si="64"/>
        <v>93600</v>
      </c>
      <c r="N99" s="157">
        <f t="shared" si="64"/>
        <v>80196</v>
      </c>
    </row>
    <row r="100" spans="1:14" x14ac:dyDescent="0.2">
      <c r="A100" s="183"/>
      <c r="B100" s="160" t="s">
        <v>214</v>
      </c>
      <c r="C100" s="157">
        <v>35000</v>
      </c>
      <c r="D100" s="157">
        <v>35000</v>
      </c>
      <c r="E100" s="157">
        <v>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f>SUM(C100:K100)</f>
        <v>70000</v>
      </c>
      <c r="M100" s="157">
        <f t="shared" si="64"/>
        <v>35000</v>
      </c>
      <c r="N100" s="157">
        <v>0</v>
      </c>
    </row>
    <row r="101" spans="1:14" x14ac:dyDescent="0.2">
      <c r="A101" s="184"/>
      <c r="B101" s="161" t="s">
        <v>14</v>
      </c>
      <c r="C101" s="158">
        <v>180000</v>
      </c>
      <c r="D101" s="158">
        <v>180000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58">
        <f>SUM(C101+F101+I101)</f>
        <v>180000</v>
      </c>
      <c r="M101" s="158">
        <f t="shared" si="64"/>
        <v>180000</v>
      </c>
      <c r="N101" s="158">
        <f t="shared" si="64"/>
        <v>0</v>
      </c>
    </row>
    <row r="102" spans="1:14" x14ac:dyDescent="0.2">
      <c r="A102" s="216" t="s">
        <v>243</v>
      </c>
      <c r="B102" s="206"/>
      <c r="C102" s="207">
        <f>SUM(C98:C101)</f>
        <v>788600</v>
      </c>
      <c r="D102" s="207">
        <f t="shared" ref="D102:K102" si="65">SUM(D98:D101)</f>
        <v>1009144</v>
      </c>
      <c r="E102" s="207">
        <f t="shared" si="65"/>
        <v>560196</v>
      </c>
      <c r="F102" s="207">
        <f t="shared" si="65"/>
        <v>0</v>
      </c>
      <c r="G102" s="207">
        <f t="shared" si="65"/>
        <v>0</v>
      </c>
      <c r="H102" s="207">
        <f t="shared" si="65"/>
        <v>0</v>
      </c>
      <c r="I102" s="207">
        <f t="shared" si="65"/>
        <v>0</v>
      </c>
      <c r="J102" s="207">
        <f t="shared" si="65"/>
        <v>0</v>
      </c>
      <c r="K102" s="207">
        <f t="shared" si="65"/>
        <v>0</v>
      </c>
      <c r="L102" s="207">
        <f>SUM(C102+F102+I102)</f>
        <v>788600</v>
      </c>
      <c r="M102" s="207">
        <f t="shared" si="64"/>
        <v>1009144</v>
      </c>
      <c r="N102" s="207">
        <f t="shared" si="64"/>
        <v>560196</v>
      </c>
    </row>
    <row r="103" spans="1:14" ht="9.75" customHeight="1" x14ac:dyDescent="0.2">
      <c r="A103" s="159"/>
      <c r="B103" s="160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</row>
    <row r="104" spans="1:14" x14ac:dyDescent="0.2">
      <c r="A104" s="171" t="s">
        <v>244</v>
      </c>
      <c r="B104" s="160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</row>
    <row r="105" spans="1:14" x14ac:dyDescent="0.2">
      <c r="A105" s="183"/>
      <c r="B105" s="160" t="s">
        <v>252</v>
      </c>
      <c r="C105" s="157">
        <v>10000</v>
      </c>
      <c r="D105" s="157">
        <v>160000</v>
      </c>
      <c r="E105" s="157">
        <v>123314</v>
      </c>
      <c r="F105" s="157">
        <v>1950000</v>
      </c>
      <c r="G105" s="157">
        <v>1950000</v>
      </c>
      <c r="H105" s="157">
        <v>2130500</v>
      </c>
      <c r="I105" s="157">
        <v>0</v>
      </c>
      <c r="J105" s="157">
        <v>0</v>
      </c>
      <c r="K105" s="157">
        <v>0</v>
      </c>
      <c r="L105" s="157">
        <f t="shared" ref="L105:L107" si="66">SUM(C105+F105+I105)</f>
        <v>1960000</v>
      </c>
      <c r="M105" s="157">
        <f t="shared" ref="M105:N110" si="67">SUM(D105+G105+J105)</f>
        <v>2110000</v>
      </c>
      <c r="N105" s="157">
        <f t="shared" si="67"/>
        <v>2253814</v>
      </c>
    </row>
    <row r="106" spans="1:14" x14ac:dyDescent="0.2">
      <c r="A106" s="183"/>
      <c r="B106" s="201" t="s">
        <v>260</v>
      </c>
      <c r="C106" s="157">
        <v>30000</v>
      </c>
      <c r="D106" s="157">
        <v>30000</v>
      </c>
      <c r="E106" s="157">
        <v>1004</v>
      </c>
      <c r="F106" s="157">
        <v>380250</v>
      </c>
      <c r="G106" s="157">
        <v>380250</v>
      </c>
      <c r="H106" s="157">
        <v>401019</v>
      </c>
      <c r="I106" s="157">
        <v>0</v>
      </c>
      <c r="J106" s="157">
        <v>0</v>
      </c>
      <c r="K106" s="157">
        <v>0</v>
      </c>
      <c r="L106" s="157">
        <f t="shared" si="66"/>
        <v>410250</v>
      </c>
      <c r="M106" s="157">
        <f t="shared" si="67"/>
        <v>410250</v>
      </c>
      <c r="N106" s="157">
        <f>SUM(E106+H106+K106)</f>
        <v>402023</v>
      </c>
    </row>
    <row r="107" spans="1:14" x14ac:dyDescent="0.2">
      <c r="A107" s="183"/>
      <c r="B107" s="201" t="s">
        <v>214</v>
      </c>
      <c r="C107" s="157">
        <v>2840710</v>
      </c>
      <c r="D107" s="157">
        <v>4330710</v>
      </c>
      <c r="E107" s="157">
        <v>3781976</v>
      </c>
      <c r="F107" s="157">
        <v>3950904</v>
      </c>
      <c r="G107" s="157">
        <v>3950904</v>
      </c>
      <c r="H107" s="157">
        <v>2032559</v>
      </c>
      <c r="I107" s="157">
        <v>0</v>
      </c>
      <c r="J107" s="157">
        <v>0</v>
      </c>
      <c r="K107" s="157">
        <v>0</v>
      </c>
      <c r="L107" s="157">
        <f t="shared" si="66"/>
        <v>6791614</v>
      </c>
      <c r="M107" s="157">
        <f t="shared" si="67"/>
        <v>8281614</v>
      </c>
      <c r="N107" s="157">
        <f t="shared" ref="N107:N110" si="68">SUM(E107+H107+K107)</f>
        <v>5814535</v>
      </c>
    </row>
    <row r="108" spans="1:14" x14ac:dyDescent="0.2">
      <c r="A108" s="183"/>
      <c r="B108" s="201" t="s">
        <v>278</v>
      </c>
      <c r="C108" s="157">
        <v>0</v>
      </c>
      <c r="D108" s="157">
        <v>0</v>
      </c>
      <c r="E108" s="157">
        <v>0</v>
      </c>
      <c r="F108" s="157">
        <v>2520000</v>
      </c>
      <c r="G108" s="157">
        <v>2520000</v>
      </c>
      <c r="H108" s="157">
        <v>2640000</v>
      </c>
      <c r="I108" s="157">
        <v>0</v>
      </c>
      <c r="J108" s="157">
        <v>0</v>
      </c>
      <c r="K108" s="157">
        <v>0</v>
      </c>
      <c r="L108" s="157">
        <f>SUM(C108+F108+I108)</f>
        <v>2520000</v>
      </c>
      <c r="M108" s="157">
        <f t="shared" si="67"/>
        <v>2520000</v>
      </c>
      <c r="N108" s="157">
        <f t="shared" si="68"/>
        <v>2640000</v>
      </c>
    </row>
    <row r="109" spans="1:14" x14ac:dyDescent="0.2">
      <c r="A109" s="184"/>
      <c r="B109" s="208" t="s">
        <v>14</v>
      </c>
      <c r="C109" s="158">
        <v>1000000</v>
      </c>
      <c r="D109" s="158">
        <v>3003000</v>
      </c>
      <c r="E109" s="158">
        <v>0</v>
      </c>
      <c r="F109" s="158">
        <v>0</v>
      </c>
      <c r="G109" s="158">
        <v>959720</v>
      </c>
      <c r="H109" s="158">
        <v>959720</v>
      </c>
      <c r="I109" s="158">
        <v>0</v>
      </c>
      <c r="J109" s="158">
        <v>0</v>
      </c>
      <c r="K109" s="158">
        <v>0</v>
      </c>
      <c r="L109" s="158">
        <f>SUM(C109+F109+I109)</f>
        <v>1000000</v>
      </c>
      <c r="M109" s="158">
        <f t="shared" si="67"/>
        <v>3962720</v>
      </c>
      <c r="N109" s="158">
        <f t="shared" si="68"/>
        <v>959720</v>
      </c>
    </row>
    <row r="110" spans="1:14" x14ac:dyDescent="0.2">
      <c r="A110" s="187" t="s">
        <v>211</v>
      </c>
      <c r="B110" s="160"/>
      <c r="C110" s="157">
        <f t="shared" ref="C110:K110" si="69">SUM(C105:C109)</f>
        <v>3880710</v>
      </c>
      <c r="D110" s="157">
        <f t="shared" si="69"/>
        <v>7523710</v>
      </c>
      <c r="E110" s="157">
        <f t="shared" si="69"/>
        <v>3906294</v>
      </c>
      <c r="F110" s="157">
        <f t="shared" si="69"/>
        <v>8801154</v>
      </c>
      <c r="G110" s="157">
        <f t="shared" si="69"/>
        <v>9760874</v>
      </c>
      <c r="H110" s="157">
        <f t="shared" si="69"/>
        <v>8163798</v>
      </c>
      <c r="I110" s="157">
        <f t="shared" si="69"/>
        <v>0</v>
      </c>
      <c r="J110" s="157">
        <f t="shared" si="69"/>
        <v>0</v>
      </c>
      <c r="K110" s="157">
        <f t="shared" si="69"/>
        <v>0</v>
      </c>
      <c r="L110" s="157">
        <f>SUM(C110+F110+I110)</f>
        <v>12681864</v>
      </c>
      <c r="M110" s="157">
        <f t="shared" si="67"/>
        <v>17284584</v>
      </c>
      <c r="N110" s="157">
        <f t="shared" si="68"/>
        <v>12070092</v>
      </c>
    </row>
    <row r="111" spans="1:14" ht="9.75" customHeight="1" x14ac:dyDescent="0.2">
      <c r="A111" s="159"/>
      <c r="B111" s="160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</row>
    <row r="112" spans="1:14" x14ac:dyDescent="0.2">
      <c r="A112" s="169" t="s">
        <v>239</v>
      </c>
      <c r="B112" s="160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</row>
    <row r="113" spans="1:14" x14ac:dyDescent="0.2">
      <c r="A113" s="184"/>
      <c r="B113" s="161" t="s">
        <v>240</v>
      </c>
      <c r="C113" s="158">
        <v>0</v>
      </c>
      <c r="D113" s="158">
        <v>0</v>
      </c>
      <c r="E113" s="158">
        <v>0</v>
      </c>
      <c r="F113" s="158">
        <v>1800000</v>
      </c>
      <c r="G113" s="158">
        <v>1970000</v>
      </c>
      <c r="H113" s="158">
        <v>1852000</v>
      </c>
      <c r="I113" s="158">
        <v>0</v>
      </c>
      <c r="J113" s="158">
        <v>0</v>
      </c>
      <c r="K113" s="158">
        <v>0</v>
      </c>
      <c r="L113" s="158">
        <f t="shared" ref="L113:N114" si="70">SUM(C113+F113+I113)</f>
        <v>1800000</v>
      </c>
      <c r="M113" s="158">
        <f t="shared" si="70"/>
        <v>1970000</v>
      </c>
      <c r="N113" s="158">
        <f t="shared" si="70"/>
        <v>1852000</v>
      </c>
    </row>
    <row r="114" spans="1:14" x14ac:dyDescent="0.2">
      <c r="A114" s="185" t="s">
        <v>241</v>
      </c>
      <c r="B114" s="160"/>
      <c r="C114" s="157">
        <f>SUM(C113)</f>
        <v>0</v>
      </c>
      <c r="D114" s="157">
        <f t="shared" ref="D114:K114" si="71">SUM(D113)</f>
        <v>0</v>
      </c>
      <c r="E114" s="157">
        <f t="shared" si="71"/>
        <v>0</v>
      </c>
      <c r="F114" s="157">
        <f t="shared" si="71"/>
        <v>1800000</v>
      </c>
      <c r="G114" s="157">
        <f t="shared" si="71"/>
        <v>1970000</v>
      </c>
      <c r="H114" s="157">
        <f t="shared" si="71"/>
        <v>1852000</v>
      </c>
      <c r="I114" s="157">
        <f t="shared" si="71"/>
        <v>0</v>
      </c>
      <c r="J114" s="157">
        <f t="shared" si="71"/>
        <v>0</v>
      </c>
      <c r="K114" s="157">
        <f t="shared" si="71"/>
        <v>0</v>
      </c>
      <c r="L114" s="157">
        <f t="shared" si="70"/>
        <v>1800000</v>
      </c>
      <c r="M114" s="157">
        <f t="shared" si="70"/>
        <v>1970000</v>
      </c>
      <c r="N114" s="157">
        <f t="shared" si="70"/>
        <v>1852000</v>
      </c>
    </row>
    <row r="115" spans="1:14" ht="9" customHeight="1" x14ac:dyDescent="0.2">
      <c r="A115" s="185"/>
      <c r="B115" s="160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</row>
    <row r="116" spans="1:14" x14ac:dyDescent="0.2">
      <c r="A116" s="171" t="s">
        <v>279</v>
      </c>
      <c r="B116" s="160"/>
      <c r="C116" s="157"/>
      <c r="D116" s="157">
        <v>0</v>
      </c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</row>
    <row r="117" spans="1:14" x14ac:dyDescent="0.2">
      <c r="A117" s="171"/>
      <c r="B117" s="160" t="s">
        <v>218</v>
      </c>
      <c r="C117" s="157">
        <v>0</v>
      </c>
      <c r="D117" s="157">
        <v>0</v>
      </c>
      <c r="E117" s="157">
        <v>0</v>
      </c>
      <c r="F117" s="157">
        <v>2059353</v>
      </c>
      <c r="G117" s="157">
        <v>5393530</v>
      </c>
      <c r="H117" s="157">
        <v>4393530</v>
      </c>
      <c r="I117" s="157">
        <v>0</v>
      </c>
      <c r="J117" s="157">
        <v>0</v>
      </c>
      <c r="K117" s="157">
        <v>0</v>
      </c>
      <c r="L117" s="157">
        <f>SUM(C117+F117+I117)</f>
        <v>2059353</v>
      </c>
      <c r="M117" s="157">
        <f>SUM(D117+G117+J117)</f>
        <v>5393530</v>
      </c>
      <c r="N117" s="157">
        <f>SUM(E117+H117+K117)</f>
        <v>4393530</v>
      </c>
    </row>
    <row r="118" spans="1:14" x14ac:dyDescent="0.2">
      <c r="A118" s="171"/>
      <c r="B118" s="160" t="s">
        <v>219</v>
      </c>
      <c r="C118" s="157">
        <v>0</v>
      </c>
      <c r="D118" s="157">
        <v>0</v>
      </c>
      <c r="E118" s="157">
        <v>0</v>
      </c>
      <c r="F118" s="157">
        <v>401574</v>
      </c>
      <c r="G118" s="157">
        <v>826179</v>
      </c>
      <c r="H118" s="157">
        <v>826179</v>
      </c>
      <c r="I118" s="157">
        <v>0</v>
      </c>
      <c r="J118" s="157">
        <v>0</v>
      </c>
      <c r="K118" s="157">
        <v>0</v>
      </c>
      <c r="L118" s="157">
        <f t="shared" ref="L118:L121" si="72">SUM(C118+F118+I118)</f>
        <v>401574</v>
      </c>
      <c r="M118" s="157">
        <f t="shared" ref="M118:M119" si="73">SUM(D118+G118+J118)</f>
        <v>826179</v>
      </c>
      <c r="N118" s="157">
        <f t="shared" ref="N118:N120" si="74">SUM(E118+H118+K118)</f>
        <v>826179</v>
      </c>
    </row>
    <row r="119" spans="1:14" x14ac:dyDescent="0.2">
      <c r="A119" s="171"/>
      <c r="B119" s="160" t="s">
        <v>214</v>
      </c>
      <c r="C119" s="157">
        <v>0</v>
      </c>
      <c r="D119" s="157">
        <v>0</v>
      </c>
      <c r="E119" s="157">
        <v>0</v>
      </c>
      <c r="F119" s="157">
        <v>3865937</v>
      </c>
      <c r="G119" s="157">
        <v>10886425</v>
      </c>
      <c r="H119" s="157">
        <v>3233233</v>
      </c>
      <c r="I119" s="157">
        <v>0</v>
      </c>
      <c r="J119" s="157">
        <v>0</v>
      </c>
      <c r="K119" s="157">
        <v>0</v>
      </c>
      <c r="L119" s="157">
        <f t="shared" si="72"/>
        <v>3865937</v>
      </c>
      <c r="M119" s="157">
        <f t="shared" si="73"/>
        <v>10886425</v>
      </c>
      <c r="N119" s="157">
        <f t="shared" si="74"/>
        <v>3233233</v>
      </c>
    </row>
    <row r="120" spans="1:14" x14ac:dyDescent="0.2">
      <c r="A120" s="154"/>
      <c r="B120" s="204" t="s">
        <v>300</v>
      </c>
      <c r="C120" s="158">
        <v>0</v>
      </c>
      <c r="D120" s="158">
        <v>0</v>
      </c>
      <c r="E120" s="158">
        <v>0</v>
      </c>
      <c r="F120" s="158">
        <v>100000</v>
      </c>
      <c r="G120" s="158">
        <v>108000</v>
      </c>
      <c r="H120" s="158">
        <v>100000</v>
      </c>
      <c r="I120" s="158">
        <v>0</v>
      </c>
      <c r="J120" s="158">
        <v>0</v>
      </c>
      <c r="K120" s="158">
        <v>0</v>
      </c>
      <c r="L120" s="158">
        <f t="shared" si="72"/>
        <v>100000</v>
      </c>
      <c r="M120" s="158">
        <f t="shared" ref="M120:M121" si="75">SUM(D120+G120+J120)</f>
        <v>108000</v>
      </c>
      <c r="N120" s="157">
        <f t="shared" si="74"/>
        <v>100000</v>
      </c>
    </row>
    <row r="121" spans="1:14" x14ac:dyDescent="0.2">
      <c r="A121" s="173" t="s">
        <v>280</v>
      </c>
      <c r="B121" s="160"/>
      <c r="C121" s="157">
        <f>SUM(C117:C120)</f>
        <v>0</v>
      </c>
      <c r="D121" s="157">
        <f t="shared" ref="D121:K121" si="76">SUM(D117:D120)</f>
        <v>0</v>
      </c>
      <c r="E121" s="157">
        <f t="shared" si="76"/>
        <v>0</v>
      </c>
      <c r="F121" s="157">
        <f t="shared" si="76"/>
        <v>6426864</v>
      </c>
      <c r="G121" s="157">
        <f t="shared" si="76"/>
        <v>17214134</v>
      </c>
      <c r="H121" s="157">
        <f t="shared" si="76"/>
        <v>8552942</v>
      </c>
      <c r="I121" s="157">
        <f t="shared" si="76"/>
        <v>0</v>
      </c>
      <c r="J121" s="157">
        <f t="shared" si="76"/>
        <v>0</v>
      </c>
      <c r="K121" s="157">
        <f t="shared" si="76"/>
        <v>0</v>
      </c>
      <c r="L121" s="157">
        <f t="shared" si="72"/>
        <v>6426864</v>
      </c>
      <c r="M121" s="157">
        <f t="shared" si="75"/>
        <v>17214134</v>
      </c>
      <c r="N121" s="157">
        <f t="shared" ref="N121" si="77">SUM(E121+H121+K121)</f>
        <v>8552942</v>
      </c>
    </row>
    <row r="122" spans="1:14" ht="9" customHeight="1" x14ac:dyDescent="0.2">
      <c r="A122" s="172"/>
      <c r="B122" s="160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</row>
    <row r="123" spans="1:14" x14ac:dyDescent="0.2">
      <c r="A123" s="182" t="s">
        <v>261</v>
      </c>
      <c r="B123" s="160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</row>
    <row r="124" spans="1:14" x14ac:dyDescent="0.2">
      <c r="A124" s="154"/>
      <c r="B124" s="204" t="s">
        <v>214</v>
      </c>
      <c r="C124" s="158">
        <v>907440</v>
      </c>
      <c r="D124" s="158">
        <v>907440</v>
      </c>
      <c r="E124" s="158">
        <v>714057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f t="shared" ref="L124:L125" si="78">SUM(C124+F124+I124)</f>
        <v>907440</v>
      </c>
      <c r="M124" s="158">
        <f t="shared" ref="M124:M125" si="79">SUM(D124+G124+J124)</f>
        <v>907440</v>
      </c>
      <c r="N124" s="158">
        <f t="shared" ref="N124:N125" si="80">SUM(E124+H124+K124)</f>
        <v>714057</v>
      </c>
    </row>
    <row r="125" spans="1:14" x14ac:dyDescent="0.2">
      <c r="A125" s="183" t="s">
        <v>262</v>
      </c>
      <c r="B125" s="160"/>
      <c r="C125" s="157">
        <f t="shared" ref="C125:K125" si="81">SUM(C124)</f>
        <v>907440</v>
      </c>
      <c r="D125" s="157">
        <f t="shared" si="81"/>
        <v>907440</v>
      </c>
      <c r="E125" s="157">
        <f t="shared" si="81"/>
        <v>714057</v>
      </c>
      <c r="F125" s="157">
        <f t="shared" si="81"/>
        <v>0</v>
      </c>
      <c r="G125" s="157">
        <f t="shared" si="81"/>
        <v>0</v>
      </c>
      <c r="H125" s="157">
        <f t="shared" si="81"/>
        <v>0</v>
      </c>
      <c r="I125" s="157">
        <f t="shared" si="81"/>
        <v>0</v>
      </c>
      <c r="J125" s="157">
        <f t="shared" si="81"/>
        <v>0</v>
      </c>
      <c r="K125" s="157">
        <f t="shared" si="81"/>
        <v>0</v>
      </c>
      <c r="L125" s="157">
        <f t="shared" si="78"/>
        <v>907440</v>
      </c>
      <c r="M125" s="157">
        <f t="shared" si="79"/>
        <v>907440</v>
      </c>
      <c r="N125" s="157">
        <f t="shared" si="80"/>
        <v>714057</v>
      </c>
    </row>
    <row r="126" spans="1:14" ht="8.25" customHeight="1" x14ac:dyDescent="0.2">
      <c r="A126" s="185"/>
      <c r="B126" s="160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</row>
    <row r="127" spans="1:14" x14ac:dyDescent="0.2">
      <c r="A127" s="174" t="s">
        <v>216</v>
      </c>
      <c r="B127" s="160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</row>
    <row r="128" spans="1:14" x14ac:dyDescent="0.2">
      <c r="A128" s="174"/>
      <c r="B128" s="201" t="s">
        <v>214</v>
      </c>
      <c r="C128" s="157">
        <v>393700</v>
      </c>
      <c r="D128" s="157">
        <v>1449700</v>
      </c>
      <c r="E128" s="157">
        <v>1021001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f>SUM(C128)</f>
        <v>393700</v>
      </c>
      <c r="M128" s="157">
        <f>SUM(D128)</f>
        <v>1449700</v>
      </c>
      <c r="N128" s="157">
        <f>SUM(E128+H128+K128)</f>
        <v>1021001</v>
      </c>
    </row>
    <row r="129" spans="1:14" x14ac:dyDescent="0.2">
      <c r="A129" s="154"/>
      <c r="B129" s="204" t="s">
        <v>14</v>
      </c>
      <c r="C129" s="158">
        <v>0</v>
      </c>
      <c r="D129" s="158">
        <v>2300000</v>
      </c>
      <c r="E129" s="158">
        <v>1077742</v>
      </c>
      <c r="F129" s="158">
        <v>0</v>
      </c>
      <c r="G129" s="158">
        <v>0</v>
      </c>
      <c r="H129" s="158">
        <v>0</v>
      </c>
      <c r="I129" s="158">
        <v>0</v>
      </c>
      <c r="J129" s="158">
        <v>0</v>
      </c>
      <c r="K129" s="158">
        <v>0</v>
      </c>
      <c r="L129" s="158">
        <f t="shared" ref="L129:N130" si="82">SUM(C129+F129+I129)</f>
        <v>0</v>
      </c>
      <c r="M129" s="158">
        <f>SUM(D129)</f>
        <v>2300000</v>
      </c>
      <c r="N129" s="158">
        <f t="shared" si="82"/>
        <v>1077742</v>
      </c>
    </row>
    <row r="130" spans="1:14" x14ac:dyDescent="0.2">
      <c r="A130" s="178" t="s">
        <v>217</v>
      </c>
      <c r="B130" s="160"/>
      <c r="C130" s="157">
        <f>SUM(C128:C129)</f>
        <v>393700</v>
      </c>
      <c r="D130" s="157">
        <f>SUM(D128:D129)</f>
        <v>3749700</v>
      </c>
      <c r="E130" s="157">
        <f>SUM(E128:E129)</f>
        <v>2098743</v>
      </c>
      <c r="F130" s="157">
        <f t="shared" ref="F130:K130" si="83">SUM(F129)</f>
        <v>0</v>
      </c>
      <c r="G130" s="157">
        <f t="shared" si="83"/>
        <v>0</v>
      </c>
      <c r="H130" s="157">
        <f t="shared" si="83"/>
        <v>0</v>
      </c>
      <c r="I130" s="157">
        <f t="shared" si="83"/>
        <v>0</v>
      </c>
      <c r="J130" s="157">
        <f t="shared" si="83"/>
        <v>0</v>
      </c>
      <c r="K130" s="157">
        <f t="shared" si="83"/>
        <v>0</v>
      </c>
      <c r="L130" s="157">
        <f t="shared" si="82"/>
        <v>393700</v>
      </c>
      <c r="M130" s="157">
        <f>SUM(M128:M129)</f>
        <v>3749700</v>
      </c>
      <c r="N130" s="157">
        <f t="shared" si="82"/>
        <v>2098743</v>
      </c>
    </row>
    <row r="131" spans="1:14" ht="9.75" customHeight="1" x14ac:dyDescent="0.2">
      <c r="A131" s="159"/>
      <c r="B131" s="160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</row>
    <row r="132" spans="1:14" x14ac:dyDescent="0.2">
      <c r="A132" s="174" t="s">
        <v>238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</row>
    <row r="133" spans="1:14" x14ac:dyDescent="0.2">
      <c r="A133" s="183"/>
      <c r="B133" t="s">
        <v>218</v>
      </c>
      <c r="C133" s="157">
        <v>0</v>
      </c>
      <c r="D133" s="157">
        <v>0</v>
      </c>
      <c r="E133" s="157">
        <v>0</v>
      </c>
      <c r="F133" s="157">
        <v>2448440</v>
      </c>
      <c r="G133" s="157">
        <v>3055726</v>
      </c>
      <c r="H133" s="157">
        <v>3055726</v>
      </c>
      <c r="I133" s="157">
        <v>0</v>
      </c>
      <c r="J133" s="157">
        <v>0</v>
      </c>
      <c r="K133" s="157">
        <v>0</v>
      </c>
      <c r="L133" s="157">
        <f>SUM(C133+F133+I133)</f>
        <v>2448440</v>
      </c>
      <c r="M133" s="157">
        <f t="shared" ref="M133:N136" si="84">SUM(D133+G133+J133)</f>
        <v>3055726</v>
      </c>
      <c r="N133" s="157">
        <f t="shared" si="84"/>
        <v>3055726</v>
      </c>
    </row>
    <row r="134" spans="1:14" x14ac:dyDescent="0.2">
      <c r="A134" s="183"/>
      <c r="B134" t="s">
        <v>219</v>
      </c>
      <c r="C134" s="157">
        <v>0</v>
      </c>
      <c r="D134" s="157">
        <v>0</v>
      </c>
      <c r="E134" s="157">
        <v>0</v>
      </c>
      <c r="F134" s="157">
        <v>515500</v>
      </c>
      <c r="G134" s="157">
        <v>603394</v>
      </c>
      <c r="H134" s="157">
        <v>581447</v>
      </c>
      <c r="I134" s="157">
        <v>0</v>
      </c>
      <c r="J134" s="157">
        <v>0</v>
      </c>
      <c r="K134" s="157">
        <v>0</v>
      </c>
      <c r="L134" s="157">
        <f>SUM(C134+F134+I134)</f>
        <v>515500</v>
      </c>
      <c r="M134" s="157">
        <f t="shared" si="84"/>
        <v>603394</v>
      </c>
      <c r="N134" s="157">
        <f t="shared" si="84"/>
        <v>581447</v>
      </c>
    </row>
    <row r="135" spans="1:14" x14ac:dyDescent="0.2">
      <c r="A135" s="184"/>
      <c r="B135" s="197" t="s">
        <v>214</v>
      </c>
      <c r="C135" s="158">
        <v>0</v>
      </c>
      <c r="D135" s="158">
        <v>0</v>
      </c>
      <c r="E135" s="158">
        <v>0</v>
      </c>
      <c r="F135" s="158">
        <v>1874020</v>
      </c>
      <c r="G135" s="158">
        <v>1874020</v>
      </c>
      <c r="H135" s="158">
        <v>1647407</v>
      </c>
      <c r="I135" s="158">
        <v>0</v>
      </c>
      <c r="J135" s="158">
        <v>0</v>
      </c>
      <c r="K135" s="158">
        <v>0</v>
      </c>
      <c r="L135" s="158">
        <f>SUM(C135+F135+I135)</f>
        <v>1874020</v>
      </c>
      <c r="M135" s="158">
        <f t="shared" si="84"/>
        <v>1874020</v>
      </c>
      <c r="N135" s="158">
        <f t="shared" si="84"/>
        <v>1647407</v>
      </c>
    </row>
    <row r="136" spans="1:14" x14ac:dyDescent="0.2">
      <c r="A136" s="214" t="s">
        <v>207</v>
      </c>
      <c r="B136" s="215"/>
      <c r="C136" s="207">
        <f>SUM(C133:C135)</f>
        <v>0</v>
      </c>
      <c r="D136" s="207">
        <f t="shared" ref="D136:K136" si="85">SUM(D133:D135)</f>
        <v>0</v>
      </c>
      <c r="E136" s="207">
        <f t="shared" si="85"/>
        <v>0</v>
      </c>
      <c r="F136" s="207">
        <f t="shared" si="85"/>
        <v>4837960</v>
      </c>
      <c r="G136" s="207">
        <f t="shared" si="85"/>
        <v>5533140</v>
      </c>
      <c r="H136" s="207">
        <f t="shared" si="85"/>
        <v>5284580</v>
      </c>
      <c r="I136" s="207">
        <f t="shared" si="85"/>
        <v>0</v>
      </c>
      <c r="J136" s="207">
        <f t="shared" si="85"/>
        <v>0</v>
      </c>
      <c r="K136" s="207">
        <f t="shared" si="85"/>
        <v>0</v>
      </c>
      <c r="L136" s="207">
        <f>SUM(C136+F136+I136)</f>
        <v>4837960</v>
      </c>
      <c r="M136" s="207">
        <f t="shared" si="84"/>
        <v>5533140</v>
      </c>
      <c r="N136" s="207">
        <f t="shared" si="84"/>
        <v>5284580</v>
      </c>
    </row>
    <row r="137" spans="1:14" ht="8.25" customHeight="1" x14ac:dyDescent="0.2">
      <c r="A137" s="159"/>
      <c r="B137" s="160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</row>
    <row r="138" spans="1:14" x14ac:dyDescent="0.2">
      <c r="A138" s="182" t="s">
        <v>236</v>
      </c>
      <c r="B138" s="160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</row>
    <row r="139" spans="1:14" x14ac:dyDescent="0.2">
      <c r="A139" s="182"/>
      <c r="B139" s="201" t="s">
        <v>214</v>
      </c>
      <c r="C139" s="157">
        <v>381000</v>
      </c>
      <c r="D139" s="157">
        <v>2903529</v>
      </c>
      <c r="E139" s="157">
        <v>3420364</v>
      </c>
      <c r="F139" s="157">
        <v>0</v>
      </c>
      <c r="G139" s="157">
        <v>0</v>
      </c>
      <c r="H139" s="157">
        <v>0</v>
      </c>
      <c r="I139" s="157">
        <v>0</v>
      </c>
      <c r="J139" s="157">
        <v>0</v>
      </c>
      <c r="K139" s="157">
        <v>0</v>
      </c>
      <c r="L139" s="157">
        <f>SUM(C139+F139+I139)</f>
        <v>381000</v>
      </c>
      <c r="M139" s="157">
        <f t="shared" ref="M139:N139" si="86">SUM(D139+G139+J139)</f>
        <v>2903529</v>
      </c>
      <c r="N139" s="157">
        <f t="shared" si="86"/>
        <v>3420364</v>
      </c>
    </row>
    <row r="140" spans="1:14" x14ac:dyDescent="0.2">
      <c r="A140" s="154"/>
      <c r="B140" s="161" t="s">
        <v>235</v>
      </c>
      <c r="C140" s="158">
        <v>3850000</v>
      </c>
      <c r="D140" s="158">
        <v>4376000</v>
      </c>
      <c r="E140" s="158">
        <v>3901225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f t="shared" ref="L140:N141" si="87">SUM(C140+F140+I140)</f>
        <v>3850000</v>
      </c>
      <c r="M140" s="158">
        <f>SUM(D140)</f>
        <v>4376000</v>
      </c>
      <c r="N140" s="158">
        <f t="shared" si="87"/>
        <v>3901225</v>
      </c>
    </row>
    <row r="141" spans="1:14" x14ac:dyDescent="0.2">
      <c r="A141" s="183" t="s">
        <v>237</v>
      </c>
      <c r="B141" s="160"/>
      <c r="C141" s="157">
        <f>SUM(C139:C140)</f>
        <v>4231000</v>
      </c>
      <c r="D141" s="157">
        <f>SUM(D139:D140)</f>
        <v>7279529</v>
      </c>
      <c r="E141" s="157">
        <f>SUM(E139:E140)</f>
        <v>7321589</v>
      </c>
      <c r="F141" s="157">
        <f t="shared" ref="F141:K141" si="88">SUM(F140)</f>
        <v>0</v>
      </c>
      <c r="G141" s="157">
        <f t="shared" si="88"/>
        <v>0</v>
      </c>
      <c r="H141" s="157">
        <f t="shared" si="88"/>
        <v>0</v>
      </c>
      <c r="I141" s="157">
        <f t="shared" si="88"/>
        <v>0</v>
      </c>
      <c r="J141" s="157">
        <f t="shared" si="88"/>
        <v>0</v>
      </c>
      <c r="K141" s="157">
        <f t="shared" si="88"/>
        <v>0</v>
      </c>
      <c r="L141" s="157">
        <f>SUM(C141+F141+I141)</f>
        <v>4231000</v>
      </c>
      <c r="M141" s="157">
        <f>SUM(D141+G141+J141)</f>
        <v>7279529</v>
      </c>
      <c r="N141" s="157">
        <f t="shared" si="87"/>
        <v>7321589</v>
      </c>
    </row>
    <row r="142" spans="1:14" ht="8.25" customHeight="1" x14ac:dyDescent="0.2">
      <c r="A142" s="183"/>
      <c r="B142" s="160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</row>
    <row r="143" spans="1:14" x14ac:dyDescent="0.2">
      <c r="A143" s="182" t="s">
        <v>257</v>
      </c>
      <c r="B143" s="160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</row>
    <row r="144" spans="1:14" x14ac:dyDescent="0.2">
      <c r="A144" s="154"/>
      <c r="B144" s="204" t="s">
        <v>291</v>
      </c>
      <c r="C144" s="158">
        <v>0</v>
      </c>
      <c r="D144" s="158">
        <v>1177000</v>
      </c>
      <c r="E144" s="158">
        <v>1177000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f t="shared" ref="L144:L145" si="89">SUM(C144+F144+I144)</f>
        <v>0</v>
      </c>
      <c r="M144" s="158">
        <f t="shared" ref="M144:M145" si="90">SUM(D144+G144+J144)</f>
        <v>1177000</v>
      </c>
      <c r="N144" s="158">
        <f t="shared" ref="N144:N145" si="91">SUM(E144+H144+K144)</f>
        <v>1177000</v>
      </c>
    </row>
    <row r="145" spans="1:14" x14ac:dyDescent="0.2">
      <c r="A145" s="183" t="s">
        <v>258</v>
      </c>
      <c r="B145" s="160"/>
      <c r="C145" s="157">
        <f t="shared" ref="C145:K145" si="92">SUM(C144)</f>
        <v>0</v>
      </c>
      <c r="D145" s="157">
        <f t="shared" si="92"/>
        <v>1177000</v>
      </c>
      <c r="E145" s="157">
        <f t="shared" si="92"/>
        <v>1177000</v>
      </c>
      <c r="F145" s="157">
        <f t="shared" si="92"/>
        <v>0</v>
      </c>
      <c r="G145" s="157">
        <f t="shared" si="92"/>
        <v>0</v>
      </c>
      <c r="H145" s="157">
        <f t="shared" si="92"/>
        <v>0</v>
      </c>
      <c r="I145" s="157">
        <f t="shared" si="92"/>
        <v>0</v>
      </c>
      <c r="J145" s="157">
        <f t="shared" si="92"/>
        <v>0</v>
      </c>
      <c r="K145" s="157">
        <f t="shared" si="92"/>
        <v>0</v>
      </c>
      <c r="L145" s="157">
        <f t="shared" si="89"/>
        <v>0</v>
      </c>
      <c r="M145" s="157">
        <f t="shared" si="90"/>
        <v>1177000</v>
      </c>
      <c r="N145" s="157">
        <f t="shared" si="91"/>
        <v>1177000</v>
      </c>
    </row>
    <row r="146" spans="1:14" x14ac:dyDescent="0.2">
      <c r="A146" s="183"/>
      <c r="B146" s="160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</row>
    <row r="147" spans="1:14" x14ac:dyDescent="0.2">
      <c r="A147" s="189"/>
      <c r="B147" s="190" t="s">
        <v>212</v>
      </c>
      <c r="C147" s="191">
        <f>SUM(C12+C16+C21+C36+C49+C61+C65+C71+C78+C82+C89+C95+C102+C110+C114+C130+C136+C141+C44+C25+C125+C56+C29+C121)</f>
        <v>88569561</v>
      </c>
      <c r="D147" s="191">
        <f t="shared" ref="D147:N147" si="93">SUM(D12+D16+D21+D36+D49+D61+D65+D71+D78+D82+D89+D95+D102+D110+D114+D130+D136+D141+D44+D25+D125+D56+D29+D121+D145)</f>
        <v>193742328</v>
      </c>
      <c r="E147" s="191">
        <f t="shared" si="93"/>
        <v>122837687</v>
      </c>
      <c r="F147" s="191">
        <f t="shared" si="93"/>
        <v>21865978</v>
      </c>
      <c r="G147" s="191">
        <f t="shared" si="93"/>
        <v>34478148</v>
      </c>
      <c r="H147" s="191">
        <f t="shared" si="93"/>
        <v>23853320</v>
      </c>
      <c r="I147" s="191">
        <f t="shared" si="93"/>
        <v>0</v>
      </c>
      <c r="J147" s="191">
        <f t="shared" si="93"/>
        <v>0</v>
      </c>
      <c r="K147" s="191">
        <f t="shared" si="93"/>
        <v>0</v>
      </c>
      <c r="L147" s="191">
        <f t="shared" si="93"/>
        <v>110435539</v>
      </c>
      <c r="M147" s="191">
        <f t="shared" si="93"/>
        <v>228220476</v>
      </c>
      <c r="N147" s="191">
        <f t="shared" si="93"/>
        <v>146690007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 Önkormányzata
4/2020.(VI.30.) önkormányzati rendelet
4. számú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view="pageLayout" zoomScaleNormal="100" workbookViewId="0">
      <selection activeCell="A5" sqref="A5:F5"/>
    </sheetView>
  </sheetViews>
  <sheetFormatPr defaultRowHeight="12.75" x14ac:dyDescent="0.2"/>
  <cols>
    <col min="1" max="1" width="4" customWidth="1"/>
    <col min="3" max="3" width="33.42578125" customWidth="1"/>
    <col min="4" max="4" width="14" customWidth="1"/>
    <col min="6" max="6" width="15.140625" customWidth="1"/>
  </cols>
  <sheetData>
    <row r="1" spans="1:6" x14ac:dyDescent="0.2">
      <c r="A1" s="4"/>
      <c r="B1" s="4"/>
      <c r="C1" s="4"/>
      <c r="D1" s="4"/>
      <c r="E1" s="280"/>
      <c r="F1" s="280"/>
    </row>
    <row r="2" spans="1:6" x14ac:dyDescent="0.2">
      <c r="A2" s="4"/>
      <c r="B2" s="4"/>
      <c r="C2" s="4"/>
      <c r="D2" s="4"/>
      <c r="E2" s="5"/>
      <c r="F2" s="5"/>
    </row>
    <row r="3" spans="1:6" x14ac:dyDescent="0.2">
      <c r="A3" s="4"/>
      <c r="B3" s="4"/>
      <c r="C3" s="4"/>
      <c r="D3" s="4"/>
      <c r="E3" s="5"/>
      <c r="F3" s="5"/>
    </row>
    <row r="4" spans="1:6" x14ac:dyDescent="0.2">
      <c r="A4" s="4"/>
      <c r="B4" s="4"/>
      <c r="C4" s="4"/>
      <c r="D4" s="4"/>
      <c r="E4" s="4"/>
      <c r="F4" s="4"/>
    </row>
    <row r="5" spans="1:6" ht="12.75" customHeight="1" x14ac:dyDescent="0.2">
      <c r="A5" s="281"/>
      <c r="B5" s="281"/>
      <c r="C5" s="281"/>
      <c r="D5" s="281"/>
      <c r="E5" s="281"/>
      <c r="F5" s="281"/>
    </row>
    <row r="6" spans="1:6" ht="16.5" customHeight="1" x14ac:dyDescent="0.2">
      <c r="A6" s="282" t="s">
        <v>282</v>
      </c>
      <c r="B6" s="282"/>
      <c r="C6" s="282"/>
      <c r="D6" s="282"/>
      <c r="E6" s="282"/>
      <c r="F6" s="282"/>
    </row>
    <row r="7" spans="1:6" ht="12.75" customHeight="1" x14ac:dyDescent="0.2">
      <c r="A7" s="17"/>
      <c r="B7" s="17"/>
      <c r="C7" s="17"/>
      <c r="D7" s="17"/>
      <c r="E7" s="17"/>
      <c r="F7" s="17"/>
    </row>
    <row r="8" spans="1:6" ht="12.75" customHeight="1" x14ac:dyDescent="0.2">
      <c r="A8" s="17"/>
      <c r="B8" s="17"/>
      <c r="C8" s="17"/>
      <c r="D8" s="17"/>
      <c r="E8" s="17"/>
      <c r="F8" s="17"/>
    </row>
    <row r="9" spans="1:6" ht="12.75" customHeight="1" x14ac:dyDescent="0.2">
      <c r="A9" s="17"/>
      <c r="B9" s="17"/>
      <c r="C9" s="17"/>
      <c r="D9" s="17"/>
      <c r="E9" s="17"/>
      <c r="F9" s="17"/>
    </row>
    <row r="10" spans="1:6" ht="13.5" thickBot="1" x14ac:dyDescent="0.25">
      <c r="A10" s="18"/>
      <c r="B10" s="18"/>
      <c r="C10" s="18"/>
      <c r="D10" s="18"/>
      <c r="E10" s="18"/>
      <c r="F10" s="19"/>
    </row>
    <row r="11" spans="1:6" x14ac:dyDescent="0.2">
      <c r="A11" s="283" t="s">
        <v>0</v>
      </c>
      <c r="B11" s="285" t="s">
        <v>27</v>
      </c>
      <c r="C11" s="285"/>
      <c r="D11" s="285" t="s">
        <v>283</v>
      </c>
      <c r="E11" s="285" t="s">
        <v>28</v>
      </c>
      <c r="F11" s="287"/>
    </row>
    <row r="12" spans="1:6" x14ac:dyDescent="0.2">
      <c r="A12" s="284"/>
      <c r="B12" s="286"/>
      <c r="C12" s="286"/>
      <c r="D12" s="286"/>
      <c r="E12" s="286"/>
      <c r="F12" s="288"/>
    </row>
    <row r="13" spans="1:6" x14ac:dyDescent="0.2">
      <c r="A13" s="284"/>
      <c r="B13" s="286"/>
      <c r="C13" s="286"/>
      <c r="D13" s="286"/>
      <c r="E13" s="286"/>
      <c r="F13" s="288"/>
    </row>
    <row r="14" spans="1:6" x14ac:dyDescent="0.2">
      <c r="A14" s="284"/>
      <c r="B14" s="286"/>
      <c r="C14" s="286"/>
      <c r="D14" s="286"/>
      <c r="E14" s="286"/>
      <c r="F14" s="288"/>
    </row>
    <row r="15" spans="1:6" ht="16.5" customHeight="1" x14ac:dyDescent="0.2">
      <c r="A15" s="20" t="s">
        <v>18</v>
      </c>
      <c r="B15" s="271"/>
      <c r="C15" s="272"/>
      <c r="D15" s="272"/>
      <c r="E15" s="272"/>
      <c r="F15" s="273"/>
    </row>
    <row r="16" spans="1:6" ht="23.25" customHeight="1" x14ac:dyDescent="0.2">
      <c r="A16" s="21"/>
      <c r="B16" s="274"/>
      <c r="C16" s="275"/>
      <c r="D16" s="275"/>
      <c r="E16" s="275"/>
      <c r="F16" s="276"/>
    </row>
    <row r="17" spans="1:6" ht="16.5" customHeight="1" x14ac:dyDescent="0.2">
      <c r="A17" s="22"/>
      <c r="B17" s="277"/>
      <c r="C17" s="278"/>
      <c r="D17" s="278"/>
      <c r="E17" s="278"/>
      <c r="F17" s="279"/>
    </row>
    <row r="18" spans="1:6" ht="16.5" customHeight="1" thickBot="1" x14ac:dyDescent="0.25">
      <c r="A18" s="23"/>
      <c r="B18" s="270" t="s">
        <v>29</v>
      </c>
      <c r="C18" s="270"/>
      <c r="D18" s="24">
        <f>SUM(D15:D17)</f>
        <v>0</v>
      </c>
      <c r="E18" s="268"/>
      <c r="F18" s="269"/>
    </row>
    <row r="19" spans="1:6" ht="16.5" customHeight="1" x14ac:dyDescent="0.2"/>
    <row r="53" spans="6:6" x14ac:dyDescent="0.2">
      <c r="F53" s="6"/>
    </row>
  </sheetData>
  <mergeCells count="10">
    <mergeCell ref="E18:F18"/>
    <mergeCell ref="B18:C18"/>
    <mergeCell ref="B15:F17"/>
    <mergeCell ref="E1:F1"/>
    <mergeCell ref="A5:F5"/>
    <mergeCell ref="A6:F6"/>
    <mergeCell ref="A11:A14"/>
    <mergeCell ref="B11:C14"/>
    <mergeCell ref="D11:D14"/>
    <mergeCell ref="E11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&amp;R&amp;"Times New Roman,Félkövér"Somogyhárságy Község Önkormányzat
4/2020.(VI.30.) önkormányzati rendelet
5. számú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view="pageLayout" zoomScaleNormal="75" workbookViewId="0">
      <selection activeCell="A6" sqref="A6:K6"/>
    </sheetView>
  </sheetViews>
  <sheetFormatPr defaultRowHeight="12.75" x14ac:dyDescent="0.2"/>
  <cols>
    <col min="1" max="1" width="5" customWidth="1"/>
    <col min="2" max="2" width="8.140625" customWidth="1"/>
    <col min="3" max="3" width="8.28515625" customWidth="1"/>
    <col min="4" max="4" width="17.140625" customWidth="1"/>
    <col min="5" max="5" width="13.5703125" customWidth="1"/>
    <col min="6" max="6" width="14.28515625" customWidth="1"/>
    <col min="7" max="7" width="13.7109375" customWidth="1"/>
    <col min="8" max="8" width="13.85546875" customWidth="1"/>
    <col min="9" max="9" width="9.7109375" customWidth="1"/>
    <col min="10" max="10" width="10.42578125" customWidth="1"/>
    <col min="11" max="11" width="10" customWidth="1"/>
  </cols>
  <sheetData>
    <row r="1" spans="1:11" x14ac:dyDescent="0.2">
      <c r="H1" s="310"/>
      <c r="I1" s="310"/>
      <c r="J1" s="310"/>
      <c r="K1" s="310"/>
    </row>
    <row r="2" spans="1:11" x14ac:dyDescent="0.2">
      <c r="H2" s="1"/>
      <c r="I2" s="1"/>
      <c r="J2" s="1"/>
      <c r="K2" s="1"/>
    </row>
    <row r="3" spans="1:11" x14ac:dyDescent="0.2">
      <c r="H3" s="1"/>
      <c r="I3" s="1"/>
      <c r="J3" s="1"/>
      <c r="K3" s="1"/>
    </row>
    <row r="4" spans="1:11" x14ac:dyDescent="0.2">
      <c r="H4" s="1"/>
      <c r="I4" s="1"/>
      <c r="J4" s="1"/>
      <c r="K4" s="1"/>
    </row>
    <row r="5" spans="1:11" ht="12.75" customHeight="1" x14ac:dyDescent="0.2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6.5" customHeight="1" x14ac:dyDescent="0.2">
      <c r="A6" s="312" t="s">
        <v>30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</row>
    <row r="7" spans="1:11" ht="16.5" customHeight="1" x14ac:dyDescent="0.2">
      <c r="A7" s="312" t="s">
        <v>31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1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3.5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311" t="s">
        <v>266</v>
      </c>
      <c r="K11" s="311"/>
    </row>
    <row r="12" spans="1:11" s="2" customFormat="1" ht="12.75" customHeight="1" x14ac:dyDescent="0.2">
      <c r="A12" s="293" t="s">
        <v>0</v>
      </c>
      <c r="B12" s="289" t="s">
        <v>32</v>
      </c>
      <c r="C12" s="289"/>
      <c r="D12" s="289"/>
      <c r="E12" s="295" t="s">
        <v>33</v>
      </c>
      <c r="F12" s="289" t="s">
        <v>34</v>
      </c>
      <c r="G12" s="289"/>
      <c r="H12" s="289"/>
      <c r="I12" s="289"/>
      <c r="J12" s="289"/>
      <c r="K12" s="290"/>
    </row>
    <row r="13" spans="1:11" s="2" customFormat="1" x14ac:dyDescent="0.2">
      <c r="A13" s="294"/>
      <c r="B13" s="291"/>
      <c r="C13" s="291"/>
      <c r="D13" s="291"/>
      <c r="E13" s="296"/>
      <c r="F13" s="291"/>
      <c r="G13" s="291"/>
      <c r="H13" s="291"/>
      <c r="I13" s="291"/>
      <c r="J13" s="291"/>
      <c r="K13" s="292"/>
    </row>
    <row r="14" spans="1:11" s="2" customFormat="1" ht="16.5" customHeight="1" x14ac:dyDescent="0.2">
      <c r="A14" s="308"/>
      <c r="B14" s="307"/>
      <c r="C14" s="307"/>
      <c r="D14" s="307"/>
      <c r="E14" s="307"/>
      <c r="F14" s="296">
        <v>2019</v>
      </c>
      <c r="G14" s="296">
        <v>2020</v>
      </c>
      <c r="H14" s="296">
        <v>2021</v>
      </c>
      <c r="I14" s="9" t="s">
        <v>35</v>
      </c>
      <c r="J14" s="9" t="s">
        <v>36</v>
      </c>
      <c r="K14" s="10" t="s">
        <v>35</v>
      </c>
    </row>
    <row r="15" spans="1:11" s="2" customFormat="1" ht="17.25" customHeight="1" x14ac:dyDescent="0.2">
      <c r="A15" s="308"/>
      <c r="B15" s="307"/>
      <c r="C15" s="307"/>
      <c r="D15" s="307"/>
      <c r="E15" s="307"/>
      <c r="F15" s="296"/>
      <c r="G15" s="296"/>
      <c r="H15" s="296"/>
      <c r="I15" s="291" t="s">
        <v>37</v>
      </c>
      <c r="J15" s="291"/>
      <c r="K15" s="292"/>
    </row>
    <row r="16" spans="1:11" s="2" customFormat="1" ht="12" customHeight="1" x14ac:dyDescent="0.2">
      <c r="A16" s="308"/>
      <c r="B16" s="307"/>
      <c r="C16" s="307"/>
      <c r="D16" s="307"/>
      <c r="E16" s="307"/>
      <c r="F16" s="296"/>
      <c r="G16" s="296"/>
      <c r="H16" s="296"/>
      <c r="I16" s="291"/>
      <c r="J16" s="291"/>
      <c r="K16" s="292"/>
    </row>
    <row r="17" spans="1:11" x14ac:dyDescent="0.2">
      <c r="A17" s="25" t="s">
        <v>18</v>
      </c>
      <c r="B17" s="309" t="s">
        <v>19</v>
      </c>
      <c r="C17" s="309"/>
      <c r="D17" s="309"/>
      <c r="E17" s="26" t="s">
        <v>20</v>
      </c>
      <c r="F17" s="26" t="s">
        <v>21</v>
      </c>
      <c r="G17" s="26" t="s">
        <v>22</v>
      </c>
      <c r="H17" s="26" t="s">
        <v>23</v>
      </c>
      <c r="I17" s="26" t="s">
        <v>24</v>
      </c>
      <c r="J17" s="26" t="s">
        <v>25</v>
      </c>
      <c r="K17" s="27" t="s">
        <v>26</v>
      </c>
    </row>
    <row r="18" spans="1:11" ht="16.5" customHeight="1" x14ac:dyDescent="0.2">
      <c r="A18" s="298">
        <f>SUM(F18:K18)</f>
        <v>0</v>
      </c>
      <c r="B18" s="299"/>
      <c r="C18" s="299"/>
      <c r="D18" s="299"/>
      <c r="E18" s="299"/>
      <c r="F18" s="299"/>
      <c r="G18" s="299"/>
      <c r="H18" s="299"/>
      <c r="I18" s="299"/>
      <c r="J18" s="299"/>
      <c r="K18" s="300"/>
    </row>
    <row r="19" spans="1:11" ht="12.75" customHeight="1" x14ac:dyDescent="0.2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3"/>
    </row>
    <row r="20" spans="1:11" ht="16.5" customHeight="1" x14ac:dyDescent="0.2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3"/>
    </row>
    <row r="21" spans="1:11" x14ac:dyDescent="0.2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3"/>
    </row>
    <row r="22" spans="1:11" ht="16.5" customHeight="1" x14ac:dyDescent="0.2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3"/>
    </row>
    <row r="23" spans="1:11" ht="16.5" customHeight="1" x14ac:dyDescent="0.2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6"/>
    </row>
    <row r="24" spans="1:11" ht="16.5" customHeight="1" thickBot="1" x14ac:dyDescent="0.25">
      <c r="A24" s="28"/>
      <c r="B24" s="297" t="s">
        <v>29</v>
      </c>
      <c r="C24" s="297"/>
      <c r="D24" s="297"/>
      <c r="E24" s="29">
        <f>SUM(E18:E23)</f>
        <v>0</v>
      </c>
      <c r="F24" s="29">
        <f>SUM(F18:F23)</f>
        <v>0</v>
      </c>
      <c r="G24" s="29">
        <f>SUM(G18:G23)</f>
        <v>0</v>
      </c>
      <c r="H24" s="29">
        <f>SUM(H18:H23)</f>
        <v>0</v>
      </c>
      <c r="I24" s="29"/>
      <c r="J24" s="29"/>
      <c r="K24" s="30"/>
    </row>
  </sheetData>
  <mergeCells count="19">
    <mergeCell ref="H1:K1"/>
    <mergeCell ref="J11:K11"/>
    <mergeCell ref="A5:K5"/>
    <mergeCell ref="A6:K6"/>
    <mergeCell ref="A7:K7"/>
    <mergeCell ref="F12:K13"/>
    <mergeCell ref="A12:A13"/>
    <mergeCell ref="E12:E13"/>
    <mergeCell ref="B12:D13"/>
    <mergeCell ref="B24:D24"/>
    <mergeCell ref="A18:K23"/>
    <mergeCell ref="G14:G16"/>
    <mergeCell ref="E14:E16"/>
    <mergeCell ref="H14:H16"/>
    <mergeCell ref="I15:K16"/>
    <mergeCell ref="F14:F16"/>
    <mergeCell ref="A14:A16"/>
    <mergeCell ref="B14:D16"/>
    <mergeCell ref="B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4/2020.(VI.30.) önkormányzati rendelet
6. számú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view="pageLayout" zoomScaleNormal="100" workbookViewId="0">
      <selection activeCell="M15" sqref="M15"/>
    </sheetView>
  </sheetViews>
  <sheetFormatPr defaultRowHeight="12.75" x14ac:dyDescent="0.2"/>
  <cols>
    <col min="1" max="1" width="3.7109375" customWidth="1"/>
    <col min="3" max="3" width="8.42578125" customWidth="1"/>
    <col min="4" max="4" width="9" customWidth="1"/>
    <col min="5" max="14" width="9.7109375" customWidth="1"/>
  </cols>
  <sheetData>
    <row r="1" spans="1:14" x14ac:dyDescent="0.2">
      <c r="K1" s="310"/>
      <c r="L1" s="310"/>
      <c r="M1" s="310"/>
      <c r="N1" s="310"/>
    </row>
    <row r="2" spans="1:14" x14ac:dyDescent="0.2">
      <c r="K2" s="1"/>
      <c r="L2" s="1"/>
      <c r="M2" s="1"/>
      <c r="N2" s="1"/>
    </row>
    <row r="3" spans="1:14" x14ac:dyDescent="0.2">
      <c r="K3" s="1"/>
      <c r="L3" s="1"/>
      <c r="M3" s="1"/>
      <c r="N3" s="1"/>
    </row>
    <row r="4" spans="1:14" x14ac:dyDescent="0.2">
      <c r="K4" s="1"/>
      <c r="L4" s="1"/>
      <c r="M4" s="1"/>
      <c r="N4" s="1"/>
    </row>
    <row r="5" spans="1:14" ht="12.75" customHeight="1" x14ac:dyDescent="0.2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6.5" customHeight="1" x14ac:dyDescent="0.2">
      <c r="A6" s="312" t="s">
        <v>284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pans="1:14" ht="12.75" customHeight="1" x14ac:dyDescent="0.2">
      <c r="A7" s="2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11" t="s">
        <v>585</v>
      </c>
      <c r="N10" s="311"/>
    </row>
    <row r="11" spans="1:14" ht="15.75" customHeight="1" x14ac:dyDescent="0.2">
      <c r="A11" s="313" t="s">
        <v>42</v>
      </c>
      <c r="B11" s="315" t="s">
        <v>43</v>
      </c>
      <c r="C11" s="316"/>
      <c r="D11" s="316"/>
      <c r="E11" s="325" t="s">
        <v>52</v>
      </c>
      <c r="F11" s="325"/>
      <c r="G11" s="325"/>
      <c r="H11" s="325" t="s">
        <v>44</v>
      </c>
      <c r="I11" s="325"/>
      <c r="J11" s="325"/>
      <c r="K11" s="325" t="s">
        <v>45</v>
      </c>
      <c r="L11" s="325"/>
      <c r="M11" s="325"/>
      <c r="N11" s="32" t="s">
        <v>29</v>
      </c>
    </row>
    <row r="12" spans="1:14" x14ac:dyDescent="0.2">
      <c r="A12" s="314"/>
      <c r="B12" s="317"/>
      <c r="C12" s="318"/>
      <c r="D12" s="318"/>
      <c r="E12" s="318" t="s">
        <v>46</v>
      </c>
      <c r="F12" s="321" t="s">
        <v>47</v>
      </c>
      <c r="G12" s="318" t="s">
        <v>48</v>
      </c>
      <c r="H12" s="318" t="s">
        <v>46</v>
      </c>
      <c r="I12" s="318" t="s">
        <v>47</v>
      </c>
      <c r="J12" s="318" t="s">
        <v>49</v>
      </c>
      <c r="K12" s="318" t="s">
        <v>46</v>
      </c>
      <c r="L12" s="318" t="s">
        <v>47</v>
      </c>
      <c r="M12" s="318" t="s">
        <v>49</v>
      </c>
      <c r="N12" s="323" t="s">
        <v>50</v>
      </c>
    </row>
    <row r="13" spans="1:14" x14ac:dyDescent="0.2">
      <c r="A13" s="314"/>
      <c r="B13" s="319"/>
      <c r="C13" s="320"/>
      <c r="D13" s="320"/>
      <c r="E13" s="320"/>
      <c r="F13" s="322"/>
      <c r="G13" s="320"/>
      <c r="H13" s="320"/>
      <c r="I13" s="320"/>
      <c r="J13" s="320"/>
      <c r="K13" s="320"/>
      <c r="L13" s="320"/>
      <c r="M13" s="320"/>
      <c r="N13" s="324"/>
    </row>
    <row r="14" spans="1:14" ht="42.75" customHeight="1" x14ac:dyDescent="0.2">
      <c r="A14" s="35" t="s">
        <v>18</v>
      </c>
      <c r="B14" s="327" t="s">
        <v>53</v>
      </c>
      <c r="C14" s="291"/>
      <c r="D14" s="291"/>
      <c r="E14" s="34" t="s">
        <v>55</v>
      </c>
      <c r="F14" s="36">
        <v>100</v>
      </c>
      <c r="G14" s="36">
        <v>105</v>
      </c>
      <c r="H14" s="34" t="s">
        <v>263</v>
      </c>
      <c r="I14" s="37">
        <v>20</v>
      </c>
      <c r="J14" s="37">
        <v>17</v>
      </c>
      <c r="K14" s="37"/>
      <c r="L14" s="37"/>
      <c r="M14" s="37"/>
      <c r="N14" s="38">
        <f>SUM(G14+J14+M14)</f>
        <v>122</v>
      </c>
    </row>
    <row r="15" spans="1:14" ht="42.75" customHeight="1" x14ac:dyDescent="0.2">
      <c r="A15" s="35" t="s">
        <v>19</v>
      </c>
      <c r="B15" s="327" t="s">
        <v>53</v>
      </c>
      <c r="C15" s="291"/>
      <c r="D15" s="291"/>
      <c r="E15" s="34"/>
      <c r="F15" s="36"/>
      <c r="G15" s="36"/>
      <c r="H15" s="34" t="s">
        <v>264</v>
      </c>
      <c r="I15" s="37">
        <v>30</v>
      </c>
      <c r="J15" s="37">
        <v>113</v>
      </c>
      <c r="K15" s="37"/>
      <c r="L15" s="37"/>
      <c r="M15" s="37"/>
      <c r="N15" s="38">
        <f>SUM(G15+J15+M15)</f>
        <v>113</v>
      </c>
    </row>
    <row r="16" spans="1:14" ht="29.25" customHeight="1" thickBot="1" x14ac:dyDescent="0.25">
      <c r="A16" s="28"/>
      <c r="B16" s="328" t="s">
        <v>54</v>
      </c>
      <c r="C16" s="329"/>
      <c r="D16" s="329"/>
      <c r="E16" s="33"/>
      <c r="F16" s="33"/>
      <c r="G16" s="39">
        <f>SUM(G14:G15)</f>
        <v>105</v>
      </c>
      <c r="H16" s="33"/>
      <c r="I16" s="33"/>
      <c r="J16" s="39">
        <f>SUM(J14:J15)</f>
        <v>130</v>
      </c>
      <c r="K16" s="33"/>
      <c r="L16" s="33"/>
      <c r="M16" s="39">
        <f>SUM(M14:M15)</f>
        <v>0</v>
      </c>
      <c r="N16" s="40">
        <f>SUM(N14:N15)</f>
        <v>235</v>
      </c>
    </row>
    <row r="17" spans="2:4" ht="29.25" customHeight="1" x14ac:dyDescent="0.2">
      <c r="B17" s="326"/>
      <c r="C17" s="326"/>
      <c r="D17" s="326"/>
    </row>
    <row r="18" spans="2:4" ht="29.25" customHeight="1" x14ac:dyDescent="0.2"/>
    <row r="19" spans="2:4" ht="29.25" customHeight="1" x14ac:dyDescent="0.2"/>
    <row r="20" spans="2:4" ht="29.25" customHeight="1" x14ac:dyDescent="0.2"/>
    <row r="21" spans="2:4" ht="29.25" customHeight="1" x14ac:dyDescent="0.2"/>
    <row r="22" spans="2:4" ht="29.25" customHeight="1" x14ac:dyDescent="0.2"/>
  </sheetData>
  <mergeCells count="23">
    <mergeCell ref="B17:D17"/>
    <mergeCell ref="B14:D14"/>
    <mergeCell ref="B15:D15"/>
    <mergeCell ref="M12:M13"/>
    <mergeCell ref="B16:D16"/>
    <mergeCell ref="I12:I13"/>
    <mergeCell ref="G12:G13"/>
    <mergeCell ref="K1:N1"/>
    <mergeCell ref="M10:N10"/>
    <mergeCell ref="A5:N5"/>
    <mergeCell ref="A6:N6"/>
    <mergeCell ref="A11:A13"/>
    <mergeCell ref="B11:D13"/>
    <mergeCell ref="F12:F13"/>
    <mergeCell ref="K12:K13"/>
    <mergeCell ref="H12:H13"/>
    <mergeCell ref="J12:J13"/>
    <mergeCell ref="N12:N13"/>
    <mergeCell ref="E12:E13"/>
    <mergeCell ref="L12:L13"/>
    <mergeCell ref="H11:J11"/>
    <mergeCell ref="K11:M11"/>
    <mergeCell ref="E11:G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4/2020.(VI.30.) önkormányzati rendelet
7. számú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view="pageLayout" zoomScaleNormal="100" workbookViewId="0">
      <selection activeCell="B11" sqref="B11:E14"/>
    </sheetView>
  </sheetViews>
  <sheetFormatPr defaultRowHeight="12.75" x14ac:dyDescent="0.2"/>
  <cols>
    <col min="1" max="1" width="4" customWidth="1"/>
    <col min="6" max="8" width="13.5703125" customWidth="1"/>
    <col min="9" max="9" width="15.5703125" customWidth="1"/>
    <col min="10" max="10" width="13.28515625" customWidth="1"/>
    <col min="11" max="11" width="14.140625" customWidth="1"/>
  </cols>
  <sheetData>
    <row r="1" spans="1:11" x14ac:dyDescent="0.2">
      <c r="F1" s="310"/>
      <c r="G1" s="310"/>
      <c r="H1" s="310"/>
      <c r="I1" s="310"/>
      <c r="J1" s="310"/>
      <c r="K1" s="310"/>
    </row>
    <row r="2" spans="1:11" x14ac:dyDescent="0.2">
      <c r="F2" s="1"/>
      <c r="G2" s="1"/>
      <c r="H2" s="1"/>
      <c r="I2" s="1"/>
      <c r="J2" s="1"/>
      <c r="K2" s="1"/>
    </row>
    <row r="5" spans="1:11" x14ac:dyDescent="0.2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6.5" customHeight="1" x14ac:dyDescent="0.2">
      <c r="A6" s="312" t="s">
        <v>285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</row>
    <row r="7" spans="1:11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311" t="s">
        <v>266</v>
      </c>
      <c r="K10" s="311"/>
    </row>
    <row r="11" spans="1:11" x14ac:dyDescent="0.2">
      <c r="A11" s="313" t="s">
        <v>0</v>
      </c>
      <c r="B11" s="333" t="s">
        <v>1</v>
      </c>
      <c r="C11" s="333"/>
      <c r="D11" s="333"/>
      <c r="E11" s="333"/>
      <c r="F11" s="346" t="s">
        <v>40</v>
      </c>
      <c r="G11" s="347"/>
      <c r="H11" s="352"/>
      <c r="I11" s="346" t="s">
        <v>41</v>
      </c>
      <c r="J11" s="347"/>
      <c r="K11" s="348"/>
    </row>
    <row r="12" spans="1:11" x14ac:dyDescent="0.2">
      <c r="A12" s="314"/>
      <c r="B12" s="334"/>
      <c r="C12" s="334"/>
      <c r="D12" s="334"/>
      <c r="E12" s="334"/>
      <c r="F12" s="349"/>
      <c r="G12" s="350"/>
      <c r="H12" s="353"/>
      <c r="I12" s="349"/>
      <c r="J12" s="350"/>
      <c r="K12" s="351"/>
    </row>
    <row r="13" spans="1:11" ht="12.75" customHeight="1" x14ac:dyDescent="0.2">
      <c r="A13" s="314"/>
      <c r="B13" s="334"/>
      <c r="C13" s="334"/>
      <c r="D13" s="334"/>
      <c r="E13" s="334"/>
      <c r="F13" s="320" t="s">
        <v>51</v>
      </c>
      <c r="G13" s="320" t="s">
        <v>2</v>
      </c>
      <c r="H13" s="320" t="s">
        <v>3</v>
      </c>
      <c r="I13" s="320" t="s">
        <v>51</v>
      </c>
      <c r="J13" s="320" t="s">
        <v>2</v>
      </c>
      <c r="K13" s="344" t="s">
        <v>3</v>
      </c>
    </row>
    <row r="14" spans="1:11" ht="27" customHeight="1" x14ac:dyDescent="0.2">
      <c r="A14" s="342"/>
      <c r="B14" s="335"/>
      <c r="C14" s="335"/>
      <c r="D14" s="335"/>
      <c r="E14" s="335"/>
      <c r="F14" s="343"/>
      <c r="G14" s="354"/>
      <c r="H14" s="354"/>
      <c r="I14" s="343"/>
      <c r="J14" s="343"/>
      <c r="K14" s="345"/>
    </row>
    <row r="15" spans="1:11" ht="21" customHeight="1" x14ac:dyDescent="0.2">
      <c r="A15" s="31" t="s">
        <v>18</v>
      </c>
      <c r="B15" s="339" t="s">
        <v>586</v>
      </c>
      <c r="C15" s="340"/>
      <c r="D15" s="340"/>
      <c r="E15" s="341"/>
      <c r="F15" s="243">
        <v>0</v>
      </c>
      <c r="G15" s="243">
        <v>28578475</v>
      </c>
      <c r="H15" s="243">
        <v>28578475</v>
      </c>
      <c r="I15" s="243">
        <v>4000000</v>
      </c>
      <c r="J15" s="243">
        <v>47544450</v>
      </c>
      <c r="K15" s="244">
        <v>16476853</v>
      </c>
    </row>
    <row r="16" spans="1:11" ht="21" customHeight="1" x14ac:dyDescent="0.2">
      <c r="A16" s="31" t="s">
        <v>19</v>
      </c>
      <c r="B16" s="339" t="s">
        <v>587</v>
      </c>
      <c r="C16" s="340"/>
      <c r="D16" s="340"/>
      <c r="E16" s="341"/>
      <c r="F16" s="243">
        <v>0</v>
      </c>
      <c r="G16" s="243">
        <v>45874603</v>
      </c>
      <c r="H16" s="243">
        <v>45874603</v>
      </c>
      <c r="I16" s="243">
        <v>5000000</v>
      </c>
      <c r="J16" s="243">
        <v>13738400</v>
      </c>
      <c r="K16" s="244">
        <v>0</v>
      </c>
    </row>
    <row r="17" spans="1:11" ht="21" customHeight="1" x14ac:dyDescent="0.2">
      <c r="A17" s="31"/>
      <c r="B17" s="339"/>
      <c r="C17" s="340"/>
      <c r="D17" s="340"/>
      <c r="E17" s="341"/>
      <c r="F17" s="243"/>
      <c r="G17" s="243"/>
      <c r="H17" s="243"/>
      <c r="I17" s="243"/>
      <c r="J17" s="243"/>
      <c r="K17" s="244"/>
    </row>
    <row r="18" spans="1:11" ht="21" customHeight="1" x14ac:dyDescent="0.2">
      <c r="A18" s="31"/>
      <c r="B18" s="339"/>
      <c r="C18" s="340"/>
      <c r="D18" s="340"/>
      <c r="E18" s="341"/>
      <c r="F18" s="243"/>
      <c r="G18" s="243"/>
      <c r="H18" s="243"/>
      <c r="I18" s="243"/>
      <c r="J18" s="243"/>
      <c r="K18" s="244"/>
    </row>
    <row r="19" spans="1:11" ht="21.75" customHeight="1" x14ac:dyDescent="0.2">
      <c r="A19" s="31"/>
      <c r="B19" s="339"/>
      <c r="C19" s="340"/>
      <c r="D19" s="340"/>
      <c r="E19" s="341"/>
      <c r="F19" s="243"/>
      <c r="G19" s="243"/>
      <c r="H19" s="243"/>
      <c r="I19" s="243"/>
      <c r="J19" s="243"/>
      <c r="K19" s="244"/>
    </row>
    <row r="20" spans="1:11" ht="21" customHeight="1" thickBot="1" x14ac:dyDescent="0.25">
      <c r="A20" s="245"/>
      <c r="B20" s="336"/>
      <c r="C20" s="337"/>
      <c r="D20" s="337"/>
      <c r="E20" s="338"/>
      <c r="F20" s="39"/>
      <c r="G20" s="39"/>
      <c r="H20" s="39"/>
      <c r="I20" s="39"/>
      <c r="J20" s="39"/>
      <c r="K20" s="40"/>
    </row>
    <row r="21" spans="1:11" ht="21" customHeight="1" thickBot="1" x14ac:dyDescent="0.25">
      <c r="A21" s="28"/>
      <c r="B21" s="330" t="s">
        <v>54</v>
      </c>
      <c r="C21" s="331"/>
      <c r="D21" s="331"/>
      <c r="E21" s="332"/>
      <c r="F21" s="29">
        <f t="shared" ref="F21:K21" si="0">SUM(F15:F20)</f>
        <v>0</v>
      </c>
      <c r="G21" s="29">
        <f t="shared" si="0"/>
        <v>74453078</v>
      </c>
      <c r="H21" s="29">
        <f t="shared" si="0"/>
        <v>74453078</v>
      </c>
      <c r="I21" s="29">
        <f t="shared" si="0"/>
        <v>9000000</v>
      </c>
      <c r="J21" s="29">
        <f t="shared" si="0"/>
        <v>61282850</v>
      </c>
      <c r="K21" s="30">
        <f t="shared" si="0"/>
        <v>16476853</v>
      </c>
    </row>
  </sheetData>
  <mergeCells count="21">
    <mergeCell ref="F1:K1"/>
    <mergeCell ref="A5:K5"/>
    <mergeCell ref="A6:K6"/>
    <mergeCell ref="J10:K10"/>
    <mergeCell ref="A11:A14"/>
    <mergeCell ref="J13:J14"/>
    <mergeCell ref="K13:K14"/>
    <mergeCell ref="I13:I14"/>
    <mergeCell ref="F13:F14"/>
    <mergeCell ref="I11:K12"/>
    <mergeCell ref="F11:H12"/>
    <mergeCell ref="G13:G14"/>
    <mergeCell ref="H13:H14"/>
    <mergeCell ref="B21:E21"/>
    <mergeCell ref="B11:E14"/>
    <mergeCell ref="B20:E20"/>
    <mergeCell ref="B19:E19"/>
    <mergeCell ref="B18:E18"/>
    <mergeCell ref="B17:E17"/>
    <mergeCell ref="B15:E15"/>
    <mergeCell ref="B16:E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4/2020.(VI.30.) önkormányzati rendelet
8. számú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view="pageLayout" topLeftCell="B1" zoomScaleNormal="100" workbookViewId="0">
      <selection activeCell="F8" sqref="F8"/>
    </sheetView>
  </sheetViews>
  <sheetFormatPr defaultRowHeight="12.75" x14ac:dyDescent="0.2"/>
  <cols>
    <col min="1" max="1" width="71.85546875" customWidth="1"/>
    <col min="2" max="2" width="11.85546875" customWidth="1"/>
    <col min="3" max="3" width="14" customWidth="1"/>
    <col min="4" max="4" width="13.42578125" customWidth="1"/>
    <col min="5" max="5" width="14.140625" customWidth="1"/>
    <col min="6" max="6" width="13.42578125" customWidth="1"/>
    <col min="7" max="7" width="15.7109375" customWidth="1"/>
  </cols>
  <sheetData>
    <row r="1" spans="1:7" x14ac:dyDescent="0.2">
      <c r="B1" s="141"/>
      <c r="C1" s="141"/>
      <c r="D1" s="141"/>
      <c r="E1" s="141"/>
      <c r="F1" s="141"/>
    </row>
    <row r="2" spans="1:7" x14ac:dyDescent="0.2">
      <c r="A2" s="261" t="s">
        <v>286</v>
      </c>
      <c r="B2" s="261"/>
      <c r="C2" s="261"/>
      <c r="D2" s="261"/>
      <c r="E2" s="261"/>
      <c r="F2" s="261"/>
      <c r="G2" s="261"/>
    </row>
    <row r="3" spans="1:7" x14ac:dyDescent="0.2">
      <c r="G3" s="2" t="s">
        <v>266</v>
      </c>
    </row>
    <row r="4" spans="1:7" ht="25.5" customHeight="1" x14ac:dyDescent="0.2">
      <c r="A4" s="142"/>
      <c r="B4" s="142"/>
      <c r="C4" s="142"/>
      <c r="D4" s="355" t="s">
        <v>105</v>
      </c>
      <c r="E4" s="355"/>
      <c r="F4" s="355"/>
      <c r="G4" s="355"/>
    </row>
    <row r="5" spans="1:7" x14ac:dyDescent="0.2">
      <c r="A5" s="143" t="s">
        <v>1</v>
      </c>
      <c r="B5" s="144" t="s">
        <v>106</v>
      </c>
      <c r="C5" s="143" t="s">
        <v>107</v>
      </c>
      <c r="D5" s="147" t="s">
        <v>108</v>
      </c>
      <c r="E5" s="147" t="s">
        <v>109</v>
      </c>
      <c r="F5" s="147" t="s">
        <v>110</v>
      </c>
      <c r="G5" s="147" t="s">
        <v>29</v>
      </c>
    </row>
    <row r="6" spans="1:7" x14ac:dyDescent="0.2">
      <c r="A6" s="162" t="s">
        <v>111</v>
      </c>
      <c r="B6" s="146">
        <v>1</v>
      </c>
      <c r="C6" s="145">
        <v>6820000</v>
      </c>
      <c r="D6" s="145">
        <v>6820000</v>
      </c>
      <c r="E6" s="145">
        <v>6850000</v>
      </c>
      <c r="F6" s="145">
        <v>6820000</v>
      </c>
      <c r="G6" s="145">
        <f t="shared" ref="G6:G12" si="0">SUM(C6:F6)</f>
        <v>27310000</v>
      </c>
    </row>
    <row r="7" spans="1:7" ht="25.5" x14ac:dyDescent="0.2">
      <c r="A7" s="163" t="s">
        <v>185</v>
      </c>
      <c r="B7" s="146">
        <v>2</v>
      </c>
      <c r="C7" s="145"/>
      <c r="D7" s="145"/>
      <c r="E7" s="145"/>
      <c r="F7" s="145"/>
      <c r="G7" s="145">
        <f t="shared" si="0"/>
        <v>0</v>
      </c>
    </row>
    <row r="8" spans="1:7" x14ac:dyDescent="0.2">
      <c r="A8" s="152" t="s">
        <v>186</v>
      </c>
      <c r="B8" s="146">
        <v>3</v>
      </c>
      <c r="C8" s="145"/>
      <c r="D8" s="145"/>
      <c r="E8" s="145"/>
      <c r="F8" s="145"/>
      <c r="G8" s="145">
        <f t="shared" si="0"/>
        <v>0</v>
      </c>
    </row>
    <row r="9" spans="1:7" ht="25.5" x14ac:dyDescent="0.2">
      <c r="A9" s="164" t="s">
        <v>188</v>
      </c>
      <c r="B9" s="146">
        <v>4</v>
      </c>
      <c r="C9" s="145"/>
      <c r="D9" s="145"/>
      <c r="E9" s="145"/>
      <c r="F9" s="145"/>
      <c r="G9" s="145">
        <f t="shared" si="0"/>
        <v>0</v>
      </c>
    </row>
    <row r="10" spans="1:7" x14ac:dyDescent="0.2">
      <c r="A10" s="162" t="s">
        <v>112</v>
      </c>
      <c r="B10" s="146">
        <v>5</v>
      </c>
      <c r="C10" s="145"/>
      <c r="D10" s="145"/>
      <c r="E10" s="145"/>
      <c r="F10" s="145"/>
      <c r="G10" s="145">
        <f t="shared" si="0"/>
        <v>0</v>
      </c>
    </row>
    <row r="11" spans="1:7" x14ac:dyDescent="0.2">
      <c r="A11" s="152" t="s">
        <v>187</v>
      </c>
      <c r="B11" s="146">
        <v>6</v>
      </c>
      <c r="C11" s="145"/>
      <c r="D11" s="145"/>
      <c r="E11" s="145"/>
      <c r="F11" s="145"/>
      <c r="G11" s="145">
        <f t="shared" si="0"/>
        <v>0</v>
      </c>
    </row>
    <row r="12" spans="1:7" x14ac:dyDescent="0.2">
      <c r="A12" s="162" t="s">
        <v>113</v>
      </c>
      <c r="B12" s="146">
        <v>7</v>
      </c>
      <c r="C12" s="145"/>
      <c r="D12" s="145"/>
      <c r="E12" s="145"/>
      <c r="F12" s="145"/>
      <c r="G12" s="145">
        <f t="shared" si="0"/>
        <v>0</v>
      </c>
    </row>
    <row r="13" spans="1:7" x14ac:dyDescent="0.2">
      <c r="A13" s="142" t="s">
        <v>114</v>
      </c>
      <c r="B13" s="147">
        <v>8</v>
      </c>
      <c r="C13" s="142">
        <f>SUM(C6:C12)</f>
        <v>6820000</v>
      </c>
      <c r="D13" s="142">
        <f>SUM(D6:D12)</f>
        <v>6820000</v>
      </c>
      <c r="E13" s="142">
        <f>SUM(E6:E12)</f>
        <v>6850000</v>
      </c>
      <c r="F13" s="142">
        <f>SUM(F6:F12)</f>
        <v>6820000</v>
      </c>
      <c r="G13" s="142">
        <f>SUM(G6:G12)</f>
        <v>27310000</v>
      </c>
    </row>
    <row r="14" spans="1:7" x14ac:dyDescent="0.2">
      <c r="A14" s="142" t="s">
        <v>115</v>
      </c>
      <c r="B14" s="147">
        <v>9</v>
      </c>
      <c r="C14" s="142">
        <f>C13*50%</f>
        <v>3410000</v>
      </c>
      <c r="D14" s="142">
        <f>D13*50%</f>
        <v>3410000</v>
      </c>
      <c r="E14" s="142">
        <f>E13*50%</f>
        <v>3425000</v>
      </c>
      <c r="F14" s="142">
        <f>F13*50%</f>
        <v>3410000</v>
      </c>
      <c r="G14" s="142">
        <f>G13*50%</f>
        <v>13655000</v>
      </c>
    </row>
    <row r="15" spans="1:7" x14ac:dyDescent="0.2">
      <c r="A15" s="148" t="s">
        <v>116</v>
      </c>
      <c r="B15" s="147">
        <v>10</v>
      </c>
      <c r="C15" s="142">
        <f>SUM(C16:C22)</f>
        <v>0</v>
      </c>
      <c r="D15" s="142">
        <f>SUM(D16:D22)</f>
        <v>0</v>
      </c>
      <c r="E15" s="142">
        <f>SUM(E16:E22)</f>
        <v>0</v>
      </c>
      <c r="F15" s="142">
        <f>SUM(F16:F22)</f>
        <v>0</v>
      </c>
      <c r="G15" s="142">
        <f>SUM(G16:G22)</f>
        <v>0</v>
      </c>
    </row>
    <row r="16" spans="1:7" x14ac:dyDescent="0.2">
      <c r="A16" s="145" t="s">
        <v>117</v>
      </c>
      <c r="B16" s="146">
        <v>11</v>
      </c>
      <c r="C16" s="145"/>
      <c r="D16" s="145"/>
      <c r="E16" s="145"/>
      <c r="F16" s="145"/>
      <c r="G16" s="145">
        <f t="shared" ref="G16:G22" si="1">SUM(C16:F16)</f>
        <v>0</v>
      </c>
    </row>
    <row r="17" spans="1:7" x14ac:dyDescent="0.2">
      <c r="A17" s="145" t="s">
        <v>118</v>
      </c>
      <c r="B17" s="146">
        <v>12</v>
      </c>
      <c r="C17" s="145"/>
      <c r="D17" s="145"/>
      <c r="E17" s="145"/>
      <c r="F17" s="145"/>
      <c r="G17" s="145">
        <f t="shared" si="1"/>
        <v>0</v>
      </c>
    </row>
    <row r="18" spans="1:7" x14ac:dyDescent="0.2">
      <c r="A18" s="145" t="s">
        <v>119</v>
      </c>
      <c r="B18" s="146">
        <v>13</v>
      </c>
      <c r="C18" s="145"/>
      <c r="D18" s="145"/>
      <c r="E18" s="145"/>
      <c r="F18" s="145"/>
      <c r="G18" s="145">
        <f t="shared" si="1"/>
        <v>0</v>
      </c>
    </row>
    <row r="19" spans="1:7" x14ac:dyDescent="0.2">
      <c r="A19" s="145" t="s">
        <v>120</v>
      </c>
      <c r="B19" s="146">
        <v>14</v>
      </c>
      <c r="C19" s="145"/>
      <c r="D19" s="145"/>
      <c r="E19" s="145"/>
      <c r="F19" s="145"/>
      <c r="G19" s="145">
        <f t="shared" si="1"/>
        <v>0</v>
      </c>
    </row>
    <row r="20" spans="1:7" x14ac:dyDescent="0.2">
      <c r="A20" s="145" t="s">
        <v>121</v>
      </c>
      <c r="B20" s="146">
        <v>15</v>
      </c>
      <c r="C20" s="145"/>
      <c r="D20" s="145"/>
      <c r="E20" s="145"/>
      <c r="F20" s="145"/>
      <c r="G20" s="145">
        <f t="shared" si="1"/>
        <v>0</v>
      </c>
    </row>
    <row r="21" spans="1:7" x14ac:dyDescent="0.2">
      <c r="A21" s="145" t="s">
        <v>122</v>
      </c>
      <c r="B21" s="146">
        <v>16</v>
      </c>
      <c r="C21" s="145"/>
      <c r="D21" s="145"/>
      <c r="E21" s="145"/>
      <c r="F21" s="145"/>
      <c r="G21" s="145">
        <f t="shared" si="1"/>
        <v>0</v>
      </c>
    </row>
    <row r="22" spans="1:7" x14ac:dyDescent="0.2">
      <c r="A22" s="145" t="s">
        <v>123</v>
      </c>
      <c r="B22" s="146">
        <v>17</v>
      </c>
      <c r="C22" s="145"/>
      <c r="D22" s="145"/>
      <c r="E22" s="145"/>
      <c r="F22" s="145"/>
      <c r="G22" s="145">
        <f t="shared" si="1"/>
        <v>0</v>
      </c>
    </row>
    <row r="23" spans="1:7" ht="45" customHeight="1" x14ac:dyDescent="0.2">
      <c r="A23" s="149" t="s">
        <v>124</v>
      </c>
      <c r="B23" s="146">
        <v>18</v>
      </c>
      <c r="C23" s="143">
        <f>SUM(C24:C30)</f>
        <v>0</v>
      </c>
      <c r="D23" s="143">
        <f>SUM(D24:D30)</f>
        <v>0</v>
      </c>
      <c r="E23" s="143">
        <f>SUM(E24:E30)</f>
        <v>0</v>
      </c>
      <c r="F23" s="143">
        <f>SUM(F24:F30)</f>
        <v>0</v>
      </c>
      <c r="G23" s="143">
        <f>SUM(G24:G30)</f>
        <v>0</v>
      </c>
    </row>
    <row r="24" spans="1:7" x14ac:dyDescent="0.2">
      <c r="A24" s="145" t="s">
        <v>117</v>
      </c>
      <c r="B24" s="146">
        <v>19</v>
      </c>
      <c r="C24" s="145"/>
      <c r="D24" s="145"/>
      <c r="E24" s="145"/>
      <c r="F24" s="145"/>
      <c r="G24" s="145">
        <f t="shared" ref="G24:G30" si="2">SUM(C24:F24)</f>
        <v>0</v>
      </c>
    </row>
    <row r="25" spans="1:7" x14ac:dyDescent="0.2">
      <c r="A25" s="145" t="s">
        <v>118</v>
      </c>
      <c r="B25" s="146">
        <v>20</v>
      </c>
      <c r="C25" s="145"/>
      <c r="D25" s="145"/>
      <c r="E25" s="145"/>
      <c r="F25" s="145"/>
      <c r="G25" s="145">
        <f t="shared" si="2"/>
        <v>0</v>
      </c>
    </row>
    <row r="26" spans="1:7" x14ac:dyDescent="0.2">
      <c r="A26" s="145" t="s">
        <v>119</v>
      </c>
      <c r="B26" s="146">
        <v>21</v>
      </c>
      <c r="C26" s="145"/>
      <c r="D26" s="145"/>
      <c r="E26" s="145"/>
      <c r="F26" s="145"/>
      <c r="G26" s="145">
        <f t="shared" si="2"/>
        <v>0</v>
      </c>
    </row>
    <row r="27" spans="1:7" x14ac:dyDescent="0.2">
      <c r="A27" s="145" t="s">
        <v>120</v>
      </c>
      <c r="B27" s="146">
        <v>22</v>
      </c>
      <c r="C27" s="145"/>
      <c r="D27" s="145"/>
      <c r="E27" s="145"/>
      <c r="F27" s="145"/>
      <c r="G27" s="145">
        <f t="shared" si="2"/>
        <v>0</v>
      </c>
    </row>
    <row r="28" spans="1:7" x14ac:dyDescent="0.2">
      <c r="A28" s="145" t="s">
        <v>121</v>
      </c>
      <c r="B28" s="146">
        <v>23</v>
      </c>
      <c r="C28" s="145"/>
      <c r="D28" s="145"/>
      <c r="E28" s="145"/>
      <c r="F28" s="145"/>
      <c r="G28" s="145">
        <f t="shared" si="2"/>
        <v>0</v>
      </c>
    </row>
    <row r="29" spans="1:7" x14ac:dyDescent="0.2">
      <c r="A29" s="145" t="s">
        <v>122</v>
      </c>
      <c r="B29" s="146">
        <v>24</v>
      </c>
      <c r="C29" s="145"/>
      <c r="D29" s="145"/>
      <c r="E29" s="145"/>
      <c r="F29" s="145"/>
      <c r="G29" s="145">
        <f t="shared" si="2"/>
        <v>0</v>
      </c>
    </row>
    <row r="30" spans="1:7" x14ac:dyDescent="0.2">
      <c r="A30" s="145" t="s">
        <v>123</v>
      </c>
      <c r="B30" s="146">
        <v>25</v>
      </c>
      <c r="C30" s="145"/>
      <c r="D30" s="145"/>
      <c r="E30" s="145"/>
      <c r="F30" s="145"/>
      <c r="G30" s="145">
        <f t="shared" si="2"/>
        <v>0</v>
      </c>
    </row>
    <row r="31" spans="1:7" x14ac:dyDescent="0.2">
      <c r="A31" s="150" t="s">
        <v>125</v>
      </c>
      <c r="B31" s="146">
        <v>26</v>
      </c>
      <c r="C31" s="150">
        <f>SUM(C15+C23)</f>
        <v>0</v>
      </c>
      <c r="D31" s="150">
        <f>SUM(D15+D23)</f>
        <v>0</v>
      </c>
      <c r="E31" s="150">
        <f>SUM(E15+E23)</f>
        <v>0</v>
      </c>
      <c r="F31" s="150">
        <f>SUM(F15+F23)</f>
        <v>0</v>
      </c>
      <c r="G31" s="150">
        <f>SUM(G15+G23)</f>
        <v>0</v>
      </c>
    </row>
    <row r="32" spans="1:7" x14ac:dyDescent="0.2">
      <c r="A32" s="149" t="s">
        <v>126</v>
      </c>
      <c r="B32" s="146">
        <v>27</v>
      </c>
      <c r="C32" s="143">
        <f>C14-C31</f>
        <v>3410000</v>
      </c>
      <c r="D32" s="143">
        <f>D14-D31</f>
        <v>3410000</v>
      </c>
      <c r="E32" s="143">
        <f>E14-E31</f>
        <v>3425000</v>
      </c>
      <c r="F32" s="143">
        <f>F14-F31</f>
        <v>3410000</v>
      </c>
      <c r="G32" s="143">
        <f>G14-G31</f>
        <v>13655000</v>
      </c>
    </row>
    <row r="36" spans="1:1" x14ac:dyDescent="0.2">
      <c r="A36" s="141"/>
    </row>
  </sheetData>
  <mergeCells count="2">
    <mergeCell ref="D4:G4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&amp;R&amp;"Times New Roman,Normál"Somogyhárságy Község Önkormányzata
4/2020.(VI.30.) önkormányzati rendelet
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1. számú melléklet </vt:lpstr>
      <vt:lpstr>2. számú melléklet</vt:lpstr>
      <vt:lpstr>3. számú melléklet</vt:lpstr>
      <vt:lpstr>4. számú melléklet</vt:lpstr>
      <vt:lpstr>5. számú melléklet </vt:lpstr>
      <vt:lpstr>6. számú melléklet </vt:lpstr>
      <vt:lpstr>7. számú melléklet</vt:lpstr>
      <vt:lpstr>8. számú melléklet </vt:lpstr>
      <vt:lpstr>9. számú melléklet</vt:lpstr>
      <vt:lpstr>10. számú melléklet</vt:lpstr>
      <vt:lpstr>11. számú melléklet</vt:lpstr>
      <vt:lpstr>'3. számú melléklet'!Nyomtatási_cím</vt:lpstr>
      <vt:lpstr>'4. számú melléklet'!Nyomtatási_cím</vt:lpstr>
    </vt:vector>
  </TitlesOfParts>
  <Company>Körjegyzőség Somogyhárságy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Petneházy Éva</dc:creator>
  <cp:lastModifiedBy>Tamas</cp:lastModifiedBy>
  <cp:lastPrinted>2020-05-04T11:33:46Z</cp:lastPrinted>
  <dcterms:created xsi:type="dcterms:W3CDTF">2006-11-29T10:39:50Z</dcterms:created>
  <dcterms:modified xsi:type="dcterms:W3CDTF">2020-06-30T08:43:48Z</dcterms:modified>
</cp:coreProperties>
</file>