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44" activeTab="0"/>
  </bookViews>
  <sheets>
    <sheet name="1.sz.mell. " sheetId="1" r:id="rId1"/>
    <sheet name="2.sz.mell  " sheetId="2" r:id="rId2"/>
    <sheet name="3.sz.mell  " sheetId="3" r:id="rId3"/>
    <sheet name="4.sz.mell." sheetId="4" r:id="rId4"/>
    <sheet name="5.sz.mell. " sheetId="5" r:id="rId5"/>
    <sheet name="6. sz. mell " sheetId="6" r:id="rId6"/>
    <sheet name="7. sz. mell. " sheetId="7" r:id="rId7"/>
    <sheet name="8.sz.mell. " sheetId="8" r:id="rId8"/>
    <sheet name="9.sz.mell. " sheetId="9" r:id="rId9"/>
    <sheet name=" 10. sz. mell. " sheetId="10" r:id="rId10"/>
    <sheet name="11.sz.mell.  " sheetId="11" r:id="rId11"/>
    <sheet name="12a.sz.mell" sheetId="12" r:id="rId12"/>
    <sheet name="12b.sz.mell" sheetId="13" r:id="rId13"/>
    <sheet name="12c.sz.mell" sheetId="14" r:id="rId14"/>
    <sheet name="13. sz. mell" sheetId="15" r:id="rId15"/>
    <sheet name="14.a.mell" sheetId="16" r:id="rId16"/>
    <sheet name="14.b.mell" sheetId="17" r:id="rId17"/>
    <sheet name="15.sz.mell" sheetId="18" r:id="rId18"/>
    <sheet name="Munka1" sheetId="19" r:id="rId19"/>
  </sheets>
  <definedNames>
    <definedName name="_xlnm.Print_Titles" localSheetId="15">'14.a.mell'!$1:$5</definedName>
    <definedName name="_xlnm.Print_Area" localSheetId="0">'1.sz.mell. '!$A$1:$F$105</definedName>
    <definedName name="_xlnm.Print_Area" localSheetId="1">'2.sz.mell  '!$A$1:$I$32</definedName>
    <definedName name="_xlnm.Print_Area" localSheetId="2">'3.sz.mell  '!$A$1:$I$29</definedName>
  </definedNames>
  <calcPr fullCalcOnLoad="1"/>
</workbook>
</file>

<file path=xl/sharedStrings.xml><?xml version="1.0" encoding="utf-8"?>
<sst xmlns="http://schemas.openxmlformats.org/spreadsheetml/2006/main" count="1429" uniqueCount="1042">
  <si>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</si>
  <si>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</si>
  <si>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</si>
  <si>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</si>
  <si>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</si>
  <si>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</si>
  <si>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</si>
  <si>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</si>
  <si>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</si>
  <si>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</si>
  <si>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</si>
  <si>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</si>
  <si>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</si>
  <si>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</si>
  <si>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</si>
  <si>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</si>
  <si>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</si>
  <si>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</si>
  <si>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</si>
  <si>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</si>
  <si>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</si>
  <si>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</si>
  <si>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</si>
  <si>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</si>
  <si>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</si>
  <si>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</si>
  <si>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</si>
  <si>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</si>
  <si>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</si>
  <si>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</si>
  <si>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</si>
  <si>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</si>
  <si>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</si>
  <si>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</si>
  <si>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</si>
  <si>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</si>
  <si>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</si>
  <si>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</si>
  <si>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</si>
  <si>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</si>
  <si>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</si>
  <si>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</si>
  <si>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</si>
  <si>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</si>
  <si>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</si>
  <si>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</si>
  <si>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</si>
  <si>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</si>
  <si>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</si>
  <si>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</si>
  <si>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</si>
  <si>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</si>
  <si>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</si>
  <si>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</si>
  <si>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</si>
  <si>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PÉNZESZKÖZÖK VÁLTOZÁSÁNAK LEVEZETÉSE</t>
  </si>
  <si>
    <t>Összeg  ( E Ft )</t>
  </si>
  <si>
    <t>Bevételek   ( + )</t>
  </si>
  <si>
    <t>Kiadások    ( -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</si>
  <si>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</si>
  <si>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</si>
  <si>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Központosított előirányzatokból támogatás</t>
  </si>
  <si>
    <t>Lakásfenntartási támogatás</t>
  </si>
  <si>
    <t>Adósságállomány mindösszesen: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</si>
  <si>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</si>
  <si>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</si>
  <si>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</si>
  <si>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</si>
  <si>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</si>
  <si>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</si>
  <si>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</si>
  <si>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</si>
  <si>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</si>
  <si>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</si>
  <si>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</si>
  <si>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</si>
  <si>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</si>
  <si>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</si>
  <si>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</si>
  <si>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</si>
  <si>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</si>
  <si>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</si>
  <si>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</si>
  <si>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</si>
  <si>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</si>
  <si>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</si>
  <si>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</si>
  <si>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</si>
  <si>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</si>
  <si>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</si>
  <si>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</si>
  <si>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</si>
  <si>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2013.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</si>
  <si>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</si>
  <si>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</si>
  <si>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</si>
  <si>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</si>
  <si>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</si>
  <si>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</si>
  <si>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</si>
  <si>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</si>
  <si>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</si>
  <si>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</si>
  <si>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Forgatási célú pénzügyi műveletek egyenlege</t>
  </si>
  <si>
    <t>Egyéb aktív és passzív pénzügyi elszámolások összevont záró egyenlege (±)</t>
  </si>
  <si>
    <t>Vállalkozási tevékenység pénzforgalmi vállalkozási maradványa ( - )</t>
  </si>
  <si>
    <t>Tárgyévi helyesbített pénzmaradvány (1+2±3–4–5)</t>
  </si>
  <si>
    <t>Költségvetési pénzmaradvány (6±7±8)</t>
  </si>
  <si>
    <t>A vállalkozási maradványból alaptevékenység ellátására felhasznált összeg</t>
  </si>
  <si>
    <t>Módosított pénzmaradvány (9±10±11)</t>
  </si>
  <si>
    <t>C</t>
  </si>
  <si>
    <t>D</t>
  </si>
  <si>
    <t>E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</si>
  <si>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</si>
  <si>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</si>
  <si>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</si>
  <si>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</si>
  <si>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</si>
  <si>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</si>
  <si>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</si>
  <si>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</si>
  <si>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</si>
  <si>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</si>
  <si>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</si>
  <si>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</si>
  <si>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>FORRÁSOK ÖSSZESEN  (04+11+27)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</si>
  <si>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</si>
  <si>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</si>
  <si>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</si>
  <si>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</si>
  <si>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</si>
  <si>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</si>
  <si>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</si>
  <si>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</si>
  <si>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</si>
  <si>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</si>
  <si>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</si>
  <si>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</si>
  <si>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</si>
  <si>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</si>
  <si>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</si>
  <si>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</si>
  <si>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</si>
  <si>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</si>
  <si>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</si>
  <si>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</si>
  <si>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</si>
  <si>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</si>
  <si>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</si>
  <si>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</si>
  <si>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</si>
  <si>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</si>
  <si>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</si>
  <si>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</si>
  <si>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</si>
  <si>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</si>
  <si>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1.1. Költségvetési elszámolási számla</t>
  </si>
  <si>
    <t>243.</t>
  </si>
  <si>
    <t>1.2. Adóbeszedéssel kapcsolatos számlál</t>
  </si>
  <si>
    <t>244.</t>
  </si>
  <si>
    <t>1.3. Költségvetési elszámolási számla</t>
  </si>
  <si>
    <t>245.</t>
  </si>
  <si>
    <t>1.4. Lakásépítés és vásárlás munkáltatói támogatás számla</t>
  </si>
  <si>
    <t>246.</t>
  </si>
  <si>
    <t>1.5. Részben önálló költségvetési szervek bankszámlái</t>
  </si>
  <si>
    <t>247.</t>
  </si>
  <si>
    <t>1.6. Kihelyezett költségvetési elszámolásai számla</t>
  </si>
  <si>
    <t>248.</t>
  </si>
  <si>
    <t>1.7. Önkormányzati kincstári finanszírozási elszámolási számla</t>
  </si>
  <si>
    <t>249.</t>
  </si>
  <si>
    <t>1.8.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</si>
  <si>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</si>
  <si>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</si>
  <si>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</si>
  <si>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</si>
  <si>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</si>
  <si>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</si>
  <si>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</si>
  <si>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</si>
  <si>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</si>
  <si>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</si>
  <si>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</si>
  <si>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</si>
  <si>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</si>
  <si>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</si>
  <si>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</si>
  <si>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</si>
  <si>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</si>
  <si>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</si>
  <si>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</si>
  <si>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</si>
  <si>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</si>
  <si>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</si>
  <si>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</si>
  <si>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</si>
  <si>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</si>
  <si>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állományi 
érték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</si>
  <si>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</si>
  <si>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</si>
  <si>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</si>
  <si>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</si>
  <si>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</si>
  <si>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</si>
  <si>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</si>
  <si>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</si>
  <si>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</si>
  <si>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</si>
  <si>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</si>
  <si>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</si>
  <si>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</si>
  <si>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</si>
  <si>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</si>
  <si>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</si>
  <si>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</si>
  <si>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</si>
  <si>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</si>
  <si>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</si>
  <si>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</si>
  <si>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</si>
  <si>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</si>
  <si>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</si>
  <si>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</si>
  <si>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</si>
  <si>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Összes vállalt kötelezettség</t>
  </si>
  <si>
    <t>Még fennálló kötelezettség</t>
  </si>
  <si>
    <t>10=(6+…+9)</t>
  </si>
  <si>
    <t xml:space="preserve"> I. Költségvetési tartalékok</t>
  </si>
  <si>
    <t>II. Vállalkozási tartalékok</t>
  </si>
  <si>
    <t xml:space="preserve">  I. Hosszú lejáratú kötelezettségek</t>
  </si>
  <si>
    <t xml:space="preserve"> II. Rövid lejáratú kötelezettségek</t>
  </si>
  <si>
    <t>III. Egyéb passzív pénzügyi elszámolások</t>
  </si>
  <si>
    <t>Egyéb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</si>
  <si>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</si>
  <si>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</si>
  <si>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</si>
  <si>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</si>
  <si>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</si>
  <si>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</si>
  <si>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</si>
  <si>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</si>
  <si>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</si>
  <si>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</si>
  <si>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</si>
  <si>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</si>
  <si>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</si>
  <si>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</si>
  <si>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</si>
  <si>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</si>
  <si>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</si>
  <si>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</si>
  <si>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</si>
  <si>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</si>
  <si>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</si>
  <si>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</si>
  <si>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</si>
  <si>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</si>
  <si>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</si>
  <si>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</si>
  <si>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</si>
  <si>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</si>
  <si>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</si>
  <si>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</si>
  <si>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</si>
  <si>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</si>
  <si>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</si>
  <si>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</si>
  <si>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Munkaadókat terhelő járulékok</t>
  </si>
  <si>
    <t>Ellátottak pénzbeli juttatása</t>
  </si>
  <si>
    <t>Tartalékok</t>
  </si>
  <si>
    <t>Összesen</t>
  </si>
  <si>
    <t>Összesen:</t>
  </si>
  <si>
    <t>Ezer forintban !</t>
  </si>
  <si>
    <t>Bevételek</t>
  </si>
  <si>
    <t>Intézményi működési bevételek</t>
  </si>
  <si>
    <t>Bírságok, egyéb bevételek</t>
  </si>
  <si>
    <t>Egyéb központi támogatás</t>
  </si>
  <si>
    <t>EU támogatás</t>
  </si>
  <si>
    <t>Pénzforgalom nélküli bevételek</t>
  </si>
  <si>
    <t>Kiadások</t>
  </si>
  <si>
    <t>Egyéb kiadások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</si>
  <si>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</si>
  <si>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</si>
  <si>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</si>
  <si>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</si>
  <si>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</si>
  <si>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</si>
  <si>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</si>
  <si>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</si>
  <si>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</si>
  <si>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</si>
  <si>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</si>
  <si>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</si>
  <si>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</si>
  <si>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Közvilágítási feladatok</t>
  </si>
  <si>
    <t>Sor-
szám</t>
  </si>
  <si>
    <t>............................</t>
  </si>
  <si>
    <t>Összesen (1+6)</t>
  </si>
  <si>
    <t xml:space="preserve">Hitel, kölcsön </t>
  </si>
  <si>
    <t xml:space="preserve">Rövid lejáratú </t>
  </si>
  <si>
    <t>Hosszú lejáratú</t>
  </si>
  <si>
    <t>Tárgyi eszközök, immateriális javak értékesítése</t>
  </si>
  <si>
    <t>Felújítás</t>
  </si>
  <si>
    <t>Pénzügyi befektetések kiadásai</t>
  </si>
  <si>
    <t>Társadalom- és szociálpolitikai juttatások</t>
  </si>
  <si>
    <t>Támogatások, kiegészítések</t>
  </si>
  <si>
    <t>Kölcsön-
nyújtás
éve</t>
  </si>
  <si>
    <t xml:space="preserve">Lejárat
éve </t>
  </si>
  <si>
    <t>Egyéb folyó kiadások</t>
  </si>
  <si>
    <t>Véglegesen átvett pénzeszk.</t>
  </si>
  <si>
    <t>Cél-, címzett támogatás</t>
  </si>
  <si>
    <t>Intézményi beruházás</t>
  </si>
  <si>
    <t>1.1.</t>
  </si>
  <si>
    <t>1.2.</t>
  </si>
  <si>
    <t>Temetési segély</t>
  </si>
  <si>
    <t>A helyi adókból biztosított kedvezményeket, mentességeket, adónemenként kell feltüntetni.</t>
  </si>
  <si>
    <t>Társfinanszírozás</t>
  </si>
  <si>
    <t>Kiadások összesen:</t>
  </si>
  <si>
    <t>I.   Immateriális javak</t>
  </si>
  <si>
    <t>II.  Tárgyi eszközök</t>
  </si>
  <si>
    <t>Támogatásértékű működési kiadás</t>
  </si>
  <si>
    <t>Támogatásértékű felhalmozási kiadás</t>
  </si>
  <si>
    <t>Működési célú pénzeszköz átvétel államháztartáson kívülről</t>
  </si>
  <si>
    <t>Támogatásértékű bevételek</t>
  </si>
  <si>
    <t>Működési célú pénzeszközátadás államháztartáson kívülre</t>
  </si>
  <si>
    <t>Pénzforgalom nélküli kiadások</t>
  </si>
  <si>
    <t>Kamatkiadások</t>
  </si>
  <si>
    <t>Támogatásértékű bev.</t>
  </si>
  <si>
    <t>Támogatásértékű műk.kiadás</t>
  </si>
  <si>
    <t>Társadalom- és szociálpol. jutt.</t>
  </si>
  <si>
    <t>Források</t>
  </si>
  <si>
    <t>Saját erő</t>
  </si>
  <si>
    <t>EU-s forrás</t>
  </si>
  <si>
    <t>Hitel</t>
  </si>
  <si>
    <t>Egyéb forrás</t>
  </si>
  <si>
    <t>Évenkénti üteme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</si>
  <si>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</si>
  <si>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</si>
  <si>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</si>
  <si>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</si>
  <si>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</si>
  <si>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Kiadások, költségek</t>
  </si>
  <si>
    <t>Összes bevétel,
kiadás</t>
  </si>
  <si>
    <t>13=(12/3)</t>
  </si>
  <si>
    <t>12=(10+11)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</si>
  <si>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</si>
  <si>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</si>
  <si>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</si>
  <si>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Támogatásértékű működési bevételek</t>
  </si>
  <si>
    <t>Támogatásértékű felhalmozási bevételek</t>
  </si>
  <si>
    <t>Felhalmozási célú pénzmaradvány átadás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</si>
  <si>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</si>
  <si>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</si>
  <si>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</si>
  <si>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</si>
  <si>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</si>
  <si>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</si>
  <si>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</si>
  <si>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Módosított előirányzat</t>
  </si>
  <si>
    <t>Teljesítés</t>
  </si>
  <si>
    <t>Pénzügyi befektetésekből származó bevétel</t>
  </si>
  <si>
    <t>Likvid hitelek felvétele</t>
  </si>
  <si>
    <t>Dologi  kiadások*</t>
  </si>
  <si>
    <t>Rövid lejáratú hitelek törlesztése</t>
  </si>
  <si>
    <t>Likvid hitelek törlesztése</t>
  </si>
  <si>
    <t>Hosszú lejáratú hitelek törlesztése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</si>
  <si>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</si>
  <si>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</si>
  <si>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</si>
  <si>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I. Működési célú bevételek és kiadások mérlege
(Önkormányzati szinten)</t>
  </si>
  <si>
    <t>Működési célú kölcsön visszatér., igényb.</t>
  </si>
  <si>
    <t>…stb.</t>
  </si>
  <si>
    <t>Működési célú kamatkiadások</t>
  </si>
  <si>
    <t>Előző évi műk. célú pénzm. igénybev.</t>
  </si>
  <si>
    <t>Előző évi váll. eredm. igénybev.</t>
  </si>
  <si>
    <t>Forg. célú belf. értékpapírok beváltása</t>
  </si>
  <si>
    <t>Forgatási célú értékpapírok vásárlása</t>
  </si>
  <si>
    <t>Forg. célú belf. értékpapírok kibocsátása</t>
  </si>
  <si>
    <t>Bef. célú belföldi értékpap. beváltása</t>
  </si>
  <si>
    <t>Forgatási célú értékpapírok értékesítése</t>
  </si>
  <si>
    <t>Bef. célú értékpapírok vásárlása</t>
  </si>
  <si>
    <t>Bef. célú belföldi értékpap. kibocsátása</t>
  </si>
  <si>
    <t>Bef. célú külföldi értékpapírok beváltása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</si>
  <si>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</si>
  <si>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</si>
  <si>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</si>
  <si>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</si>
  <si>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ÖSSZES KIADÁS (13+25)</t>
  </si>
  <si>
    <t>Önkormányzatok sajátos felham. bevételei</t>
  </si>
  <si>
    <t>Felhalm. célú pénzeszközátadás</t>
  </si>
  <si>
    <t>EU-s támogatásból megvalósuló projekt</t>
  </si>
  <si>
    <t>Felhalmozási célú kamatkiadások</t>
  </si>
  <si>
    <t>Előző évi felh. célú pénzm. igénybev.</t>
  </si>
  <si>
    <t>Finansírozási célú bev. (13+…+21)</t>
  </si>
  <si>
    <t>Finansírozási célú kiad. (12+...+21)</t>
  </si>
  <si>
    <t>BEVÉTELEK ÖSSZESEN (11+12+22)</t>
  </si>
  <si>
    <t>KIADÁSOK ÖSSZESEN (11+22)</t>
  </si>
  <si>
    <t>Eredeti</t>
  </si>
  <si>
    <t>Módosított</t>
  </si>
  <si>
    <t>előirányzat</t>
  </si>
  <si>
    <t>Garancia- és kezességváll. kiadás</t>
  </si>
  <si>
    <t>7=(4+6)</t>
  </si>
  <si>
    <t>Kötelezettség
jogcíme</t>
  </si>
  <si>
    <t>Kötelezettség- 
vállalás 
éve</t>
  </si>
  <si>
    <t>Kötelezettségek a következő években</t>
  </si>
  <si>
    <t>Működési célú
hiteltörlesztés (tőke+kamat)</t>
  </si>
  <si>
    <t>Felhalmozási célú
hiteltörlesztés (tőke+kamat)</t>
  </si>
  <si>
    <t>Tervezett</t>
  </si>
  <si>
    <t>Tényleges</t>
  </si>
  <si>
    <t>EGYSZERŰSÍTETT PÉNZFORGALMI JELENTÉS</t>
  </si>
  <si>
    <t>Dologi és egyéb folyó  kiadások</t>
  </si>
  <si>
    <t>Ellátottak pénzbeli juttatásai</t>
  </si>
  <si>
    <t>Felhalmozási kiadások</t>
  </si>
  <si>
    <t xml:space="preserve">Kiegyenlítő, függő, átfutó kiadások </t>
  </si>
  <si>
    <t>Önkormányzatok sajátos működési bevétele</t>
  </si>
  <si>
    <t xml:space="preserve">1. Tartós tőke </t>
  </si>
  <si>
    <t>1. Tartós tőke</t>
  </si>
  <si>
    <t>2014.</t>
  </si>
  <si>
    <t>2011. ÉV</t>
  </si>
  <si>
    <t>15-ből likvid hitelek kiadása</t>
  </si>
  <si>
    <t>Finanszírozási kiadások összesen (14+15+17+18)</t>
  </si>
  <si>
    <t>Pénzforgalmi kiadások (13+19)</t>
  </si>
  <si>
    <t>Kiadások összesen ( 20+21+22 )</t>
  </si>
  <si>
    <t>38-ból likvid hitelek bevétele</t>
  </si>
  <si>
    <t>Finanszírozási bevételek összesen (37+38+40+41)</t>
  </si>
  <si>
    <t>Pénzforgalmi bevételek (36+42 )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</si>
  <si>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</si>
  <si>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</si>
  <si>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</si>
  <si>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</si>
  <si>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</si>
  <si>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 12. sorból 
   - az egészségbiztosítási alapból folyósított pénzmaradványa</t>
  </si>
  <si>
    <t>VAGYONKIMUTATÁS
a könyvviteli mérlegben értékkel szereplő forrásokról</t>
  </si>
  <si>
    <t>II. Felhalmozási célú bevételek és kiadások mérlege
(Önkormányzati szinten)</t>
  </si>
  <si>
    <t>* Amennyiben több projekt megvalósítása történiK egy időben akkor azokat külön-külön, projektenként be kell mutatni!</t>
  </si>
  <si>
    <t xml:space="preserve">Finanszírozási célú műv. kiadásai </t>
  </si>
  <si>
    <t xml:space="preserve">Finanszírozási célú műv. bevételei </t>
  </si>
  <si>
    <t>Költségvetési hiány, többlet  (+/-)</t>
  </si>
  <si>
    <t xml:space="preserve"> KIADÁSOK ÖSSZESEN:(A+E)</t>
  </si>
  <si>
    <t xml:space="preserve">Felhalmozási célú </t>
  </si>
  <si>
    <t xml:space="preserve">Működési célú </t>
  </si>
  <si>
    <t>Hitlek törlesztése és kötvénybeváltás kiadásai</t>
  </si>
  <si>
    <t>VII.</t>
  </si>
  <si>
    <t>Értékpapírok vásárlásának kiadásai</t>
  </si>
  <si>
    <t>VI.</t>
  </si>
  <si>
    <t>A költségvetési többlet felhasználásához kapcs.fin. kiadások</t>
  </si>
  <si>
    <t>KÖLTSÉGVETÉSI KIADÁSOK ÖSSZESEN (I.+II.+III+IV)</t>
  </si>
  <si>
    <t xml:space="preserve">A  </t>
  </si>
  <si>
    <t>Egyéb pénzfor.nélk. Kiadások</t>
  </si>
  <si>
    <t>Alap és váll.tev. közötti elszámolások</t>
  </si>
  <si>
    <t>IV.  Pénzforgalom nélküli kiadások</t>
  </si>
  <si>
    <t>III. Támogatási kölcsönök nyújtása, törlesztése</t>
  </si>
  <si>
    <t>Előző évi felhalmozási célú előr.mar. pénzmar.átadás</t>
  </si>
  <si>
    <t>3.3</t>
  </si>
  <si>
    <t xml:space="preserve">Felhalmozási célú pénzeszköz átadás államh.kívülre </t>
  </si>
  <si>
    <t>3.2</t>
  </si>
  <si>
    <t>3.1</t>
  </si>
  <si>
    <t>Egyéb felhalmozási kiadások</t>
  </si>
  <si>
    <t>Felújítási kiadások ÁFA-val</t>
  </si>
  <si>
    <t>Beruházási kiadások ÁFA-val</t>
  </si>
  <si>
    <t xml:space="preserve">II. Felhalmozási és tőke jellegű kiadások </t>
  </si>
  <si>
    <t>8</t>
  </si>
  <si>
    <t>Előző évi működési célú előr.mar. pénzmar.átadás</t>
  </si>
  <si>
    <t>5.4</t>
  </si>
  <si>
    <t>5.3</t>
  </si>
  <si>
    <t>5.2</t>
  </si>
  <si>
    <t>5.1</t>
  </si>
  <si>
    <t>Egyéb működési kiadások</t>
  </si>
  <si>
    <t xml:space="preserve">I. Működési célú kiadások </t>
  </si>
  <si>
    <t>BEVÉTELEK ÖSSZESEN( B+C+D)</t>
  </si>
  <si>
    <t>Finanszírozási  bevételek összesen</t>
  </si>
  <si>
    <t>Felhalmozási célú hitel felvétele</t>
  </si>
  <si>
    <t>Működési célú hitel felvétele</t>
  </si>
  <si>
    <t>VII. Hitelek felvétele és kötvénybevéltés kiadásai</t>
  </si>
  <si>
    <t>Felhalmozási célú</t>
  </si>
  <si>
    <t>Működési célú</t>
  </si>
  <si>
    <t>VI..Értékpapírok értékesítésének bevétele</t>
  </si>
  <si>
    <t>Költségvetési hiány belső finansz.megh..külső finansz..bev</t>
  </si>
  <si>
    <t>Felhalmozási célra</t>
  </si>
  <si>
    <t>Működési célra</t>
  </si>
  <si>
    <t xml:space="preserve"> V. Előző évek előir.mar.pénzmaradv. és váll. mar. igénybevétele </t>
  </si>
  <si>
    <t>Költségvetési hiány belső finansz.szolg. pénzforg.n.bev</t>
  </si>
  <si>
    <t>KÖLTSÉGVETÉSI BEVÉTELEK ÖSSZESEN: (I.+II.+III.+IV.)</t>
  </si>
  <si>
    <t xml:space="preserve">B </t>
  </si>
  <si>
    <t>Alap-és vállalkozási tevékenység közötti elszámolások</t>
  </si>
  <si>
    <t>IV. Pénzforgalom nélküli bevételek</t>
  </si>
  <si>
    <t xml:space="preserve">III. Támogatási kölcsön visszatérítése, igénybevétele </t>
  </si>
  <si>
    <t>Előző évi felhalmozási célú előir.-mar.,pénzmaradvány átv.</t>
  </si>
  <si>
    <t>Felhalmozási célú pe.átvétel államházt. Kívülről</t>
  </si>
  <si>
    <t>Egyéb felhalmozási bevételek</t>
  </si>
  <si>
    <t>Fejlesztési célú támogatások</t>
  </si>
  <si>
    <t>2.2</t>
  </si>
  <si>
    <t>2.1</t>
  </si>
  <si>
    <t>Felhalmozási támogatások</t>
  </si>
  <si>
    <t>1.3</t>
  </si>
  <si>
    <t>Önkormányzatok sajátos felhalmozási és tőkebevételei*</t>
  </si>
  <si>
    <t>1.2</t>
  </si>
  <si>
    <t>1.1</t>
  </si>
  <si>
    <r>
      <t xml:space="preserve"> Felhalmozási és tőkejellegű bevételek </t>
    </r>
    <r>
      <rPr>
        <sz val="8"/>
        <rFont val="Times New Roman CE"/>
        <family val="0"/>
      </rPr>
      <t>(1.1+1.2+1.3)</t>
    </r>
    <r>
      <rPr>
        <b/>
        <sz val="8"/>
        <rFont val="Times New Roman CE"/>
        <family val="1"/>
      </rPr>
      <t>*</t>
    </r>
  </si>
  <si>
    <t>II. Felhalmozási bevételek</t>
  </si>
  <si>
    <t>Előző évi költségvetési kieg., visszatérülések</t>
  </si>
  <si>
    <t>4.4</t>
  </si>
  <si>
    <t>Előző évi működési célú előir.-mar.,pénzmaradvány átv.</t>
  </si>
  <si>
    <t>4.3</t>
  </si>
  <si>
    <t>4.2</t>
  </si>
  <si>
    <t>4.1</t>
  </si>
  <si>
    <t>Egyéb működési bevételek</t>
  </si>
  <si>
    <t xml:space="preserve">Normatív kötött felhasználású támogatások </t>
  </si>
  <si>
    <t>3.5</t>
  </si>
  <si>
    <t>3.4</t>
  </si>
  <si>
    <t>Normatív hozzájárulások*</t>
  </si>
  <si>
    <t>3. Működési támogatások</t>
  </si>
  <si>
    <t>2.4</t>
  </si>
  <si>
    <t>2.3</t>
  </si>
  <si>
    <t>Helyi adók*</t>
  </si>
  <si>
    <r>
      <t xml:space="preserve">2. Önkormányzat sajátos műk. bevételei </t>
    </r>
    <r>
      <rPr>
        <sz val="8"/>
        <rFont val="Times New Roman CE"/>
        <family val="0"/>
      </rPr>
      <t>(2.1+…+2.4)</t>
    </r>
    <r>
      <rPr>
        <b/>
        <sz val="8"/>
        <rFont val="Times New Roman CE"/>
        <family val="1"/>
      </rPr>
      <t>*</t>
    </r>
  </si>
  <si>
    <t>1. Működési bevételek</t>
  </si>
  <si>
    <t>I. Működési bevételek</t>
  </si>
  <si>
    <t>Önkorm. sajátos működési bevételei</t>
  </si>
  <si>
    <t>Működési célú pénzeszköz átadás</t>
  </si>
  <si>
    <t>Rövid lejáratú kölcsön</t>
  </si>
  <si>
    <t>Közp. előirányzatokból támogatás</t>
  </si>
  <si>
    <t>Kölcsön visszatérülés</t>
  </si>
  <si>
    <t>Költségvetéso többlet:</t>
  </si>
  <si>
    <t>Önkormányzat igazgatási tevékenysége alaptev</t>
  </si>
  <si>
    <t xml:space="preserve">Gyermekvédelmi kedvezmény pénzbeli </t>
  </si>
  <si>
    <t>Átmeneti segély</t>
  </si>
  <si>
    <t>Város és községgazdálkodás</t>
  </si>
  <si>
    <t>Települési hulladékok vegyes begy.</t>
  </si>
  <si>
    <t>Közfoglalkoztatás hosszab időtartamú</t>
  </si>
  <si>
    <t>Községgazdálkodás</t>
  </si>
  <si>
    <t>Köztemető fenntartás</t>
  </si>
  <si>
    <t>Egészségügyi ellátás</t>
  </si>
  <si>
    <t>Háziorvosi ügyeleti ellátás</t>
  </si>
  <si>
    <t>Művelődési, sportfeladatok</t>
  </si>
  <si>
    <t>Közműv int. közösségi szint.műk-</t>
  </si>
  <si>
    <t>Könyvtári szoltáltatások</t>
  </si>
  <si>
    <t>Oktatási feladatok</t>
  </si>
  <si>
    <t>Aktív korúak ellátása</t>
  </si>
  <si>
    <t>Függő kiadás</t>
  </si>
  <si>
    <t>Felhalmozási és tőke jellegű bevételek</t>
  </si>
  <si>
    <t>Költségvetési bevételek összesen:</t>
  </si>
  <si>
    <t>Költségvetési kiadások összesen:</t>
  </si>
  <si>
    <t>Függő, átfutó, kiegynlítő bevételek</t>
  </si>
  <si>
    <t>Fejlesztési és vis maior támogatás</t>
  </si>
  <si>
    <t>Kiegyenlítő, függő, átfutó bevételek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</si>
  <si>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</si>
  <si>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</si>
  <si>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</si>
  <si>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</si>
  <si>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</si>
  <si>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</si>
  <si>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</si>
  <si>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kiadásai</t>
  </si>
  <si>
    <t>Beruházás feladatonként</t>
  </si>
  <si>
    <t>Felújítás célonként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</si>
  <si>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</si>
  <si>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</si>
  <si>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</si>
  <si>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</si>
  <si>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</si>
  <si>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</si>
  <si>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</si>
  <si>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</si>
  <si>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</si>
  <si>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</si>
  <si>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Hosszú lejáratú hitelek felvétele</t>
  </si>
  <si>
    <t>Rövid lejáratú hitelek felvétele</t>
  </si>
  <si>
    <t>Tartós hitelviszonyt megtestesítő értékpapírok bevételei</t>
  </si>
  <si>
    <t>Forgatási célú hitelviszonyt megtestesítő értékpapírok bevételei</t>
  </si>
  <si>
    <t>Továbbadási (lebonyolítási) célú bevételek</t>
  </si>
  <si>
    <t>1. sz. táblázat</t>
  </si>
  <si>
    <t>2. sz. táblázat</t>
  </si>
  <si>
    <t>3. sz. táblázat</t>
  </si>
  <si>
    <t>4. sz. táblázat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</si>
  <si>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</si>
  <si>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</si>
  <si>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</si>
  <si>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</si>
  <si>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</si>
  <si>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</si>
  <si>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</si>
  <si>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</si>
  <si>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</si>
  <si>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</si>
  <si>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</si>
  <si>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</si>
  <si>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</si>
  <si>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</si>
  <si>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</si>
  <si>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</si>
  <si>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</si>
  <si>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2. Tőkeváltozások</t>
  </si>
  <si>
    <t>3. Értékelési tartalék</t>
  </si>
  <si>
    <t>E) TARTALÉKOK ÖSSZESEN</t>
  </si>
  <si>
    <t>- saját erőből központi támogatás</t>
  </si>
  <si>
    <t>Igazgatási feladatok</t>
  </si>
  <si>
    <t>Szociális gondoskodás</t>
  </si>
  <si>
    <t>F) KÖTELEZETTSÉGEK ÖSSZESEN</t>
  </si>
  <si>
    <t>FORRÁSOK ÖSSZESEN</t>
  </si>
  <si>
    <t>EGYSZERŰSÍTETT PÉNZMARADVÁNY-KIMUTATÁS</t>
  </si>
  <si>
    <t>Záró pénzkészlet</t>
  </si>
  <si>
    <t>Előző év(ek)ben képzett tartalékok maradványa ( - )</t>
  </si>
  <si>
    <t>Finanszírozásból származó korrekciók ( ± )</t>
  </si>
  <si>
    <t>Pénzmaradványt terhelő elvonások ( ± )</t>
  </si>
  <si>
    <t>Költségvetési pénzmaradványt külön jogszabály alapján módosító tétel ( ± )</t>
  </si>
  <si>
    <t xml:space="preserve">   - Kötelezettséggel terhelt pénzmaradvány</t>
  </si>
  <si>
    <t xml:space="preserve">   - Szabad pénzmaradvány</t>
  </si>
  <si>
    <t>Ezer forintban!</t>
  </si>
  <si>
    <t>ESZKÖZÖK</t>
  </si>
  <si>
    <t>Sorszám</t>
  </si>
  <si>
    <t>állományi érték</t>
  </si>
  <si>
    <t>1</t>
  </si>
  <si>
    <t>2</t>
  </si>
  <si>
    <t>3</t>
  </si>
  <si>
    <t>Függő, átfutó, kiegyenlítő bevételek</t>
  </si>
  <si>
    <t>Függő, átfutó, kiegyenlítő kiadások</t>
  </si>
  <si>
    <t>Összesen (1+4+7+9+11)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</si>
  <si>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</si>
  <si>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</si>
  <si>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</si>
  <si>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</si>
  <si>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</si>
  <si>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</si>
  <si>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FORRÁSOK</t>
  </si>
  <si>
    <t>Központi költségvetéssel szemben fennálló tartozás</t>
  </si>
  <si>
    <t>Elkülönített állami pénzalapokkal szembeni tartozás</t>
  </si>
  <si>
    <t>Hitel, kölcsön állomány december 31-én</t>
  </si>
  <si>
    <t>TB alapokkal szembeni tartozás</t>
  </si>
  <si>
    <t>Tartozásállomány önkormányzatok és intézmények felé</t>
  </si>
  <si>
    <t xml:space="preserve">Adósságállomány 
eszközök szerint </t>
  </si>
  <si>
    <t>91-180 nap közötti</t>
  </si>
  <si>
    <t>181-360 nap közötti</t>
  </si>
  <si>
    <t>I. Belföldi hitelezők</t>
  </si>
  <si>
    <t>Szállítói tartozás</t>
  </si>
  <si>
    <t>Adóhatósággal szembeni tartozások</t>
  </si>
  <si>
    <t>Egyéb adósság</t>
  </si>
  <si>
    <t>1-90 nap közötti</t>
  </si>
  <si>
    <t>360 napon 
túli</t>
  </si>
  <si>
    <t>Összes lejárt tartozás</t>
  </si>
  <si>
    <t>Nem lejárt, lejárt összes tartozás</t>
  </si>
  <si>
    <t>Belföldi összesen:</t>
  </si>
  <si>
    <t>Külföldi összesen:</t>
  </si>
  <si>
    <t>Külföldi szállítók</t>
  </si>
  <si>
    <t>II. Külföldi hitelezők</t>
  </si>
  <si>
    <t>8=(4+…+7)</t>
  </si>
  <si>
    <t>9=(3+8)</t>
  </si>
  <si>
    <t>Adatok: ezer forintban!</t>
  </si>
  <si>
    <t>Bruttó</t>
  </si>
  <si>
    <t xml:space="preserve">Könyv szerinti </t>
  </si>
  <si>
    <t xml:space="preserve">Becsült 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</si>
  <si>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</si>
  <si>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</si>
  <si>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</si>
  <si>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</si>
  <si>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</si>
  <si>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</si>
  <si>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</si>
  <si>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</si>
  <si>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</si>
  <si>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</si>
  <si>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</si>
  <si>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</si>
  <si>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</si>
  <si>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</si>
  <si>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</si>
  <si>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</si>
  <si>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Forgalomképes immateriális javak     (10+11)</t>
  </si>
  <si>
    <t>09.</t>
  </si>
  <si>
    <t xml:space="preserve">       2.1.1. Értékkel nyilvántartott forgalomképes immateriális javak</t>
  </si>
  <si>
    <t xml:space="preserve">       2.1.2. 0-ig leírt forgalomképes immateriális javak</t>
  </si>
  <si>
    <t>3. Immateriális javakra adott előlegek</t>
  </si>
  <si>
    <t>4. 0-ig leírt immateriális javak</t>
  </si>
  <si>
    <t>5. Immateriális javak értékhelyesbítése</t>
  </si>
  <si>
    <t>Átvett pénzeszk. államháztart. kívülről</t>
  </si>
  <si>
    <t>Tárgyi eszközök, imm. javak értékesítése</t>
  </si>
  <si>
    <t>Költségvetési hiány:</t>
  </si>
  <si>
    <t>Költségvetési többlet:</t>
  </si>
  <si>
    <t>Finanszírozási kiadások (14+…+24)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</si>
  <si>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</si>
  <si>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</si>
  <si>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</si>
  <si>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</si>
  <si>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</si>
  <si>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</si>
  <si>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</si>
  <si>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</si>
  <si>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</si>
  <si>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</si>
  <si>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</si>
  <si>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</si>
  <si>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</si>
  <si>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</si>
  <si>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</si>
  <si>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</si>
  <si>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30.</t>
  </si>
  <si>
    <t>1.1.5. Árvízvédelmi töltések, belvízcsatornák    (32+33)</t>
  </si>
  <si>
    <t>31.</t>
  </si>
  <si>
    <t>1.1.5.1.  Értékkel nyilvántartott árvízvédelmi töltések, belvízcsatornák</t>
  </si>
  <si>
    <t>32.</t>
  </si>
  <si>
    <t>1.1.5.2.  0-ig leírt árvízvédelmi töltések, belvízcsatornák</t>
  </si>
  <si>
    <t>33.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</si>
  <si>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</si>
  <si>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</si>
  <si>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</si>
  <si>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</si>
  <si>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</si>
  <si>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</si>
  <si>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</si>
  <si>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</si>
  <si>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</si>
  <si>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</si>
  <si>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</si>
  <si>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</si>
  <si>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</si>
  <si>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</si>
  <si>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</si>
  <si>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</si>
  <si>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</si>
  <si>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</si>
  <si>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</si>
  <si>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</si>
  <si>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</si>
  <si>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</si>
  <si>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</si>
  <si>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</si>
  <si>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</si>
  <si>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</si>
  <si>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</si>
  <si>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</si>
  <si>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</si>
  <si>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</si>
  <si>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</si>
  <si>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</si>
  <si>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</si>
  <si>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</si>
  <si>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</si>
  <si>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</si>
  <si>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</si>
  <si>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</si>
  <si>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</si>
  <si>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</si>
  <si>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</si>
  <si>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</si>
  <si>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</si>
  <si>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</si>
  <si>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</si>
  <si>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</si>
  <si>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</si>
  <si>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</si>
  <si>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</si>
  <si>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</si>
  <si>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</si>
  <si>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</si>
  <si>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</si>
  <si>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</si>
  <si>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</si>
  <si>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</si>
  <si>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</si>
  <si>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</si>
  <si>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</si>
  <si>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</si>
  <si>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</si>
  <si>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</si>
  <si>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</si>
  <si>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</si>
  <si>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</si>
  <si>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</si>
  <si>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</si>
  <si>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</si>
  <si>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</si>
  <si>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</si>
  <si>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</si>
  <si>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</si>
  <si>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Nem lejárt</t>
  </si>
  <si>
    <t>Lejárt</t>
  </si>
  <si>
    <t>Költségvetési pénzforgalmi kiadások összesen ( 01+...+12 )</t>
  </si>
  <si>
    <t>Intézményt megillető pénzmaradvány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</si>
  <si>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</si>
  <si>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</si>
  <si>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</si>
  <si>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</si>
  <si>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</si>
  <si>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</si>
  <si>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</si>
  <si>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</si>
  <si>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</si>
  <si>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</si>
  <si>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</si>
  <si>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</si>
  <si>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</si>
  <si>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</si>
  <si>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</si>
  <si>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</si>
  <si>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</si>
  <si>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</si>
  <si>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</si>
  <si>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</si>
  <si>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</si>
  <si>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</si>
  <si>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</si>
  <si>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</si>
  <si>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</si>
  <si>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forgalomképes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</si>
  <si>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</si>
  <si>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</si>
  <si>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</si>
  <si>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</si>
  <si>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</si>
  <si>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</si>
  <si>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</si>
  <si>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</si>
  <si>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</si>
  <si>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</si>
  <si>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</si>
  <si>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</si>
  <si>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</si>
  <si>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</si>
  <si>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</si>
  <si>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</si>
  <si>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</si>
  <si>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</si>
  <si>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</si>
  <si>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</si>
  <si>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</si>
  <si>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</si>
  <si>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</si>
  <si>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</si>
  <si>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</si>
  <si>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</si>
  <si>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</si>
  <si>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</si>
  <si>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</si>
  <si>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Forgalomképes gépek, berendezések és felszerelések  (99+102)</t>
  </si>
  <si>
    <t>98.</t>
  </si>
  <si>
    <t>2.1. Forgalomképes gépek, berendezések és felszerelések állománya  (100+101)</t>
  </si>
  <si>
    <t>99.</t>
  </si>
  <si>
    <t>2.1.1.  Értékkel nyilvántartott forgalomképes gép, berendezés és felszerelés</t>
  </si>
  <si>
    <t>100.</t>
  </si>
  <si>
    <t>2.1.2.  0-ig leírt forgalomképes gép, berendezés és felszerelés</t>
  </si>
  <si>
    <t>101.</t>
  </si>
  <si>
    <t>2.2. Folyamatban lévő forgalomképes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</si>
  <si>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</si>
  <si>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</si>
  <si>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</si>
  <si>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</si>
  <si>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</si>
  <si>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</si>
  <si>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</si>
  <si>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</si>
  <si>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</si>
  <si>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</si>
  <si>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</si>
  <si>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</si>
  <si>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</si>
  <si>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</si>
  <si>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</si>
  <si>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</si>
  <si>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</si>
  <si>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</si>
  <si>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</si>
  <si>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</si>
  <si>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</si>
  <si>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</si>
  <si>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</si>
  <si>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</si>
  <si>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</si>
  <si>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</si>
  <si>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</si>
  <si>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</si>
  <si>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</si>
  <si>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</si>
  <si>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</si>
  <si>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Forgalomképes járművek   (119+122)</t>
  </si>
  <si>
    <t>118.</t>
  </si>
  <si>
    <t>2.1. Forgalomképes járművek állománya  (120+121)</t>
  </si>
  <si>
    <t>119.</t>
  </si>
  <si>
    <t>2.1.1.1.  Értékkel nyilvántartott forgalomképes járművek</t>
  </si>
  <si>
    <t>120.</t>
  </si>
  <si>
    <t>2.1.1.2.  0-ig leírt forgalomképes járművek</t>
  </si>
  <si>
    <t>121.</t>
  </si>
  <si>
    <t>2.2. Folyamatban lévő forgalomképes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</si>
  <si>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</si>
  <si>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</si>
  <si>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</si>
  <si>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</si>
  <si>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</si>
  <si>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</si>
  <si>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</si>
  <si>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Forgalomképes tenyészállatok   (127+130)</t>
  </si>
  <si>
    <t>126.</t>
  </si>
  <si>
    <t>1.1. Forgalomképes tenyészállatok állománya  (128+129)</t>
  </si>
  <si>
    <t>127.</t>
  </si>
  <si>
    <t>1.1.1.  Értékkel nyilvántartott forgalomképes tenyészállatok</t>
  </si>
  <si>
    <t>128.</t>
  </si>
  <si>
    <t>1.1.2.  0-ig leírt forgalomképes tenyészállatok</t>
  </si>
  <si>
    <t>129.</t>
  </si>
  <si>
    <t>1.2. Folyamatban lévő forgalomképes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</si>
  <si>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</si>
  <si>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</si>
  <si>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</si>
  <si>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</si>
  <si>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</si>
  <si>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</si>
  <si>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</si>
  <si>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</si>
  <si>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</si>
  <si>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</si>
  <si>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</si>
  <si>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</si>
  <si>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</si>
  <si>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Forgalomképes egyéb tartós részesedés</t>
  </si>
  <si>
    <t>137.</t>
  </si>
  <si>
    <t>3. Egyéb forgalomképes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</si>
  <si>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</si>
  <si>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</si>
  <si>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</si>
  <si>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</si>
  <si>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</si>
  <si>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</si>
  <si>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</si>
  <si>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</si>
  <si>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</si>
  <si>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</si>
  <si>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</si>
  <si>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</si>
  <si>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</si>
  <si>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</si>
  <si>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</si>
  <si>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</si>
  <si>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</si>
  <si>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</si>
  <si>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</si>
  <si>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</si>
  <si>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</si>
  <si>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</si>
  <si>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</si>
  <si>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</si>
  <si>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</si>
  <si>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</si>
  <si>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</si>
  <si>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</si>
  <si>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</si>
  <si>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</si>
  <si>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</si>
  <si>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</si>
  <si>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</si>
  <si>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</si>
  <si>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</si>
  <si>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</si>
  <si>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</si>
  <si>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</si>
  <si>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</si>
  <si>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</si>
  <si>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</si>
  <si>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</si>
  <si>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</si>
  <si>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</si>
  <si>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</si>
  <si>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</si>
  <si>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</si>
  <si>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</si>
  <si>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</si>
  <si>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</si>
  <si>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Forgalomképes  üzemeltetésre átadott, konc. adott, vagyonkezelésbe vett eszközök               (165+168+171+174)</t>
  </si>
  <si>
    <t>164.</t>
  </si>
  <si>
    <t>2.1. Forgalomképes (üzemelt. kezelésre  konc. adott, vagyonk. vett épület, építmény) (166+167)</t>
  </si>
  <si>
    <t>165.</t>
  </si>
  <si>
    <t>2.1.1.  Értékkel nyilvántartott forgalomképes üzem.adott épület, építmény</t>
  </si>
  <si>
    <t>166.</t>
  </si>
  <si>
    <t>2.1.2.  0-ig leírt forgalomképes üzem.adott épület, építmény</t>
  </si>
  <si>
    <t>167.</t>
  </si>
  <si>
    <t>2.2. Forgalomképes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</si>
  <si>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</si>
  <si>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</si>
  <si>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</si>
  <si>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</si>
  <si>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</si>
  <si>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Forgalomképes  üzemelt, konc. adott, vagyonk. vett járművek  (172+173)</t>
  </si>
  <si>
    <t>171.</t>
  </si>
  <si>
    <t>2.3.1.  Értékkel nyilvántartott forgalomképes üzem. adott járművek</t>
  </si>
  <si>
    <t>172.</t>
  </si>
  <si>
    <t>2.3.2.  0-ig leírt forgalomképes. üzem.adott járművek</t>
  </si>
  <si>
    <t>173.</t>
  </si>
  <si>
    <t>2.4. Forgalomképes  üzemelt, konc. adott, vagyonk. vett tenyészállatok  (175+176)</t>
  </si>
  <si>
    <t>174.</t>
  </si>
  <si>
    <t>2.4.1.  Értékkel nyilvántartott forgalomképes üzem. adott tenyészállatok</t>
  </si>
  <si>
    <t>175.</t>
  </si>
  <si>
    <t>2.4.2.  0-ig leírt forgalomképes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</si>
  <si>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</si>
  <si>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</si>
  <si>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</si>
  <si>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</si>
  <si>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</si>
  <si>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</si>
  <si>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</si>
  <si>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</si>
  <si>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</si>
  <si>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Közfoglalkoztatás rövid időtartamú</t>
  </si>
  <si>
    <t>2012. évi</t>
  </si>
  <si>
    <t>2011.évi tény</t>
  </si>
  <si>
    <t>Önhiki támogatás</t>
  </si>
  <si>
    <t>2011. évi 
tény</t>
  </si>
  <si>
    <t xml:space="preserve">2012. évi módosított előirányzat
</t>
  </si>
  <si>
    <t xml:space="preserve">2012. évi teljesítés
</t>
  </si>
  <si>
    <t>2012. évi módosított ei.</t>
  </si>
  <si>
    <t>Felhasználás
2011. dec.31-ig</t>
  </si>
  <si>
    <t xml:space="preserve">
2012. évi 
teljesítés
</t>
  </si>
  <si>
    <t>Összes teljesítés 2012. dec. 31-ig</t>
  </si>
  <si>
    <t xml:space="preserve">Összes teljesítés 2012. dec. 31-ig
</t>
  </si>
  <si>
    <t>Adósság állomány alakulása lejárat, eszközök, bel- és külföldi hitelezők szerinti bontásban 
2012. december 31-én</t>
  </si>
  <si>
    <t>Átengedett központi adók, szja</t>
  </si>
  <si>
    <t>Közhatalmi bevétel</t>
  </si>
  <si>
    <t>Növénytermesztés,állattenyésztés</t>
  </si>
  <si>
    <t>Önkormányzat igazgatási tevékenysége,támogatási</t>
  </si>
  <si>
    <t>Óvoda iskola működési támogatása</t>
  </si>
  <si>
    <t>Ápolási díj</t>
  </si>
  <si>
    <t>Mozgáskorlátozottak közl.támogatása</t>
  </si>
  <si>
    <t>Egyéb önkormányzati eseti pénzbeli ellátások</t>
  </si>
  <si>
    <t>Szociális étkeztetés</t>
  </si>
  <si>
    <t>Falugondnoki szolgálat</t>
  </si>
  <si>
    <t>Sporttevékenység támogatása</t>
  </si>
  <si>
    <t>Harangláb felújítás</t>
  </si>
  <si>
    <t>Helyi utak fenntartása</t>
  </si>
  <si>
    <t>2012.
évi
teljesítés</t>
  </si>
  <si>
    <t>2015.</t>
  </si>
  <si>
    <t>2015. 
után</t>
  </si>
  <si>
    <t>Hitel, kölcsön állomány  2012. dec. 31-én</t>
  </si>
  <si>
    <t>2014. után</t>
  </si>
  <si>
    <t>2012. előtt</t>
  </si>
  <si>
    <t>2012. után</t>
  </si>
  <si>
    <t>Teljesítés %-a 
2012. dec. 31-ig</t>
  </si>
  <si>
    <t>Önkormányzaton kívüli EU-s projekthez történő hozzájárulás 2012. évi előirányzata és teljesítése</t>
  </si>
  <si>
    <t xml:space="preserve">2012.év </t>
  </si>
  <si>
    <t>Felsőszenterzsébet Község ÖNKORMÁNYZATA
EGYSZERŰSÍTETT MÉRLEG</t>
  </si>
  <si>
    <t>F.szenterzsébet Község Önkormányzat</t>
  </si>
  <si>
    <t>Felsőszenterzsébet Község ÖNKORMÁNYZATA</t>
  </si>
  <si>
    <t>2012. ÉV</t>
  </si>
  <si>
    <r>
      <t>Záró pénzkészlet 2012. december 31-én
e</t>
    </r>
    <r>
      <rPr>
        <i/>
        <sz val="10"/>
        <rFont val="Times New Roman CE"/>
        <family val="0"/>
      </rPr>
      <t>bből:</t>
    </r>
  </si>
  <si>
    <r>
      <t>Pénzkészlet 2012. január 1-jén
e</t>
    </r>
    <r>
      <rPr>
        <i/>
        <sz val="10"/>
        <rFont val="Times New Roman CE"/>
        <family val="0"/>
      </rPr>
      <t>bből:</t>
    </r>
  </si>
  <si>
    <t>15.sz. melléklet</t>
  </si>
  <si>
    <t xml:space="preserve"> </t>
  </si>
  <si>
    <t>2012. év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</si>
</sst>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77">
    <font>
      <sz val="10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6"/>
      <name val="Times New Roman CE"/>
      <family val="1"/>
    </font>
    <font>
      <sz val="8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 CE"/>
      <family val="0"/>
    </font>
    <font>
      <sz val="10"/>
      <name val="Wingdings"/>
      <family val="0"/>
    </font>
    <font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839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4" fontId="6" fillId="0" borderId="10" xfId="58" applyNumberFormat="1" applyFont="1" applyFill="1" applyBorder="1" applyAlignment="1" applyProtection="1">
      <alignment horizontal="centerContinuous" vertical="center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8" applyNumberFormat="1" applyFont="1" applyFill="1" applyBorder="1" applyAlignment="1" applyProtection="1">
      <alignment vertical="center" wrapText="1"/>
      <protection locked="0"/>
    </xf>
    <xf numFmtId="164" fontId="16" fillId="0" borderId="13" xfId="58" applyNumberFormat="1" applyFont="1" applyFill="1" applyBorder="1" applyAlignment="1" applyProtection="1">
      <alignment vertical="center" wrapText="1"/>
      <protection locked="0"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164" fontId="16" fillId="0" borderId="15" xfId="58" applyNumberFormat="1" applyFont="1" applyFill="1" applyBorder="1" applyAlignment="1" applyProtection="1">
      <alignment vertical="center" wrapText="1"/>
      <protection locked="0"/>
    </xf>
    <xf numFmtId="164" fontId="16" fillId="0" borderId="16" xfId="58" applyNumberFormat="1" applyFont="1" applyFill="1" applyBorder="1" applyAlignment="1" applyProtection="1">
      <alignment vertical="center" wrapText="1"/>
      <protection locked="0"/>
    </xf>
    <xf numFmtId="164" fontId="16" fillId="0" borderId="17" xfId="58" applyNumberFormat="1" applyFont="1" applyFill="1" applyBorder="1" applyAlignment="1" applyProtection="1">
      <alignment vertical="center" wrapText="1"/>
      <protection locked="0"/>
    </xf>
    <xf numFmtId="164" fontId="16" fillId="0" borderId="18" xfId="58" applyNumberFormat="1" applyFont="1" applyFill="1" applyBorder="1" applyAlignment="1" applyProtection="1">
      <alignment vertical="center" wrapText="1"/>
      <protection locked="0"/>
    </xf>
    <xf numFmtId="0" fontId="16" fillId="0" borderId="19" xfId="58" applyFont="1" applyFill="1" applyBorder="1" applyAlignment="1" applyProtection="1">
      <alignment horizontal="left" vertical="center" wrapText="1" indent="1"/>
      <protection/>
    </xf>
    <xf numFmtId="164" fontId="16" fillId="0" borderId="19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9" xfId="58" applyNumberFormat="1" applyFont="1" applyFill="1" applyBorder="1" applyAlignment="1" applyProtection="1">
      <alignment vertical="center" wrapText="1"/>
      <protection locked="0"/>
    </xf>
    <xf numFmtId="164" fontId="16" fillId="0" borderId="20" xfId="58" applyNumberFormat="1" applyFont="1" applyFill="1" applyBorder="1" applyAlignment="1" applyProtection="1">
      <alignment vertical="center" wrapText="1"/>
      <protection locked="0"/>
    </xf>
    <xf numFmtId="0" fontId="16" fillId="0" borderId="21" xfId="58" applyFont="1" applyFill="1" applyBorder="1" applyAlignment="1" applyProtection="1">
      <alignment horizontal="lef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164" fontId="16" fillId="0" borderId="22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8" applyNumberFormat="1" applyFont="1" applyFill="1" applyBorder="1" applyAlignment="1" applyProtection="1">
      <alignment horizontal="right" vertical="center" wrapText="1"/>
      <protection locked="0"/>
    </xf>
    <xf numFmtId="0" fontId="16" fillId="0" borderId="22" xfId="58" applyFont="1" applyFill="1" applyBorder="1" applyAlignment="1" applyProtection="1">
      <alignment horizontal="left" vertical="center" wrapText="1" indent="1"/>
      <protection/>
    </xf>
    <xf numFmtId="164" fontId="16" fillId="0" borderId="22" xfId="58" applyNumberFormat="1" applyFont="1" applyFill="1" applyBorder="1" applyAlignment="1" applyProtection="1">
      <alignment vertical="center" wrapText="1"/>
      <protection locked="0"/>
    </xf>
    <xf numFmtId="164" fontId="16" fillId="0" borderId="25" xfId="58" applyNumberFormat="1" applyFont="1" applyFill="1" applyBorder="1" applyAlignment="1" applyProtection="1">
      <alignment vertical="center" wrapText="1"/>
      <protection locked="0"/>
    </xf>
    <xf numFmtId="0" fontId="14" fillId="0" borderId="26" xfId="58" applyFont="1" applyFill="1" applyBorder="1" applyAlignment="1" applyProtection="1">
      <alignment horizontal="lef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58" applyFont="1" applyFill="1" applyBorder="1" applyAlignment="1" applyProtection="1">
      <alignment horizontal="left" vertical="center" wrapText="1" indent="2"/>
      <protection/>
    </xf>
    <xf numFmtId="0" fontId="16" fillId="0" borderId="17" xfId="58" applyFont="1" applyFill="1" applyBorder="1" applyAlignment="1" applyProtection="1">
      <alignment horizontal="left" vertical="center" wrapText="1" indent="2"/>
      <protection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26" xfId="0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0" fontId="22" fillId="0" borderId="0" xfId="59" applyFont="1" applyFill="1">
      <alignment/>
      <protection/>
    </xf>
    <xf numFmtId="0" fontId="24" fillId="0" borderId="0" xfId="59" applyFont="1" applyFill="1" applyAlignment="1">
      <alignment vertical="center"/>
      <protection/>
    </xf>
    <xf numFmtId="0" fontId="3" fillId="0" borderId="19" xfId="59" applyFont="1" applyFill="1" applyBorder="1" applyAlignment="1">
      <alignment horizontal="center" vertical="center"/>
      <protection/>
    </xf>
    <xf numFmtId="0" fontId="23" fillId="0" borderId="0" xfId="59" applyFont="1" applyFill="1" applyAlignment="1">
      <alignment vertical="center"/>
      <protection/>
    </xf>
    <xf numFmtId="0" fontId="26" fillId="0" borderId="0" xfId="59" applyFont="1" applyFill="1" applyAlignment="1">
      <alignment vertical="center"/>
      <protection/>
    </xf>
    <xf numFmtId="184" fontId="14" fillId="0" borderId="26" xfId="59" applyNumberFormat="1" applyFont="1" applyFill="1" applyBorder="1" applyAlignment="1">
      <alignment horizontal="center" vertical="center" wrapText="1"/>
      <protection/>
    </xf>
    <xf numFmtId="184" fontId="7" fillId="0" borderId="26" xfId="59" applyNumberFormat="1" applyFont="1" applyFill="1" applyBorder="1" applyAlignment="1">
      <alignment horizontal="center" vertical="center" wrapText="1"/>
      <protection/>
    </xf>
    <xf numFmtId="184" fontId="14" fillId="0" borderId="29" xfId="59" applyNumberFormat="1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vertical="center"/>
      <protection/>
    </xf>
    <xf numFmtId="0" fontId="26" fillId="0" borderId="0" xfId="59" applyFont="1" applyFill="1" applyAlignment="1">
      <alignment vertical="center"/>
      <protection/>
    </xf>
    <xf numFmtId="0" fontId="0" fillId="0" borderId="0" xfId="59" applyFont="1" applyFill="1">
      <alignment/>
      <protection/>
    </xf>
    <xf numFmtId="37" fontId="14" fillId="0" borderId="30" xfId="59" applyNumberFormat="1" applyFont="1" applyFill="1" applyBorder="1" applyAlignment="1">
      <alignment horizontal="left" vertical="center" indent="1"/>
      <protection/>
    </xf>
    <xf numFmtId="0" fontId="14" fillId="0" borderId="26" xfId="59" applyFont="1" applyFill="1" applyBorder="1" applyAlignment="1">
      <alignment horizontal="left" vertical="center" indent="1"/>
      <protection/>
    </xf>
    <xf numFmtId="37" fontId="16" fillId="0" borderId="31" xfId="59" applyNumberFormat="1" applyFont="1" applyFill="1" applyBorder="1" applyAlignment="1">
      <alignment horizontal="left" indent="1"/>
      <protection/>
    </xf>
    <xf numFmtId="0" fontId="16" fillId="0" borderId="19" xfId="59" applyFont="1" applyFill="1" applyBorder="1" applyAlignment="1">
      <alignment horizontal="left" indent="3"/>
      <protection/>
    </xf>
    <xf numFmtId="37" fontId="16" fillId="0" borderId="32" xfId="59" applyNumberFormat="1" applyFont="1" applyFill="1" applyBorder="1" applyAlignment="1">
      <alignment horizontal="left" indent="1"/>
      <protection/>
    </xf>
    <xf numFmtId="0" fontId="16" fillId="0" borderId="12" xfId="59" applyFont="1" applyFill="1" applyBorder="1" applyAlignment="1">
      <alignment horizontal="left" indent="3"/>
      <protection/>
    </xf>
    <xf numFmtId="37" fontId="16" fillId="0" borderId="32" xfId="59" applyNumberFormat="1" applyFont="1" applyFill="1" applyBorder="1" applyAlignment="1">
      <alignment horizontal="left" wrapText="1" indent="1"/>
      <protection/>
    </xf>
    <xf numFmtId="0" fontId="14" fillId="0" borderId="30" xfId="59" applyFont="1" applyFill="1" applyBorder="1" applyAlignment="1">
      <alignment horizontal="left" vertical="center" indent="1"/>
      <protection/>
    </xf>
    <xf numFmtId="0" fontId="14" fillId="0" borderId="26" xfId="59" applyFont="1" applyFill="1" applyBorder="1" applyAlignment="1" quotePrefix="1">
      <alignment horizontal="left" vertical="center" indent="1"/>
      <protection/>
    </xf>
    <xf numFmtId="0" fontId="16" fillId="0" borderId="32" xfId="59" applyFont="1" applyFill="1" applyBorder="1" applyAlignment="1">
      <alignment horizontal="left" indent="1"/>
      <protection/>
    </xf>
    <xf numFmtId="0" fontId="16" fillId="0" borderId="33" xfId="59" applyFont="1" applyFill="1" applyBorder="1" applyAlignment="1">
      <alignment horizontal="left" indent="1"/>
      <protection/>
    </xf>
    <xf numFmtId="0" fontId="16" fillId="0" borderId="11" xfId="59" applyFont="1" applyFill="1" applyBorder="1" applyAlignment="1">
      <alignment horizontal="left" indent="3"/>
      <protection/>
    </xf>
    <xf numFmtId="0" fontId="14" fillId="0" borderId="34" xfId="59" applyFont="1" applyFill="1" applyBorder="1" applyAlignment="1">
      <alignment horizontal="left" vertical="center" indent="1"/>
      <protection/>
    </xf>
    <xf numFmtId="0" fontId="19" fillId="0" borderId="35" xfId="59" applyNumberFormat="1" applyFont="1" applyFill="1" applyBorder="1" applyAlignment="1" applyProtection="1">
      <alignment horizontal="center" vertical="center"/>
      <protection/>
    </xf>
    <xf numFmtId="0" fontId="19" fillId="0" borderId="22" xfId="59" applyNumberFormat="1" applyFont="1" applyFill="1" applyBorder="1" applyAlignment="1" applyProtection="1">
      <alignment horizontal="center" vertical="center"/>
      <protection/>
    </xf>
    <xf numFmtId="0" fontId="19" fillId="0" borderId="25" xfId="59" applyNumberFormat="1" applyFont="1" applyFill="1" applyBorder="1" applyAlignment="1" applyProtection="1">
      <alignment horizontal="center" vertical="center"/>
      <protection/>
    </xf>
    <xf numFmtId="172" fontId="16" fillId="0" borderId="36" xfId="59" applyNumberFormat="1" applyFont="1" applyFill="1" applyBorder="1" applyAlignment="1">
      <alignment horizontal="center" vertical="center"/>
      <protection/>
    </xf>
    <xf numFmtId="0" fontId="16" fillId="0" borderId="15" xfId="59" applyFont="1" applyFill="1" applyBorder="1" applyAlignment="1">
      <alignment horizontal="left" vertical="center" wrapText="1"/>
      <protection/>
    </xf>
    <xf numFmtId="184" fontId="16" fillId="0" borderId="15" xfId="59" applyNumberFormat="1" applyFont="1" applyFill="1" applyBorder="1" applyAlignment="1" applyProtection="1">
      <alignment horizontal="right" vertical="center"/>
      <protection locked="0"/>
    </xf>
    <xf numFmtId="184" fontId="16" fillId="0" borderId="16" xfId="59" applyNumberFormat="1" applyFont="1" applyFill="1" applyBorder="1" applyAlignment="1" applyProtection="1">
      <alignment horizontal="right" vertical="center"/>
      <protection locked="0"/>
    </xf>
    <xf numFmtId="172" fontId="16" fillId="0" borderId="37" xfId="59" applyNumberFormat="1" applyFont="1" applyFill="1" applyBorder="1" applyAlignment="1">
      <alignment horizontal="center" vertical="center"/>
      <protection/>
    </xf>
    <xf numFmtId="0" fontId="16" fillId="0" borderId="12" xfId="59" applyFont="1" applyFill="1" applyBorder="1" applyAlignment="1">
      <alignment horizontal="left" vertical="center" wrapText="1"/>
      <protection/>
    </xf>
    <xf numFmtId="184" fontId="16" fillId="0" borderId="12" xfId="59" applyNumberFormat="1" applyFont="1" applyFill="1" applyBorder="1" applyAlignment="1" applyProtection="1">
      <alignment horizontal="right" vertical="center"/>
      <protection locked="0"/>
    </xf>
    <xf numFmtId="184" fontId="16" fillId="0" borderId="13" xfId="59" applyNumberFormat="1" applyFont="1" applyFill="1" applyBorder="1" applyAlignment="1" applyProtection="1">
      <alignment horizontal="right" vertical="center"/>
      <protection locked="0"/>
    </xf>
    <xf numFmtId="172" fontId="16" fillId="0" borderId="38" xfId="59" applyNumberFormat="1" applyFont="1" applyFill="1" applyBorder="1" applyAlignment="1">
      <alignment horizontal="center" vertical="center"/>
      <protection/>
    </xf>
    <xf numFmtId="0" fontId="16" fillId="0" borderId="17" xfId="59" applyFont="1" applyFill="1" applyBorder="1" applyAlignment="1">
      <alignment horizontal="left" vertical="center" wrapText="1"/>
      <protection/>
    </xf>
    <xf numFmtId="184" fontId="16" fillId="0" borderId="17" xfId="59" applyNumberFormat="1" applyFont="1" applyFill="1" applyBorder="1" applyAlignment="1" applyProtection="1">
      <alignment horizontal="right" vertical="center"/>
      <protection locked="0"/>
    </xf>
    <xf numFmtId="184" fontId="16" fillId="0" borderId="18" xfId="59" applyNumberFormat="1" applyFont="1" applyFill="1" applyBorder="1" applyAlignment="1" applyProtection="1">
      <alignment horizontal="right" vertical="center"/>
      <protection locked="0"/>
    </xf>
    <xf numFmtId="172" fontId="14" fillId="0" borderId="28" xfId="59" applyNumberFormat="1" applyFont="1" applyFill="1" applyBorder="1" applyAlignment="1">
      <alignment horizontal="center" vertical="center"/>
      <protection/>
    </xf>
    <xf numFmtId="0" fontId="14" fillId="0" borderId="26" xfId="59" applyFont="1" applyFill="1" applyBorder="1" applyAlignment="1">
      <alignment horizontal="left" vertical="center" wrapText="1"/>
      <protection/>
    </xf>
    <xf numFmtId="184" fontId="16" fillId="0" borderId="15" xfId="59" applyNumberFormat="1" applyFont="1" applyFill="1" applyBorder="1" applyAlignment="1" applyProtection="1">
      <alignment vertical="center"/>
      <protection locked="0"/>
    </xf>
    <xf numFmtId="184" fontId="16" fillId="0" borderId="16" xfId="59" applyNumberFormat="1" applyFont="1" applyFill="1" applyBorder="1" applyAlignment="1" applyProtection="1">
      <alignment vertical="center"/>
      <protection locked="0"/>
    </xf>
    <xf numFmtId="184" fontId="16" fillId="0" borderId="17" xfId="59" applyNumberFormat="1" applyFont="1" applyFill="1" applyBorder="1" applyAlignment="1" applyProtection="1">
      <alignment vertical="center"/>
      <protection locked="0"/>
    </xf>
    <xf numFmtId="184" fontId="16" fillId="0" borderId="18" xfId="59" applyNumberFormat="1" applyFont="1" applyFill="1" applyBorder="1" applyAlignment="1" applyProtection="1">
      <alignment vertical="center"/>
      <protection locked="0"/>
    </xf>
    <xf numFmtId="0" fontId="16" fillId="0" borderId="12" xfId="59" applyFont="1" applyFill="1" applyBorder="1" applyAlignment="1" quotePrefix="1">
      <alignment horizontal="left" vertical="center" wrapText="1"/>
      <protection/>
    </xf>
    <xf numFmtId="0" fontId="16" fillId="0" borderId="17" xfId="59" applyFont="1" applyFill="1" applyBorder="1" applyAlignment="1" quotePrefix="1">
      <alignment horizontal="left" vertical="center" wrapText="1"/>
      <protection/>
    </xf>
    <xf numFmtId="172" fontId="14" fillId="0" borderId="39" xfId="59" applyNumberFormat="1" applyFont="1" applyFill="1" applyBorder="1" applyAlignment="1">
      <alignment horizontal="center" vertical="center"/>
      <protection/>
    </xf>
    <xf numFmtId="0" fontId="14" fillId="0" borderId="40" xfId="59" applyFont="1" applyFill="1" applyBorder="1" applyAlignment="1">
      <alignment horizontal="left" vertical="center" wrapText="1"/>
      <protection/>
    </xf>
    <xf numFmtId="0" fontId="14" fillId="0" borderId="14" xfId="59" applyFont="1" applyFill="1" applyBorder="1" applyAlignment="1">
      <alignment horizontal="left" vertical="center" wrapText="1"/>
      <protection/>
    </xf>
    <xf numFmtId="0" fontId="27" fillId="0" borderId="0" xfId="59" applyFont="1" applyFill="1">
      <alignment/>
      <protection/>
    </xf>
    <xf numFmtId="0" fontId="14" fillId="0" borderId="26" xfId="59" applyFont="1" applyFill="1" applyBorder="1" applyAlignment="1" quotePrefix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4" fillId="0" borderId="35" xfId="60" applyNumberFormat="1" applyFont="1" applyFill="1" applyBorder="1" applyAlignment="1" applyProtection="1">
      <alignment horizontal="center" vertical="center" wrapText="1"/>
      <protection/>
    </xf>
    <xf numFmtId="49" fontId="14" fillId="0" borderId="22" xfId="60" applyNumberFormat="1" applyFont="1" applyFill="1" applyBorder="1" applyAlignment="1" applyProtection="1">
      <alignment horizontal="center" vertical="center"/>
      <protection/>
    </xf>
    <xf numFmtId="49" fontId="14" fillId="0" borderId="25" xfId="60" applyNumberFormat="1" applyFont="1" applyFill="1" applyBorder="1" applyAlignment="1" applyProtection="1">
      <alignment horizontal="center" vertical="center"/>
      <protection/>
    </xf>
    <xf numFmtId="0" fontId="16" fillId="0" borderId="36" xfId="60" applyFont="1" applyFill="1" applyBorder="1" applyAlignment="1" applyProtection="1">
      <alignment horizontal="left" vertical="center" wrapText="1"/>
      <protection/>
    </xf>
    <xf numFmtId="172" fontId="16" fillId="0" borderId="15" xfId="60" applyNumberFormat="1" applyFont="1" applyFill="1" applyBorder="1" applyAlignment="1" applyProtection="1">
      <alignment horizontal="center" vertical="center"/>
      <protection/>
    </xf>
    <xf numFmtId="183" fontId="16" fillId="0" borderId="16" xfId="60" applyNumberFormat="1" applyFont="1" applyFill="1" applyBorder="1" applyAlignment="1" applyProtection="1">
      <alignment vertical="center"/>
      <protection locked="0"/>
    </xf>
    <xf numFmtId="0" fontId="16" fillId="0" borderId="37" xfId="60" applyFont="1" applyFill="1" applyBorder="1" applyAlignment="1" applyProtection="1">
      <alignment horizontal="left" vertical="center" wrapText="1"/>
      <protection/>
    </xf>
    <xf numFmtId="172" fontId="16" fillId="0" borderId="12" xfId="60" applyNumberFormat="1" applyFont="1" applyFill="1" applyBorder="1" applyAlignment="1" applyProtection="1">
      <alignment horizontal="center" vertical="center"/>
      <protection/>
    </xf>
    <xf numFmtId="183" fontId="16" fillId="0" borderId="13" xfId="60" applyNumberFormat="1" applyFont="1" applyFill="1" applyBorder="1" applyAlignment="1" applyProtection="1">
      <alignment vertical="center"/>
      <protection locked="0"/>
    </xf>
    <xf numFmtId="0" fontId="16" fillId="0" borderId="37" xfId="60" applyFont="1" applyFill="1" applyBorder="1" applyAlignment="1" applyProtection="1">
      <alignment horizontal="left" vertical="center" wrapText="1" indent="2"/>
      <protection/>
    </xf>
    <xf numFmtId="0" fontId="16" fillId="0" borderId="37" xfId="60" applyFont="1" applyFill="1" applyBorder="1" applyAlignment="1" applyProtection="1">
      <alignment horizontal="left" vertical="center" indent="2"/>
      <protection locked="0"/>
    </xf>
    <xf numFmtId="0" fontId="18" fillId="0" borderId="37" xfId="60" applyFont="1" applyFill="1" applyBorder="1" applyAlignment="1" applyProtection="1">
      <alignment horizontal="left" vertical="center" wrapText="1"/>
      <protection/>
    </xf>
    <xf numFmtId="183" fontId="17" fillId="0" borderId="13" xfId="60" applyNumberFormat="1" applyFont="1" applyFill="1" applyBorder="1" applyAlignment="1" applyProtection="1">
      <alignment vertical="center"/>
      <protection locked="0"/>
    </xf>
    <xf numFmtId="0" fontId="14" fillId="0" borderId="41" xfId="0" applyFont="1" applyFill="1" applyBorder="1" applyAlignment="1">
      <alignment horizontal="right" vertical="center" wrapText="1" indent="1"/>
    </xf>
    <xf numFmtId="49" fontId="14" fillId="0" borderId="42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42" xfId="0" applyNumberFormat="1" applyFont="1" applyFill="1" applyBorder="1" applyAlignment="1" applyProtection="1">
      <alignment horizontal="right" vertical="center"/>
      <protection locked="0"/>
    </xf>
    <xf numFmtId="49" fontId="14" fillId="0" borderId="10" xfId="0" applyNumberFormat="1" applyFont="1" applyFill="1" applyBorder="1" applyAlignment="1" applyProtection="1">
      <alignment horizontal="right" vertical="center"/>
      <protection locked="0"/>
    </xf>
    <xf numFmtId="3" fontId="16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7" xfId="59" applyFont="1" applyFill="1" applyBorder="1" applyAlignment="1">
      <alignment horizontal="left" vertical="center" indent="1"/>
      <protection/>
    </xf>
    <xf numFmtId="0" fontId="7" fillId="0" borderId="26" xfId="59" applyFont="1" applyFill="1" applyBorder="1" applyAlignment="1">
      <alignment horizontal="left" vertical="center" indent="1"/>
      <protection/>
    </xf>
    <xf numFmtId="164" fontId="14" fillId="0" borderId="41" xfId="0" applyNumberFormat="1" applyFont="1" applyFill="1" applyBorder="1" applyAlignment="1">
      <alignment horizontal="left" vertical="center" wrapText="1" indent="1"/>
    </xf>
    <xf numFmtId="164" fontId="16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6" xfId="58" applyFont="1" applyFill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vertical="center" wrapText="1"/>
      <protection locked="0"/>
    </xf>
    <xf numFmtId="164" fontId="14" fillId="0" borderId="27" xfId="58" applyNumberFormat="1" applyFont="1" applyFill="1" applyBorder="1" applyAlignment="1" applyProtection="1">
      <alignment vertical="center" wrapText="1"/>
      <protection locked="0"/>
    </xf>
    <xf numFmtId="49" fontId="16" fillId="0" borderId="4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49" fontId="16" fillId="0" borderId="41" xfId="58" applyNumberFormat="1" applyFont="1" applyFill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16" fillId="0" borderId="0" xfId="58" applyFont="1" applyFill="1">
      <alignment/>
      <protection/>
    </xf>
    <xf numFmtId="164" fontId="14" fillId="0" borderId="50" xfId="58" applyNumberFormat="1" applyFont="1" applyFill="1" applyBorder="1" applyAlignment="1" applyProtection="1">
      <alignment horizontal="right" vertical="center" wrapTex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/>
      <protection/>
    </xf>
    <xf numFmtId="0" fontId="36" fillId="0" borderId="0" xfId="58" applyFont="1" applyFill="1">
      <alignment/>
      <protection/>
    </xf>
    <xf numFmtId="0" fontId="18" fillId="0" borderId="26" xfId="58" applyFont="1" applyFill="1" applyBorder="1" applyAlignment="1" applyProtection="1">
      <alignment horizontal="left" vertical="center" wrapText="1" indent="1"/>
      <protection/>
    </xf>
    <xf numFmtId="164" fontId="14" fillId="0" borderId="40" xfId="58" applyNumberFormat="1" applyFont="1" applyFill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vertical="center" wrapText="1"/>
      <protection/>
    </xf>
    <xf numFmtId="164" fontId="14" fillId="0" borderId="27" xfId="58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28" xfId="0" applyNumberFormat="1" applyFont="1" applyFill="1" applyBorder="1" applyAlignment="1">
      <alignment horizontal="centerContinuous" vertical="center" wrapText="1"/>
    </xf>
    <xf numFmtId="164" fontId="7" fillId="0" borderId="26" xfId="0" applyNumberFormat="1" applyFont="1" applyFill="1" applyBorder="1" applyAlignment="1">
      <alignment horizontal="centerContinuous" vertical="center" wrapText="1"/>
    </xf>
    <xf numFmtId="164" fontId="7" fillId="0" borderId="27" xfId="0" applyNumberFormat="1" applyFont="1" applyFill="1" applyBorder="1" applyAlignment="1">
      <alignment horizontal="centerContinuous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51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52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6" xfId="0" applyNumberFormat="1" applyFont="1" applyFill="1" applyBorder="1" applyAlignment="1">
      <alignment vertical="center" wrapText="1"/>
    </xf>
    <xf numFmtId="164" fontId="14" fillId="0" borderId="27" xfId="0" applyNumberFormat="1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vertical="center" wrapText="1"/>
    </xf>
    <xf numFmtId="164" fontId="14" fillId="0" borderId="27" xfId="0" applyNumberFormat="1" applyFont="1" applyFill="1" applyBorder="1" applyAlignment="1">
      <alignment vertical="center" wrapText="1"/>
    </xf>
    <xf numFmtId="164" fontId="18" fillId="0" borderId="26" xfId="58" applyNumberFormat="1" applyFont="1" applyFill="1" applyBorder="1" applyAlignment="1" applyProtection="1">
      <alignment horizontal="right" vertical="center" wrapText="1"/>
      <protection/>
    </xf>
    <xf numFmtId="164" fontId="18" fillId="0" borderId="27" xfId="58" applyNumberFormat="1" applyFont="1" applyFill="1" applyBorder="1" applyAlignment="1" applyProtection="1">
      <alignment horizontal="right" vertical="center" wrapText="1"/>
      <protection/>
    </xf>
    <xf numFmtId="0" fontId="14" fillId="0" borderId="26" xfId="58" applyFont="1" applyFill="1" applyBorder="1" applyAlignment="1" applyProtection="1">
      <alignment horizontal="lef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53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Continuous" vertical="center"/>
    </xf>
    <xf numFmtId="164" fontId="7" fillId="0" borderId="56" xfId="0" applyNumberFormat="1" applyFont="1" applyFill="1" applyBorder="1" applyAlignment="1">
      <alignment horizontal="centerContinuous" vertical="center"/>
    </xf>
    <xf numFmtId="164" fontId="7" fillId="0" borderId="57" xfId="0" applyNumberFormat="1" applyFont="1" applyFill="1" applyBorder="1" applyAlignment="1">
      <alignment horizontal="centerContinuous" vertical="center"/>
    </xf>
    <xf numFmtId="164" fontId="4" fillId="0" borderId="0" xfId="0" applyNumberFormat="1" applyFont="1" applyFill="1" applyAlignment="1">
      <alignment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14" fillId="0" borderId="59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164" fontId="14" fillId="0" borderId="54" xfId="0" applyNumberFormat="1" applyFont="1" applyFill="1" applyBorder="1" applyAlignment="1">
      <alignment horizontal="center" vertical="center" wrapText="1"/>
    </xf>
    <xf numFmtId="164" fontId="14" fillId="0" borderId="6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48" xfId="0" applyNumberFormat="1" applyFont="1" applyFill="1" applyBorder="1" applyAlignment="1">
      <alignment horizontal="right" vertical="center" wrapText="1" indent="1"/>
    </xf>
    <xf numFmtId="164" fontId="14" fillId="0" borderId="37" xfId="0" applyNumberFormat="1" applyFont="1" applyFill="1" applyBorder="1" applyAlignment="1">
      <alignment horizontal="right" vertical="center" wrapText="1" indent="1"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3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>
      <alignment horizontal="right" vertical="center" wrapText="1" inden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4" fillId="0" borderId="61" xfId="0" applyNumberFormat="1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6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>
      <alignment horizontal="right" vertical="center" wrapText="1" indent="1"/>
    </xf>
    <xf numFmtId="164" fontId="14" fillId="0" borderId="26" xfId="0" applyNumberFormat="1" applyFont="1" applyFill="1" applyBorder="1" applyAlignment="1">
      <alignment horizontal="left" vertical="center" wrapText="1" inden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59" xfId="0" applyNumberFormat="1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4" fontId="7" fillId="0" borderId="5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62" xfId="0" applyNumberFormat="1" applyFont="1" applyFill="1" applyBorder="1" applyAlignment="1">
      <alignment horizontal="left" vertical="center" wrapText="1" indent="1"/>
    </xf>
    <xf numFmtId="164" fontId="14" fillId="0" borderId="28" xfId="0" applyNumberFormat="1" applyFont="1" applyFill="1" applyBorder="1" applyAlignment="1">
      <alignment vertical="center" wrapText="1"/>
    </xf>
    <xf numFmtId="164" fontId="1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 locked="0"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51" xfId="0" applyNumberFormat="1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vertical="center" wrapText="1"/>
      <protection/>
    </xf>
    <xf numFmtId="0" fontId="16" fillId="0" borderId="17" xfId="0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52" xfId="0" applyNumberFormat="1" applyFont="1" applyFill="1" applyBorder="1" applyAlignment="1" applyProtection="1">
      <alignment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/>
      <protection locked="0"/>
    </xf>
    <xf numFmtId="164" fontId="16" fillId="0" borderId="58" xfId="0" applyNumberFormat="1" applyFont="1" applyFill="1" applyBorder="1" applyAlignment="1" applyProtection="1">
      <alignment vertical="center"/>
      <protection locked="0"/>
    </xf>
    <xf numFmtId="164" fontId="14" fillId="0" borderId="26" xfId="0" applyNumberFormat="1" applyFont="1" applyFill="1" applyBorder="1" applyAlignment="1" applyProtection="1">
      <alignment vertical="center"/>
      <protection/>
    </xf>
    <xf numFmtId="164" fontId="14" fillId="0" borderId="54" xfId="0" applyNumberFormat="1" applyFont="1" applyFill="1" applyBorder="1" applyAlignment="1" applyProtection="1">
      <alignment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7" fillId="0" borderId="26" xfId="0" applyNumberFormat="1" applyFont="1" applyFill="1" applyBorder="1" applyAlignment="1" applyProtection="1">
      <alignment vertical="center"/>
      <protection/>
    </xf>
    <xf numFmtId="0" fontId="19" fillId="0" borderId="2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 applyProtection="1">
      <alignment horizontal="righ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37" xfId="0" applyFont="1" applyFill="1" applyBorder="1" applyAlignment="1" applyProtection="1">
      <alignment horizontal="righ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16" fillId="0" borderId="37" xfId="0" applyFont="1" applyFill="1" applyBorder="1" applyAlignment="1">
      <alignment horizontal="right" vertical="center" wrapText="1" indent="1"/>
    </xf>
    <xf numFmtId="0" fontId="16" fillId="0" borderId="35" xfId="0" applyFont="1" applyFill="1" applyBorder="1" applyAlignment="1">
      <alignment horizontal="right" vertical="center" wrapText="1" indent="1"/>
    </xf>
    <xf numFmtId="164" fontId="16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14" xfId="0" applyNumberFormat="1" applyFont="1" applyFill="1" applyBorder="1" applyAlignment="1">
      <alignment horizontal="right" vertical="center" wrapText="1" indent="2"/>
    </xf>
    <xf numFmtId="164" fontId="14" fillId="0" borderId="24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64" fontId="14" fillId="0" borderId="62" xfId="0" applyNumberFormat="1" applyFont="1" applyFill="1" applyBorder="1" applyAlignment="1">
      <alignment horizontal="center" vertical="center"/>
    </xf>
    <xf numFmtId="164" fontId="14" fillId="0" borderId="62" xfId="0" applyNumberFormat="1" applyFont="1" applyFill="1" applyBorder="1" applyAlignment="1">
      <alignment horizontal="center" vertical="center" wrapText="1"/>
    </xf>
    <xf numFmtId="164" fontId="14" fillId="0" borderId="63" xfId="0" applyNumberFormat="1" applyFont="1" applyFill="1" applyBorder="1" applyAlignment="1">
      <alignment horizontal="center" vertical="center"/>
    </xf>
    <xf numFmtId="164" fontId="14" fillId="0" borderId="64" xfId="0" applyNumberFormat="1" applyFont="1" applyFill="1" applyBorder="1" applyAlignment="1">
      <alignment horizontal="center" vertical="center"/>
    </xf>
    <xf numFmtId="164" fontId="14" fillId="0" borderId="64" xfId="0" applyNumberFormat="1" applyFont="1" applyFill="1" applyBorder="1" applyAlignment="1">
      <alignment horizontal="center" vertical="center" wrapText="1"/>
    </xf>
    <xf numFmtId="49" fontId="16" fillId="0" borderId="65" xfId="0" applyNumberFormat="1" applyFont="1" applyFill="1" applyBorder="1" applyAlignment="1">
      <alignment horizontal="left" vertical="center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4" fontId="14" fillId="0" borderId="46" xfId="0" applyNumberFormat="1" applyFont="1" applyFill="1" applyBorder="1" applyAlignment="1">
      <alignment horizontal="right" vertical="center" wrapText="1"/>
    </xf>
    <xf numFmtId="49" fontId="17" fillId="0" borderId="66" xfId="0" applyNumberFormat="1" applyFont="1" applyFill="1" applyBorder="1" applyAlignment="1" quotePrefix="1">
      <alignment horizontal="left" vertical="center" indent="1"/>
    </xf>
    <xf numFmtId="3" fontId="17" fillId="0" borderId="43" xfId="0" applyNumberFormat="1" applyFont="1" applyFill="1" applyBorder="1" applyAlignment="1" applyProtection="1">
      <alignment horizontal="right" vertical="center"/>
      <protection locked="0"/>
    </xf>
    <xf numFmtId="4" fontId="17" fillId="0" borderId="43" xfId="0" applyNumberFormat="1" applyFont="1" applyFill="1" applyBorder="1" applyAlignment="1" applyProtection="1">
      <alignment vertical="center" wrapText="1"/>
      <protection locked="0"/>
    </xf>
    <xf numFmtId="49" fontId="16" fillId="0" borderId="66" xfId="0" applyNumberFormat="1" applyFont="1" applyFill="1" applyBorder="1" applyAlignment="1">
      <alignment horizontal="left" vertical="center"/>
    </xf>
    <xf numFmtId="3" fontId="16" fillId="0" borderId="43" xfId="0" applyNumberFormat="1" applyFont="1" applyFill="1" applyBorder="1" applyAlignment="1" applyProtection="1">
      <alignment horizontal="right" vertical="center"/>
      <protection locked="0"/>
    </xf>
    <xf numFmtId="4" fontId="16" fillId="0" borderId="43" xfId="0" applyNumberFormat="1" applyFont="1" applyFill="1" applyBorder="1" applyAlignment="1" applyProtection="1">
      <alignment vertical="center" wrapText="1"/>
      <protection locked="0"/>
    </xf>
    <xf numFmtId="4" fontId="14" fillId="0" borderId="43" xfId="0" applyNumberFormat="1" applyFont="1" applyFill="1" applyBorder="1" applyAlignment="1">
      <alignment vertical="center" wrapText="1"/>
    </xf>
    <xf numFmtId="49" fontId="16" fillId="0" borderId="67" xfId="0" applyNumberFormat="1" applyFont="1" applyFill="1" applyBorder="1" applyAlignment="1" applyProtection="1">
      <alignment horizontal="left" vertical="center"/>
      <protection locked="0"/>
    </xf>
    <xf numFmtId="3" fontId="16" fillId="0" borderId="44" xfId="0" applyNumberFormat="1" applyFont="1" applyFill="1" applyBorder="1" applyAlignment="1" applyProtection="1">
      <alignment horizontal="right" vertical="center"/>
      <protection locked="0"/>
    </xf>
    <xf numFmtId="4" fontId="16" fillId="0" borderId="44" xfId="0" applyNumberFormat="1" applyFont="1" applyFill="1" applyBorder="1" applyAlignment="1" applyProtection="1">
      <alignment vertical="center" wrapText="1"/>
      <protection locked="0"/>
    </xf>
    <xf numFmtId="49" fontId="14" fillId="0" borderId="59" xfId="0" applyNumberFormat="1" applyFont="1" applyFill="1" applyBorder="1" applyAlignment="1" applyProtection="1">
      <alignment horizontal="left" vertical="center" indent="1"/>
      <protection locked="0"/>
    </xf>
    <xf numFmtId="164" fontId="14" fillId="0" borderId="62" xfId="0" applyNumberFormat="1" applyFont="1" applyFill="1" applyBorder="1" applyAlignment="1">
      <alignment vertical="center"/>
    </xf>
    <xf numFmtId="4" fontId="16" fillId="0" borderId="62" xfId="0" applyNumberFormat="1" applyFont="1" applyFill="1" applyBorder="1" applyAlignment="1" applyProtection="1">
      <alignment vertical="center" wrapText="1"/>
      <protection locked="0"/>
    </xf>
    <xf numFmtId="49" fontId="16" fillId="0" borderId="36" xfId="0" applyNumberFormat="1" applyFont="1" applyFill="1" applyBorder="1" applyAlignment="1">
      <alignment horizontal="left" vertical="center"/>
    </xf>
    <xf numFmtId="3" fontId="14" fillId="0" borderId="46" xfId="0" applyNumberFormat="1" applyFont="1" applyFill="1" applyBorder="1" applyAlignment="1">
      <alignment horizontal="right" vertical="center" wrapText="1"/>
    </xf>
    <xf numFmtId="49" fontId="16" fillId="0" borderId="37" xfId="0" applyNumberFormat="1" applyFont="1" applyFill="1" applyBorder="1" applyAlignment="1">
      <alignment horizontal="left" vertical="center"/>
    </xf>
    <xf numFmtId="3" fontId="16" fillId="0" borderId="43" xfId="0" applyNumberFormat="1" applyFont="1" applyFill="1" applyBorder="1" applyAlignment="1" applyProtection="1">
      <alignment vertical="center" wrapText="1"/>
      <protection locked="0"/>
    </xf>
    <xf numFmtId="49" fontId="16" fillId="0" borderId="37" xfId="0" applyNumberFormat="1" applyFont="1" applyFill="1" applyBorder="1" applyAlignment="1" applyProtection="1">
      <alignment horizontal="left" vertical="center"/>
      <protection locked="0"/>
    </xf>
    <xf numFmtId="3" fontId="14" fillId="0" borderId="43" xfId="0" applyNumberFormat="1" applyFont="1" applyFill="1" applyBorder="1" applyAlignment="1">
      <alignment vertical="center" wrapText="1"/>
    </xf>
    <xf numFmtId="49" fontId="16" fillId="0" borderId="38" xfId="0" applyNumberFormat="1" applyFont="1" applyFill="1" applyBorder="1" applyAlignment="1" applyProtection="1">
      <alignment horizontal="left" vertical="center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166" fontId="14" fillId="0" borderId="62" xfId="0" applyNumberFormat="1" applyFont="1" applyFill="1" applyBorder="1" applyAlignment="1">
      <alignment horizontal="left" vertical="center" wrapText="1" indent="1"/>
    </xf>
    <xf numFmtId="3" fontId="14" fillId="0" borderId="62" xfId="0" applyNumberFormat="1" applyFont="1" applyFill="1" applyBorder="1" applyAlignment="1">
      <alignment horizontal="right" vertical="center" wrapText="1"/>
    </xf>
    <xf numFmtId="166" fontId="30" fillId="0" borderId="0" xfId="0" applyNumberFormat="1" applyFont="1" applyFill="1" applyBorder="1" applyAlignment="1">
      <alignment horizontal="left" vertical="center" wrapText="1"/>
    </xf>
    <xf numFmtId="164" fontId="14" fillId="0" borderId="62" xfId="0" applyNumberFormat="1" applyFont="1" applyFill="1" applyBorder="1" applyAlignment="1">
      <alignment horizontal="center" vertical="center" wrapText="1"/>
    </xf>
    <xf numFmtId="0" fontId="6" fillId="0" borderId="0" xfId="59" applyFont="1" applyFill="1" applyAlignment="1">
      <alignment horizontal="centerContinuous" vertical="center"/>
      <protection/>
    </xf>
    <xf numFmtId="0" fontId="5" fillId="0" borderId="0" xfId="59" applyFont="1" applyFill="1" applyAlignment="1">
      <alignment horizontal="right"/>
      <protection/>
    </xf>
    <xf numFmtId="0" fontId="7" fillId="0" borderId="68" xfId="59" applyFont="1" applyFill="1" applyBorder="1" applyAlignment="1">
      <alignment horizontal="center" vertical="center" wrapText="1"/>
      <protection/>
    </xf>
    <xf numFmtId="0" fontId="14" fillId="0" borderId="68" xfId="59" applyFont="1" applyFill="1" applyBorder="1" applyAlignment="1">
      <alignment horizontal="center" vertical="center" wrapText="1"/>
      <protection/>
    </xf>
    <xf numFmtId="0" fontId="14" fillId="0" borderId="69" xfId="59" applyFont="1" applyFill="1" applyBorder="1" applyAlignment="1">
      <alignment horizontal="center" vertical="center" wrapText="1"/>
      <protection/>
    </xf>
    <xf numFmtId="0" fontId="21" fillId="0" borderId="0" xfId="59" applyFill="1">
      <alignment/>
      <protection/>
    </xf>
    <xf numFmtId="184" fontId="14" fillId="0" borderId="28" xfId="59" applyNumberFormat="1" applyFont="1" applyFill="1" applyBorder="1" applyAlignment="1">
      <alignment horizontal="right" vertical="center"/>
      <protection/>
    </xf>
    <xf numFmtId="184" fontId="14" fillId="0" borderId="26" xfId="59" applyNumberFormat="1" applyFont="1" applyFill="1" applyBorder="1" applyAlignment="1">
      <alignment vertical="center"/>
      <protection/>
    </xf>
    <xf numFmtId="184" fontId="14" fillId="0" borderId="26" xfId="59" applyNumberFormat="1" applyFont="1" applyFill="1" applyBorder="1" applyAlignment="1">
      <alignment horizontal="right" vertical="center"/>
      <protection/>
    </xf>
    <xf numFmtId="184" fontId="14" fillId="0" borderId="29" xfId="59" applyNumberFormat="1" applyFont="1" applyFill="1" applyBorder="1" applyAlignment="1">
      <alignment vertical="center"/>
      <protection/>
    </xf>
    <xf numFmtId="184" fontId="16" fillId="0" borderId="48" xfId="40" applyNumberFormat="1" applyFont="1" applyFill="1" applyBorder="1" applyAlignment="1" applyProtection="1" quotePrefix="1">
      <alignment horizontal="right"/>
      <protection locked="0"/>
    </xf>
    <xf numFmtId="184" fontId="16" fillId="0" borderId="19" xfId="40" applyNumberFormat="1" applyFont="1" applyFill="1" applyBorder="1" applyAlignment="1" applyProtection="1">
      <alignment vertical="center"/>
      <protection locked="0"/>
    </xf>
    <xf numFmtId="184" fontId="16" fillId="0" borderId="19" xfId="59" applyNumberFormat="1" applyFont="1" applyFill="1" applyBorder="1">
      <alignment/>
      <protection/>
    </xf>
    <xf numFmtId="184" fontId="16" fillId="0" borderId="19" xfId="40" applyNumberFormat="1" applyFont="1" applyFill="1" applyBorder="1" applyAlignment="1" applyProtection="1" quotePrefix="1">
      <alignment horizontal="right"/>
      <protection locked="0"/>
    </xf>
    <xf numFmtId="184" fontId="16" fillId="0" borderId="70" xfId="59" applyNumberFormat="1" applyFont="1" applyFill="1" applyBorder="1">
      <alignment/>
      <protection/>
    </xf>
    <xf numFmtId="184" fontId="16" fillId="0" borderId="37" xfId="40" applyNumberFormat="1" applyFont="1" applyFill="1" applyBorder="1" applyAlignment="1" applyProtection="1">
      <alignment/>
      <protection locked="0"/>
    </xf>
    <xf numFmtId="184" fontId="16" fillId="0" borderId="12" xfId="40" applyNumberFormat="1" applyFont="1" applyFill="1" applyBorder="1" applyAlignment="1" applyProtection="1">
      <alignment vertical="center"/>
      <protection locked="0"/>
    </xf>
    <xf numFmtId="184" fontId="16" fillId="0" borderId="12" xfId="59" applyNumberFormat="1" applyFont="1" applyFill="1" applyBorder="1">
      <alignment/>
      <protection/>
    </xf>
    <xf numFmtId="184" fontId="16" fillId="0" borderId="12" xfId="40" applyNumberFormat="1" applyFont="1" applyFill="1" applyBorder="1" applyAlignment="1" applyProtection="1">
      <alignment/>
      <protection locked="0"/>
    </xf>
    <xf numFmtId="184" fontId="16" fillId="0" borderId="71" xfId="59" applyNumberFormat="1" applyFont="1" applyFill="1" applyBorder="1">
      <alignment/>
      <protection/>
    </xf>
    <xf numFmtId="184" fontId="16" fillId="0" borderId="37" xfId="59" applyNumberFormat="1" applyFont="1" applyFill="1" applyBorder="1" applyProtection="1">
      <alignment/>
      <protection locked="0"/>
    </xf>
    <xf numFmtId="184" fontId="16" fillId="0" borderId="12" xfId="59" applyNumberFormat="1" applyFont="1" applyFill="1" applyBorder="1" applyAlignment="1" applyProtection="1">
      <alignment vertical="center"/>
      <protection locked="0"/>
    </xf>
    <xf numFmtId="184" fontId="16" fillId="0" borderId="12" xfId="59" applyNumberFormat="1" applyFont="1" applyFill="1" applyBorder="1" applyProtection="1">
      <alignment/>
      <protection locked="0"/>
    </xf>
    <xf numFmtId="184" fontId="16" fillId="0" borderId="35" xfId="59" applyNumberFormat="1" applyFont="1" applyFill="1" applyBorder="1" applyProtection="1">
      <alignment/>
      <protection locked="0"/>
    </xf>
    <xf numFmtId="184" fontId="16" fillId="0" borderId="22" xfId="59" applyNumberFormat="1" applyFont="1" applyFill="1" applyBorder="1" applyAlignment="1" applyProtection="1">
      <alignment vertical="center"/>
      <protection locked="0"/>
    </xf>
    <xf numFmtId="184" fontId="16" fillId="0" borderId="22" xfId="59" applyNumberFormat="1" applyFont="1" applyFill="1" applyBorder="1">
      <alignment/>
      <protection/>
    </xf>
    <xf numFmtId="184" fontId="16" fillId="0" borderId="22" xfId="59" applyNumberFormat="1" applyFont="1" applyFill="1" applyBorder="1" applyProtection="1">
      <alignment/>
      <protection locked="0"/>
    </xf>
    <xf numFmtId="184" fontId="16" fillId="0" borderId="72" xfId="59" applyNumberFormat="1" applyFont="1" applyFill="1" applyBorder="1">
      <alignment/>
      <protection/>
    </xf>
    <xf numFmtId="184" fontId="14" fillId="0" borderId="28" xfId="59" applyNumberFormat="1" applyFont="1" applyFill="1" applyBorder="1" applyAlignment="1">
      <alignment vertical="center"/>
      <protection/>
    </xf>
    <xf numFmtId="184" fontId="16" fillId="0" borderId="48" xfId="59" applyNumberFormat="1" applyFont="1" applyFill="1" applyBorder="1" applyProtection="1">
      <alignment/>
      <protection locked="0"/>
    </xf>
    <xf numFmtId="184" fontId="16" fillId="0" borderId="19" xfId="59" applyNumberFormat="1" applyFont="1" applyFill="1" applyBorder="1" applyAlignment="1" applyProtection="1">
      <alignment vertical="center"/>
      <protection locked="0"/>
    </xf>
    <xf numFmtId="184" fontId="16" fillId="0" borderId="19" xfId="59" applyNumberFormat="1" applyFont="1" applyFill="1" applyBorder="1" applyProtection="1">
      <alignment/>
      <protection locked="0"/>
    </xf>
    <xf numFmtId="184" fontId="7" fillId="0" borderId="28" xfId="59" applyNumberFormat="1" applyFont="1" applyFill="1" applyBorder="1" applyAlignment="1">
      <alignment horizontal="center" vertical="center" wrapText="1"/>
      <protection/>
    </xf>
    <xf numFmtId="184" fontId="16" fillId="0" borderId="38" xfId="59" applyNumberFormat="1" applyFont="1" applyFill="1" applyBorder="1" applyProtection="1">
      <alignment/>
      <protection locked="0"/>
    </xf>
    <xf numFmtId="184" fontId="16" fillId="0" borderId="17" xfId="59" applyNumberFormat="1" applyFont="1" applyFill="1" applyBorder="1">
      <alignment/>
      <protection/>
    </xf>
    <xf numFmtId="184" fontId="16" fillId="0" borderId="73" xfId="59" applyNumberFormat="1" applyFont="1" applyFill="1" applyBorder="1">
      <alignment/>
      <protection/>
    </xf>
    <xf numFmtId="184" fontId="14" fillId="0" borderId="74" xfId="59" applyNumberFormat="1" applyFont="1" applyFill="1" applyBorder="1" applyAlignment="1">
      <alignment vertical="center"/>
      <protection/>
    </xf>
    <xf numFmtId="184" fontId="14" fillId="0" borderId="47" xfId="59" applyNumberFormat="1" applyFont="1" applyFill="1" applyBorder="1" applyAlignment="1">
      <alignment vertical="center"/>
      <protection/>
    </xf>
    <xf numFmtId="184" fontId="14" fillId="0" borderId="75" xfId="59" applyNumberFormat="1" applyFont="1" applyFill="1" applyBorder="1" applyAlignment="1">
      <alignment vertical="center"/>
      <protection/>
    </xf>
    <xf numFmtId="0" fontId="0" fillId="0" borderId="0" xfId="59" applyFont="1" applyFill="1" applyAlignment="1">
      <alignment horizontal="right"/>
      <protection/>
    </xf>
    <xf numFmtId="164" fontId="21" fillId="0" borderId="0" xfId="59" applyNumberFormat="1" applyFill="1" applyAlignment="1">
      <alignment vertical="center"/>
      <protection/>
    </xf>
    <xf numFmtId="0" fontId="23" fillId="0" borderId="0" xfId="59" applyFont="1" applyFill="1">
      <alignment/>
      <protection/>
    </xf>
    <xf numFmtId="0" fontId="21" fillId="0" borderId="0" xfId="59" applyFill="1" applyAlignment="1">
      <alignment vertical="center"/>
      <protection/>
    </xf>
    <xf numFmtId="184" fontId="18" fillId="0" borderId="26" xfId="59" applyNumberFormat="1" applyFont="1" applyFill="1" applyBorder="1" applyAlignment="1">
      <alignment vertical="center"/>
      <protection/>
    </xf>
    <xf numFmtId="184" fontId="18" fillId="0" borderId="27" xfId="59" applyNumberFormat="1" applyFont="1" applyFill="1" applyBorder="1" applyAlignment="1">
      <alignment vertical="center"/>
      <protection/>
    </xf>
    <xf numFmtId="184" fontId="16" fillId="0" borderId="13" xfId="59" applyNumberFormat="1" applyFont="1" applyFill="1" applyBorder="1" applyAlignment="1" applyProtection="1">
      <alignment vertical="center"/>
      <protection locked="0"/>
    </xf>
    <xf numFmtId="184" fontId="18" fillId="0" borderId="26" xfId="59" applyNumberFormat="1" applyFont="1" applyFill="1" applyBorder="1" applyAlignment="1" applyProtection="1">
      <alignment vertical="center"/>
      <protection/>
    </xf>
    <xf numFmtId="184" fontId="18" fillId="0" borderId="27" xfId="59" applyNumberFormat="1" applyFont="1" applyFill="1" applyBorder="1" applyAlignment="1" applyProtection="1">
      <alignment vertical="center"/>
      <protection/>
    </xf>
    <xf numFmtId="184" fontId="18" fillId="0" borderId="50" xfId="59" applyNumberFormat="1" applyFont="1" applyFill="1" applyBorder="1" applyAlignment="1" applyProtection="1">
      <alignment vertical="center"/>
      <protection/>
    </xf>
    <xf numFmtId="184" fontId="18" fillId="0" borderId="14" xfId="59" applyNumberFormat="1" applyFont="1" applyFill="1" applyBorder="1" applyAlignment="1" applyProtection="1">
      <alignment vertical="center"/>
      <protection/>
    </xf>
    <xf numFmtId="184" fontId="18" fillId="0" borderId="24" xfId="59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0" fontId="28" fillId="0" borderId="0" xfId="59" applyFont="1" applyFill="1">
      <alignment/>
      <protection/>
    </xf>
    <xf numFmtId="172" fontId="16" fillId="0" borderId="48" xfId="59" applyNumberFormat="1" applyFont="1" applyFill="1" applyBorder="1" applyAlignment="1">
      <alignment horizontal="center" vertical="center"/>
      <protection/>
    </xf>
    <xf numFmtId="0" fontId="16" fillId="0" borderId="19" xfId="59" applyFont="1" applyFill="1" applyBorder="1" applyAlignment="1">
      <alignment horizontal="left" vertical="center" wrapText="1" indent="1"/>
      <protection/>
    </xf>
    <xf numFmtId="184" fontId="16" fillId="0" borderId="19" xfId="59" applyNumberFormat="1" applyFont="1" applyFill="1" applyBorder="1" applyAlignment="1" applyProtection="1">
      <alignment horizontal="right" vertical="center"/>
      <protection locked="0"/>
    </xf>
    <xf numFmtId="184" fontId="16" fillId="0" borderId="19" xfId="40" applyNumberFormat="1" applyFont="1" applyFill="1" applyBorder="1" applyAlignment="1" applyProtection="1">
      <alignment horizontal="right" vertical="center"/>
      <protection locked="0"/>
    </xf>
    <xf numFmtId="184" fontId="16" fillId="0" borderId="19" xfId="59" applyNumberFormat="1" applyFont="1" applyFill="1" applyBorder="1" applyAlignment="1">
      <alignment horizontal="right" vertical="center"/>
      <protection/>
    </xf>
    <xf numFmtId="184" fontId="16" fillId="0" borderId="19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20" xfId="59" applyNumberFormat="1" applyFont="1" applyFill="1" applyBorder="1" applyAlignment="1">
      <alignment horizontal="right" vertical="center"/>
      <protection/>
    </xf>
    <xf numFmtId="0" fontId="16" fillId="0" borderId="12" xfId="59" applyFont="1" applyFill="1" applyBorder="1" applyAlignment="1" quotePrefix="1">
      <alignment horizontal="left" vertical="center" wrapText="1" indent="1"/>
      <protection/>
    </xf>
    <xf numFmtId="184" fontId="16" fillId="0" borderId="12" xfId="40" applyNumberFormat="1" applyFont="1" applyFill="1" applyBorder="1" applyAlignment="1" applyProtection="1">
      <alignment horizontal="right" vertical="center"/>
      <protection locked="0"/>
    </xf>
    <xf numFmtId="184" fontId="16" fillId="0" borderId="12" xfId="59" applyNumberFormat="1" applyFont="1" applyFill="1" applyBorder="1" applyAlignment="1">
      <alignment horizontal="right" vertical="center"/>
      <protection/>
    </xf>
    <xf numFmtId="184" fontId="16" fillId="0" borderId="12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13" xfId="59" applyNumberFormat="1" applyFont="1" applyFill="1" applyBorder="1" applyAlignment="1">
      <alignment horizontal="right" vertical="center"/>
      <protection/>
    </xf>
    <xf numFmtId="0" fontId="16" fillId="0" borderId="17" xfId="59" applyFont="1" applyFill="1" applyBorder="1" applyAlignment="1" quotePrefix="1">
      <alignment horizontal="left" vertical="center" wrapText="1" indent="1"/>
      <protection/>
    </xf>
    <xf numFmtId="184" fontId="16" fillId="0" borderId="17" xfId="40" applyNumberFormat="1" applyFont="1" applyFill="1" applyBorder="1" applyAlignment="1" applyProtection="1">
      <alignment horizontal="right" vertical="center"/>
      <protection locked="0"/>
    </xf>
    <xf numFmtId="184" fontId="16" fillId="0" borderId="17" xfId="59" applyNumberFormat="1" applyFont="1" applyFill="1" applyBorder="1" applyAlignment="1">
      <alignment horizontal="right" vertical="center"/>
      <protection/>
    </xf>
    <xf numFmtId="184" fontId="16" fillId="0" borderId="17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18" xfId="59" applyNumberFormat="1" applyFont="1" applyFill="1" applyBorder="1" applyAlignment="1">
      <alignment horizontal="right" vertical="center"/>
      <protection/>
    </xf>
    <xf numFmtId="184" fontId="14" fillId="0" borderId="26" xfId="59" applyNumberFormat="1" applyFont="1" applyFill="1" applyBorder="1" applyAlignment="1" applyProtection="1">
      <alignment horizontal="right" vertical="center"/>
      <protection/>
    </xf>
    <xf numFmtId="0" fontId="16" fillId="0" borderId="15" xfId="59" applyFont="1" applyFill="1" applyBorder="1" applyAlignment="1" quotePrefix="1">
      <alignment horizontal="left" vertical="center" wrapText="1" indent="1"/>
      <protection/>
    </xf>
    <xf numFmtId="184" fontId="16" fillId="0" borderId="15" xfId="40" applyNumberFormat="1" applyFont="1" applyFill="1" applyBorder="1" applyAlignment="1" applyProtection="1">
      <alignment horizontal="right" vertical="center"/>
      <protection locked="0"/>
    </xf>
    <xf numFmtId="184" fontId="16" fillId="0" borderId="15" xfId="59" applyNumberFormat="1" applyFont="1" applyFill="1" applyBorder="1" applyAlignment="1">
      <alignment horizontal="right" vertical="center"/>
      <protection/>
    </xf>
    <xf numFmtId="184" fontId="16" fillId="0" borderId="15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16" xfId="59" applyNumberFormat="1" applyFont="1" applyFill="1" applyBorder="1" applyAlignment="1">
      <alignment horizontal="right" vertical="center"/>
      <protection/>
    </xf>
    <xf numFmtId="0" fontId="16" fillId="0" borderId="15" xfId="59" applyFont="1" applyFill="1" applyBorder="1" applyAlignment="1">
      <alignment horizontal="left" vertical="center" wrapText="1" indent="1"/>
      <protection/>
    </xf>
    <xf numFmtId="172" fontId="16" fillId="0" borderId="35" xfId="59" applyNumberFormat="1" applyFont="1" applyFill="1" applyBorder="1" applyAlignment="1">
      <alignment horizontal="center" vertical="center"/>
      <protection/>
    </xf>
    <xf numFmtId="0" fontId="16" fillId="0" borderId="22" xfId="59" applyFont="1" applyFill="1" applyBorder="1" applyAlignment="1" quotePrefix="1">
      <alignment horizontal="left" vertical="center" wrapText="1" indent="1"/>
      <protection/>
    </xf>
    <xf numFmtId="184" fontId="16" fillId="0" borderId="22" xfId="59" applyNumberFormat="1" applyFont="1" applyFill="1" applyBorder="1" applyAlignment="1" applyProtection="1">
      <alignment horizontal="right" vertical="center"/>
      <protection locked="0"/>
    </xf>
    <xf numFmtId="184" fontId="16" fillId="0" borderId="22" xfId="40" applyNumberFormat="1" applyFont="1" applyFill="1" applyBorder="1" applyAlignment="1" applyProtection="1">
      <alignment horizontal="right" vertical="center"/>
      <protection locked="0"/>
    </xf>
    <xf numFmtId="184" fontId="16" fillId="0" borderId="22" xfId="59" applyNumberFormat="1" applyFont="1" applyFill="1" applyBorder="1" applyAlignment="1">
      <alignment horizontal="right" vertical="center"/>
      <protection/>
    </xf>
    <xf numFmtId="184" fontId="16" fillId="0" borderId="22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25" xfId="59" applyNumberFormat="1" applyFont="1" applyFill="1" applyBorder="1" applyAlignment="1">
      <alignment horizontal="righ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6" xfId="0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Fill="1" applyBorder="1" applyAlignment="1" applyProtection="1">
      <alignment horizontal="right" vertical="center" wrapText="1" inden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>
      <alignment/>
      <protection/>
    </xf>
    <xf numFmtId="0" fontId="0" fillId="0" borderId="0" xfId="60" applyFill="1" applyAlignment="1" applyProtection="1">
      <alignment vertical="center"/>
      <protection locked="0"/>
    </xf>
    <xf numFmtId="0" fontId="0" fillId="0" borderId="0" xfId="60" applyFill="1" applyAlignment="1" applyProtection="1">
      <alignment vertical="center" wrapText="1"/>
      <protection/>
    </xf>
    <xf numFmtId="0" fontId="0" fillId="0" borderId="0" xfId="60" applyFill="1" applyAlignment="1" applyProtection="1">
      <alignment horizontal="center" vertical="center"/>
      <protection/>
    </xf>
    <xf numFmtId="49" fontId="0" fillId="0" borderId="0" xfId="60" applyNumberFormat="1" applyFont="1" applyFill="1" applyAlignment="1" applyProtection="1">
      <alignment horizontal="center" vertical="center"/>
      <protection/>
    </xf>
    <xf numFmtId="0" fontId="14" fillId="0" borderId="37" xfId="60" applyFont="1" applyFill="1" applyBorder="1" applyAlignment="1" applyProtection="1">
      <alignment horizontal="left" vertical="center" wrapText="1"/>
      <protection/>
    </xf>
    <xf numFmtId="183" fontId="14" fillId="0" borderId="13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Alignment="1" applyProtection="1">
      <alignment vertical="center"/>
      <protection locked="0"/>
    </xf>
    <xf numFmtId="0" fontId="14" fillId="0" borderId="37" xfId="60" applyFont="1" applyFill="1" applyBorder="1" applyAlignment="1" applyProtection="1">
      <alignment vertical="center" wrapText="1"/>
      <protection/>
    </xf>
    <xf numFmtId="183" fontId="18" fillId="0" borderId="13" xfId="60" applyNumberFormat="1" applyFont="1" applyFill="1" applyBorder="1" applyAlignment="1" applyProtection="1">
      <alignment vertical="center"/>
      <protection/>
    </xf>
    <xf numFmtId="0" fontId="14" fillId="0" borderId="35" xfId="60" applyFont="1" applyFill="1" applyBorder="1" applyAlignment="1" applyProtection="1">
      <alignment horizontal="left" vertical="center" wrapText="1"/>
      <protection/>
    </xf>
    <xf numFmtId="172" fontId="16" fillId="0" borderId="22" xfId="60" applyNumberFormat="1" applyFont="1" applyFill="1" applyBorder="1" applyAlignment="1" applyProtection="1">
      <alignment horizontal="center" vertical="center"/>
      <protection/>
    </xf>
    <xf numFmtId="183" fontId="14" fillId="0" borderId="25" xfId="60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3" fillId="0" borderId="0" xfId="60" applyFont="1" applyFill="1" applyAlignment="1" applyProtection="1">
      <alignment horizontal="center" vertical="center"/>
      <protection/>
    </xf>
    <xf numFmtId="164" fontId="16" fillId="0" borderId="17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26" xfId="58" applyFont="1" applyFill="1" applyBorder="1" applyAlignment="1" applyProtection="1">
      <alignment horizontal="left" vertical="center" wrapText="1" indent="1"/>
      <protection/>
    </xf>
    <xf numFmtId="49" fontId="14" fillId="0" borderId="28" xfId="58" applyNumberFormat="1" applyFont="1" applyFill="1" applyBorder="1" applyAlignment="1" applyProtection="1">
      <alignment horizontal="left" vertical="center" wrapText="1" indent="1"/>
      <protection/>
    </xf>
    <xf numFmtId="164" fontId="14" fillId="33" borderId="26" xfId="0" applyNumberFormat="1" applyFont="1" applyFill="1" applyBorder="1" applyAlignment="1" applyProtection="1">
      <alignment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14" fillId="0" borderId="55" xfId="0" applyNumberFormat="1" applyFont="1" applyFill="1" applyBorder="1" applyAlignment="1" applyProtection="1">
      <alignment vertical="center" wrapText="1"/>
      <protection/>
    </xf>
    <xf numFmtId="164" fontId="14" fillId="0" borderId="45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14" fillId="0" borderId="43" xfId="0" applyNumberFormat="1" applyFont="1" applyFill="1" applyBorder="1" applyAlignment="1">
      <alignment vertical="center" wrapText="1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/>
    </xf>
    <xf numFmtId="164" fontId="14" fillId="0" borderId="62" xfId="0" applyNumberFormat="1" applyFont="1" applyFill="1" applyBorder="1" applyAlignment="1">
      <alignment vertical="center" wrapText="1"/>
    </xf>
    <xf numFmtId="1" fontId="16" fillId="33" borderId="54" xfId="0" applyNumberFormat="1" applyFont="1" applyFill="1" applyBorder="1" applyAlignment="1" applyProtection="1">
      <alignment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62" xfId="0" applyNumberFormat="1" applyFont="1" applyFill="1" applyBorder="1" applyAlignment="1">
      <alignment horizontal="left" vertical="center" wrapText="1" indent="2"/>
    </xf>
    <xf numFmtId="164" fontId="0" fillId="33" borderId="62" xfId="0" applyNumberFormat="1" applyFont="1" applyFill="1" applyBorder="1" applyAlignment="1">
      <alignment horizontal="right" vertical="center" wrapText="1" indent="2"/>
    </xf>
    <xf numFmtId="164" fontId="0" fillId="33" borderId="76" xfId="0" applyNumberFormat="1" applyFont="1" applyFill="1" applyBorder="1" applyAlignment="1">
      <alignment horizontal="left" vertical="center" wrapText="1" indent="2"/>
    </xf>
    <xf numFmtId="164" fontId="0" fillId="33" borderId="76" xfId="0" applyNumberFormat="1" applyFont="1" applyFill="1" applyBorder="1" applyAlignment="1">
      <alignment horizontal="right" vertical="center" wrapText="1" indent="2"/>
    </xf>
    <xf numFmtId="164" fontId="14" fillId="0" borderId="13" xfId="0" applyNumberFormat="1" applyFont="1" applyFill="1" applyBorder="1" applyAlignment="1" applyProtection="1">
      <alignment vertical="center"/>
      <protection/>
    </xf>
    <xf numFmtId="164" fontId="14" fillId="0" borderId="25" xfId="0" applyNumberFormat="1" applyFont="1" applyFill="1" applyBorder="1" applyAlignment="1" applyProtection="1">
      <alignment vertical="center"/>
      <protection/>
    </xf>
    <xf numFmtId="164" fontId="14" fillId="0" borderId="51" xfId="0" applyNumberFormat="1" applyFont="1" applyFill="1" applyBorder="1" applyAlignment="1" applyProtection="1">
      <alignment vertical="center"/>
      <protection/>
    </xf>
    <xf numFmtId="164" fontId="14" fillId="0" borderId="46" xfId="0" applyNumberFormat="1" applyFont="1" applyFill="1" applyBorder="1" applyAlignment="1" applyProtection="1">
      <alignment horizontal="right" vertical="center" wrapText="1"/>
      <protection/>
    </xf>
    <xf numFmtId="164" fontId="14" fillId="0" borderId="45" xfId="0" applyNumberFormat="1" applyFont="1" applyFill="1" applyBorder="1" applyAlignment="1">
      <alignment horizontal="right" vertical="center" wrapText="1"/>
    </xf>
    <xf numFmtId="164" fontId="14" fillId="0" borderId="43" xfId="0" applyNumberFormat="1" applyFont="1" applyFill="1" applyBorder="1" applyAlignment="1">
      <alignment horizontal="right" vertical="center" wrapText="1"/>
    </xf>
    <xf numFmtId="164" fontId="14" fillId="0" borderId="77" xfId="0" applyNumberFormat="1" applyFont="1" applyFill="1" applyBorder="1" applyAlignment="1">
      <alignment horizontal="right" vertical="center" wrapText="1"/>
    </xf>
    <xf numFmtId="164" fontId="14" fillId="0" borderId="43" xfId="0" applyNumberFormat="1" applyFont="1" applyFill="1" applyBorder="1" applyAlignment="1" applyProtection="1">
      <alignment horizontal="right" vertical="center" wrapText="1"/>
      <protection/>
    </xf>
    <xf numFmtId="164" fontId="14" fillId="0" borderId="44" xfId="0" applyNumberFormat="1" applyFont="1" applyFill="1" applyBorder="1" applyAlignment="1" applyProtection="1">
      <alignment horizontal="right" vertical="center" wrapText="1"/>
      <protection/>
    </xf>
    <xf numFmtId="164" fontId="14" fillId="0" borderId="62" xfId="0" applyNumberFormat="1" applyFont="1" applyFill="1" applyBorder="1" applyAlignment="1">
      <alignment horizontal="right" vertical="center" wrapText="1"/>
    </xf>
    <xf numFmtId="3" fontId="16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3" xfId="0" applyNumberFormat="1" applyFont="1" applyFill="1" applyBorder="1" applyAlignment="1" applyProtection="1">
      <alignment horizontal="right" vertical="center" wrapText="1"/>
      <protection locked="0"/>
    </xf>
    <xf numFmtId="184" fontId="16" fillId="33" borderId="12" xfId="59" applyNumberFormat="1" applyFont="1" applyFill="1" applyBorder="1" applyAlignment="1" applyProtection="1">
      <alignment vertical="center"/>
      <protection/>
    </xf>
    <xf numFmtId="184" fontId="18" fillId="33" borderId="14" xfId="59" applyNumberFormat="1" applyFont="1" applyFill="1" applyBorder="1" applyAlignment="1" applyProtection="1">
      <alignment vertical="center"/>
      <protection/>
    </xf>
    <xf numFmtId="184" fontId="16" fillId="33" borderId="17" xfId="59" applyNumberFormat="1" applyFont="1" applyFill="1" applyBorder="1" applyAlignment="1" applyProtection="1">
      <alignment vertical="center"/>
      <protection/>
    </xf>
    <xf numFmtId="172" fontId="14" fillId="0" borderId="28" xfId="59" applyNumberFormat="1" applyFont="1" applyFill="1" applyBorder="1" applyAlignment="1">
      <alignment horizontal="center" vertical="center"/>
      <protection/>
    </xf>
    <xf numFmtId="172" fontId="14" fillId="0" borderId="41" xfId="59" applyNumberFormat="1" applyFont="1" applyFill="1" applyBorder="1" applyAlignment="1">
      <alignment horizontal="center" vertical="center"/>
      <protection/>
    </xf>
    <xf numFmtId="164" fontId="1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189" fontId="7" fillId="0" borderId="20" xfId="0" applyNumberFormat="1" applyFont="1" applyFill="1" applyBorder="1" applyAlignment="1" applyProtection="1">
      <alignment horizontal="right" vertical="center"/>
      <protection/>
    </xf>
    <xf numFmtId="0" fontId="37" fillId="0" borderId="12" xfId="0" applyFont="1" applyFill="1" applyBorder="1" applyAlignment="1">
      <alignment horizontal="left" vertical="center" indent="5"/>
    </xf>
    <xf numFmtId="189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38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indent="1"/>
    </xf>
    <xf numFmtId="189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7" fillId="0" borderId="22" xfId="0" applyFont="1" applyFill="1" applyBorder="1" applyAlignment="1">
      <alignment horizontal="left" vertical="center" indent="5"/>
    </xf>
    <xf numFmtId="189" fontId="13" fillId="0" borderId="25" xfId="0" applyNumberFormat="1" applyFont="1" applyFill="1" applyBorder="1" applyAlignment="1" applyProtection="1">
      <alignment horizontal="right" vertical="center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/>
    </xf>
    <xf numFmtId="0" fontId="16" fillId="0" borderId="15" xfId="58" applyFont="1" applyFill="1" applyBorder="1" applyAlignment="1" applyProtection="1">
      <alignment horizontal="left" vertical="center" wrapText="1" indent="2"/>
      <protection/>
    </xf>
    <xf numFmtId="0" fontId="7" fillId="0" borderId="26" xfId="58" applyFont="1" applyFill="1" applyBorder="1" applyAlignment="1" applyProtection="1">
      <alignment vertical="center" wrapText="1"/>
      <protection/>
    </xf>
    <xf numFmtId="164" fontId="0" fillId="0" borderId="78" xfId="0" applyNumberFormat="1" applyFill="1" applyBorder="1" applyAlignment="1">
      <alignment horizontal="left" vertical="center" wrapText="1" indent="1"/>
    </xf>
    <xf numFmtId="164" fontId="0" fillId="0" borderId="43" xfId="0" applyNumberFormat="1" applyFill="1" applyBorder="1" applyAlignment="1">
      <alignment horizontal="left" vertical="center" wrapText="1" indent="1"/>
    </xf>
    <xf numFmtId="164" fontId="3" fillId="0" borderId="62" xfId="0" applyNumberFormat="1" applyFont="1" applyFill="1" applyBorder="1" applyAlignment="1">
      <alignment horizontal="left" vertical="center" wrapText="1" indent="1"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4" xfId="0" applyNumberFormat="1" applyFill="1" applyBorder="1" applyAlignment="1">
      <alignment horizontal="left" vertical="center" wrapText="1" indent="1"/>
    </xf>
    <xf numFmtId="164" fontId="0" fillId="0" borderId="77" xfId="0" applyNumberFormat="1" applyFill="1" applyBorder="1" applyAlignment="1">
      <alignment horizontal="left" vertical="center" wrapText="1" indent="1"/>
    </xf>
    <xf numFmtId="164" fontId="7" fillId="0" borderId="28" xfId="0" applyNumberFormat="1" applyFont="1" applyFill="1" applyBorder="1" applyAlignment="1">
      <alignment horizontal="left" vertical="center" wrapText="1" indent="1"/>
    </xf>
    <xf numFmtId="164" fontId="14" fillId="0" borderId="28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164" fontId="14" fillId="0" borderId="27" xfId="0" applyNumberFormat="1" applyFont="1" applyFill="1" applyBorder="1" applyAlignment="1">
      <alignment horizontal="center" vertical="center" wrapText="1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6" fillId="0" borderId="26" xfId="0" applyNumberFormat="1" applyFont="1" applyFill="1" applyBorder="1" applyAlignment="1" applyProtection="1">
      <alignment vertical="center" wrapText="1"/>
      <protection/>
    </xf>
    <xf numFmtId="164" fontId="14" fillId="0" borderId="14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8" applyFont="1" applyFill="1" applyBorder="1" applyAlignment="1" applyProtection="1">
      <alignment horizontal="left" indent="1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0" xfId="0" applyNumberFormat="1" applyFont="1" applyFill="1" applyBorder="1" applyAlignment="1">
      <alignment horizontal="left" vertical="center" wrapText="1" indent="1"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3" xfId="0" applyNumberFormat="1" applyFont="1" applyFill="1" applyBorder="1" applyAlignment="1">
      <alignment horizontal="left" vertical="center" wrapText="1" indent="1"/>
    </xf>
    <xf numFmtId="164" fontId="1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78" xfId="0" applyNumberFormat="1" applyFont="1" applyFill="1" applyBorder="1" applyAlignment="1">
      <alignment horizontal="left" vertical="center" wrapText="1" indent="1"/>
    </xf>
    <xf numFmtId="164" fontId="16" fillId="0" borderId="26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80" xfId="0" applyFont="1" applyFill="1" applyBorder="1" applyAlignment="1" applyProtection="1">
      <alignment horizontal="left" vertical="center" wrapText="1" indent="1"/>
      <protection locked="0"/>
    </xf>
    <xf numFmtId="0" fontId="20" fillId="0" borderId="21" xfId="0" applyFont="1" applyFill="1" applyBorder="1" applyAlignment="1" applyProtection="1">
      <alignment horizontal="left" vertical="center" wrapText="1" indent="1"/>
      <protection locked="0"/>
    </xf>
    <xf numFmtId="0" fontId="20" fillId="0" borderId="21" xfId="0" applyFont="1" applyFill="1" applyBorder="1" applyAlignment="1" applyProtection="1">
      <alignment horizontal="left" vertical="center" wrapText="1" indent="8"/>
      <protection locked="0"/>
    </xf>
    <xf numFmtId="172" fontId="16" fillId="0" borderId="49" xfId="59" applyNumberFormat="1" applyFont="1" applyFill="1" applyBorder="1" applyAlignment="1">
      <alignment horizontal="center" vertical="center"/>
      <protection/>
    </xf>
    <xf numFmtId="0" fontId="16" fillId="0" borderId="11" xfId="59" applyFont="1" applyFill="1" applyBorder="1" applyAlignment="1" quotePrefix="1">
      <alignment horizontal="left" vertical="center" wrapText="1" indent="1"/>
      <protection/>
    </xf>
    <xf numFmtId="184" fontId="16" fillId="0" borderId="11" xfId="59" applyNumberFormat="1" applyFont="1" applyFill="1" applyBorder="1" applyAlignment="1" applyProtection="1">
      <alignment horizontal="right" vertical="center"/>
      <protection locked="0"/>
    </xf>
    <xf numFmtId="184" fontId="16" fillId="0" borderId="11" xfId="40" applyNumberFormat="1" applyFont="1" applyFill="1" applyBorder="1" applyAlignment="1" applyProtection="1">
      <alignment horizontal="right" vertical="center"/>
      <protection locked="0"/>
    </xf>
    <xf numFmtId="184" fontId="16" fillId="0" borderId="11" xfId="59" applyNumberFormat="1" applyFont="1" applyFill="1" applyBorder="1" applyAlignment="1">
      <alignment horizontal="right" vertical="center"/>
      <protection/>
    </xf>
    <xf numFmtId="184" fontId="16" fillId="0" borderId="11" xfId="40" applyNumberFormat="1" applyFont="1" applyFill="1" applyBorder="1" applyAlignment="1" applyProtection="1" quotePrefix="1">
      <alignment horizontal="right" vertical="center"/>
      <protection locked="0"/>
    </xf>
    <xf numFmtId="184" fontId="16" fillId="0" borderId="23" xfId="59" applyNumberFormat="1" applyFont="1" applyFill="1" applyBorder="1" applyAlignment="1">
      <alignment horizontal="right" vertical="center"/>
      <protection/>
    </xf>
    <xf numFmtId="0" fontId="16" fillId="0" borderId="11" xfId="59" applyFont="1" applyFill="1" applyBorder="1" applyAlignment="1">
      <alignment horizontal="left" vertical="center" wrapText="1" indent="1"/>
      <protection/>
    </xf>
    <xf numFmtId="0" fontId="14" fillId="0" borderId="26" xfId="59" applyFont="1" applyFill="1" applyBorder="1" applyAlignment="1">
      <alignment horizontal="left" vertical="center" wrapText="1" indent="1"/>
      <protection/>
    </xf>
    <xf numFmtId="0" fontId="7" fillId="0" borderId="39" xfId="59" applyFont="1" applyFill="1" applyBorder="1" applyAlignment="1" quotePrefix="1">
      <alignment horizontal="center" vertical="center" wrapText="1"/>
      <protection/>
    </xf>
    <xf numFmtId="0" fontId="7" fillId="0" borderId="40" xfId="59" applyFont="1" applyFill="1" applyBorder="1" applyAlignment="1">
      <alignment horizontal="center" vertical="center" wrapText="1"/>
      <protection/>
    </xf>
    <xf numFmtId="0" fontId="7" fillId="0" borderId="50" xfId="59" applyFont="1" applyFill="1" applyBorder="1" applyAlignment="1">
      <alignment horizontal="center" vertical="center" wrapText="1"/>
      <protection/>
    </xf>
    <xf numFmtId="184" fontId="14" fillId="0" borderId="26" xfId="59" applyNumberFormat="1" applyFont="1" applyFill="1" applyBorder="1" applyAlignment="1" applyProtection="1">
      <alignment horizontal="right" vertical="center"/>
      <protection/>
    </xf>
    <xf numFmtId="0" fontId="16" fillId="0" borderId="11" xfId="59" applyFont="1" applyFill="1" applyBorder="1" applyAlignment="1">
      <alignment horizontal="left" vertical="center" wrapText="1"/>
      <protection/>
    </xf>
    <xf numFmtId="172" fontId="14" fillId="0" borderId="41" xfId="59" applyNumberFormat="1" applyFont="1" applyFill="1" applyBorder="1" applyAlignment="1">
      <alignment horizontal="center" vertical="center"/>
      <protection/>
    </xf>
    <xf numFmtId="184" fontId="14" fillId="0" borderId="27" xfId="59" applyNumberFormat="1" applyFont="1" applyFill="1" applyBorder="1" applyAlignment="1" applyProtection="1">
      <alignment horizontal="right" vertical="center"/>
      <protection/>
    </xf>
    <xf numFmtId="184" fontId="14" fillId="0" borderId="27" xfId="59" applyNumberFormat="1" applyFont="1" applyFill="1" applyBorder="1" applyAlignment="1" applyProtection="1">
      <alignment horizontal="right" vertical="center"/>
      <protection/>
    </xf>
    <xf numFmtId="184" fontId="14" fillId="0" borderId="27" xfId="59" applyNumberFormat="1" applyFont="1" applyFill="1" applyBorder="1" applyAlignment="1">
      <alignment horizontal="right" vertical="center"/>
      <protection/>
    </xf>
    <xf numFmtId="0" fontId="16" fillId="0" borderId="19" xfId="59" applyFont="1" applyFill="1" applyBorder="1" applyAlignment="1" quotePrefix="1">
      <alignment horizontal="left" vertical="center" wrapText="1" indent="1"/>
      <protection/>
    </xf>
    <xf numFmtId="0" fontId="23" fillId="0" borderId="0" xfId="59" applyFont="1" applyFill="1" applyBorder="1" applyAlignment="1">
      <alignment vertical="center"/>
      <protection/>
    </xf>
    <xf numFmtId="0" fontId="21" fillId="0" borderId="0" xfId="59" applyFill="1" applyBorder="1" applyAlignment="1">
      <alignment vertical="center"/>
      <protection/>
    </xf>
    <xf numFmtId="0" fontId="7" fillId="0" borderId="50" xfId="59" applyFont="1" applyFill="1" applyBorder="1" applyAlignment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89" fontId="7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183" fontId="16" fillId="0" borderId="13" xfId="60" applyNumberFormat="1" applyFont="1" applyFill="1" applyBorder="1" applyAlignment="1" applyProtection="1">
      <alignment vertical="center"/>
      <protection/>
    </xf>
    <xf numFmtId="3" fontId="16" fillId="0" borderId="25" xfId="58" applyNumberFormat="1" applyFont="1" applyFill="1" applyBorder="1" applyAlignment="1" applyProtection="1">
      <alignment horizontal="right" vertical="center" wrapText="1"/>
      <protection/>
    </xf>
    <xf numFmtId="3" fontId="16" fillId="0" borderId="22" xfId="58" applyNumberFormat="1" applyFont="1" applyFill="1" applyBorder="1" applyAlignment="1" applyProtection="1">
      <alignment horizontal="right" vertical="center" wrapText="1"/>
      <protection/>
    </xf>
    <xf numFmtId="3" fontId="16" fillId="0" borderId="16" xfId="58" applyNumberFormat="1" applyFont="1" applyFill="1" applyBorder="1" applyAlignment="1" applyProtection="1">
      <alignment horizontal="right" vertical="center" wrapText="1"/>
      <protection/>
    </xf>
    <xf numFmtId="3" fontId="14" fillId="0" borderId="27" xfId="58" applyNumberFormat="1" applyFont="1" applyFill="1" applyBorder="1" applyAlignment="1" applyProtection="1">
      <alignment horizontal="right" vertical="center" wrapText="1"/>
      <protection/>
    </xf>
    <xf numFmtId="3" fontId="14" fillId="0" borderId="26" xfId="58" applyNumberFormat="1" applyFont="1" applyFill="1" applyBorder="1" applyAlignment="1" applyProtection="1">
      <alignment horizontal="right" vertical="center" wrapText="1"/>
      <protection/>
    </xf>
    <xf numFmtId="0" fontId="38" fillId="0" borderId="0" xfId="58" applyFont="1" applyFill="1">
      <alignment/>
      <protection/>
    </xf>
    <xf numFmtId="0" fontId="6" fillId="0" borderId="0" xfId="58" applyFont="1" applyFill="1">
      <alignment/>
      <protection/>
    </xf>
    <xf numFmtId="164" fontId="16" fillId="34" borderId="25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8" applyNumberFormat="1" applyFont="1" applyFill="1" applyBorder="1" applyAlignment="1" applyProtection="1">
      <alignment vertical="center" wrapText="1"/>
      <protection locked="0"/>
    </xf>
    <xf numFmtId="164" fontId="17" fillId="0" borderId="17" xfId="58" applyNumberFormat="1" applyFont="1" applyFill="1" applyBorder="1" applyAlignment="1" applyProtection="1">
      <alignment vertical="center" wrapText="1"/>
      <protection locked="0"/>
    </xf>
    <xf numFmtId="0" fontId="17" fillId="0" borderId="17" xfId="58" applyFont="1" applyFill="1" applyBorder="1" applyAlignment="1" applyProtection="1">
      <alignment horizontal="left" vertical="center" wrapText="1" indent="1"/>
      <protection/>
    </xf>
    <xf numFmtId="49" fontId="17" fillId="0" borderId="49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23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vertical="center" wrapText="1"/>
      <protection locked="0"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48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27" xfId="58" applyNumberFormat="1" applyFont="1" applyFill="1" applyBorder="1" applyAlignment="1" applyProtection="1">
      <alignment vertical="center" wrapText="1"/>
      <protection locked="0"/>
    </xf>
    <xf numFmtId="164" fontId="14" fillId="0" borderId="26" xfId="58" applyNumberFormat="1" applyFont="1" applyFill="1" applyBorder="1" applyAlignment="1" applyProtection="1">
      <alignment vertical="center" wrapText="1"/>
      <protection locked="0"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49" fontId="17" fillId="0" borderId="37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58" applyNumberFormat="1" applyFont="1" applyFill="1" applyBorder="1" applyAlignment="1" applyProtection="1">
      <alignment vertical="center" wrapText="1"/>
      <protection locked="0"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8" applyFont="1" applyFill="1" applyBorder="1" applyAlignment="1" applyProtection="1">
      <alignment vertical="center" wrapText="1"/>
      <protection/>
    </xf>
    <xf numFmtId="164" fontId="17" fillId="0" borderId="13" xfId="58" applyNumberFormat="1" applyFont="1" applyFill="1" applyBorder="1" applyAlignment="1" applyProtection="1">
      <alignment vertical="center" wrapText="1"/>
      <protection locked="0"/>
    </xf>
    <xf numFmtId="164" fontId="17" fillId="0" borderId="12" xfId="58" applyNumberFormat="1" applyFont="1" applyFill="1" applyBorder="1" applyAlignment="1" applyProtection="1">
      <alignment vertical="center" wrapText="1"/>
      <protection locked="0"/>
    </xf>
    <xf numFmtId="49" fontId="17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left" vertical="center" wrapText="1" indent="1"/>
      <protection/>
    </xf>
    <xf numFmtId="0" fontId="18" fillId="0" borderId="12" xfId="58" applyFont="1" applyFill="1" applyBorder="1" applyAlignment="1" applyProtection="1">
      <alignment horizontal="left" vertical="center" wrapText="1" indent="1"/>
      <protection/>
    </xf>
    <xf numFmtId="49" fontId="14" fillId="0" borderId="41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12" xfId="58" applyFont="1" applyFill="1" applyBorder="1" applyAlignment="1" applyProtection="1">
      <alignment horizontal="left" vertical="center" wrapText="1" indent="2"/>
      <protection/>
    </xf>
    <xf numFmtId="0" fontId="18" fillId="0" borderId="40" xfId="58" applyFont="1" applyFill="1" applyBorder="1" applyAlignment="1" applyProtection="1">
      <alignment horizontal="left" vertical="center" wrapText="1" indent="1"/>
      <protection/>
    </xf>
    <xf numFmtId="49" fontId="14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76" xfId="58" applyFont="1" applyFill="1" applyBorder="1" applyAlignment="1" applyProtection="1">
      <alignment horizontal="left" vertical="center" wrapText="1" indent="1"/>
      <protection/>
    </xf>
    <xf numFmtId="0" fontId="16" fillId="0" borderId="59" xfId="58" applyFont="1" applyFill="1" applyBorder="1" applyAlignment="1" applyProtection="1">
      <alignment horizontal="center" vertical="center" wrapText="1"/>
      <protection/>
    </xf>
    <xf numFmtId="0" fontId="17" fillId="0" borderId="26" xfId="58" applyFont="1" applyFill="1" applyBorder="1" applyAlignment="1" applyProtection="1">
      <alignment horizontal="left" vertical="center" wrapText="1" indent="1"/>
      <protection/>
    </xf>
    <xf numFmtId="49" fontId="16" fillId="0" borderId="28" xfId="58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/>
      <protection locked="0"/>
    </xf>
    <xf numFmtId="0" fontId="7" fillId="0" borderId="76" xfId="58" applyFont="1" applyFill="1" applyBorder="1" applyAlignment="1" applyProtection="1">
      <alignment horizontal="center" vertical="center" wrapText="1"/>
      <protection/>
    </xf>
    <xf numFmtId="164" fontId="3" fillId="0" borderId="79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60" xfId="0" applyNumberFormat="1" applyFont="1" applyFill="1" applyBorder="1" applyAlignment="1">
      <alignment horizontal="left" vertical="center" wrapText="1" indent="1"/>
    </xf>
    <xf numFmtId="164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6" fillId="34" borderId="22" xfId="0" applyNumberFormat="1" applyFont="1" applyFill="1" applyBorder="1" applyAlignment="1" applyProtection="1">
      <alignment horizontal="right" vertical="center" wrapText="1"/>
      <protection locked="0"/>
    </xf>
    <xf numFmtId="164" fontId="16" fillId="34" borderId="25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1" xfId="0" applyNumberFormat="1" applyFont="1" applyFill="1" applyBorder="1" applyAlignment="1">
      <alignment horizontal="right" vertical="center" wrapText="1" indent="1"/>
    </xf>
    <xf numFmtId="164" fontId="14" fillId="0" borderId="53" xfId="0" applyNumberFormat="1" applyFont="1" applyFill="1" applyBorder="1" applyAlignment="1" applyProtection="1">
      <alignment horizontal="right" vertical="center" wrapText="1"/>
      <protection/>
    </xf>
    <xf numFmtId="164" fontId="0" fillId="0" borderId="79" xfId="0" applyNumberFormat="1" applyFill="1" applyBorder="1" applyAlignment="1">
      <alignment vertical="center" wrapText="1"/>
    </xf>
    <xf numFmtId="164" fontId="36" fillId="0" borderId="0" xfId="0" applyNumberFormat="1" applyFont="1" applyFill="1" applyAlignment="1">
      <alignment vertical="center" wrapText="1"/>
    </xf>
    <xf numFmtId="16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25" fillId="0" borderId="0" xfId="63" applyFill="1">
      <alignment/>
      <protection/>
    </xf>
    <xf numFmtId="0" fontId="30" fillId="0" borderId="35" xfId="63" applyFont="1" applyFill="1" applyBorder="1" applyAlignment="1">
      <alignment horizontal="center" vertical="center" wrapText="1"/>
      <protection/>
    </xf>
    <xf numFmtId="0" fontId="30" fillId="0" borderId="22" xfId="63" applyFont="1" applyFill="1" applyBorder="1" applyAlignment="1">
      <alignment horizontal="center" vertical="center" wrapText="1"/>
      <protection/>
    </xf>
    <xf numFmtId="0" fontId="30" fillId="0" borderId="25" xfId="63" applyFont="1" applyFill="1" applyBorder="1" applyAlignment="1">
      <alignment horizontal="center" vertical="center" wrapText="1"/>
      <protection/>
    </xf>
    <xf numFmtId="0" fontId="25" fillId="0" borderId="0" xfId="63" applyFill="1" applyAlignment="1">
      <alignment horizontal="center" vertical="center"/>
      <protection/>
    </xf>
    <xf numFmtId="0" fontId="31" fillId="0" borderId="36" xfId="63" applyFont="1" applyFill="1" applyBorder="1" applyAlignment="1">
      <alignment vertical="center" wrapText="1"/>
      <protection/>
    </xf>
    <xf numFmtId="0" fontId="20" fillId="0" borderId="15" xfId="63" applyFont="1" applyFill="1" applyBorder="1" applyAlignment="1">
      <alignment horizontal="center" vertical="center" wrapText="1"/>
      <protection/>
    </xf>
    <xf numFmtId="201" fontId="31" fillId="0" borderId="15" xfId="63" applyNumberFormat="1" applyFont="1" applyFill="1" applyBorder="1" applyAlignment="1">
      <alignment horizontal="right" vertical="center" wrapText="1"/>
      <protection/>
    </xf>
    <xf numFmtId="201" fontId="31" fillId="0" borderId="81" xfId="63" applyNumberFormat="1" applyFont="1" applyFill="1" applyBorder="1" applyAlignment="1">
      <alignment horizontal="right" vertical="center" wrapText="1"/>
      <protection/>
    </xf>
    <xf numFmtId="0" fontId="25" fillId="0" borderId="0" xfId="63" applyFill="1" applyAlignment="1">
      <alignment vertical="center"/>
      <protection/>
    </xf>
    <xf numFmtId="0" fontId="30" fillId="0" borderId="37" xfId="63" applyFont="1" applyFill="1" applyBorder="1" applyAlignment="1">
      <alignment vertical="center" wrapText="1"/>
      <protection/>
    </xf>
    <xf numFmtId="0" fontId="20" fillId="0" borderId="12" xfId="63" applyFont="1" applyFill="1" applyBorder="1" applyAlignment="1">
      <alignment horizontal="center" vertical="center" wrapText="1"/>
      <protection/>
    </xf>
    <xf numFmtId="201" fontId="20" fillId="0" borderId="12" xfId="63" applyNumberFormat="1" applyFont="1" applyFill="1" applyBorder="1" applyAlignment="1">
      <alignment horizontal="right" vertical="center" wrapText="1"/>
      <protection/>
    </xf>
    <xf numFmtId="201" fontId="31" fillId="0" borderId="82" xfId="63" applyNumberFormat="1" applyFont="1" applyFill="1" applyBorder="1" applyAlignment="1">
      <alignment horizontal="right" vertical="center" wrapText="1"/>
      <protection/>
    </xf>
    <xf numFmtId="0" fontId="32" fillId="0" borderId="37" xfId="63" applyFont="1" applyFill="1" applyBorder="1" applyAlignment="1">
      <alignment horizontal="left" vertical="center" wrapText="1" indent="1"/>
      <protection/>
    </xf>
    <xf numFmtId="201" fontId="20" fillId="0" borderId="12" xfId="63" applyNumberFormat="1" applyFont="1" applyFill="1" applyBorder="1" applyAlignment="1">
      <alignment horizontal="right" vertical="center" wrapText="1"/>
      <protection/>
    </xf>
    <xf numFmtId="201" fontId="20" fillId="0" borderId="82" xfId="63" applyNumberFormat="1" applyFont="1" applyFill="1" applyBorder="1" applyAlignment="1">
      <alignment horizontal="right" vertical="center" wrapText="1"/>
      <protection/>
    </xf>
    <xf numFmtId="0" fontId="20" fillId="0" borderId="37" xfId="63" applyFont="1" applyFill="1" applyBorder="1" applyAlignment="1">
      <alignment vertical="center" wrapText="1"/>
      <protection/>
    </xf>
    <xf numFmtId="201" fontId="20" fillId="0" borderId="12" xfId="63" applyNumberFormat="1" applyFont="1" applyFill="1" applyBorder="1" applyAlignment="1" applyProtection="1">
      <alignment horizontal="right" vertical="center" wrapText="1"/>
      <protection locked="0"/>
    </xf>
    <xf numFmtId="201" fontId="20" fillId="0" borderId="83" xfId="63" applyNumberFormat="1" applyFont="1" applyFill="1" applyBorder="1" applyAlignment="1">
      <alignment horizontal="right" vertical="center" wrapText="1"/>
      <protection/>
    </xf>
    <xf numFmtId="0" fontId="31" fillId="0" borderId="37" xfId="63" applyFont="1" applyFill="1" applyBorder="1" applyAlignment="1">
      <alignment vertical="center" wrapText="1"/>
      <protection/>
    </xf>
    <xf numFmtId="201" fontId="31" fillId="0" borderId="12" xfId="63" applyNumberFormat="1" applyFont="1" applyFill="1" applyBorder="1" applyAlignment="1">
      <alignment horizontal="right" vertical="center" wrapText="1"/>
      <protection/>
    </xf>
    <xf numFmtId="201" fontId="31" fillId="0" borderId="13" xfId="63" applyNumberFormat="1" applyFont="1" applyFill="1" applyBorder="1" applyAlignment="1">
      <alignment horizontal="right" vertical="center" wrapText="1"/>
      <protection/>
    </xf>
    <xf numFmtId="201" fontId="30" fillId="0" borderId="12" xfId="63" applyNumberFormat="1" applyFont="1" applyFill="1" applyBorder="1" applyAlignment="1">
      <alignment horizontal="right" vertical="center" wrapText="1"/>
      <protection/>
    </xf>
    <xf numFmtId="201" fontId="30" fillId="0" borderId="13" xfId="63" applyNumberFormat="1" applyFont="1" applyFill="1" applyBorder="1" applyAlignment="1">
      <alignment horizontal="right" vertical="center" wrapText="1"/>
      <protection/>
    </xf>
    <xf numFmtId="201" fontId="20" fillId="0" borderId="13" xfId="63" applyNumberFormat="1" applyFont="1" applyFill="1" applyBorder="1" applyAlignment="1">
      <alignment horizontal="right" vertical="center" wrapText="1"/>
      <protection/>
    </xf>
    <xf numFmtId="0" fontId="20" fillId="0" borderId="37" xfId="63" applyFont="1" applyFill="1" applyBorder="1" applyAlignment="1">
      <alignment horizontal="left" vertical="center" wrapText="1" indent="2"/>
      <protection/>
    </xf>
    <xf numFmtId="0" fontId="20" fillId="0" borderId="37" xfId="63" applyFont="1" applyFill="1" applyBorder="1" applyAlignment="1">
      <alignment horizontal="left" vertical="center" wrapText="1" indent="3"/>
      <protection/>
    </xf>
    <xf numFmtId="201" fontId="20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0" fillId="0" borderId="36" xfId="63" applyFont="1" applyFill="1" applyBorder="1" applyAlignment="1">
      <alignment horizontal="left" vertical="center" wrapText="1" indent="3"/>
      <protection/>
    </xf>
    <xf numFmtId="201" fontId="30" fillId="0" borderId="83" xfId="63" applyNumberFormat="1" applyFont="1" applyFill="1" applyBorder="1" applyAlignment="1">
      <alignment horizontal="right" vertical="center" wrapText="1"/>
      <protection/>
    </xf>
    <xf numFmtId="201" fontId="30" fillId="0" borderId="12" xfId="63" applyNumberFormat="1" applyFont="1" applyFill="1" applyBorder="1" applyAlignment="1" applyProtection="1">
      <alignment horizontal="right" vertical="center" wrapText="1"/>
      <protection locked="0"/>
    </xf>
    <xf numFmtId="201" fontId="30" fillId="0" borderId="82" xfId="63" applyNumberFormat="1" applyFont="1" applyFill="1" applyBorder="1" applyAlignment="1">
      <alignment horizontal="right" vertical="center" wrapText="1"/>
      <protection/>
    </xf>
    <xf numFmtId="0" fontId="20" fillId="0" borderId="37" xfId="63" applyFont="1" applyFill="1" applyBorder="1" applyAlignment="1">
      <alignment horizontal="left" vertical="center" wrapText="1" indent="1"/>
      <protection/>
    </xf>
    <xf numFmtId="201" fontId="31" fillId="0" borderId="12" xfId="63" applyNumberFormat="1" applyFont="1" applyFill="1" applyBorder="1" applyAlignment="1" applyProtection="1">
      <alignment horizontal="right" vertical="center" wrapText="1"/>
      <protection locked="0"/>
    </xf>
    <xf numFmtId="0" fontId="30" fillId="0" borderId="37" xfId="63" applyFont="1" applyFill="1" applyBorder="1" applyAlignment="1">
      <alignment horizontal="left" vertical="center" wrapText="1" indent="1"/>
      <protection/>
    </xf>
    <xf numFmtId="201" fontId="20" fillId="0" borderId="83" xfId="63" applyNumberFormat="1" applyFont="1" applyFill="1" applyBorder="1" applyAlignment="1" applyProtection="1">
      <alignment horizontal="right" vertical="center" wrapText="1"/>
      <protection/>
    </xf>
    <xf numFmtId="0" fontId="31" fillId="0" borderId="37" xfId="63" applyFont="1" applyFill="1" applyBorder="1" applyAlignment="1">
      <alignment horizontal="left" vertical="center" wrapText="1"/>
      <protection/>
    </xf>
    <xf numFmtId="0" fontId="20" fillId="0" borderId="37" xfId="63" applyFont="1" applyFill="1" applyBorder="1" applyAlignment="1">
      <alignment horizontal="left" vertical="center" indent="2"/>
      <protection/>
    </xf>
    <xf numFmtId="201" fontId="30" fillId="0" borderId="12" xfId="63" applyNumberFormat="1" applyFont="1" applyFill="1" applyBorder="1" applyAlignment="1" applyProtection="1">
      <alignment horizontal="right" vertical="center" wrapText="1"/>
      <protection/>
    </xf>
    <xf numFmtId="201" fontId="31" fillId="0" borderId="83" xfId="63" applyNumberFormat="1" applyFont="1" applyFill="1" applyBorder="1" applyAlignment="1">
      <alignment horizontal="right" vertical="center" wrapText="1"/>
      <protection/>
    </xf>
    <xf numFmtId="0" fontId="31" fillId="0" borderId="35" xfId="63" applyFont="1" applyFill="1" applyBorder="1" applyAlignment="1">
      <alignment vertical="center" wrapText="1"/>
      <protection/>
    </xf>
    <xf numFmtId="0" fontId="20" fillId="0" borderId="22" xfId="63" applyFont="1" applyFill="1" applyBorder="1" applyAlignment="1">
      <alignment horizontal="center" vertical="center" wrapText="1"/>
      <protection/>
    </xf>
    <xf numFmtId="201" fontId="31" fillId="0" borderId="84" xfId="63" applyNumberFormat="1" applyFont="1" applyFill="1" applyBorder="1" applyAlignment="1">
      <alignment horizontal="right" vertical="center" wrapText="1"/>
      <protection/>
    </xf>
    <xf numFmtId="201" fontId="31" fillId="0" borderId="22" xfId="63" applyNumberFormat="1" applyFont="1" applyFill="1" applyBorder="1" applyAlignment="1">
      <alignment horizontal="right" vertical="center" wrapText="1"/>
      <protection/>
    </xf>
    <xf numFmtId="201" fontId="31" fillId="0" borderId="85" xfId="63" applyNumberFormat="1" applyFont="1" applyFill="1" applyBorder="1" applyAlignment="1">
      <alignment horizontal="right" vertical="center" wrapText="1"/>
      <protection/>
    </xf>
    <xf numFmtId="0" fontId="20" fillId="0" borderId="0" xfId="63" applyFont="1" applyFill="1">
      <alignment/>
      <protection/>
    </xf>
    <xf numFmtId="0" fontId="25" fillId="0" borderId="0" xfId="63" applyFont="1" applyFill="1">
      <alignment/>
      <protection/>
    </xf>
    <xf numFmtId="3" fontId="25" fillId="0" borderId="0" xfId="63" applyNumberFormat="1" applyFont="1" applyFill="1">
      <alignment/>
      <protection/>
    </xf>
    <xf numFmtId="3" fontId="25" fillId="0" borderId="0" xfId="63" applyNumberFormat="1" applyFont="1" applyFill="1" applyAlignment="1">
      <alignment horizontal="center"/>
      <protection/>
    </xf>
    <xf numFmtId="0" fontId="20" fillId="0" borderId="0" xfId="63" applyFont="1" applyFill="1" applyProtection="1">
      <alignment/>
      <protection locked="0"/>
    </xf>
    <xf numFmtId="0" fontId="25" fillId="0" borderId="0" xfId="63" applyFill="1" applyAlignment="1">
      <alignment horizontal="center"/>
      <protection/>
    </xf>
    <xf numFmtId="0" fontId="7" fillId="0" borderId="40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center" vertical="center" wrapText="1"/>
      <protection/>
    </xf>
    <xf numFmtId="0" fontId="5" fillId="0" borderId="86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7" fillId="0" borderId="88" xfId="58" applyFont="1" applyFill="1" applyBorder="1" applyAlignment="1" applyProtection="1">
      <alignment horizontal="center" vertical="center" wrapText="1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0" fontId="14" fillId="0" borderId="59" xfId="58" applyFont="1" applyFill="1" applyBorder="1" applyAlignment="1" applyProtection="1">
      <alignment horizontal="left" vertical="center" wrapText="1" indent="2"/>
      <protection/>
    </xf>
    <xf numFmtId="0" fontId="14" fillId="0" borderId="76" xfId="58" applyFont="1" applyFill="1" applyBorder="1" applyAlignment="1" applyProtection="1">
      <alignment horizontal="left" vertical="center" wrapText="1" indent="2"/>
      <protection/>
    </xf>
    <xf numFmtId="49" fontId="15" fillId="0" borderId="65" xfId="58" applyNumberFormat="1" applyFont="1" applyFill="1" applyBorder="1" applyAlignment="1" applyProtection="1">
      <alignment horizontal="left" vertical="center" wrapText="1" indent="4"/>
      <protection/>
    </xf>
    <xf numFmtId="49" fontId="15" fillId="0" borderId="89" xfId="58" applyNumberFormat="1" applyFont="1" applyFill="1" applyBorder="1" applyAlignment="1" applyProtection="1">
      <alignment horizontal="left" vertical="center" wrapText="1" indent="4"/>
      <protection/>
    </xf>
    <xf numFmtId="0" fontId="15" fillId="0" borderId="59" xfId="58" applyFont="1" applyFill="1" applyBorder="1" applyAlignment="1" applyProtection="1">
      <alignment horizontal="left" vertical="center" wrapText="1" indent="4"/>
      <protection/>
    </xf>
    <xf numFmtId="0" fontId="15" fillId="0" borderId="76" xfId="58" applyFont="1" applyFill="1" applyBorder="1" applyAlignment="1" applyProtection="1">
      <alignment horizontal="left" vertical="center" wrapText="1" indent="4"/>
      <protection/>
    </xf>
    <xf numFmtId="0" fontId="18" fillId="0" borderId="59" xfId="58" applyFont="1" applyFill="1" applyBorder="1" applyAlignment="1" applyProtection="1">
      <alignment horizontal="center" vertical="center" wrapText="1"/>
      <protection/>
    </xf>
    <xf numFmtId="0" fontId="18" fillId="0" borderId="76" xfId="58" applyFont="1" applyFill="1" applyBorder="1" applyAlignment="1" applyProtection="1">
      <alignment horizontal="center" vertical="center" wrapText="1"/>
      <protection/>
    </xf>
    <xf numFmtId="0" fontId="16" fillId="0" borderId="63" xfId="58" applyFont="1" applyFill="1" applyBorder="1" applyAlignment="1">
      <alignment horizontal="center"/>
      <protection/>
    </xf>
    <xf numFmtId="0" fontId="16" fillId="0" borderId="90" xfId="58" applyFont="1" applyFill="1" applyBorder="1" applyAlignment="1">
      <alignment horizontal="center"/>
      <protection/>
    </xf>
    <xf numFmtId="164" fontId="15" fillId="0" borderId="1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16" fillId="0" borderId="42" xfId="58" applyFont="1" applyFill="1" applyBorder="1" applyAlignment="1" applyProtection="1">
      <alignment horizontal="left" vertical="center" wrapText="1"/>
      <protection/>
    </xf>
    <xf numFmtId="0" fontId="16" fillId="0" borderId="91" xfId="58" applyFont="1" applyFill="1" applyBorder="1" applyAlignment="1" applyProtection="1">
      <alignment horizontal="center" vertical="center" wrapText="1"/>
      <protection/>
    </xf>
    <xf numFmtId="0" fontId="16" fillId="0" borderId="92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76" xfId="0" applyFont="1" applyBorder="1" applyAlignment="1">
      <alignment horizontal="left"/>
    </xf>
    <xf numFmtId="49" fontId="15" fillId="0" borderId="59" xfId="58" applyNumberFormat="1" applyFont="1" applyFill="1" applyBorder="1" applyAlignment="1" applyProtection="1">
      <alignment horizontal="left" vertical="center" wrapText="1" indent="4"/>
      <protection/>
    </xf>
    <xf numFmtId="49" fontId="15" fillId="0" borderId="76" xfId="58" applyNumberFormat="1" applyFont="1" applyFill="1" applyBorder="1" applyAlignment="1" applyProtection="1">
      <alignment horizontal="left" vertical="center" wrapText="1" indent="4"/>
      <protection/>
    </xf>
    <xf numFmtId="164" fontId="7" fillId="0" borderId="46" xfId="0" applyNumberFormat="1" applyFont="1" applyFill="1" applyBorder="1" applyAlignment="1">
      <alignment horizontal="center" vertical="center" wrapText="1"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45" xfId="0" applyNumberFormat="1" applyFont="1" applyFill="1" applyBorder="1" applyAlignment="1">
      <alignment horizontal="center" vertical="center" wrapText="1"/>
    </xf>
    <xf numFmtId="164" fontId="7" fillId="0" borderId="7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0" fontId="0" fillId="0" borderId="12" xfId="0" applyFill="1" applyBorder="1" applyAlignment="1">
      <alignment horizontal="center" vertical="center" wrapText="1"/>
    </xf>
    <xf numFmtId="164" fontId="0" fillId="0" borderId="93" xfId="0" applyNumberFormat="1" applyFill="1" applyBorder="1" applyAlignment="1">
      <alignment horizontal="right" vertical="center" wrapText="1"/>
    </xf>
    <xf numFmtId="164" fontId="7" fillId="0" borderId="46" xfId="0" applyNumberFormat="1" applyFont="1" applyFill="1" applyBorder="1" applyAlignment="1">
      <alignment horizontal="center" vertical="center" wrapText="1"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center" vertical="center" wrapText="1"/>
    </xf>
    <xf numFmtId="164" fontId="7" fillId="0" borderId="89" xfId="0" applyNumberFormat="1" applyFont="1" applyFill="1" applyBorder="1" applyAlignment="1">
      <alignment horizontal="center" vertical="center" wrapText="1"/>
    </xf>
    <xf numFmtId="164" fontId="7" fillId="0" borderId="88" xfId="0" applyNumberFormat="1" applyFont="1" applyFill="1" applyBorder="1" applyAlignment="1">
      <alignment horizontal="center" vertical="center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94" xfId="0" applyNumberFormat="1" applyFont="1" applyFill="1" applyBorder="1" applyAlignment="1">
      <alignment horizontal="center" vertical="center" wrapText="1"/>
    </xf>
    <xf numFmtId="164" fontId="7" fillId="0" borderId="95" xfId="0" applyNumberFormat="1" applyFont="1" applyFill="1" applyBorder="1" applyAlignment="1">
      <alignment horizontal="center" vertical="center" wrapText="1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0" fontId="14" fillId="0" borderId="59" xfId="0" applyFont="1" applyFill="1" applyBorder="1" applyAlignment="1" applyProtection="1">
      <alignment horizontal="left" vertical="center"/>
      <protection/>
    </xf>
    <xf numFmtId="0" fontId="14" fillId="0" borderId="76" xfId="0" applyFont="1" applyFill="1" applyBorder="1" applyAlignment="1" applyProtection="1">
      <alignment horizontal="left" vertical="center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76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7" fillId="0" borderId="88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0" fontId="7" fillId="0" borderId="94" xfId="0" applyFont="1" applyFill="1" applyBorder="1" applyAlignment="1" applyProtection="1">
      <alignment horizontal="left" vertical="center" wrapText="1"/>
      <protection/>
    </xf>
    <xf numFmtId="0" fontId="7" fillId="0" borderId="8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justify" vertical="center" wrapText="1"/>
    </xf>
    <xf numFmtId="164" fontId="3" fillId="0" borderId="59" xfId="0" applyNumberFormat="1" applyFont="1" applyFill="1" applyBorder="1" applyAlignment="1">
      <alignment horizontal="left" vertical="center" wrapText="1" indent="2"/>
    </xf>
    <xf numFmtId="164" fontId="3" fillId="0" borderId="86" xfId="0" applyNumberFormat="1" applyFont="1" applyFill="1" applyBorder="1" applyAlignment="1">
      <alignment horizontal="left" vertical="center" wrapText="1" indent="2"/>
    </xf>
    <xf numFmtId="164" fontId="5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6" fontId="30" fillId="0" borderId="42" xfId="0" applyNumberFormat="1" applyFont="1" applyFill="1" applyBorder="1" applyAlignment="1">
      <alignment horizontal="left" vertical="center" wrapText="1"/>
    </xf>
    <xf numFmtId="164" fontId="14" fillId="0" borderId="62" xfId="0" applyNumberFormat="1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0" fillId="0" borderId="56" xfId="0" applyNumberFormat="1" applyFill="1" applyBorder="1" applyAlignment="1" applyProtection="1">
      <alignment horizontal="left" vertical="center" wrapText="1"/>
      <protection locked="0"/>
    </xf>
    <xf numFmtId="164" fontId="0" fillId="0" borderId="91" xfId="0" applyNumberFormat="1" applyFill="1" applyBorder="1" applyAlignment="1" applyProtection="1">
      <alignment horizontal="left" vertical="center" wrapText="1"/>
      <protection locked="0"/>
    </xf>
    <xf numFmtId="164" fontId="0" fillId="0" borderId="96" xfId="0" applyNumberFormat="1" applyFill="1" applyBorder="1" applyAlignment="1" applyProtection="1">
      <alignment horizontal="left" vertical="center" wrapText="1"/>
      <protection locked="0"/>
    </xf>
    <xf numFmtId="164" fontId="7" fillId="0" borderId="60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164" fontId="3" fillId="0" borderId="86" xfId="0" applyNumberFormat="1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4" fontId="7" fillId="0" borderId="88" xfId="0" applyNumberFormat="1" applyFont="1" applyFill="1" applyBorder="1" applyAlignment="1">
      <alignment horizontal="center" vertical="center"/>
    </xf>
    <xf numFmtId="164" fontId="7" fillId="0" borderId="79" xfId="0" applyNumberFormat="1" applyFont="1" applyFill="1" applyBorder="1" applyAlignment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14" fillId="0" borderId="6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97" xfId="59" applyFont="1" applyFill="1" applyBorder="1" applyAlignment="1">
      <alignment horizontal="center" vertical="center"/>
      <protection/>
    </xf>
    <xf numFmtId="0" fontId="6" fillId="0" borderId="98" xfId="59" applyFont="1" applyFill="1" applyBorder="1" applyAlignment="1">
      <alignment horizontal="center" vertical="center"/>
      <protection/>
    </xf>
    <xf numFmtId="0" fontId="6" fillId="0" borderId="99" xfId="59" applyFont="1" applyFill="1" applyBorder="1" applyAlignment="1">
      <alignment horizontal="center" vertical="center"/>
      <protection/>
    </xf>
    <xf numFmtId="0" fontId="6" fillId="0" borderId="87" xfId="59" applyFont="1" applyFill="1" applyBorder="1" applyAlignment="1">
      <alignment horizontal="center" vertical="center"/>
      <protection/>
    </xf>
    <xf numFmtId="0" fontId="1" fillId="0" borderId="0" xfId="59" applyFont="1" applyFill="1" applyAlignment="1" applyProtection="1">
      <alignment horizontal="center"/>
      <protection locked="0"/>
    </xf>
    <xf numFmtId="0" fontId="6" fillId="0" borderId="0" xfId="59" applyFont="1" applyFill="1" applyAlignment="1">
      <alignment horizontal="center" wrapText="1"/>
      <protection/>
    </xf>
    <xf numFmtId="0" fontId="6" fillId="0" borderId="0" xfId="59" applyFont="1" applyFill="1" applyAlignment="1">
      <alignment horizontal="center"/>
      <protection/>
    </xf>
    <xf numFmtId="0" fontId="2" fillId="0" borderId="100" xfId="59" applyFont="1" applyFill="1" applyBorder="1" applyAlignment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0" fontId="3" fillId="0" borderId="39" xfId="59" applyFont="1" applyFill="1" applyBorder="1" applyAlignment="1" quotePrefix="1">
      <alignment horizontal="center" vertical="center" wrapText="1"/>
      <protection/>
    </xf>
    <xf numFmtId="0" fontId="3" fillId="0" borderId="49" xfId="59" applyFont="1" applyFill="1" applyBorder="1" applyAlignment="1" quotePrefix="1">
      <alignment horizontal="center" vertical="center" wrapText="1"/>
      <protection/>
    </xf>
    <xf numFmtId="0" fontId="3" fillId="0" borderId="40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50" xfId="59" applyFont="1" applyFill="1" applyBorder="1" applyAlignment="1">
      <alignment horizontal="center" vertical="center"/>
      <protection/>
    </xf>
    <xf numFmtId="0" fontId="3" fillId="0" borderId="23" xfId="59" applyFont="1" applyFill="1" applyBorder="1" applyAlignment="1">
      <alignment horizontal="center" vertical="center"/>
      <protection/>
    </xf>
    <xf numFmtId="0" fontId="3" fillId="0" borderId="52" xfId="59" applyFont="1" applyFill="1" applyBorder="1" applyAlignment="1">
      <alignment horizontal="center" vertical="center"/>
      <protection/>
    </xf>
    <xf numFmtId="0" fontId="3" fillId="0" borderId="101" xfId="59" applyFont="1" applyFill="1" applyBorder="1" applyAlignment="1">
      <alignment horizontal="center" vertical="center"/>
      <protection/>
    </xf>
    <xf numFmtId="0" fontId="1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Fill="1" applyAlignment="1" applyProtection="1">
      <alignment horizontal="center" vertical="center"/>
      <protection locked="0"/>
    </xf>
    <xf numFmtId="0" fontId="5" fillId="0" borderId="10" xfId="59" applyFont="1" applyFill="1" applyBorder="1" applyAlignment="1">
      <alignment horizontal="right"/>
      <protection/>
    </xf>
    <xf numFmtId="0" fontId="5" fillId="0" borderId="0" xfId="59" applyFont="1" applyFill="1" applyBorder="1" applyAlignment="1">
      <alignment horizontal="right"/>
      <protection/>
    </xf>
    <xf numFmtId="0" fontId="7" fillId="0" borderId="59" xfId="0" applyFont="1" applyFill="1" applyBorder="1" applyAlignment="1" applyProtection="1">
      <alignment horizontal="left" vertical="center" wrapText="1" indent="1"/>
      <protection/>
    </xf>
    <xf numFmtId="0" fontId="7" fillId="0" borderId="76" xfId="0" applyFont="1" applyFill="1" applyBorder="1" applyAlignment="1" applyProtection="1">
      <alignment horizontal="left" vertical="center" wrapText="1" inden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25" fillId="0" borderId="0" xfId="63" applyFont="1" applyFill="1" applyAlignment="1">
      <alignment horizontal="left"/>
      <protection/>
    </xf>
    <xf numFmtId="0" fontId="29" fillId="0" borderId="0" xfId="63" applyFont="1" applyFill="1" applyBorder="1" applyAlignment="1">
      <alignment horizontal="right"/>
      <protection/>
    </xf>
    <xf numFmtId="0" fontId="35" fillId="0" borderId="39" xfId="63" applyFont="1" applyFill="1" applyBorder="1" applyAlignment="1">
      <alignment horizontal="center" vertical="center" wrapText="1"/>
      <protection/>
    </xf>
    <xf numFmtId="0" fontId="35" fillId="0" borderId="49" xfId="63" applyFont="1" applyFill="1" applyBorder="1" applyAlignment="1">
      <alignment horizontal="center" vertical="center" wrapText="1"/>
      <protection/>
    </xf>
    <xf numFmtId="0" fontId="35" fillId="0" borderId="36" xfId="63" applyFont="1" applyFill="1" applyBorder="1" applyAlignment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textRotation="90"/>
      <protection/>
    </xf>
    <xf numFmtId="0" fontId="15" fillId="0" borderId="11" xfId="61" applyFont="1" applyFill="1" applyBorder="1" applyAlignment="1" applyProtection="1">
      <alignment horizontal="center" vertical="center" textRotation="90"/>
      <protection/>
    </xf>
    <xf numFmtId="0" fontId="15" fillId="0" borderId="15" xfId="61" applyFont="1" applyFill="1" applyBorder="1" applyAlignment="1" applyProtection="1">
      <alignment horizontal="center" vertical="center" textRotation="90"/>
      <protection/>
    </xf>
    <xf numFmtId="0" fontId="29" fillId="0" borderId="19" xfId="63" applyFont="1" applyFill="1" applyBorder="1" applyAlignment="1">
      <alignment horizontal="center" vertical="center" wrapText="1"/>
      <protection/>
    </xf>
    <xf numFmtId="0" fontId="29" fillId="0" borderId="12" xfId="63" applyFont="1" applyFill="1" applyBorder="1" applyAlignment="1">
      <alignment horizontal="center" vertical="center" wrapText="1"/>
      <protection/>
    </xf>
    <xf numFmtId="0" fontId="29" fillId="0" borderId="50" xfId="63" applyFont="1" applyFill="1" applyBorder="1" applyAlignment="1">
      <alignment horizontal="center" vertical="center" wrapText="1"/>
      <protection/>
    </xf>
    <xf numFmtId="0" fontId="29" fillId="0" borderId="16" xfId="63" applyFont="1" applyFill="1" applyBorder="1" applyAlignment="1">
      <alignment horizontal="center" vertical="center" wrapText="1"/>
      <protection/>
    </xf>
    <xf numFmtId="0" fontId="29" fillId="0" borderId="12" xfId="63" applyFont="1" applyFill="1" applyBorder="1" applyAlignment="1">
      <alignment horizontal="center" wrapText="1"/>
      <protection/>
    </xf>
    <xf numFmtId="0" fontId="29" fillId="0" borderId="13" xfId="63" applyFont="1" applyFill="1" applyBorder="1" applyAlignment="1">
      <alignment horizontal="center" wrapText="1"/>
      <protection/>
    </xf>
    <xf numFmtId="0" fontId="3" fillId="0" borderId="0" xfId="60" applyFont="1" applyFill="1" applyAlignment="1" applyProtection="1">
      <alignment horizontal="center" vertical="center" wrapText="1"/>
      <protection/>
    </xf>
    <xf numFmtId="0" fontId="6" fillId="0" borderId="0" xfId="60" applyFont="1" applyFill="1" applyAlignment="1" applyProtection="1">
      <alignment horizontal="center" vertical="center" wrapText="1"/>
      <protection/>
    </xf>
    <xf numFmtId="0" fontId="15" fillId="0" borderId="0" xfId="60" applyFont="1" applyFill="1" applyBorder="1" applyAlignment="1" applyProtection="1">
      <alignment horizontal="right" vertical="center"/>
      <protection/>
    </xf>
    <xf numFmtId="0" fontId="25" fillId="0" borderId="0" xfId="62" applyFont="1" applyFill="1" applyAlignment="1">
      <alignment horizontal="center"/>
      <protection/>
    </xf>
    <xf numFmtId="0" fontId="15" fillId="0" borderId="19" xfId="60" applyFont="1" applyFill="1" applyBorder="1" applyAlignment="1" applyProtection="1">
      <alignment horizontal="center" vertical="center" textRotation="90"/>
      <protection/>
    </xf>
    <xf numFmtId="0" fontId="15" fillId="0" borderId="12" xfId="60" applyFont="1" applyFill="1" applyBorder="1" applyAlignment="1" applyProtection="1">
      <alignment horizontal="center" vertical="center" textRotation="90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5" fillId="0" borderId="20" xfId="60" applyFont="1" applyFill="1" applyBorder="1" applyAlignment="1" applyProtection="1">
      <alignment horizontal="center" vertical="center" wrapText="1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inta" xfId="59"/>
    <cellStyle name="Normál_VAGYONK" xfId="60"/>
    <cellStyle name="Normál_VAGYONK 2" xfId="61"/>
    <cellStyle name="Normál_VAGYONKIM" xfId="62"/>
    <cellStyle name="Normál_VAGYONKIM 2 2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Layout" zoomScaleNormal="120" workbookViewId="0" topLeftCell="A1">
      <selection activeCell="F94" sqref="F94"/>
    </sheetView>
  </sheetViews>
  <sheetFormatPr defaultColWidth="9.00390625" defaultRowHeight="12.75"/>
  <cols>
    <col min="1" max="1" width="6.50390625" style="151" customWidth="1"/>
    <col min="2" max="2" width="47.875" style="151" customWidth="1"/>
    <col min="3" max="3" width="10.625" style="151" customWidth="1"/>
    <col min="4" max="4" width="11.00390625" style="151" customWidth="1"/>
    <col min="5" max="5" width="10.875" style="151" customWidth="1"/>
    <col min="6" max="6" width="10.375" style="151" customWidth="1"/>
    <col min="7" max="16384" width="9.375" style="151" customWidth="1"/>
  </cols>
  <sheetData>
    <row r="1" spans="1:6" ht="15.75" customHeight="1">
      <c r="A1" s="150" t="s">
        <v>232</v>
      </c>
      <c r="B1" s="150"/>
      <c r="C1" s="150"/>
      <c r="D1" s="150"/>
      <c r="E1" s="150"/>
      <c r="F1" s="150"/>
    </row>
    <row r="2" spans="1:5" ht="15.75" customHeight="1" thickBot="1">
      <c r="A2" s="714" t="s">
        <v>570</v>
      </c>
      <c r="B2" s="714"/>
      <c r="C2" s="150"/>
      <c r="D2" s="711" t="s">
        <v>271</v>
      </c>
      <c r="E2" s="711"/>
    </row>
    <row r="3" spans="1:6" ht="15.75" customHeight="1" thickBot="1">
      <c r="A3" s="694" t="s">
        <v>294</v>
      </c>
      <c r="B3" s="690" t="s">
        <v>234</v>
      </c>
      <c r="C3" s="690" t="s">
        <v>999</v>
      </c>
      <c r="D3" s="692" t="s">
        <v>998</v>
      </c>
      <c r="E3" s="692"/>
      <c r="F3" s="693"/>
    </row>
    <row r="4" spans="1:6" ht="37.5" customHeight="1" thickBot="1">
      <c r="A4" s="695"/>
      <c r="B4" s="691"/>
      <c r="C4" s="691"/>
      <c r="D4" s="611" t="s">
        <v>292</v>
      </c>
      <c r="E4" s="596" t="s">
        <v>357</v>
      </c>
      <c r="F4" s="596" t="s">
        <v>358</v>
      </c>
    </row>
    <row r="5" spans="1:6" s="152" customFormat="1" ht="12" customHeight="1" thickBot="1">
      <c r="A5" s="102">
        <v>1</v>
      </c>
      <c r="B5" s="103">
        <v>2</v>
      </c>
      <c r="C5" s="103">
        <v>3</v>
      </c>
      <c r="D5" s="103">
        <v>4</v>
      </c>
      <c r="E5" s="104">
        <v>5</v>
      </c>
      <c r="F5" s="104">
        <v>6</v>
      </c>
    </row>
    <row r="6" spans="1:6" s="2" customFormat="1" ht="12" customHeight="1" thickBot="1">
      <c r="A6" s="700" t="s">
        <v>516</v>
      </c>
      <c r="B6" s="715"/>
      <c r="C6" s="154">
        <f>C7+C8+C13+C19</f>
        <v>5419</v>
      </c>
      <c r="D6" s="154">
        <f>D7+D8+D13+D19</f>
        <v>5510</v>
      </c>
      <c r="E6" s="153">
        <f>E7+E8+E13+E19</f>
        <v>5510</v>
      </c>
      <c r="F6" s="153">
        <f>F7+F8+F13+F19</f>
        <v>5369</v>
      </c>
    </row>
    <row r="7" spans="1:6" s="2" customFormat="1" ht="12" customHeight="1" thickBot="1">
      <c r="A7" s="148" t="s">
        <v>235</v>
      </c>
      <c r="B7" s="187" t="s">
        <v>515</v>
      </c>
      <c r="C7" s="40">
        <v>73</v>
      </c>
      <c r="D7" s="40">
        <v>167</v>
      </c>
      <c r="E7" s="41">
        <v>167</v>
      </c>
      <c r="F7" s="41">
        <v>76</v>
      </c>
    </row>
    <row r="8" spans="1:6" s="2" customFormat="1" ht="12" customHeight="1" thickBot="1">
      <c r="A8" s="148" t="s">
        <v>236</v>
      </c>
      <c r="B8" s="39" t="s">
        <v>514</v>
      </c>
      <c r="C8" s="156">
        <f>SUM(C9:C12)</f>
        <v>924</v>
      </c>
      <c r="D8" s="156">
        <f>SUM(D9:D12)</f>
        <v>913</v>
      </c>
      <c r="E8" s="155">
        <f>SUM(E9:E12)</f>
        <v>913</v>
      </c>
      <c r="F8" s="155">
        <f>SUM(F9:F12)</f>
        <v>863</v>
      </c>
    </row>
    <row r="9" spans="1:6" s="2" customFormat="1" ht="12" customHeight="1">
      <c r="A9" s="144" t="s">
        <v>491</v>
      </c>
      <c r="B9" s="8" t="s">
        <v>1011</v>
      </c>
      <c r="C9" s="26">
        <v>15</v>
      </c>
      <c r="D9" s="26">
        <v>45</v>
      </c>
      <c r="E9" s="27">
        <v>45</v>
      </c>
      <c r="F9" s="27">
        <v>12</v>
      </c>
    </row>
    <row r="10" spans="1:6" s="2" customFormat="1" ht="12" customHeight="1">
      <c r="A10" s="143" t="s">
        <v>490</v>
      </c>
      <c r="B10" s="9" t="s">
        <v>513</v>
      </c>
      <c r="C10" s="10">
        <v>224</v>
      </c>
      <c r="D10" s="10">
        <v>225</v>
      </c>
      <c r="E10" s="28">
        <v>225</v>
      </c>
      <c r="F10" s="10">
        <v>264</v>
      </c>
    </row>
    <row r="11" spans="1:6" s="2" customFormat="1" ht="12" customHeight="1">
      <c r="A11" s="143" t="s">
        <v>512</v>
      </c>
      <c r="B11" s="9" t="s">
        <v>1010</v>
      </c>
      <c r="C11" s="10">
        <v>664</v>
      </c>
      <c r="D11" s="10">
        <v>593</v>
      </c>
      <c r="E11" s="28">
        <v>593</v>
      </c>
      <c r="F11" s="10">
        <v>586</v>
      </c>
    </row>
    <row r="12" spans="1:6" s="2" customFormat="1" ht="12" customHeight="1" thickBot="1">
      <c r="A12" s="149" t="s">
        <v>511</v>
      </c>
      <c r="B12" s="13" t="s">
        <v>274</v>
      </c>
      <c r="C12" s="29">
        <v>21</v>
      </c>
      <c r="D12" s="29">
        <v>50</v>
      </c>
      <c r="E12" s="30">
        <v>50</v>
      </c>
      <c r="F12" s="30">
        <v>1</v>
      </c>
    </row>
    <row r="13" spans="1:6" s="2" customFormat="1" ht="12" customHeight="1" thickBot="1">
      <c r="A13" s="148" t="s">
        <v>237</v>
      </c>
      <c r="B13" s="39" t="s">
        <v>510</v>
      </c>
      <c r="C13" s="156">
        <f>SUM(C14:C18)</f>
        <v>3672</v>
      </c>
      <c r="D13" s="156">
        <f>SUM(D14:D18)</f>
        <v>3830</v>
      </c>
      <c r="E13" s="155">
        <f>SUM(E14:E18)</f>
        <v>3830</v>
      </c>
      <c r="F13" s="155">
        <f>SUM(F14:F18)</f>
        <v>3830</v>
      </c>
    </row>
    <row r="14" spans="1:6" s="2" customFormat="1" ht="12" customHeight="1">
      <c r="A14" s="146" t="s">
        <v>455</v>
      </c>
      <c r="B14" s="14" t="s">
        <v>509</v>
      </c>
      <c r="C14" s="31">
        <v>3672</v>
      </c>
      <c r="D14" s="31">
        <v>3830</v>
      </c>
      <c r="E14" s="32">
        <v>3830</v>
      </c>
      <c r="F14" s="31">
        <v>3830</v>
      </c>
    </row>
    <row r="15" spans="1:6" s="2" customFormat="1" ht="12" customHeight="1">
      <c r="A15" s="143" t="s">
        <v>454</v>
      </c>
      <c r="B15" s="9" t="s">
        <v>61</v>
      </c>
      <c r="C15" s="10"/>
      <c r="D15" s="10">
        <v>0</v>
      </c>
      <c r="E15" s="28">
        <v>0</v>
      </c>
      <c r="F15" s="10">
        <v>0</v>
      </c>
    </row>
    <row r="16" spans="1:6" s="2" customFormat="1" ht="12" customHeight="1">
      <c r="A16" s="143" t="s">
        <v>452</v>
      </c>
      <c r="B16" s="9" t="s">
        <v>1000</v>
      </c>
      <c r="C16" s="10"/>
      <c r="D16" s="10">
        <v>0</v>
      </c>
      <c r="E16" s="28"/>
      <c r="F16" s="10"/>
    </row>
    <row r="17" spans="1:6" s="2" customFormat="1" ht="12" customHeight="1">
      <c r="A17" s="147" t="s">
        <v>508</v>
      </c>
      <c r="B17" s="9" t="s">
        <v>275</v>
      </c>
      <c r="C17" s="33"/>
      <c r="D17" s="33">
        <v>0</v>
      </c>
      <c r="E17" s="34"/>
      <c r="F17" s="33"/>
    </row>
    <row r="18" spans="1:6" s="2" customFormat="1" ht="12" customHeight="1" thickBot="1">
      <c r="A18" s="147" t="s">
        <v>507</v>
      </c>
      <c r="B18" s="24" t="s">
        <v>506</v>
      </c>
      <c r="C18" s="33"/>
      <c r="D18" s="33">
        <v>0</v>
      </c>
      <c r="E18" s="34"/>
      <c r="F18" s="33"/>
    </row>
    <row r="19" spans="1:6" s="2" customFormat="1" ht="12" customHeight="1" thickBot="1">
      <c r="A19" s="436" t="s">
        <v>238</v>
      </c>
      <c r="B19" s="187" t="s">
        <v>505</v>
      </c>
      <c r="C19" s="189">
        <f>SUM(C20:C23)</f>
        <v>750</v>
      </c>
      <c r="D19" s="189">
        <f>SUM(D20:D23)</f>
        <v>600</v>
      </c>
      <c r="E19" s="189">
        <f>SUM(E20:E23)</f>
        <v>600</v>
      </c>
      <c r="F19" s="189">
        <f>SUM(F20:F23)</f>
        <v>600</v>
      </c>
    </row>
    <row r="20" spans="1:6" s="2" customFormat="1" ht="12" customHeight="1">
      <c r="A20" s="146" t="s">
        <v>504</v>
      </c>
      <c r="B20" s="505" t="s">
        <v>347</v>
      </c>
      <c r="C20" s="610">
        <v>750</v>
      </c>
      <c r="D20" s="610">
        <v>600</v>
      </c>
      <c r="E20" s="609">
        <v>600</v>
      </c>
      <c r="F20" s="610">
        <v>600</v>
      </c>
    </row>
    <row r="21" spans="1:6" s="2" customFormat="1" ht="12" customHeight="1">
      <c r="A21" s="143" t="s">
        <v>503</v>
      </c>
      <c r="B21" s="42" t="s">
        <v>321</v>
      </c>
      <c r="C21" s="136"/>
      <c r="D21" s="136"/>
      <c r="E21" s="137"/>
      <c r="F21" s="137">
        <v>0</v>
      </c>
    </row>
    <row r="22" spans="1:6" s="2" customFormat="1" ht="12" customHeight="1">
      <c r="A22" s="147" t="s">
        <v>502</v>
      </c>
      <c r="B22" s="43" t="s">
        <v>501</v>
      </c>
      <c r="C22" s="433"/>
      <c r="D22" s="433"/>
      <c r="E22" s="434"/>
      <c r="F22" s="434"/>
    </row>
    <row r="23" spans="1:6" s="2" customFormat="1" ht="12" customHeight="1" thickBot="1">
      <c r="A23" s="147" t="s">
        <v>500</v>
      </c>
      <c r="B23" s="43" t="s">
        <v>499</v>
      </c>
      <c r="C23" s="433"/>
      <c r="D23" s="433">
        <v>0</v>
      </c>
      <c r="E23" s="434"/>
      <c r="F23" s="434"/>
    </row>
    <row r="24" spans="1:6" s="2" customFormat="1" ht="12" customHeight="1" thickBot="1">
      <c r="A24" s="716" t="s">
        <v>498</v>
      </c>
      <c r="B24" s="717"/>
      <c r="C24" s="531">
        <f>C25+C29+C32</f>
        <v>0</v>
      </c>
      <c r="D24" s="531">
        <f>D25+D29+D32</f>
        <v>0</v>
      </c>
      <c r="E24" s="532">
        <f>E25+E29+E32</f>
        <v>0</v>
      </c>
      <c r="F24" s="532">
        <f>F25+F29+F32</f>
        <v>0</v>
      </c>
    </row>
    <row r="25" spans="1:6" s="2" customFormat="1" ht="12" customHeight="1" thickBot="1">
      <c r="A25" s="148" t="s">
        <v>235</v>
      </c>
      <c r="B25" s="39" t="s">
        <v>497</v>
      </c>
      <c r="C25" s="156">
        <f>SUM(C26:C28)</f>
        <v>0</v>
      </c>
      <c r="D25" s="156">
        <f>SUM(D26:D28)</f>
        <v>0</v>
      </c>
      <c r="E25" s="155">
        <f>SUM(E26:E28)</f>
        <v>0</v>
      </c>
      <c r="F25" s="155">
        <f>SUM(F26:F28)</f>
        <v>0</v>
      </c>
    </row>
    <row r="26" spans="1:6" s="2" customFormat="1" ht="12" customHeight="1">
      <c r="A26" s="146" t="s">
        <v>496</v>
      </c>
      <c r="B26" s="14" t="s">
        <v>300</v>
      </c>
      <c r="C26" s="31">
        <v>0</v>
      </c>
      <c r="D26" s="31"/>
      <c r="E26" s="32">
        <v>0</v>
      </c>
      <c r="F26" s="32">
        <v>0</v>
      </c>
    </row>
    <row r="27" spans="1:6" s="2" customFormat="1" ht="12" customHeight="1">
      <c r="A27" s="144" t="s">
        <v>495</v>
      </c>
      <c r="B27" s="9" t="s">
        <v>494</v>
      </c>
      <c r="C27" s="26">
        <v>0</v>
      </c>
      <c r="D27" s="26">
        <v>0</v>
      </c>
      <c r="E27" s="27">
        <v>0</v>
      </c>
      <c r="F27" s="27">
        <v>0</v>
      </c>
    </row>
    <row r="28" spans="1:6" s="2" customFormat="1" ht="12" customHeight="1" thickBot="1">
      <c r="A28" s="147" t="s">
        <v>493</v>
      </c>
      <c r="B28" s="523" t="s">
        <v>359</v>
      </c>
      <c r="C28" s="33"/>
      <c r="D28" s="33"/>
      <c r="E28" s="34"/>
      <c r="F28" s="34"/>
    </row>
    <row r="29" spans="1:6" s="2" customFormat="1" ht="12" customHeight="1" thickBot="1">
      <c r="A29" s="148" t="s">
        <v>236</v>
      </c>
      <c r="B29" s="39" t="s">
        <v>492</v>
      </c>
      <c r="C29" s="156">
        <f>SUM(C30:C31)</f>
        <v>0</v>
      </c>
      <c r="D29" s="156">
        <f>SUM(D30:D31)</f>
        <v>0</v>
      </c>
      <c r="E29" s="155">
        <f>SUM(E30:E31)</f>
        <v>0</v>
      </c>
      <c r="F29" s="155">
        <f>SUM(F30:F31)</f>
        <v>0</v>
      </c>
    </row>
    <row r="30" spans="1:6" s="2" customFormat="1" ht="12" customHeight="1">
      <c r="A30" s="143" t="s">
        <v>491</v>
      </c>
      <c r="B30" s="42" t="s">
        <v>61</v>
      </c>
      <c r="C30" s="136"/>
      <c r="D30" s="136"/>
      <c r="E30" s="137"/>
      <c r="F30" s="137"/>
    </row>
    <row r="31" spans="1:6" s="2" customFormat="1" ht="12" customHeight="1" thickBot="1">
      <c r="A31" s="147" t="s">
        <v>490</v>
      </c>
      <c r="B31" s="43" t="s">
        <v>489</v>
      </c>
      <c r="C31" s="433"/>
      <c r="D31" s="433"/>
      <c r="E31" s="434"/>
      <c r="F31" s="434"/>
    </row>
    <row r="32" spans="1:6" s="2" customFormat="1" ht="12" customHeight="1" thickBot="1">
      <c r="A32" s="436" t="s">
        <v>237</v>
      </c>
      <c r="B32" s="187" t="s">
        <v>488</v>
      </c>
      <c r="C32" s="188">
        <f>SUM(C33:C35)</f>
        <v>0</v>
      </c>
      <c r="D32" s="188">
        <f>SUM(D33:D35)</f>
        <v>0</v>
      </c>
      <c r="E32" s="189">
        <f>SUM(E33:E35)</f>
        <v>0</v>
      </c>
      <c r="F32" s="189">
        <f>SUM(F33:F35)</f>
        <v>0</v>
      </c>
    </row>
    <row r="33" spans="1:6" s="2" customFormat="1" ht="12" customHeight="1">
      <c r="A33" s="146" t="s">
        <v>455</v>
      </c>
      <c r="B33" s="505" t="s">
        <v>348</v>
      </c>
      <c r="C33" s="610">
        <v>0</v>
      </c>
      <c r="D33" s="610">
        <v>0</v>
      </c>
      <c r="E33" s="609"/>
      <c r="F33" s="609"/>
    </row>
    <row r="34" spans="1:6" s="2" customFormat="1" ht="12" customHeight="1">
      <c r="A34" s="143" t="s">
        <v>454</v>
      </c>
      <c r="B34" s="42" t="s">
        <v>487</v>
      </c>
      <c r="C34" s="136">
        <v>0</v>
      </c>
      <c r="D34" s="136"/>
      <c r="E34" s="137"/>
      <c r="F34" s="137"/>
    </row>
    <row r="35" spans="1:6" s="2" customFormat="1" ht="12" customHeight="1" thickBot="1">
      <c r="A35" s="147" t="s">
        <v>452</v>
      </c>
      <c r="B35" s="43" t="s">
        <v>486</v>
      </c>
      <c r="C35" s="433"/>
      <c r="D35" s="433"/>
      <c r="E35" s="434"/>
      <c r="F35" s="434"/>
    </row>
    <row r="36" spans="1:7" s="2" customFormat="1" ht="14.25" customHeight="1" thickBot="1">
      <c r="A36" s="700" t="s">
        <v>485</v>
      </c>
      <c r="B36" s="701"/>
      <c r="C36" s="188">
        <f>C37+C38</f>
        <v>0</v>
      </c>
      <c r="D36" s="188">
        <f>D37+D38</f>
        <v>0</v>
      </c>
      <c r="E36" s="189">
        <f>E37+E38</f>
        <v>0</v>
      </c>
      <c r="F36" s="189">
        <f>F37+F38</f>
        <v>0</v>
      </c>
      <c r="G36" s="157"/>
    </row>
    <row r="37" spans="1:6" s="2" customFormat="1" ht="12" customHeight="1">
      <c r="A37" s="698" t="s">
        <v>484</v>
      </c>
      <c r="B37" s="699"/>
      <c r="C37" s="20">
        <f>SUM(C38)</f>
        <v>0</v>
      </c>
      <c r="D37" s="20">
        <f>SUM(D38)</f>
        <v>0</v>
      </c>
      <c r="E37" s="35">
        <f>SUM(E38)</f>
        <v>0</v>
      </c>
      <c r="F37" s="35">
        <f>SUM(F38)</f>
        <v>0</v>
      </c>
    </row>
    <row r="38" spans="1:6" s="2" customFormat="1" ht="12" customHeight="1" thickBot="1">
      <c r="A38" s="147" t="s">
        <v>235</v>
      </c>
      <c r="B38" s="8" t="s">
        <v>483</v>
      </c>
      <c r="C38" s="33"/>
      <c r="D38" s="33"/>
      <c r="E38" s="34"/>
      <c r="F38" s="34"/>
    </row>
    <row r="39" spans="1:6" s="2" customFormat="1" ht="12" customHeight="1" thickBot="1">
      <c r="A39" s="148" t="s">
        <v>482</v>
      </c>
      <c r="B39" s="158" t="s">
        <v>481</v>
      </c>
      <c r="C39" s="185">
        <f>C6+C24+C36+C37</f>
        <v>5419</v>
      </c>
      <c r="D39" s="185">
        <f>D6+D24+D36+D37</f>
        <v>5510</v>
      </c>
      <c r="E39" s="186">
        <f>E6+E24+E36+E37</f>
        <v>5510</v>
      </c>
      <c r="F39" s="186">
        <f>F6+F24+F36+F37</f>
        <v>5369</v>
      </c>
    </row>
    <row r="40" spans="1:6" s="2" customFormat="1" ht="12" customHeight="1" thickBot="1">
      <c r="A40" s="148" t="s">
        <v>110</v>
      </c>
      <c r="B40" s="187" t="s">
        <v>480</v>
      </c>
      <c r="C40" s="185">
        <f>C41</f>
        <v>186</v>
      </c>
      <c r="D40" s="185">
        <f>D41</f>
        <v>1000</v>
      </c>
      <c r="E40" s="186">
        <f>E41</f>
        <v>1219</v>
      </c>
      <c r="F40" s="186">
        <f>F41</f>
        <v>799</v>
      </c>
    </row>
    <row r="41" spans="1:6" s="2" customFormat="1" ht="12" customHeight="1" thickBot="1">
      <c r="A41" s="700" t="s">
        <v>479</v>
      </c>
      <c r="B41" s="701"/>
      <c r="C41" s="531">
        <f>SUM(C42:C43)</f>
        <v>186</v>
      </c>
      <c r="D41" s="531">
        <f>SUM(D42:D43)</f>
        <v>1000</v>
      </c>
      <c r="E41" s="532">
        <f>SUM(E42:E43)</f>
        <v>1219</v>
      </c>
      <c r="F41" s="532">
        <f>SUM(F42:F43)</f>
        <v>799</v>
      </c>
    </row>
    <row r="42" spans="1:6" s="2" customFormat="1" ht="12" customHeight="1" thickBot="1">
      <c r="A42" s="608" t="s">
        <v>235</v>
      </c>
      <c r="B42" s="607" t="s">
        <v>478</v>
      </c>
      <c r="C42" s="531">
        <v>0</v>
      </c>
      <c r="D42" s="531">
        <v>0</v>
      </c>
      <c r="E42" s="532">
        <v>219</v>
      </c>
      <c r="F42" s="532">
        <v>219</v>
      </c>
    </row>
    <row r="43" spans="1:6" s="2" customFormat="1" ht="12" customHeight="1" thickBot="1">
      <c r="A43" s="608" t="s">
        <v>236</v>
      </c>
      <c r="B43" s="607" t="s">
        <v>477</v>
      </c>
      <c r="C43" s="521">
        <v>186</v>
      </c>
      <c r="D43" s="521">
        <v>1000</v>
      </c>
      <c r="E43" s="522">
        <v>1000</v>
      </c>
      <c r="F43" s="522">
        <v>580</v>
      </c>
    </row>
    <row r="44" spans="1:6" s="2" customFormat="1" ht="12" customHeight="1" thickBot="1">
      <c r="A44" s="599" t="s">
        <v>111</v>
      </c>
      <c r="B44" s="187" t="s">
        <v>476</v>
      </c>
      <c r="C44" s="601"/>
      <c r="D44" s="601"/>
      <c r="E44" s="600"/>
      <c r="F44" s="600"/>
    </row>
    <row r="45" spans="1:6" s="2" customFormat="1" ht="12" customHeight="1" thickBot="1">
      <c r="A45" s="702" t="s">
        <v>475</v>
      </c>
      <c r="B45" s="703"/>
      <c r="C45" s="601">
        <f>SUM(C46:C47)</f>
        <v>0</v>
      </c>
      <c r="D45" s="601">
        <f>SUM(D46:D47)</f>
        <v>0</v>
      </c>
      <c r="E45" s="600">
        <f>SUM(E46:E47)</f>
        <v>0</v>
      </c>
      <c r="F45" s="600">
        <f>SUM(F46:F47)</f>
        <v>0</v>
      </c>
    </row>
    <row r="46" spans="1:6" s="2" customFormat="1" ht="12" customHeight="1" thickBot="1">
      <c r="A46" s="606" t="s">
        <v>235</v>
      </c>
      <c r="B46" s="605" t="s">
        <v>474</v>
      </c>
      <c r="C46" s="601"/>
      <c r="D46" s="601"/>
      <c r="E46" s="600"/>
      <c r="F46" s="600"/>
    </row>
    <row r="47" spans="1:6" s="2" customFormat="1" ht="12" customHeight="1" thickBot="1">
      <c r="A47" s="606" t="s">
        <v>236</v>
      </c>
      <c r="B47" s="605" t="s">
        <v>473</v>
      </c>
      <c r="C47" s="601"/>
      <c r="D47" s="601"/>
      <c r="E47" s="600"/>
      <c r="F47" s="600"/>
    </row>
    <row r="48" spans="1:6" s="2" customFormat="1" ht="12" customHeight="1" thickBot="1">
      <c r="A48" s="604"/>
      <c r="B48" s="603" t="s">
        <v>472</v>
      </c>
      <c r="C48" s="601">
        <f>SUM(C49:C50)</f>
        <v>0</v>
      </c>
      <c r="D48" s="601">
        <f>SUM(D49:D50)</f>
        <v>0</v>
      </c>
      <c r="E48" s="600">
        <f>SUM(E49:E50)</f>
        <v>0</v>
      </c>
      <c r="F48" s="600">
        <f>SUM(F49:F50)</f>
        <v>0</v>
      </c>
    </row>
    <row r="49" spans="1:6" s="2" customFormat="1" ht="12" customHeight="1" thickBot="1">
      <c r="A49" s="143" t="s">
        <v>235</v>
      </c>
      <c r="B49" s="602" t="s">
        <v>471</v>
      </c>
      <c r="C49" s="601">
        <v>0</v>
      </c>
      <c r="D49" s="601">
        <v>0</v>
      </c>
      <c r="E49" s="600">
        <v>0</v>
      </c>
      <c r="F49" s="600">
        <v>0</v>
      </c>
    </row>
    <row r="50" spans="1:6" s="2" customFormat="1" ht="12" customHeight="1" thickBot="1">
      <c r="A50" s="143" t="s">
        <v>236</v>
      </c>
      <c r="B50" s="602" t="s">
        <v>470</v>
      </c>
      <c r="C50" s="601"/>
      <c r="D50" s="601"/>
      <c r="E50" s="600"/>
      <c r="F50" s="600"/>
    </row>
    <row r="51" spans="1:6" s="2" customFormat="1" ht="18.75" customHeight="1" thickBot="1">
      <c r="A51" s="599" t="s">
        <v>111</v>
      </c>
      <c r="B51" s="598" t="s">
        <v>469</v>
      </c>
      <c r="C51" s="29">
        <f>C45+C48</f>
        <v>0</v>
      </c>
      <c r="D51" s="29">
        <f>D45+D48</f>
        <v>0</v>
      </c>
      <c r="E51" s="30">
        <f>E45+E48</f>
        <v>0</v>
      </c>
      <c r="F51" s="30">
        <v>0</v>
      </c>
    </row>
    <row r="52" spans="1:6" s="2" customFormat="1" ht="10.5" customHeight="1" thickBot="1">
      <c r="A52" s="704" t="s">
        <v>614</v>
      </c>
      <c r="B52" s="705"/>
      <c r="C52" s="26"/>
      <c r="D52" s="26">
        <v>0</v>
      </c>
      <c r="E52" s="27"/>
      <c r="F52" s="27">
        <v>0</v>
      </c>
    </row>
    <row r="53" spans="1:6" s="2" customFormat="1" ht="15" customHeight="1" thickBot="1">
      <c r="A53" s="148"/>
      <c r="B53" s="597" t="s">
        <v>468</v>
      </c>
      <c r="C53" s="155">
        <f>C51+C39+C40+C52</f>
        <v>5605</v>
      </c>
      <c r="D53" s="155">
        <f>D51+D39+D40+D52</f>
        <v>6510</v>
      </c>
      <c r="E53" s="155">
        <f>E51+E39+E40+E52</f>
        <v>6729</v>
      </c>
      <c r="F53" s="155">
        <f>F51+F39+F40+F52</f>
        <v>6168</v>
      </c>
    </row>
    <row r="54" spans="1:6" s="2" customFormat="1" ht="12.75" customHeight="1">
      <c r="A54" s="5"/>
      <c r="B54" s="6"/>
      <c r="C54" s="1"/>
      <c r="D54" s="1"/>
      <c r="E54" s="1"/>
      <c r="F54" s="1"/>
    </row>
    <row r="55" spans="1:5" ht="16.5" customHeight="1">
      <c r="A55" s="713" t="s">
        <v>264</v>
      </c>
      <c r="B55" s="713"/>
      <c r="C55" s="713"/>
      <c r="D55" s="713"/>
      <c r="E55" s="713"/>
    </row>
    <row r="56" spans="1:5" ht="16.5" customHeight="1" thickBot="1">
      <c r="A56" s="706" t="s">
        <v>571</v>
      </c>
      <c r="B56" s="706"/>
      <c r="C56" s="7"/>
      <c r="D56" s="712" t="s">
        <v>271</v>
      </c>
      <c r="E56" s="712"/>
    </row>
    <row r="57" spans="1:6" ht="15.75" customHeight="1" thickBot="1">
      <c r="A57" s="694" t="s">
        <v>294</v>
      </c>
      <c r="B57" s="690" t="s">
        <v>234</v>
      </c>
      <c r="C57" s="690" t="s">
        <v>999</v>
      </c>
      <c r="D57" s="692" t="s">
        <v>998</v>
      </c>
      <c r="E57" s="692"/>
      <c r="F57" s="693"/>
    </row>
    <row r="58" spans="1:6" ht="37.5" customHeight="1" thickBot="1">
      <c r="A58" s="695"/>
      <c r="B58" s="691"/>
      <c r="C58" s="691"/>
      <c r="D58" s="611" t="s">
        <v>292</v>
      </c>
      <c r="E58" s="596" t="s">
        <v>357</v>
      </c>
      <c r="F58" s="596" t="s">
        <v>358</v>
      </c>
    </row>
    <row r="59" spans="1:6" s="152" customFormat="1" ht="12" customHeight="1" thickBot="1">
      <c r="A59" s="102">
        <v>1</v>
      </c>
      <c r="B59" s="103">
        <v>2</v>
      </c>
      <c r="C59" s="103">
        <v>3</v>
      </c>
      <c r="D59" s="103">
        <v>4</v>
      </c>
      <c r="E59" s="104">
        <v>5</v>
      </c>
      <c r="F59" s="104">
        <v>6</v>
      </c>
    </row>
    <row r="60" spans="1:6" ht="12" customHeight="1" thickBot="1">
      <c r="A60" s="696" t="s">
        <v>467</v>
      </c>
      <c r="B60" s="697"/>
      <c r="C60" s="159">
        <f>C61+C62+C63+C64+C65+C70+C71</f>
        <v>4145</v>
      </c>
      <c r="D60" s="159">
        <f>D61+D62+D63+D64+D65+D70+D71</f>
        <v>5160</v>
      </c>
      <c r="E60" s="159">
        <f>E61+E62+E63+E64+E65+E70+E71</f>
        <v>5379</v>
      </c>
      <c r="F60" s="159">
        <f>F61+F62+F63+F64+F65+F70+F71</f>
        <v>3671</v>
      </c>
    </row>
    <row r="61" spans="1:6" ht="12" customHeight="1">
      <c r="A61" s="142" t="s">
        <v>235</v>
      </c>
      <c r="B61" s="19" t="s">
        <v>265</v>
      </c>
      <c r="C61" s="21">
        <v>684</v>
      </c>
      <c r="D61" s="21">
        <v>684</v>
      </c>
      <c r="E61" s="22">
        <v>834</v>
      </c>
      <c r="F61" s="22">
        <v>796</v>
      </c>
    </row>
    <row r="62" spans="1:6" ht="12" customHeight="1">
      <c r="A62" s="143" t="s">
        <v>236</v>
      </c>
      <c r="B62" s="9" t="s">
        <v>266</v>
      </c>
      <c r="C62" s="11">
        <v>178</v>
      </c>
      <c r="D62" s="11">
        <v>185</v>
      </c>
      <c r="E62" s="12">
        <v>254</v>
      </c>
      <c r="F62" s="12">
        <v>219</v>
      </c>
    </row>
    <row r="63" spans="1:6" ht="12" customHeight="1">
      <c r="A63" s="143" t="s">
        <v>237</v>
      </c>
      <c r="B63" s="9" t="s">
        <v>361</v>
      </c>
      <c r="C63" s="17">
        <v>1775</v>
      </c>
      <c r="D63" s="17">
        <v>2736</v>
      </c>
      <c r="E63" s="18">
        <v>2736</v>
      </c>
      <c r="F63" s="18">
        <v>1167</v>
      </c>
    </row>
    <row r="64" spans="1:6" ht="12" customHeight="1">
      <c r="A64" s="143" t="s">
        <v>238</v>
      </c>
      <c r="B64" s="23" t="s">
        <v>307</v>
      </c>
      <c r="C64" s="17">
        <v>21</v>
      </c>
      <c r="D64" s="17">
        <v>25</v>
      </c>
      <c r="E64" s="18">
        <v>25</v>
      </c>
      <c r="F64" s="18">
        <v>94</v>
      </c>
    </row>
    <row r="65" spans="1:6" ht="12" customHeight="1">
      <c r="A65" s="143" t="s">
        <v>239</v>
      </c>
      <c r="B65" s="9" t="s">
        <v>466</v>
      </c>
      <c r="C65" s="17">
        <f>C66+C67+C68+C69</f>
        <v>1487</v>
      </c>
      <c r="D65" s="17">
        <f>D66+D67+D68+D69</f>
        <v>1530</v>
      </c>
      <c r="E65" s="17">
        <f>E66+E67+E68+E69</f>
        <v>1530</v>
      </c>
      <c r="F65" s="17">
        <f>F66+F67+F68+F69</f>
        <v>1395</v>
      </c>
    </row>
    <row r="66" spans="1:6" ht="12" customHeight="1">
      <c r="A66" s="586" t="s">
        <v>465</v>
      </c>
      <c r="B66" s="595" t="s">
        <v>319</v>
      </c>
      <c r="C66" s="575">
        <v>1080</v>
      </c>
      <c r="D66" s="575">
        <v>1060</v>
      </c>
      <c r="E66" s="574">
        <v>1060</v>
      </c>
      <c r="F66" s="574">
        <v>1008</v>
      </c>
    </row>
    <row r="67" spans="1:6" ht="12" customHeight="1">
      <c r="A67" s="586" t="s">
        <v>464</v>
      </c>
      <c r="B67" s="594" t="s">
        <v>323</v>
      </c>
      <c r="C67" s="575">
        <v>32</v>
      </c>
      <c r="D67" s="575">
        <v>50</v>
      </c>
      <c r="E67" s="574">
        <v>50</v>
      </c>
      <c r="F67" s="574">
        <v>10</v>
      </c>
    </row>
    <row r="68" spans="1:6" ht="12" customHeight="1">
      <c r="A68" s="586" t="s">
        <v>463</v>
      </c>
      <c r="B68" s="585" t="s">
        <v>303</v>
      </c>
      <c r="C68" s="575">
        <v>375</v>
      </c>
      <c r="D68" s="575">
        <v>420</v>
      </c>
      <c r="E68" s="574">
        <v>420</v>
      </c>
      <c r="F68" s="574">
        <v>377</v>
      </c>
    </row>
    <row r="69" spans="1:6" ht="12" customHeight="1">
      <c r="A69" s="586" t="s">
        <v>462</v>
      </c>
      <c r="B69" s="585" t="s">
        <v>461</v>
      </c>
      <c r="C69" s="575"/>
      <c r="D69" s="575"/>
      <c r="E69" s="574"/>
      <c r="F69" s="574"/>
    </row>
    <row r="70" spans="1:6" ht="12" customHeight="1">
      <c r="A70" s="143" t="s">
        <v>240</v>
      </c>
      <c r="B70" s="9" t="s">
        <v>267</v>
      </c>
      <c r="C70" s="17"/>
      <c r="D70" s="17"/>
      <c r="E70" s="18"/>
      <c r="F70" s="18"/>
    </row>
    <row r="71" spans="1:6" ht="12" customHeight="1" thickBot="1">
      <c r="A71" s="145" t="s">
        <v>460</v>
      </c>
      <c r="B71" s="36" t="s">
        <v>325</v>
      </c>
      <c r="C71" s="37"/>
      <c r="D71" s="37"/>
      <c r="E71" s="38"/>
      <c r="F71" s="38"/>
    </row>
    <row r="72" spans="1:6" ht="12" customHeight="1" thickBot="1">
      <c r="A72" s="696" t="s">
        <v>459</v>
      </c>
      <c r="B72" s="697"/>
      <c r="C72" s="160">
        <f>C73+C74+C75</f>
        <v>241</v>
      </c>
      <c r="D72" s="160">
        <f>D73+D74+D75</f>
        <v>1350</v>
      </c>
      <c r="E72" s="160">
        <f>E73+E74+E75</f>
        <v>1350</v>
      </c>
      <c r="F72" s="160">
        <f>F73+F74+F75</f>
        <v>799</v>
      </c>
    </row>
    <row r="73" spans="1:6" ht="12" customHeight="1">
      <c r="A73" s="146" t="s">
        <v>235</v>
      </c>
      <c r="B73" s="14" t="s">
        <v>458</v>
      </c>
      <c r="C73" s="15">
        <v>241</v>
      </c>
      <c r="D73" s="15">
        <v>550</v>
      </c>
      <c r="E73" s="16">
        <v>550</v>
      </c>
      <c r="F73" s="16"/>
    </row>
    <row r="74" spans="1:6" ht="12" customHeight="1">
      <c r="A74" s="146" t="s">
        <v>236</v>
      </c>
      <c r="B74" s="9" t="s">
        <v>457</v>
      </c>
      <c r="C74" s="11">
        <v>0</v>
      </c>
      <c r="D74" s="11">
        <v>800</v>
      </c>
      <c r="E74" s="12">
        <v>800</v>
      </c>
      <c r="F74" s="12">
        <v>799</v>
      </c>
    </row>
    <row r="75" spans="1:6" ht="12" customHeight="1">
      <c r="A75" s="146" t="s">
        <v>237</v>
      </c>
      <c r="B75" s="9" t="s">
        <v>456</v>
      </c>
      <c r="C75" s="11"/>
      <c r="D75" s="11">
        <f>D76+D77+D78</f>
        <v>0</v>
      </c>
      <c r="E75" s="11">
        <f>E76+E77+E78</f>
        <v>0</v>
      </c>
      <c r="F75" s="11">
        <f>F76+F77+F78</f>
        <v>0</v>
      </c>
    </row>
    <row r="76" spans="1:6" ht="12" customHeight="1">
      <c r="A76" s="593" t="s">
        <v>455</v>
      </c>
      <c r="B76" s="585" t="s">
        <v>320</v>
      </c>
      <c r="C76" s="592">
        <v>0</v>
      </c>
      <c r="D76" s="592"/>
      <c r="E76" s="591"/>
      <c r="F76" s="591"/>
    </row>
    <row r="77" spans="1:6" ht="12" customHeight="1">
      <c r="A77" s="593" t="s">
        <v>454</v>
      </c>
      <c r="B77" s="585" t="s">
        <v>453</v>
      </c>
      <c r="C77" s="592">
        <v>0</v>
      </c>
      <c r="D77" s="592"/>
      <c r="E77" s="591"/>
      <c r="F77" s="591"/>
    </row>
    <row r="78" spans="1:6" ht="12" customHeight="1" thickBot="1">
      <c r="A78" s="577" t="s">
        <v>452</v>
      </c>
      <c r="B78" s="576" t="s">
        <v>451</v>
      </c>
      <c r="C78" s="575"/>
      <c r="D78" s="575"/>
      <c r="E78" s="574"/>
      <c r="F78" s="574"/>
    </row>
    <row r="79" spans="1:6" ht="12" customHeight="1" thickBot="1">
      <c r="A79" s="696" t="s">
        <v>450</v>
      </c>
      <c r="B79" s="697"/>
      <c r="C79" s="160">
        <v>0</v>
      </c>
      <c r="D79" s="160"/>
      <c r="E79" s="161"/>
      <c r="F79" s="161">
        <v>0</v>
      </c>
    </row>
    <row r="80" spans="1:6" ht="12" customHeight="1" thickBot="1">
      <c r="A80" s="696" t="s">
        <v>449</v>
      </c>
      <c r="B80" s="697"/>
      <c r="C80" s="140">
        <f>SUM(C81:C82)</f>
        <v>0</v>
      </c>
      <c r="D80" s="140">
        <f>SUM(D81:D82)</f>
        <v>0</v>
      </c>
      <c r="E80" s="140">
        <f>SUM(E81:E82)</f>
        <v>0</v>
      </c>
      <c r="F80" s="140">
        <f>SUM(F81:F82)</f>
        <v>0</v>
      </c>
    </row>
    <row r="81" spans="1:6" ht="12" customHeight="1" thickBot="1">
      <c r="A81" s="143" t="s">
        <v>235</v>
      </c>
      <c r="B81" s="590" t="s">
        <v>448</v>
      </c>
      <c r="C81" s="140"/>
      <c r="D81" s="140"/>
      <c r="E81" s="141"/>
      <c r="F81" s="141"/>
    </row>
    <row r="82" spans="1:6" ht="12" customHeight="1" thickBot="1">
      <c r="A82" s="143" t="s">
        <v>236</v>
      </c>
      <c r="B82" s="590" t="s">
        <v>447</v>
      </c>
      <c r="C82" s="140"/>
      <c r="D82" s="140"/>
      <c r="E82" s="141"/>
      <c r="F82" s="141">
        <v>0</v>
      </c>
    </row>
    <row r="83" spans="1:6" ht="12" customHeight="1" thickBot="1">
      <c r="A83" s="148" t="s">
        <v>446</v>
      </c>
      <c r="B83" s="435" t="s">
        <v>445</v>
      </c>
      <c r="C83" s="160">
        <f>C60+C72+C79+C80</f>
        <v>4386</v>
      </c>
      <c r="D83" s="160">
        <f>D60+D72+D79+D80</f>
        <v>6510</v>
      </c>
      <c r="E83" s="160">
        <f>E60+E72+E79+E80</f>
        <v>6729</v>
      </c>
      <c r="F83" s="160">
        <f>F60+F72+F79+F80</f>
        <v>4470</v>
      </c>
    </row>
    <row r="84" spans="1:6" ht="12" customHeight="1" thickBot="1">
      <c r="A84" s="148" t="s">
        <v>112</v>
      </c>
      <c r="B84" s="139" t="s">
        <v>444</v>
      </c>
      <c r="C84" s="160">
        <f>C85+C88</f>
        <v>0</v>
      </c>
      <c r="D84" s="160">
        <f>D85+D88</f>
        <v>0</v>
      </c>
      <c r="E84" s="160">
        <f>E85+E88</f>
        <v>0</v>
      </c>
      <c r="F84" s="160">
        <f>F85+F88</f>
        <v>0</v>
      </c>
    </row>
    <row r="85" spans="1:6" ht="12" customHeight="1">
      <c r="A85" s="589" t="s">
        <v>443</v>
      </c>
      <c r="B85" s="588" t="s">
        <v>442</v>
      </c>
      <c r="C85" s="587">
        <f>SUM(C86:C87)</f>
        <v>0</v>
      </c>
      <c r="D85" s="587">
        <f>SUM(D86:D87)</f>
        <v>0</v>
      </c>
      <c r="E85" s="587">
        <f>SUM(E86:E87)</f>
        <v>0</v>
      </c>
      <c r="F85" s="587">
        <f>SUM(F86:F87)</f>
        <v>0</v>
      </c>
    </row>
    <row r="86" spans="1:6" ht="12" customHeight="1">
      <c r="A86" s="586" t="s">
        <v>235</v>
      </c>
      <c r="B86" s="585" t="s">
        <v>439</v>
      </c>
      <c r="C86" s="579"/>
      <c r="D86" s="579"/>
      <c r="E86" s="578"/>
      <c r="F86" s="578"/>
    </row>
    <row r="87" spans="1:6" ht="12" customHeight="1" thickBot="1">
      <c r="A87" s="577" t="s">
        <v>236</v>
      </c>
      <c r="B87" s="584" t="s">
        <v>438</v>
      </c>
      <c r="C87" s="575"/>
      <c r="D87" s="575"/>
      <c r="E87" s="574"/>
      <c r="F87" s="574"/>
    </row>
    <row r="88" spans="1:6" ht="12" customHeight="1" thickBot="1">
      <c r="A88" s="436" t="s">
        <v>441</v>
      </c>
      <c r="B88" s="187" t="s">
        <v>440</v>
      </c>
      <c r="C88" s="583">
        <f>SUM(C89:C90)</f>
        <v>0</v>
      </c>
      <c r="D88" s="583">
        <f>SUM(D89:D90)</f>
        <v>0</v>
      </c>
      <c r="E88" s="582">
        <f>SUM(E89:E90)</f>
        <v>0</v>
      </c>
      <c r="F88" s="582">
        <f>SUM(F89:F90)</f>
        <v>0</v>
      </c>
    </row>
    <row r="89" spans="1:6" ht="12" customHeight="1">
      <c r="A89" s="581" t="s">
        <v>235</v>
      </c>
      <c r="B89" s="580" t="s">
        <v>439</v>
      </c>
      <c r="C89" s="579"/>
      <c r="D89" s="579">
        <v>0</v>
      </c>
      <c r="E89" s="578">
        <v>0</v>
      </c>
      <c r="F89" s="578">
        <v>0</v>
      </c>
    </row>
    <row r="90" spans="1:6" ht="12" customHeight="1">
      <c r="A90" s="577" t="s">
        <v>236</v>
      </c>
      <c r="B90" s="576" t="s">
        <v>438</v>
      </c>
      <c r="C90" s="575"/>
      <c r="D90" s="575"/>
      <c r="E90" s="574"/>
      <c r="F90" s="574"/>
    </row>
    <row r="91" spans="1:6" ht="12" customHeight="1" thickBot="1">
      <c r="A91" s="709" t="s">
        <v>615</v>
      </c>
      <c r="B91" s="710"/>
      <c r="C91" s="25"/>
      <c r="D91" s="25">
        <v>0</v>
      </c>
      <c r="E91" s="573"/>
      <c r="F91" s="573">
        <v>-42</v>
      </c>
    </row>
    <row r="92" spans="1:11" ht="15" customHeight="1" thickBot="1">
      <c r="A92" s="148" t="s">
        <v>241</v>
      </c>
      <c r="B92" s="506" t="s">
        <v>437</v>
      </c>
      <c r="C92" s="160">
        <f>C83+C84+C91</f>
        <v>4386</v>
      </c>
      <c r="D92" s="160">
        <f>D83+D84+D91</f>
        <v>6510</v>
      </c>
      <c r="E92" s="160">
        <f>E83+E84+E91</f>
        <v>6729</v>
      </c>
      <c r="F92" s="160">
        <f>F83+F84+F91</f>
        <v>4428</v>
      </c>
      <c r="H92" s="157"/>
      <c r="I92" s="572"/>
      <c r="J92" s="572"/>
      <c r="K92" s="572"/>
    </row>
    <row r="93" spans="1:5" s="2" customFormat="1" ht="12.75" customHeight="1">
      <c r="A93" s="708"/>
      <c r="B93" s="708"/>
      <c r="C93" s="708"/>
      <c r="D93" s="708"/>
      <c r="E93" s="708"/>
    </row>
    <row r="95" spans="1:5" ht="15.75">
      <c r="A95" s="707" t="s">
        <v>365</v>
      </c>
      <c r="B95" s="707"/>
      <c r="C95" s="707"/>
      <c r="D95" s="707"/>
      <c r="E95" s="707"/>
    </row>
    <row r="96" spans="1:2" ht="16.5" thickBot="1">
      <c r="A96" s="706" t="s">
        <v>572</v>
      </c>
      <c r="B96" s="706"/>
    </row>
    <row r="97" spans="1:6" ht="23.25" customHeight="1" thickBot="1">
      <c r="A97" s="148">
        <v>1</v>
      </c>
      <c r="B97" s="139" t="s">
        <v>436</v>
      </c>
      <c r="C97" s="156">
        <f>+C39-C83</f>
        <v>1033</v>
      </c>
      <c r="D97" s="156">
        <f>+D39-D83</f>
        <v>-1000</v>
      </c>
      <c r="E97" s="155">
        <f>E39-E83</f>
        <v>-1219</v>
      </c>
      <c r="F97" s="155">
        <f>F39-F83</f>
        <v>899</v>
      </c>
    </row>
    <row r="98" spans="3:6" ht="15.75">
      <c r="C98" s="571"/>
      <c r="D98" s="571"/>
      <c r="E98" s="571"/>
      <c r="F98" s="571"/>
    </row>
    <row r="99" spans="1:5" ht="15.75">
      <c r="A99" s="707" t="s">
        <v>366</v>
      </c>
      <c r="B99" s="707"/>
      <c r="C99" s="707"/>
      <c r="D99" s="707"/>
      <c r="E99" s="707"/>
    </row>
    <row r="100" spans="1:2" ht="16.5" thickBot="1">
      <c r="A100" s="706" t="s">
        <v>573</v>
      </c>
      <c r="B100" s="706"/>
    </row>
    <row r="101" spans="1:6" ht="12" customHeight="1" thickBot="1">
      <c r="A101" s="148" t="s">
        <v>235</v>
      </c>
      <c r="B101" s="139" t="s">
        <v>367</v>
      </c>
      <c r="C101" s="570">
        <f>C102+C103</f>
        <v>186</v>
      </c>
      <c r="D101" s="570">
        <f>D102+D103</f>
        <v>1000</v>
      </c>
      <c r="E101" s="569">
        <f>E102-E103</f>
        <v>1219</v>
      </c>
      <c r="F101" s="569">
        <f>F102-F103</f>
        <v>799</v>
      </c>
    </row>
    <row r="102" spans="1:6" ht="12.75" customHeight="1">
      <c r="A102" s="146" t="s">
        <v>311</v>
      </c>
      <c r="B102" s="14" t="s">
        <v>435</v>
      </c>
      <c r="C102" s="568">
        <f>C51+C40+C52</f>
        <v>186</v>
      </c>
      <c r="D102" s="568">
        <f>D51+D40+D52</f>
        <v>1000</v>
      </c>
      <c r="E102" s="568">
        <f>E51+E40</f>
        <v>1219</v>
      </c>
      <c r="F102" s="568">
        <f>F51+F40</f>
        <v>799</v>
      </c>
    </row>
    <row r="103" spans="1:6" ht="12.75" customHeight="1" thickBot="1">
      <c r="A103" s="145" t="s">
        <v>312</v>
      </c>
      <c r="B103" s="36" t="s">
        <v>434</v>
      </c>
      <c r="C103" s="567">
        <f>+C84+C91</f>
        <v>0</v>
      </c>
      <c r="D103" s="567">
        <f>+D84+D91</f>
        <v>0</v>
      </c>
      <c r="E103" s="566">
        <f>E84</f>
        <v>0</v>
      </c>
      <c r="F103" s="566">
        <f>F84</f>
        <v>0</v>
      </c>
    </row>
    <row r="105" ht="15.75">
      <c r="B105" s="157"/>
    </row>
  </sheetData>
  <sheetProtection/>
  <mergeCells count="30">
    <mergeCell ref="D2:E2"/>
    <mergeCell ref="D56:E56"/>
    <mergeCell ref="A55:E55"/>
    <mergeCell ref="A2:B2"/>
    <mergeCell ref="A56:B56"/>
    <mergeCell ref="A6:B6"/>
    <mergeCell ref="A24:B24"/>
    <mergeCell ref="A36:B36"/>
    <mergeCell ref="A3:A4"/>
    <mergeCell ref="B3:B4"/>
    <mergeCell ref="A100:B100"/>
    <mergeCell ref="A95:E95"/>
    <mergeCell ref="A99:E99"/>
    <mergeCell ref="A93:E93"/>
    <mergeCell ref="A96:B96"/>
    <mergeCell ref="A91:B91"/>
    <mergeCell ref="A79:B79"/>
    <mergeCell ref="A80:B80"/>
    <mergeCell ref="A37:B37"/>
    <mergeCell ref="A41:B41"/>
    <mergeCell ref="A45:B45"/>
    <mergeCell ref="A60:B60"/>
    <mergeCell ref="A72:B72"/>
    <mergeCell ref="A52:B52"/>
    <mergeCell ref="C3:C4"/>
    <mergeCell ref="D3:F3"/>
    <mergeCell ref="A57:A58"/>
    <mergeCell ref="B57:B58"/>
    <mergeCell ref="C57:C58"/>
    <mergeCell ref="D57:F57"/>
  </mergeCells>
  <printOptions horizontalCentered="1"/>
  <pageMargins left="0.7874015748031497" right="0.5905511811023623" top="1.4566929133858268" bottom="0.8661417322834646" header="0.7874015748031497" footer="0.5905511811023623"/>
  <pageSetup fitToHeight="2" fitToWidth="3" horizontalDpi="600" verticalDpi="600" orientation="portrait" paperSize="9" scale="95" r:id="rId1"/>
  <headerFooter alignWithMargins="0">
    <oddHeader>&amp;C&amp;"Times New Roman CE,Félkövér"&amp;12Felsőszenterzsébet Önkormányzat
2012. ÉVI ZÁRSZÁMADÁSÁNAK PÉNZÜGYI MÉRLEGE&amp;10
&amp;R&amp;"Times New Roman CE,Félkövér dőlt"&amp;11 1. sz. melléklet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D16" sqref="D16"/>
    </sheetView>
  </sheetViews>
  <sheetFormatPr defaultColWidth="9.00390625" defaultRowHeight="12.75"/>
  <cols>
    <col min="1" max="1" width="5.875" style="284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231" customFormat="1" ht="15.75" thickBot="1">
      <c r="A1" s="230"/>
      <c r="D1" s="166" t="s">
        <v>280</v>
      </c>
    </row>
    <row r="2" spans="1:4" s="246" customFormat="1" ht="48" customHeight="1" thickBot="1">
      <c r="A2" s="202" t="s">
        <v>233</v>
      </c>
      <c r="B2" s="244" t="s">
        <v>234</v>
      </c>
      <c r="C2" s="244" t="s">
        <v>406</v>
      </c>
      <c r="D2" s="203" t="s">
        <v>407</v>
      </c>
    </row>
    <row r="3" spans="1:4" s="246" customFormat="1" ht="13.5" customHeight="1" thickBot="1">
      <c r="A3" s="268">
        <v>1</v>
      </c>
      <c r="B3" s="269">
        <v>2</v>
      </c>
      <c r="C3" s="269">
        <v>3</v>
      </c>
      <c r="D3" s="270">
        <v>4</v>
      </c>
    </row>
    <row r="4" spans="1:4" ht="18" customHeight="1">
      <c r="A4" s="271" t="s">
        <v>235</v>
      </c>
      <c r="B4" s="533" t="s">
        <v>93</v>
      </c>
      <c r="C4" s="272"/>
      <c r="D4" s="273"/>
    </row>
    <row r="5" spans="1:4" ht="18" customHeight="1">
      <c r="A5" s="274" t="s">
        <v>236</v>
      </c>
      <c r="B5" s="534" t="s">
        <v>94</v>
      </c>
      <c r="C5" s="275"/>
      <c r="D5" s="276"/>
    </row>
    <row r="6" spans="1:4" ht="18" customHeight="1">
      <c r="A6" s="274" t="s">
        <v>237</v>
      </c>
      <c r="B6" s="534" t="s">
        <v>350</v>
      </c>
      <c r="C6" s="275"/>
      <c r="D6" s="276"/>
    </row>
    <row r="7" spans="1:4" ht="18" customHeight="1">
      <c r="A7" s="274" t="s">
        <v>238</v>
      </c>
      <c r="B7" s="534" t="s">
        <v>351</v>
      </c>
      <c r="C7" s="275"/>
      <c r="D7" s="276"/>
    </row>
    <row r="8" spans="1:4" ht="18" customHeight="1">
      <c r="A8" s="277" t="s">
        <v>239</v>
      </c>
      <c r="B8" s="534" t="s">
        <v>95</v>
      </c>
      <c r="C8" s="275"/>
      <c r="D8" s="276"/>
    </row>
    <row r="9" spans="1:4" ht="18" customHeight="1">
      <c r="A9" s="274" t="s">
        <v>240</v>
      </c>
      <c r="B9" s="534" t="s">
        <v>96</v>
      </c>
      <c r="C9" s="275"/>
      <c r="D9" s="276"/>
    </row>
    <row r="10" spans="1:4" ht="18" customHeight="1">
      <c r="A10" s="277" t="s">
        <v>241</v>
      </c>
      <c r="B10" s="535" t="s">
        <v>97</v>
      </c>
      <c r="C10" s="275"/>
      <c r="D10" s="276"/>
    </row>
    <row r="11" spans="1:4" ht="18" customHeight="1">
      <c r="A11" s="274" t="s">
        <v>242</v>
      </c>
      <c r="B11" s="535" t="s">
        <v>98</v>
      </c>
      <c r="C11" s="275"/>
      <c r="D11" s="276"/>
    </row>
    <row r="12" spans="1:4" ht="18" customHeight="1">
      <c r="A12" s="277" t="s">
        <v>243</v>
      </c>
      <c r="B12" s="535" t="s">
        <v>99</v>
      </c>
      <c r="C12" s="275"/>
      <c r="D12" s="276"/>
    </row>
    <row r="13" spans="1:4" ht="18" customHeight="1">
      <c r="A13" s="274" t="s">
        <v>244</v>
      </c>
      <c r="B13" s="535" t="s">
        <v>100</v>
      </c>
      <c r="C13" s="275"/>
      <c r="D13" s="276"/>
    </row>
    <row r="14" spans="1:4" ht="18" customHeight="1">
      <c r="A14" s="277" t="s">
        <v>245</v>
      </c>
      <c r="B14" s="535" t="s">
        <v>101</v>
      </c>
      <c r="C14" s="275"/>
      <c r="D14" s="276"/>
    </row>
    <row r="15" spans="1:4" ht="22.5">
      <c r="A15" s="274" t="s">
        <v>246</v>
      </c>
      <c r="B15" s="535" t="s">
        <v>102</v>
      </c>
      <c r="C15" s="275"/>
      <c r="D15" s="276"/>
    </row>
    <row r="16" spans="1:4" ht="18" customHeight="1">
      <c r="A16" s="277" t="s">
        <v>247</v>
      </c>
      <c r="B16" s="534" t="s">
        <v>352</v>
      </c>
      <c r="C16" s="275"/>
      <c r="D16" s="276"/>
    </row>
    <row r="17" spans="1:4" ht="18" customHeight="1">
      <c r="A17" s="274" t="s">
        <v>248</v>
      </c>
      <c r="B17" s="534" t="s">
        <v>353</v>
      </c>
      <c r="C17" s="275"/>
      <c r="D17" s="276"/>
    </row>
    <row r="18" spans="1:4" ht="18" customHeight="1">
      <c r="A18" s="277" t="s">
        <v>249</v>
      </c>
      <c r="B18" s="534" t="s">
        <v>354</v>
      </c>
      <c r="C18" s="275"/>
      <c r="D18" s="276"/>
    </row>
    <row r="19" spans="1:4" ht="18" customHeight="1">
      <c r="A19" s="274" t="s">
        <v>250</v>
      </c>
      <c r="B19" s="534" t="s">
        <v>355</v>
      </c>
      <c r="C19" s="275"/>
      <c r="D19" s="276"/>
    </row>
    <row r="20" spans="1:4" ht="18" customHeight="1">
      <c r="A20" s="277" t="s">
        <v>251</v>
      </c>
      <c r="B20" s="534" t="s">
        <v>356</v>
      </c>
      <c r="C20" s="275"/>
      <c r="D20" s="276"/>
    </row>
    <row r="21" spans="1:4" ht="18" customHeight="1">
      <c r="A21" s="274" t="s">
        <v>252</v>
      </c>
      <c r="B21" s="249"/>
      <c r="C21" s="275"/>
      <c r="D21" s="276"/>
    </row>
    <row r="22" spans="1:4" ht="18" customHeight="1">
      <c r="A22" s="277" t="s">
        <v>253</v>
      </c>
      <c r="B22" s="249"/>
      <c r="C22" s="275"/>
      <c r="D22" s="276"/>
    </row>
    <row r="23" spans="1:4" ht="18" customHeight="1">
      <c r="A23" s="274" t="s">
        <v>254</v>
      </c>
      <c r="B23" s="249"/>
      <c r="C23" s="275"/>
      <c r="D23" s="276"/>
    </row>
    <row r="24" spans="1:4" ht="18" customHeight="1">
      <c r="A24" s="277" t="s">
        <v>255</v>
      </c>
      <c r="B24" s="249"/>
      <c r="C24" s="275"/>
      <c r="D24" s="276"/>
    </row>
    <row r="25" spans="1:4" ht="18" customHeight="1">
      <c r="A25" s="274" t="s">
        <v>256</v>
      </c>
      <c r="B25" s="249"/>
      <c r="C25" s="275"/>
      <c r="D25" s="276"/>
    </row>
    <row r="26" spans="1:4" ht="18" customHeight="1">
      <c r="A26" s="277" t="s">
        <v>257</v>
      </c>
      <c r="B26" s="249"/>
      <c r="C26" s="275"/>
      <c r="D26" s="276"/>
    </row>
    <row r="27" spans="1:4" ht="18" customHeight="1">
      <c r="A27" s="274" t="s">
        <v>258</v>
      </c>
      <c r="B27" s="249"/>
      <c r="C27" s="275"/>
      <c r="D27" s="276"/>
    </row>
    <row r="28" spans="1:4" ht="18" customHeight="1">
      <c r="A28" s="277" t="s">
        <v>259</v>
      </c>
      <c r="B28" s="249"/>
      <c r="C28" s="275"/>
      <c r="D28" s="276"/>
    </row>
    <row r="29" spans="1:4" ht="18" customHeight="1" thickBot="1">
      <c r="A29" s="278" t="s">
        <v>260</v>
      </c>
      <c r="B29" s="259"/>
      <c r="C29" s="279"/>
      <c r="D29" s="280"/>
    </row>
    <row r="30" spans="1:4" ht="18" customHeight="1" thickBot="1">
      <c r="A30" s="120" t="s">
        <v>261</v>
      </c>
      <c r="B30" s="49" t="s">
        <v>270</v>
      </c>
      <c r="C30" s="281">
        <f>SUM(C4:C29)</f>
        <v>0</v>
      </c>
      <c r="D30" s="282">
        <f>SUM(D4:D29)</f>
        <v>0</v>
      </c>
    </row>
    <row r="31" spans="1:4" ht="25.5" customHeight="1">
      <c r="A31" s="283"/>
      <c r="B31" s="763" t="s">
        <v>314</v>
      </c>
      <c r="C31" s="763"/>
      <c r="D31" s="763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CE,Félkövér"&amp;14
&amp;12
Az önkormányzat által adott közvetett támogatások
(kedvezmények)
&amp;R&amp;"Times New Roman CE,Félkövér dőlt"&amp;11 10.sz.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SheetLayoutView="100" workbookViewId="0" topLeftCell="D1">
      <selection activeCell="A28" sqref="A28:M28"/>
    </sheetView>
  </sheetViews>
  <sheetFormatPr defaultColWidth="9.00390625" defaultRowHeight="12.75"/>
  <cols>
    <col min="1" max="1" width="28.875" style="164" customWidth="1"/>
    <col min="2" max="13" width="10.875" style="164" customWidth="1"/>
    <col min="14" max="16384" width="9.375" style="164" customWidth="1"/>
  </cols>
  <sheetData>
    <row r="1" spans="1:13" ht="15.75" customHeight="1">
      <c r="A1" s="767" t="s">
        <v>345</v>
      </c>
      <c r="B1" s="767"/>
      <c r="C1" s="767"/>
      <c r="D1" s="768"/>
      <c r="E1" s="768"/>
      <c r="F1" s="768"/>
      <c r="G1" s="768"/>
      <c r="H1" s="768"/>
      <c r="I1" s="768"/>
      <c r="J1" s="768"/>
      <c r="K1" s="768"/>
      <c r="L1" s="768"/>
      <c r="M1" s="768"/>
    </row>
    <row r="2" spans="12:13" s="231" customFormat="1" ht="15.75" thickBot="1">
      <c r="L2" s="766" t="s">
        <v>280</v>
      </c>
      <c r="M2" s="766"/>
    </row>
    <row r="3" spans="1:13" s="231" customFormat="1" ht="17.25" customHeight="1" thickBot="1">
      <c r="A3" s="780" t="s">
        <v>329</v>
      </c>
      <c r="B3" s="771" t="s">
        <v>346</v>
      </c>
      <c r="C3" s="771"/>
      <c r="D3" s="771"/>
      <c r="E3" s="771"/>
      <c r="F3" s="771"/>
      <c r="G3" s="771"/>
      <c r="H3" s="771"/>
      <c r="I3" s="771"/>
      <c r="J3" s="725" t="s">
        <v>358</v>
      </c>
      <c r="K3" s="725"/>
      <c r="L3" s="725"/>
      <c r="M3" s="725"/>
    </row>
    <row r="4" spans="1:13" s="207" customFormat="1" ht="18" customHeight="1" thickBot="1">
      <c r="A4" s="781"/>
      <c r="B4" s="783" t="s">
        <v>396</v>
      </c>
      <c r="C4" s="770" t="s">
        <v>397</v>
      </c>
      <c r="D4" s="779" t="s">
        <v>334</v>
      </c>
      <c r="E4" s="779"/>
      <c r="F4" s="779"/>
      <c r="G4" s="779"/>
      <c r="H4" s="779"/>
      <c r="I4" s="779"/>
      <c r="J4" s="776"/>
      <c r="K4" s="776"/>
      <c r="L4" s="776"/>
      <c r="M4" s="776"/>
    </row>
    <row r="5" spans="1:13" s="207" customFormat="1" ht="18" customHeight="1" thickBot="1">
      <c r="A5" s="781"/>
      <c r="B5" s="783"/>
      <c r="C5" s="770"/>
      <c r="D5" s="286" t="s">
        <v>396</v>
      </c>
      <c r="E5" s="286" t="s">
        <v>397</v>
      </c>
      <c r="F5" s="286" t="s">
        <v>396</v>
      </c>
      <c r="G5" s="286" t="s">
        <v>397</v>
      </c>
      <c r="H5" s="286" t="s">
        <v>396</v>
      </c>
      <c r="I5" s="286" t="s">
        <v>397</v>
      </c>
      <c r="J5" s="776"/>
      <c r="K5" s="776"/>
      <c r="L5" s="776"/>
      <c r="M5" s="776"/>
    </row>
    <row r="6" spans="1:13" s="211" customFormat="1" ht="42.75" customHeight="1" thickBot="1">
      <c r="A6" s="782"/>
      <c r="B6" s="770" t="s">
        <v>341</v>
      </c>
      <c r="C6" s="770"/>
      <c r="D6" s="770" t="s">
        <v>1028</v>
      </c>
      <c r="E6" s="770"/>
      <c r="F6" s="770" t="s">
        <v>998</v>
      </c>
      <c r="G6" s="770"/>
      <c r="H6" s="783" t="s">
        <v>1029</v>
      </c>
      <c r="I6" s="783"/>
      <c r="J6" s="285" t="s">
        <v>1028</v>
      </c>
      <c r="K6" s="286" t="s">
        <v>998</v>
      </c>
      <c r="L6" s="285" t="s">
        <v>269</v>
      </c>
      <c r="M6" s="286" t="s">
        <v>1030</v>
      </c>
    </row>
    <row r="7" spans="1:13" s="211" customFormat="1" ht="13.5" customHeight="1" thickBot="1">
      <c r="A7" s="287">
        <v>1</v>
      </c>
      <c r="B7" s="285">
        <v>2</v>
      </c>
      <c r="C7" s="285">
        <v>3</v>
      </c>
      <c r="D7" s="288">
        <v>4</v>
      </c>
      <c r="E7" s="286">
        <v>5</v>
      </c>
      <c r="F7" s="286">
        <v>6</v>
      </c>
      <c r="G7" s="286">
        <v>7</v>
      </c>
      <c r="H7" s="285">
        <v>8</v>
      </c>
      <c r="I7" s="288">
        <v>9</v>
      </c>
      <c r="J7" s="288">
        <v>10</v>
      </c>
      <c r="K7" s="288">
        <v>11</v>
      </c>
      <c r="L7" s="288" t="s">
        <v>343</v>
      </c>
      <c r="M7" s="289" t="s">
        <v>342</v>
      </c>
    </row>
    <row r="8" spans="1:13" ht="12.75" customHeight="1">
      <c r="A8" s="290" t="s">
        <v>330</v>
      </c>
      <c r="B8" s="291"/>
      <c r="C8" s="130"/>
      <c r="D8" s="130"/>
      <c r="E8" s="129"/>
      <c r="F8" s="130"/>
      <c r="G8" s="130"/>
      <c r="H8" s="131"/>
      <c r="I8" s="131"/>
      <c r="J8" s="131"/>
      <c r="K8" s="131"/>
      <c r="L8" s="467">
        <f>J8+K8</f>
        <v>0</v>
      </c>
      <c r="M8" s="292">
        <f>IF((C8&lt;&gt;0),ROUND((L8/C8)*100,1),"")</f>
      </c>
    </row>
    <row r="9" spans="1:13" ht="12.75" customHeight="1">
      <c r="A9" s="293" t="s">
        <v>594</v>
      </c>
      <c r="B9" s="294"/>
      <c r="C9" s="138"/>
      <c r="D9" s="138"/>
      <c r="E9" s="138"/>
      <c r="F9" s="138"/>
      <c r="G9" s="138"/>
      <c r="H9" s="138"/>
      <c r="I9" s="138"/>
      <c r="J9" s="138"/>
      <c r="K9" s="138"/>
      <c r="L9" s="468">
        <f aca="true" t="shared" si="0" ref="L9:L14">J9+K9</f>
        <v>0</v>
      </c>
      <c r="M9" s="295">
        <f aca="true" t="shared" si="1" ref="M9:M15">IF((C9&lt;&gt;0),ROUND((L9/C9)*100,1),"")</f>
      </c>
    </row>
    <row r="10" spans="1:13" ht="12.75" customHeight="1">
      <c r="A10" s="296" t="s">
        <v>331</v>
      </c>
      <c r="B10" s="297"/>
      <c r="C10" s="127"/>
      <c r="D10" s="127"/>
      <c r="E10" s="127"/>
      <c r="F10" s="127"/>
      <c r="G10" s="127"/>
      <c r="H10" s="127"/>
      <c r="I10" s="127"/>
      <c r="J10" s="127"/>
      <c r="K10" s="127"/>
      <c r="L10" s="468">
        <f t="shared" si="0"/>
        <v>0</v>
      </c>
      <c r="M10" s="298">
        <f t="shared" si="1"/>
      </c>
    </row>
    <row r="11" spans="1:13" ht="12.75" customHeight="1">
      <c r="A11" s="296" t="s">
        <v>315</v>
      </c>
      <c r="B11" s="297"/>
      <c r="C11" s="127"/>
      <c r="D11" s="127"/>
      <c r="E11" s="127"/>
      <c r="F11" s="127"/>
      <c r="G11" s="127"/>
      <c r="H11" s="127"/>
      <c r="I11" s="127"/>
      <c r="J11" s="127"/>
      <c r="K11" s="127"/>
      <c r="L11" s="468">
        <f t="shared" si="0"/>
        <v>0</v>
      </c>
      <c r="M11" s="298">
        <f t="shared" si="1"/>
      </c>
    </row>
    <row r="12" spans="1:13" ht="12.75" customHeight="1">
      <c r="A12" s="296" t="s">
        <v>332</v>
      </c>
      <c r="B12" s="297"/>
      <c r="C12" s="127"/>
      <c r="D12" s="127"/>
      <c r="E12" s="127"/>
      <c r="F12" s="127"/>
      <c r="G12" s="127"/>
      <c r="H12" s="127"/>
      <c r="I12" s="127"/>
      <c r="J12" s="127"/>
      <c r="K12" s="127"/>
      <c r="L12" s="468">
        <f t="shared" si="0"/>
        <v>0</v>
      </c>
      <c r="M12" s="298">
        <f t="shared" si="1"/>
      </c>
    </row>
    <row r="13" spans="1:13" ht="12.75" customHeight="1">
      <c r="A13" s="296" t="s">
        <v>333</v>
      </c>
      <c r="B13" s="297"/>
      <c r="C13" s="127"/>
      <c r="D13" s="127"/>
      <c r="E13" s="127"/>
      <c r="F13" s="127"/>
      <c r="G13" s="127"/>
      <c r="H13" s="132"/>
      <c r="I13" s="132"/>
      <c r="J13" s="132"/>
      <c r="K13" s="132"/>
      <c r="L13" s="468">
        <f t="shared" si="0"/>
        <v>0</v>
      </c>
      <c r="M13" s="299">
        <f t="shared" si="1"/>
      </c>
    </row>
    <row r="14" spans="1:13" ht="12.75" customHeight="1" thickBot="1">
      <c r="A14" s="300"/>
      <c r="B14" s="301"/>
      <c r="C14" s="128"/>
      <c r="D14" s="128"/>
      <c r="E14" s="128"/>
      <c r="F14" s="128"/>
      <c r="G14" s="128"/>
      <c r="H14" s="128"/>
      <c r="I14" s="128"/>
      <c r="J14" s="128"/>
      <c r="K14" s="128"/>
      <c r="L14" s="469">
        <f t="shared" si="0"/>
        <v>0</v>
      </c>
      <c r="M14" s="302">
        <f t="shared" si="1"/>
      </c>
    </row>
    <row r="15" spans="1:13" ht="12.75" customHeight="1" thickBot="1">
      <c r="A15" s="303" t="s">
        <v>335</v>
      </c>
      <c r="B15" s="304">
        <f>B8+SUM(B10:B14)</f>
        <v>0</v>
      </c>
      <c r="C15" s="304">
        <f aca="true" t="shared" si="2" ref="C15:K15">C8+SUM(C10:C14)</f>
        <v>0</v>
      </c>
      <c r="D15" s="304">
        <f t="shared" si="2"/>
        <v>0</v>
      </c>
      <c r="E15" s="304">
        <f t="shared" si="2"/>
        <v>0</v>
      </c>
      <c r="F15" s="304">
        <f t="shared" si="2"/>
        <v>0</v>
      </c>
      <c r="G15" s="304">
        <f t="shared" si="2"/>
        <v>0</v>
      </c>
      <c r="H15" s="304">
        <f t="shared" si="2"/>
        <v>0</v>
      </c>
      <c r="I15" s="304">
        <f t="shared" si="2"/>
        <v>0</v>
      </c>
      <c r="J15" s="304">
        <f t="shared" si="2"/>
        <v>0</v>
      </c>
      <c r="K15" s="304">
        <f t="shared" si="2"/>
        <v>0</v>
      </c>
      <c r="L15" s="304">
        <f>J15+K15</f>
        <v>0</v>
      </c>
      <c r="M15" s="305">
        <f t="shared" si="1"/>
      </c>
    </row>
    <row r="16" spans="1:13" ht="9.75" customHeight="1">
      <c r="A16" s="121"/>
      <c r="B16" s="125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spans="1:13" ht="13.5" customHeight="1" thickBot="1">
      <c r="A17" s="123" t="s">
        <v>340</v>
      </c>
      <c r="B17" s="126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12.75" customHeight="1">
      <c r="A18" s="306" t="s">
        <v>336</v>
      </c>
      <c r="B18" s="291"/>
      <c r="C18" s="130"/>
      <c r="D18" s="130"/>
      <c r="E18" s="129"/>
      <c r="F18" s="130"/>
      <c r="G18" s="130"/>
      <c r="H18" s="477"/>
      <c r="I18" s="477"/>
      <c r="J18" s="477"/>
      <c r="K18" s="477"/>
      <c r="L18" s="466">
        <f>J18+K18</f>
        <v>0</v>
      </c>
      <c r="M18" s="307">
        <f>IF((C18&lt;&gt;0),ROUND((L18/C18)*100,1),"")</f>
      </c>
    </row>
    <row r="19" spans="1:13" ht="12.75" customHeight="1">
      <c r="A19" s="308" t="s">
        <v>337</v>
      </c>
      <c r="B19" s="294"/>
      <c r="C19" s="127"/>
      <c r="D19" s="127"/>
      <c r="E19" s="127"/>
      <c r="F19" s="127"/>
      <c r="G19" s="127"/>
      <c r="H19" s="478"/>
      <c r="I19" s="478"/>
      <c r="J19" s="478"/>
      <c r="K19" s="478"/>
      <c r="L19" s="470">
        <f aca="true" t="shared" si="3" ref="L19:L24">J19+K19</f>
        <v>0</v>
      </c>
      <c r="M19" s="309">
        <f aca="true" t="shared" si="4" ref="M19:M25">IF((C19&lt;&gt;0),ROUND((L19/C19)*100,1),"")</f>
      </c>
    </row>
    <row r="20" spans="1:13" ht="12.75" customHeight="1">
      <c r="A20" s="308" t="s">
        <v>338</v>
      </c>
      <c r="B20" s="297"/>
      <c r="C20" s="127"/>
      <c r="D20" s="127"/>
      <c r="E20" s="127"/>
      <c r="F20" s="127"/>
      <c r="G20" s="127"/>
      <c r="H20" s="478"/>
      <c r="I20" s="478"/>
      <c r="J20" s="478"/>
      <c r="K20" s="478"/>
      <c r="L20" s="470">
        <f t="shared" si="3"/>
        <v>0</v>
      </c>
      <c r="M20" s="309">
        <f t="shared" si="4"/>
      </c>
    </row>
    <row r="21" spans="1:13" ht="12.75" customHeight="1">
      <c r="A21" s="308" t="s">
        <v>339</v>
      </c>
      <c r="B21" s="297"/>
      <c r="C21" s="127"/>
      <c r="D21" s="127"/>
      <c r="E21" s="127"/>
      <c r="F21" s="127"/>
      <c r="G21" s="127"/>
      <c r="H21" s="478"/>
      <c r="I21" s="478"/>
      <c r="J21" s="478"/>
      <c r="K21" s="478"/>
      <c r="L21" s="470">
        <f t="shared" si="3"/>
        <v>0</v>
      </c>
      <c r="M21" s="309">
        <f t="shared" si="4"/>
      </c>
    </row>
    <row r="22" spans="1:13" ht="12.75" customHeight="1">
      <c r="A22" s="310"/>
      <c r="B22" s="297"/>
      <c r="C22" s="127"/>
      <c r="D22" s="127"/>
      <c r="E22" s="127"/>
      <c r="F22" s="127"/>
      <c r="G22" s="127"/>
      <c r="H22" s="478"/>
      <c r="I22" s="478"/>
      <c r="J22" s="478"/>
      <c r="K22" s="478"/>
      <c r="L22" s="470">
        <f t="shared" si="3"/>
        <v>0</v>
      </c>
      <c r="M22" s="309">
        <f t="shared" si="4"/>
      </c>
    </row>
    <row r="23" spans="1:13" ht="12.75" customHeight="1">
      <c r="A23" s="310"/>
      <c r="B23" s="297"/>
      <c r="C23" s="127"/>
      <c r="D23" s="127"/>
      <c r="E23" s="127"/>
      <c r="F23" s="127"/>
      <c r="G23" s="127"/>
      <c r="H23" s="478"/>
      <c r="I23" s="478"/>
      <c r="J23" s="478"/>
      <c r="K23" s="478"/>
      <c r="L23" s="470">
        <f t="shared" si="3"/>
        <v>0</v>
      </c>
      <c r="M23" s="311">
        <f t="shared" si="4"/>
      </c>
    </row>
    <row r="24" spans="1:13" ht="12.75" customHeight="1" thickBot="1">
      <c r="A24" s="312"/>
      <c r="B24" s="301"/>
      <c r="C24" s="128"/>
      <c r="D24" s="128"/>
      <c r="E24" s="128"/>
      <c r="F24" s="128"/>
      <c r="G24" s="128"/>
      <c r="H24" s="476"/>
      <c r="I24" s="476"/>
      <c r="J24" s="476"/>
      <c r="K24" s="476"/>
      <c r="L24" s="471">
        <f t="shared" si="3"/>
        <v>0</v>
      </c>
      <c r="M24" s="313">
        <f t="shared" si="4"/>
      </c>
    </row>
    <row r="25" spans="1:13" ht="13.5" customHeight="1" thickBot="1">
      <c r="A25" s="314" t="s">
        <v>316</v>
      </c>
      <c r="B25" s="304">
        <f>SUM(B18:B24)</f>
        <v>0</v>
      </c>
      <c r="C25" s="304">
        <f aca="true" t="shared" si="5" ref="C25:K25">SUM(C18:C24)</f>
        <v>0</v>
      </c>
      <c r="D25" s="304">
        <f t="shared" si="5"/>
        <v>0</v>
      </c>
      <c r="E25" s="304">
        <f t="shared" si="5"/>
        <v>0</v>
      </c>
      <c r="F25" s="304">
        <f t="shared" si="5"/>
        <v>0</v>
      </c>
      <c r="G25" s="304">
        <f t="shared" si="5"/>
        <v>0</v>
      </c>
      <c r="H25" s="304">
        <f t="shared" si="5"/>
        <v>0</v>
      </c>
      <c r="I25" s="304">
        <f t="shared" si="5"/>
        <v>0</v>
      </c>
      <c r="J25" s="304">
        <f t="shared" si="5"/>
        <v>0</v>
      </c>
      <c r="K25" s="304">
        <f t="shared" si="5"/>
        <v>0</v>
      </c>
      <c r="L25" s="304">
        <f>J25+K25</f>
        <v>0</v>
      </c>
      <c r="M25" s="315">
        <f t="shared" si="4"/>
      </c>
    </row>
    <row r="26" spans="1:13" ht="10.5" customHeight="1">
      <c r="A26" s="769" t="s">
        <v>433</v>
      </c>
      <c r="B26" s="769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</row>
    <row r="27" spans="1:13" ht="6" customHeight="1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</row>
    <row r="28" spans="1:13" ht="15" customHeight="1">
      <c r="A28" s="784" t="s">
        <v>1031</v>
      </c>
      <c r="B28" s="784"/>
      <c r="C28" s="784"/>
      <c r="D28" s="784"/>
      <c r="E28" s="784"/>
      <c r="F28" s="784"/>
      <c r="G28" s="784"/>
      <c r="H28" s="784"/>
      <c r="I28" s="784"/>
      <c r="J28" s="784"/>
      <c r="K28" s="784"/>
      <c r="L28" s="784"/>
      <c r="M28" s="784"/>
    </row>
    <row r="29" spans="12:13" ht="12" customHeight="1" thickBot="1">
      <c r="L29" s="766" t="s">
        <v>280</v>
      </c>
      <c r="M29" s="766"/>
    </row>
    <row r="30" spans="1:13" ht="13.5" thickBot="1">
      <c r="A30" s="777" t="s">
        <v>344</v>
      </c>
      <c r="B30" s="778"/>
      <c r="C30" s="778"/>
      <c r="D30" s="778"/>
      <c r="E30" s="778"/>
      <c r="F30" s="778"/>
      <c r="G30" s="778"/>
      <c r="H30" s="778"/>
      <c r="I30" s="778"/>
      <c r="J30" s="778"/>
      <c r="K30" s="317" t="s">
        <v>396</v>
      </c>
      <c r="L30" s="317" t="s">
        <v>397</v>
      </c>
      <c r="M30" s="317" t="s">
        <v>358</v>
      </c>
    </row>
    <row r="31" spans="1:13" ht="12.75">
      <c r="A31" s="772"/>
      <c r="B31" s="773"/>
      <c r="C31" s="773"/>
      <c r="D31" s="773"/>
      <c r="E31" s="773"/>
      <c r="F31" s="773"/>
      <c r="G31" s="773"/>
      <c r="H31" s="773"/>
      <c r="I31" s="773"/>
      <c r="J31" s="773"/>
      <c r="K31" s="473"/>
      <c r="L31" s="474"/>
      <c r="M31" s="474"/>
    </row>
    <row r="32" spans="1:13" ht="13.5" thickBot="1">
      <c r="A32" s="774"/>
      <c r="B32" s="775"/>
      <c r="C32" s="775"/>
      <c r="D32" s="775"/>
      <c r="E32" s="775"/>
      <c r="F32" s="775"/>
      <c r="G32" s="775"/>
      <c r="H32" s="775"/>
      <c r="I32" s="775"/>
      <c r="J32" s="775"/>
      <c r="K32" s="475"/>
      <c r="L32" s="476"/>
      <c r="M32" s="476"/>
    </row>
    <row r="33" spans="1:13" ht="13.5" thickBot="1">
      <c r="A33" s="764" t="s">
        <v>270</v>
      </c>
      <c r="B33" s="765"/>
      <c r="C33" s="765"/>
      <c r="D33" s="765"/>
      <c r="E33" s="765"/>
      <c r="F33" s="765"/>
      <c r="G33" s="765"/>
      <c r="H33" s="765"/>
      <c r="I33" s="765"/>
      <c r="J33" s="765"/>
      <c r="K33" s="472">
        <f>SUM(K31:K32)</f>
        <v>0</v>
      </c>
      <c r="L33" s="472">
        <f>SUM(L31:L32)</f>
        <v>0</v>
      </c>
      <c r="M33" s="472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 xml:space="preserve">&amp;C&amp;"Times New Roman CE,Félkövér"&amp;12
Európai uniós támogatással megvalósuló projektek pénzügyi teljesítése&amp;R&amp;"Times New Roman CE,Félkövér dőlt"&amp;11 11.sz.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7">
      <selection activeCell="A17" sqref="A17:B17"/>
    </sheetView>
  </sheetViews>
  <sheetFormatPr defaultColWidth="9.00390625" defaultRowHeight="12.75"/>
  <cols>
    <col min="1" max="1" width="8.375" style="357" customWidth="1"/>
    <col min="2" max="2" width="51.125" style="60" customWidth="1"/>
    <col min="3" max="3" width="16.00390625" style="323" customWidth="1"/>
    <col min="4" max="4" width="14.00390625" style="323" customWidth="1"/>
    <col min="5" max="6" width="16.00390625" style="323" customWidth="1"/>
    <col min="7" max="7" width="14.625" style="323" customWidth="1"/>
    <col min="8" max="8" width="16.00390625" style="323" customWidth="1"/>
    <col min="9" max="16384" width="9.375" style="323" customWidth="1"/>
  </cols>
  <sheetData>
    <row r="1" spans="1:8" s="50" customFormat="1" ht="11.25" customHeight="1">
      <c r="A1" s="789"/>
      <c r="B1" s="789"/>
      <c r="C1" s="789"/>
      <c r="D1" s="789"/>
      <c r="E1" s="789"/>
      <c r="F1" s="789"/>
      <c r="G1" s="789"/>
      <c r="H1" s="789"/>
    </row>
    <row r="2" spans="1:8" s="50" customFormat="1" ht="39" customHeight="1">
      <c r="A2" s="790" t="s">
        <v>1033</v>
      </c>
      <c r="B2" s="791"/>
      <c r="C2" s="791"/>
      <c r="D2" s="791"/>
      <c r="E2" s="791"/>
      <c r="F2" s="791"/>
      <c r="G2" s="791"/>
      <c r="H2" s="791"/>
    </row>
    <row r="3" spans="1:8" s="50" customFormat="1" ht="24.75" customHeight="1" thickBot="1">
      <c r="A3" s="318"/>
      <c r="B3" s="792" t="s">
        <v>1032</v>
      </c>
      <c r="C3" s="793"/>
      <c r="D3" s="793"/>
      <c r="E3" s="793"/>
      <c r="F3" s="793"/>
      <c r="G3" s="793"/>
      <c r="H3" s="319" t="s">
        <v>271</v>
      </c>
    </row>
    <row r="4" spans="1:8" ht="52.5" customHeight="1" thickBot="1" thickTop="1">
      <c r="A4" s="785" t="s">
        <v>574</v>
      </c>
      <c r="B4" s="786"/>
      <c r="C4" s="320" t="s">
        <v>575</v>
      </c>
      <c r="D4" s="320" t="s">
        <v>576</v>
      </c>
      <c r="E4" s="321" t="s">
        <v>577</v>
      </c>
      <c r="F4" s="320" t="s">
        <v>578</v>
      </c>
      <c r="G4" s="320" t="s">
        <v>576</v>
      </c>
      <c r="H4" s="322" t="s">
        <v>579</v>
      </c>
    </row>
    <row r="5" spans="1:8" s="53" customFormat="1" ht="15.75" customHeight="1" thickBot="1">
      <c r="A5" s="61" t="s">
        <v>235</v>
      </c>
      <c r="B5" s="62" t="s">
        <v>580</v>
      </c>
      <c r="C5" s="324">
        <f aca="true" t="shared" si="0" ref="C5:H5">SUM(C6:C9)</f>
        <v>43609</v>
      </c>
      <c r="D5" s="325">
        <f t="shared" si="0"/>
        <v>0</v>
      </c>
      <c r="E5" s="325">
        <f t="shared" si="0"/>
        <v>43609</v>
      </c>
      <c r="F5" s="326">
        <f t="shared" si="0"/>
        <v>43129</v>
      </c>
      <c r="G5" s="325">
        <f t="shared" si="0"/>
        <v>0</v>
      </c>
      <c r="H5" s="327">
        <f t="shared" si="0"/>
        <v>43129</v>
      </c>
    </row>
    <row r="6" spans="1:8" ht="12.75">
      <c r="A6" s="63" t="s">
        <v>236</v>
      </c>
      <c r="B6" s="64" t="s">
        <v>317</v>
      </c>
      <c r="C6" s="328"/>
      <c r="D6" s="329"/>
      <c r="E6" s="330">
        <f>D6+C6</f>
        <v>0</v>
      </c>
      <c r="F6" s="331"/>
      <c r="G6" s="331"/>
      <c r="H6" s="332">
        <f>G6+F6</f>
        <v>0</v>
      </c>
    </row>
    <row r="7" spans="1:8" ht="12.75">
      <c r="A7" s="65" t="s">
        <v>237</v>
      </c>
      <c r="B7" s="66" t="s">
        <v>318</v>
      </c>
      <c r="C7" s="333">
        <v>43609</v>
      </c>
      <c r="D7" s="334"/>
      <c r="E7" s="335">
        <f>D7+C7</f>
        <v>43609</v>
      </c>
      <c r="F7" s="336">
        <v>43129</v>
      </c>
      <c r="G7" s="336"/>
      <c r="H7" s="337">
        <f>G7+F7</f>
        <v>43129</v>
      </c>
    </row>
    <row r="8" spans="1:8" ht="12.75">
      <c r="A8" s="65" t="s">
        <v>238</v>
      </c>
      <c r="B8" s="66" t="s">
        <v>902</v>
      </c>
      <c r="C8" s="338"/>
      <c r="D8" s="339"/>
      <c r="E8" s="335">
        <f>D8+C8</f>
        <v>0</v>
      </c>
      <c r="F8" s="340"/>
      <c r="G8" s="340"/>
      <c r="H8" s="337">
        <f>G8+F8</f>
        <v>0</v>
      </c>
    </row>
    <row r="9" spans="1:8" ht="13.5" thickBot="1">
      <c r="A9" s="65" t="s">
        <v>239</v>
      </c>
      <c r="B9" s="66" t="s">
        <v>581</v>
      </c>
      <c r="C9" s="341">
        <v>0</v>
      </c>
      <c r="D9" s="342"/>
      <c r="E9" s="343">
        <f>D9+C9</f>
        <v>0</v>
      </c>
      <c r="F9" s="344"/>
      <c r="G9" s="344"/>
      <c r="H9" s="345">
        <f>G9+F9</f>
        <v>0</v>
      </c>
    </row>
    <row r="10" spans="1:8" s="58" customFormat="1" ht="15.75" customHeight="1" thickBot="1">
      <c r="A10" s="61" t="s">
        <v>240</v>
      </c>
      <c r="B10" s="62" t="s">
        <v>582</v>
      </c>
      <c r="C10" s="346">
        <f aca="true" t="shared" si="1" ref="C10:H10">SUM(C11:C15)</f>
        <v>1219</v>
      </c>
      <c r="D10" s="325">
        <f t="shared" si="1"/>
        <v>0</v>
      </c>
      <c r="E10" s="325">
        <f t="shared" si="1"/>
        <v>1219</v>
      </c>
      <c r="F10" s="325">
        <f t="shared" si="1"/>
        <v>2129</v>
      </c>
      <c r="G10" s="325">
        <f t="shared" si="1"/>
        <v>0</v>
      </c>
      <c r="H10" s="327">
        <f t="shared" si="1"/>
        <v>2129</v>
      </c>
    </row>
    <row r="11" spans="1:8" ht="12.75">
      <c r="A11" s="65" t="s">
        <v>241</v>
      </c>
      <c r="B11" s="66" t="s">
        <v>583</v>
      </c>
      <c r="C11" s="347"/>
      <c r="D11" s="348"/>
      <c r="E11" s="330">
        <f>D11+C11</f>
        <v>0</v>
      </c>
      <c r="F11" s="349"/>
      <c r="G11" s="348"/>
      <c r="H11" s="332">
        <f>G11+F11</f>
        <v>0</v>
      </c>
    </row>
    <row r="12" spans="1:8" ht="12.75">
      <c r="A12" s="65" t="s">
        <v>242</v>
      </c>
      <c r="B12" s="66" t="s">
        <v>584</v>
      </c>
      <c r="C12" s="338">
        <v>0</v>
      </c>
      <c r="D12" s="339"/>
      <c r="E12" s="335">
        <f>D12+C12</f>
        <v>0</v>
      </c>
      <c r="F12" s="340">
        <v>11</v>
      </c>
      <c r="G12" s="339"/>
      <c r="H12" s="337">
        <f>G12+F12</f>
        <v>11</v>
      </c>
    </row>
    <row r="13" spans="1:8" ht="12.75">
      <c r="A13" s="65" t="s">
        <v>243</v>
      </c>
      <c r="B13" s="66" t="s">
        <v>585</v>
      </c>
      <c r="C13" s="338"/>
      <c r="D13" s="339"/>
      <c r="E13" s="335">
        <f>D13+C13</f>
        <v>0</v>
      </c>
      <c r="F13" s="340"/>
      <c r="G13" s="339"/>
      <c r="H13" s="337">
        <f>G13+F13</f>
        <v>0</v>
      </c>
    </row>
    <row r="14" spans="1:8" ht="12.75">
      <c r="A14" s="67" t="s">
        <v>244</v>
      </c>
      <c r="B14" s="66" t="s">
        <v>586</v>
      </c>
      <c r="C14" s="338">
        <v>1177</v>
      </c>
      <c r="D14" s="339"/>
      <c r="E14" s="335">
        <f>D14+C14</f>
        <v>1177</v>
      </c>
      <c r="F14" s="340">
        <v>2118</v>
      </c>
      <c r="G14" s="339"/>
      <c r="H14" s="337">
        <f>G14+F14</f>
        <v>2118</v>
      </c>
    </row>
    <row r="15" spans="1:8" ht="13.5" thickBot="1">
      <c r="A15" s="65" t="s">
        <v>245</v>
      </c>
      <c r="B15" s="66" t="s">
        <v>587</v>
      </c>
      <c r="C15" s="341">
        <v>42</v>
      </c>
      <c r="D15" s="342"/>
      <c r="E15" s="343">
        <f>D15+C15</f>
        <v>42</v>
      </c>
      <c r="F15" s="344">
        <v>0</v>
      </c>
      <c r="G15" s="342"/>
      <c r="H15" s="345">
        <f>G15+F15</f>
        <v>0</v>
      </c>
    </row>
    <row r="16" spans="1:8" s="54" customFormat="1" ht="27" customHeight="1" thickBot="1">
      <c r="A16" s="61" t="s">
        <v>246</v>
      </c>
      <c r="B16" s="134" t="s">
        <v>588</v>
      </c>
      <c r="C16" s="346">
        <f aca="true" t="shared" si="2" ref="C16:H16">C5+C10</f>
        <v>44828</v>
      </c>
      <c r="D16" s="325">
        <f t="shared" si="2"/>
        <v>0</v>
      </c>
      <c r="E16" s="325">
        <f t="shared" si="2"/>
        <v>44828</v>
      </c>
      <c r="F16" s="325">
        <f t="shared" si="2"/>
        <v>45258</v>
      </c>
      <c r="G16" s="325">
        <f t="shared" si="2"/>
        <v>0</v>
      </c>
      <c r="H16" s="327">
        <f t="shared" si="2"/>
        <v>45258</v>
      </c>
    </row>
    <row r="17" spans="1:8" ht="50.25" customHeight="1" thickBot="1">
      <c r="A17" s="787" t="s">
        <v>589</v>
      </c>
      <c r="B17" s="788"/>
      <c r="C17" s="350" t="s">
        <v>575</v>
      </c>
      <c r="D17" s="56" t="s">
        <v>576</v>
      </c>
      <c r="E17" s="55" t="s">
        <v>577</v>
      </c>
      <c r="F17" s="56" t="s">
        <v>578</v>
      </c>
      <c r="G17" s="56" t="s">
        <v>576</v>
      </c>
      <c r="H17" s="57" t="s">
        <v>579</v>
      </c>
    </row>
    <row r="18" spans="1:8" s="58" customFormat="1" ht="15.75" customHeight="1" thickBot="1">
      <c r="A18" s="68" t="s">
        <v>247</v>
      </c>
      <c r="B18" s="69" t="s">
        <v>590</v>
      </c>
      <c r="C18" s="346">
        <f aca="true" t="shared" si="3" ref="C18:H18">C19+C20+C21</f>
        <v>43559</v>
      </c>
      <c r="D18" s="325">
        <f t="shared" si="3"/>
        <v>0</v>
      </c>
      <c r="E18" s="325">
        <f t="shared" si="3"/>
        <v>43559</v>
      </c>
      <c r="F18" s="325">
        <f t="shared" si="3"/>
        <v>43046</v>
      </c>
      <c r="G18" s="325">
        <f t="shared" si="3"/>
        <v>0</v>
      </c>
      <c r="H18" s="327">
        <f t="shared" si="3"/>
        <v>43046</v>
      </c>
    </row>
    <row r="19" spans="1:8" ht="12.75">
      <c r="A19" s="70" t="s">
        <v>248</v>
      </c>
      <c r="B19" s="66" t="s">
        <v>415</v>
      </c>
      <c r="C19" s="347">
        <v>44848</v>
      </c>
      <c r="D19" s="348"/>
      <c r="E19" s="330">
        <f>D19+C19</f>
        <v>44848</v>
      </c>
      <c r="F19" s="348">
        <v>44848</v>
      </c>
      <c r="G19" s="348"/>
      <c r="H19" s="332">
        <f>G19+F19</f>
        <v>44848</v>
      </c>
    </row>
    <row r="20" spans="1:8" ht="12.75">
      <c r="A20" s="70" t="s">
        <v>249</v>
      </c>
      <c r="B20" s="66" t="s">
        <v>591</v>
      </c>
      <c r="C20" s="351">
        <v>-1289</v>
      </c>
      <c r="D20" s="93"/>
      <c r="E20" s="352">
        <f>D20+C20</f>
        <v>-1289</v>
      </c>
      <c r="F20" s="93">
        <v>-1802</v>
      </c>
      <c r="G20" s="93"/>
      <c r="H20" s="353">
        <f>G20+F20</f>
        <v>-1802</v>
      </c>
    </row>
    <row r="21" spans="1:8" ht="13.5" thickBot="1">
      <c r="A21" s="71" t="s">
        <v>250</v>
      </c>
      <c r="B21" s="72" t="s">
        <v>592</v>
      </c>
      <c r="C21" s="341"/>
      <c r="D21" s="342"/>
      <c r="E21" s="343">
        <f>D21+C21</f>
        <v>0</v>
      </c>
      <c r="F21" s="342"/>
      <c r="G21" s="342"/>
      <c r="H21" s="345">
        <f>G21+F21</f>
        <v>0</v>
      </c>
    </row>
    <row r="22" spans="1:8" s="58" customFormat="1" ht="15.75" customHeight="1" thickBot="1">
      <c r="A22" s="68" t="s">
        <v>251</v>
      </c>
      <c r="B22" s="69" t="s">
        <v>593</v>
      </c>
      <c r="C22" s="346">
        <f aca="true" t="shared" si="4" ref="C22:H22">C23+C24</f>
        <v>1219</v>
      </c>
      <c r="D22" s="325">
        <f t="shared" si="4"/>
        <v>0</v>
      </c>
      <c r="E22" s="325">
        <f t="shared" si="4"/>
        <v>1219</v>
      </c>
      <c r="F22" s="325">
        <f t="shared" si="4"/>
        <v>2118</v>
      </c>
      <c r="G22" s="325">
        <f t="shared" si="4"/>
        <v>0</v>
      </c>
      <c r="H22" s="327">
        <f t="shared" si="4"/>
        <v>2118</v>
      </c>
    </row>
    <row r="23" spans="1:8" ht="12.75">
      <c r="A23" s="70" t="s">
        <v>252</v>
      </c>
      <c r="B23" s="66" t="s">
        <v>226</v>
      </c>
      <c r="C23" s="347">
        <v>1219</v>
      </c>
      <c r="D23" s="348"/>
      <c r="E23" s="330">
        <f>D23+C23</f>
        <v>1219</v>
      </c>
      <c r="F23" s="348">
        <v>2118</v>
      </c>
      <c r="G23" s="348"/>
      <c r="H23" s="332">
        <f>G23+F23</f>
        <v>2118</v>
      </c>
    </row>
    <row r="24" spans="1:8" ht="13.5" thickBot="1">
      <c r="A24" s="70" t="s">
        <v>253</v>
      </c>
      <c r="B24" s="66" t="s">
        <v>227</v>
      </c>
      <c r="C24" s="341"/>
      <c r="D24" s="342"/>
      <c r="E24" s="343">
        <f>D24+C24</f>
        <v>0</v>
      </c>
      <c r="F24" s="342"/>
      <c r="G24" s="342"/>
      <c r="H24" s="345">
        <f>G24+F24</f>
        <v>0</v>
      </c>
    </row>
    <row r="25" spans="1:8" s="58" customFormat="1" ht="15.75" customHeight="1" thickBot="1">
      <c r="A25" s="68" t="s">
        <v>254</v>
      </c>
      <c r="B25" s="62" t="s">
        <v>597</v>
      </c>
      <c r="C25" s="346">
        <f>C26+C27+C28</f>
        <v>50</v>
      </c>
      <c r="D25" s="325">
        <f>SUM(D26:D28)</f>
        <v>0</v>
      </c>
      <c r="E25" s="325">
        <f>SUM(E26:E28)</f>
        <v>50</v>
      </c>
      <c r="F25" s="325">
        <f>SUM(F26:F28)</f>
        <v>94</v>
      </c>
      <c r="G25" s="325">
        <f>SUM(G26:G28)</f>
        <v>0</v>
      </c>
      <c r="H25" s="327">
        <f>SUM(H26:H28)</f>
        <v>94</v>
      </c>
    </row>
    <row r="26" spans="1:8" ht="12.75">
      <c r="A26" s="70" t="s">
        <v>255</v>
      </c>
      <c r="B26" s="66" t="s">
        <v>228</v>
      </c>
      <c r="C26" s="347"/>
      <c r="D26" s="348"/>
      <c r="E26" s="330">
        <f>D26+C26</f>
        <v>0</v>
      </c>
      <c r="F26" s="348"/>
      <c r="G26" s="348"/>
      <c r="H26" s="332">
        <f>G26+F26</f>
        <v>0</v>
      </c>
    </row>
    <row r="27" spans="1:8" ht="12.75">
      <c r="A27" s="70" t="s">
        <v>256</v>
      </c>
      <c r="B27" s="66" t="s">
        <v>229</v>
      </c>
      <c r="C27" s="338">
        <v>50</v>
      </c>
      <c r="D27" s="339"/>
      <c r="E27" s="335">
        <f>D27+C27</f>
        <v>50</v>
      </c>
      <c r="F27" s="339">
        <v>94</v>
      </c>
      <c r="G27" s="339"/>
      <c r="H27" s="337">
        <f>G27+F27</f>
        <v>94</v>
      </c>
    </row>
    <row r="28" spans="1:8" ht="13.5" thickBot="1">
      <c r="A28" s="70" t="s">
        <v>257</v>
      </c>
      <c r="B28" s="66" t="s">
        <v>230</v>
      </c>
      <c r="C28" s="341"/>
      <c r="D28" s="342"/>
      <c r="E28" s="343">
        <f>D28+C28</f>
        <v>0</v>
      </c>
      <c r="F28" s="342"/>
      <c r="G28" s="342"/>
      <c r="H28" s="345">
        <f>G28+F28</f>
        <v>0</v>
      </c>
    </row>
    <row r="29" spans="1:8" s="59" customFormat="1" ht="24" customHeight="1" thickBot="1">
      <c r="A29" s="73" t="s">
        <v>258</v>
      </c>
      <c r="B29" s="133" t="s">
        <v>598</v>
      </c>
      <c r="C29" s="354">
        <f aca="true" t="shared" si="5" ref="C29:H29">C18+C22+C25</f>
        <v>44828</v>
      </c>
      <c r="D29" s="355">
        <f t="shared" si="5"/>
        <v>0</v>
      </c>
      <c r="E29" s="355">
        <f t="shared" si="5"/>
        <v>44828</v>
      </c>
      <c r="F29" s="355">
        <f t="shared" si="5"/>
        <v>45258</v>
      </c>
      <c r="G29" s="355">
        <f t="shared" si="5"/>
        <v>0</v>
      </c>
      <c r="H29" s="356">
        <f t="shared" si="5"/>
        <v>45258</v>
      </c>
    </row>
    <row r="30" ht="13.5" thickTop="1">
      <c r="D30" s="358"/>
    </row>
    <row r="31" ht="12.75">
      <c r="D31" s="358"/>
    </row>
    <row r="32" ht="12.75">
      <c r="D32" s="358"/>
    </row>
    <row r="33" ht="12.75">
      <c r="D33" s="358"/>
    </row>
    <row r="34" ht="12.75">
      <c r="D34" s="358"/>
    </row>
    <row r="35" ht="12.75">
      <c r="D35" s="358"/>
    </row>
    <row r="36" ht="12.75">
      <c r="D36" s="358"/>
    </row>
    <row r="37" ht="12.75">
      <c r="D37" s="358"/>
    </row>
    <row r="38" ht="12.75">
      <c r="D38" s="358"/>
    </row>
    <row r="39" ht="12.75">
      <c r="D39" s="358"/>
    </row>
    <row r="40" ht="12.75">
      <c r="D40" s="358"/>
    </row>
    <row r="41" ht="12.75">
      <c r="D41" s="358"/>
    </row>
    <row r="42" ht="12.75">
      <c r="D42" s="358"/>
    </row>
    <row r="43" ht="12.75">
      <c r="D43" s="358"/>
    </row>
    <row r="44" ht="12.75">
      <c r="D44" s="358"/>
    </row>
    <row r="45" ht="12.75">
      <c r="D45" s="358"/>
    </row>
  </sheetData>
  <sheetProtection/>
  <mergeCells count="5">
    <mergeCell ref="A4:B4"/>
    <mergeCell ref="A17:B17"/>
    <mergeCell ref="A1:H1"/>
    <mergeCell ref="A2:H2"/>
    <mergeCell ref="B3:G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CE,Félkövér dőlt"&amp;11 12/a.sz.  melléklet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view="pageLayout" zoomScale="115" zoomScalePageLayoutView="115" workbookViewId="0" topLeftCell="A1">
      <selection activeCell="H48" sqref="H48"/>
    </sheetView>
  </sheetViews>
  <sheetFormatPr defaultColWidth="9.00390625" defaultRowHeight="12.75"/>
  <cols>
    <col min="1" max="1" width="6.50390625" style="60" customWidth="1"/>
    <col min="2" max="2" width="59.50390625" style="60" customWidth="1"/>
    <col min="3" max="5" width="16.00390625" style="323" customWidth="1"/>
    <col min="6" max="16384" width="9.375" style="323" customWidth="1"/>
  </cols>
  <sheetData>
    <row r="1" spans="1:5" s="50" customFormat="1" ht="29.25" customHeight="1">
      <c r="A1" s="802" t="s">
        <v>1035</v>
      </c>
      <c r="B1" s="802"/>
      <c r="C1" s="802"/>
      <c r="D1" s="802"/>
      <c r="E1" s="802"/>
    </row>
    <row r="2" spans="1:5" s="50" customFormat="1" ht="21" customHeight="1">
      <c r="A2" s="791" t="s">
        <v>408</v>
      </c>
      <c r="B2" s="791"/>
      <c r="C2" s="791"/>
      <c r="D2" s="791"/>
      <c r="E2" s="791"/>
    </row>
    <row r="3" spans="1:5" s="50" customFormat="1" ht="23.25" customHeight="1">
      <c r="A3" s="803" t="s">
        <v>1036</v>
      </c>
      <c r="B3" s="803"/>
      <c r="C3" s="803"/>
      <c r="D3" s="803"/>
      <c r="E3" s="803"/>
    </row>
    <row r="4" spans="1:5" ht="13.5" customHeight="1" thickBot="1">
      <c r="A4" s="804" t="s">
        <v>271</v>
      </c>
      <c r="B4" s="804"/>
      <c r="C4" s="804"/>
      <c r="D4" s="804"/>
      <c r="E4" s="804"/>
    </row>
    <row r="5" spans="1:5" s="359" customFormat="1" ht="28.5" customHeight="1">
      <c r="A5" s="794" t="s">
        <v>294</v>
      </c>
      <c r="B5" s="796" t="s">
        <v>281</v>
      </c>
      <c r="C5" s="52" t="s">
        <v>396</v>
      </c>
      <c r="D5" s="52" t="s">
        <v>397</v>
      </c>
      <c r="E5" s="798" t="s">
        <v>358</v>
      </c>
    </row>
    <row r="6" spans="1:5" s="359" customFormat="1" ht="12.75">
      <c r="A6" s="795"/>
      <c r="B6" s="797"/>
      <c r="C6" s="800" t="s">
        <v>398</v>
      </c>
      <c r="D6" s="801"/>
      <c r="E6" s="799"/>
    </row>
    <row r="7" spans="1:5" s="360" customFormat="1" ht="15" customHeight="1" thickBot="1">
      <c r="A7" s="74">
        <v>1</v>
      </c>
      <c r="B7" s="75">
        <v>2</v>
      </c>
      <c r="C7" s="75">
        <v>3</v>
      </c>
      <c r="D7" s="75">
        <v>4</v>
      </c>
      <c r="E7" s="76">
        <v>5</v>
      </c>
    </row>
    <row r="8" spans="1:5" s="360" customFormat="1" ht="12.75">
      <c r="A8" s="77">
        <v>1</v>
      </c>
      <c r="B8" s="78" t="s">
        <v>283</v>
      </c>
      <c r="C8" s="79">
        <v>684</v>
      </c>
      <c r="D8" s="79">
        <v>834</v>
      </c>
      <c r="E8" s="80">
        <v>796</v>
      </c>
    </row>
    <row r="9" spans="1:5" s="360" customFormat="1" ht="12.75">
      <c r="A9" s="81">
        <v>2</v>
      </c>
      <c r="B9" s="82" t="s">
        <v>284</v>
      </c>
      <c r="C9" s="83">
        <v>185</v>
      </c>
      <c r="D9" s="83">
        <v>254</v>
      </c>
      <c r="E9" s="84">
        <v>219</v>
      </c>
    </row>
    <row r="10" spans="1:5" s="360" customFormat="1" ht="12.75">
      <c r="A10" s="81">
        <v>3</v>
      </c>
      <c r="B10" s="82" t="s">
        <v>409</v>
      </c>
      <c r="C10" s="83">
        <v>2761</v>
      </c>
      <c r="D10" s="83">
        <v>2761</v>
      </c>
      <c r="E10" s="84">
        <v>1261</v>
      </c>
    </row>
    <row r="11" spans="1:5" s="360" customFormat="1" ht="12.75">
      <c r="A11" s="81">
        <v>4</v>
      </c>
      <c r="B11" s="82" t="s">
        <v>545</v>
      </c>
      <c r="C11" s="83">
        <v>1480</v>
      </c>
      <c r="D11" s="83">
        <v>1480</v>
      </c>
      <c r="E11" s="84">
        <v>1385</v>
      </c>
    </row>
    <row r="12" spans="1:5" s="360" customFormat="1" ht="12.75">
      <c r="A12" s="81">
        <v>5</v>
      </c>
      <c r="B12" s="82" t="s">
        <v>546</v>
      </c>
      <c r="C12" s="83">
        <v>50</v>
      </c>
      <c r="D12" s="83">
        <v>50</v>
      </c>
      <c r="E12" s="84">
        <v>10</v>
      </c>
    </row>
    <row r="13" spans="1:5" s="360" customFormat="1" ht="12.75">
      <c r="A13" s="81">
        <v>6</v>
      </c>
      <c r="B13" s="82" t="s">
        <v>410</v>
      </c>
      <c r="C13" s="83"/>
      <c r="D13" s="83"/>
      <c r="E13" s="84"/>
    </row>
    <row r="14" spans="1:5" s="360" customFormat="1" ht="12.75">
      <c r="A14" s="81">
        <v>7</v>
      </c>
      <c r="B14" s="82" t="s">
        <v>301</v>
      </c>
      <c r="C14" s="83">
        <v>800</v>
      </c>
      <c r="D14" s="83">
        <v>800</v>
      </c>
      <c r="E14" s="84">
        <v>799</v>
      </c>
    </row>
    <row r="15" spans="1:5" s="360" customFormat="1" ht="12.75">
      <c r="A15" s="85">
        <v>8</v>
      </c>
      <c r="B15" s="86" t="s">
        <v>411</v>
      </c>
      <c r="C15" s="87">
        <v>550</v>
      </c>
      <c r="D15" s="87">
        <v>550</v>
      </c>
      <c r="E15" s="88">
        <v>0</v>
      </c>
    </row>
    <row r="16" spans="1:5" s="360" customFormat="1" ht="12.75">
      <c r="A16" s="81">
        <v>9</v>
      </c>
      <c r="B16" s="82" t="s">
        <v>547</v>
      </c>
      <c r="C16" s="83"/>
      <c r="D16" s="83"/>
      <c r="E16" s="84"/>
    </row>
    <row r="17" spans="1:5" s="360" customFormat="1" ht="12.75">
      <c r="A17" s="85">
        <v>10</v>
      </c>
      <c r="B17" s="82" t="s">
        <v>548</v>
      </c>
      <c r="C17" s="83"/>
      <c r="D17" s="83"/>
      <c r="E17" s="84"/>
    </row>
    <row r="18" spans="1:5" s="360" customFormat="1" ht="12.75">
      <c r="A18" s="81">
        <v>11</v>
      </c>
      <c r="B18" s="82" t="s">
        <v>549</v>
      </c>
      <c r="C18" s="83"/>
      <c r="D18" s="83"/>
      <c r="E18" s="84"/>
    </row>
    <row r="19" spans="1:5" s="360" customFormat="1" ht="13.5" thickBot="1">
      <c r="A19" s="85">
        <v>12</v>
      </c>
      <c r="B19" s="82" t="s">
        <v>550</v>
      </c>
      <c r="C19" s="87"/>
      <c r="D19" s="87"/>
      <c r="E19" s="88"/>
    </row>
    <row r="20" spans="1:5" s="51" customFormat="1" ht="15.75" thickBot="1">
      <c r="A20" s="89">
        <v>13</v>
      </c>
      <c r="B20" s="90" t="s">
        <v>775</v>
      </c>
      <c r="C20" s="361">
        <f>SUM(C8:C19)</f>
        <v>6510</v>
      </c>
      <c r="D20" s="361">
        <f>SUM(D8:D19)</f>
        <v>6729</v>
      </c>
      <c r="E20" s="362">
        <f>SUM(E8:E19)</f>
        <v>4470</v>
      </c>
    </row>
    <row r="21" spans="1:5" s="51" customFormat="1" ht="15">
      <c r="A21" s="77">
        <v>14</v>
      </c>
      <c r="B21" s="78" t="s">
        <v>364</v>
      </c>
      <c r="C21" s="91"/>
      <c r="D21" s="91"/>
      <c r="E21" s="92"/>
    </row>
    <row r="22" spans="1:5" s="51" customFormat="1" ht="15">
      <c r="A22" s="85">
        <v>15</v>
      </c>
      <c r="B22" s="86" t="s">
        <v>362</v>
      </c>
      <c r="C22" s="93"/>
      <c r="D22" s="93"/>
      <c r="E22" s="94"/>
    </row>
    <row r="23" spans="1:5" s="51" customFormat="1" ht="15">
      <c r="A23" s="85">
        <v>16</v>
      </c>
      <c r="B23" s="86" t="s">
        <v>418</v>
      </c>
      <c r="C23" s="93"/>
      <c r="D23" s="93"/>
      <c r="E23" s="94"/>
    </row>
    <row r="24" spans="1:5" s="51" customFormat="1" ht="15">
      <c r="A24" s="85">
        <v>17</v>
      </c>
      <c r="B24" s="86" t="s">
        <v>551</v>
      </c>
      <c r="C24" s="93"/>
      <c r="D24" s="93"/>
      <c r="E24" s="94"/>
    </row>
    <row r="25" spans="1:5" s="51" customFormat="1" ht="15.75" thickBot="1">
      <c r="A25" s="85">
        <v>18</v>
      </c>
      <c r="B25" s="86" t="s">
        <v>552</v>
      </c>
      <c r="C25" s="93"/>
      <c r="D25" s="93"/>
      <c r="E25" s="94"/>
    </row>
    <row r="26" spans="1:5" s="51" customFormat="1" ht="15.75" thickBot="1">
      <c r="A26" s="89">
        <v>19</v>
      </c>
      <c r="B26" s="90" t="s">
        <v>419</v>
      </c>
      <c r="C26" s="361">
        <f>SUM(C21:C22,C24:C25)</f>
        <v>0</v>
      </c>
      <c r="D26" s="361">
        <f>SUM(D21:D22,D24:D25)</f>
        <v>0</v>
      </c>
      <c r="E26" s="362">
        <f>SUM(E21:E22,E24:E25)</f>
        <v>0</v>
      </c>
    </row>
    <row r="27" spans="1:5" s="51" customFormat="1" ht="15.75" thickBot="1">
      <c r="A27" s="89">
        <v>20</v>
      </c>
      <c r="B27" s="90" t="s">
        <v>420</v>
      </c>
      <c r="C27" s="361">
        <f>C20+C26</f>
        <v>6510</v>
      </c>
      <c r="D27" s="361">
        <f>D20+D26</f>
        <v>6729</v>
      </c>
      <c r="E27" s="362">
        <f>E20+E26</f>
        <v>4470</v>
      </c>
    </row>
    <row r="28" spans="1:5" s="360" customFormat="1" ht="12.75">
      <c r="A28" s="77">
        <v>21</v>
      </c>
      <c r="B28" s="78" t="s">
        <v>324</v>
      </c>
      <c r="C28" s="91"/>
      <c r="D28" s="91">
        <v>0</v>
      </c>
      <c r="E28" s="92"/>
    </row>
    <row r="29" spans="1:5" s="360" customFormat="1" ht="13.5" thickBot="1">
      <c r="A29" s="85">
        <v>22</v>
      </c>
      <c r="B29" s="86" t="s">
        <v>412</v>
      </c>
      <c r="C29" s="479"/>
      <c r="D29" s="479"/>
      <c r="E29" s="94">
        <v>-42</v>
      </c>
    </row>
    <row r="30" spans="1:5" s="51" customFormat="1" ht="15.75" thickBot="1">
      <c r="A30" s="89">
        <v>23</v>
      </c>
      <c r="B30" s="90" t="s">
        <v>421</v>
      </c>
      <c r="C30" s="361">
        <f>SUM(C27:C29)</f>
        <v>6510</v>
      </c>
      <c r="D30" s="361">
        <f>SUM(D27:D29)</f>
        <v>6729</v>
      </c>
      <c r="E30" s="362">
        <f>SUM(E27:E29)</f>
        <v>4428</v>
      </c>
    </row>
    <row r="31" spans="1:5" s="360" customFormat="1" ht="12.75">
      <c r="A31" s="77">
        <v>24</v>
      </c>
      <c r="B31" s="78" t="s">
        <v>273</v>
      </c>
      <c r="C31" s="91">
        <v>167</v>
      </c>
      <c r="D31" s="91">
        <v>167</v>
      </c>
      <c r="E31" s="92">
        <v>76</v>
      </c>
    </row>
    <row r="32" spans="1:5" s="360" customFormat="1" ht="12.75">
      <c r="A32" s="81">
        <v>25</v>
      </c>
      <c r="B32" s="82" t="s">
        <v>413</v>
      </c>
      <c r="C32" s="339">
        <v>913</v>
      </c>
      <c r="D32" s="339">
        <v>913</v>
      </c>
      <c r="E32" s="363">
        <v>863</v>
      </c>
    </row>
    <row r="33" spans="1:5" s="360" customFormat="1" ht="12.75">
      <c r="A33" s="81">
        <v>26</v>
      </c>
      <c r="B33" s="82" t="s">
        <v>555</v>
      </c>
      <c r="C33" s="339">
        <v>600</v>
      </c>
      <c r="D33" s="339">
        <v>600</v>
      </c>
      <c r="E33" s="363">
        <v>600</v>
      </c>
    </row>
    <row r="34" spans="1:5" s="360" customFormat="1" ht="12.75">
      <c r="A34" s="81">
        <v>27</v>
      </c>
      <c r="B34" s="82" t="s">
        <v>556</v>
      </c>
      <c r="C34" s="339"/>
      <c r="D34" s="339"/>
      <c r="E34" s="363"/>
    </row>
    <row r="35" spans="1:5" s="360" customFormat="1" ht="12.75">
      <c r="A35" s="81">
        <v>28</v>
      </c>
      <c r="B35" s="95" t="s">
        <v>539</v>
      </c>
      <c r="C35" s="339"/>
      <c r="D35" s="339"/>
      <c r="E35" s="363"/>
    </row>
    <row r="36" spans="1:5" s="360" customFormat="1" ht="12.75">
      <c r="A36" s="81">
        <v>29</v>
      </c>
      <c r="B36" s="82" t="s">
        <v>557</v>
      </c>
      <c r="C36" s="339"/>
      <c r="D36" s="339"/>
      <c r="E36" s="363"/>
    </row>
    <row r="37" spans="1:5" s="360" customFormat="1" ht="12.75">
      <c r="A37" s="81">
        <v>30</v>
      </c>
      <c r="B37" s="82" t="s">
        <v>558</v>
      </c>
      <c r="C37" s="339"/>
      <c r="D37" s="339"/>
      <c r="E37" s="363"/>
    </row>
    <row r="38" spans="1:5" s="360" customFormat="1" ht="12.75">
      <c r="A38" s="85">
        <v>31</v>
      </c>
      <c r="B38" s="82" t="s">
        <v>559</v>
      </c>
      <c r="C38" s="93"/>
      <c r="D38" s="93"/>
      <c r="E38" s="94"/>
    </row>
    <row r="39" spans="1:5" s="360" customFormat="1" ht="12.75">
      <c r="A39" s="81">
        <v>32</v>
      </c>
      <c r="B39" s="82" t="s">
        <v>560</v>
      </c>
      <c r="C39" s="339">
        <v>3830</v>
      </c>
      <c r="D39" s="339">
        <v>3830</v>
      </c>
      <c r="E39" s="363">
        <v>3830</v>
      </c>
    </row>
    <row r="40" spans="1:5" s="360" customFormat="1" ht="12.75">
      <c r="A40" s="85">
        <v>33</v>
      </c>
      <c r="B40" s="96" t="s">
        <v>561</v>
      </c>
      <c r="C40" s="93">
        <v>3830</v>
      </c>
      <c r="D40" s="93">
        <v>3830</v>
      </c>
      <c r="E40" s="94">
        <v>3830</v>
      </c>
    </row>
    <row r="41" spans="1:5" s="360" customFormat="1" ht="12.75">
      <c r="A41" s="81">
        <v>34</v>
      </c>
      <c r="B41" s="82" t="s">
        <v>562</v>
      </c>
      <c r="C41" s="339"/>
      <c r="D41" s="339"/>
      <c r="E41" s="363"/>
    </row>
    <row r="42" spans="1:5" s="360" customFormat="1" ht="13.5" thickBot="1">
      <c r="A42" s="85">
        <v>35</v>
      </c>
      <c r="B42" s="78" t="s">
        <v>563</v>
      </c>
      <c r="C42" s="93"/>
      <c r="D42" s="93"/>
      <c r="E42" s="94"/>
    </row>
    <row r="43" spans="1:5" s="360" customFormat="1" ht="21.75" thickBot="1">
      <c r="A43" s="89">
        <v>36</v>
      </c>
      <c r="B43" s="90" t="s">
        <v>564</v>
      </c>
      <c r="C43" s="364">
        <f>C31+C32+C33+C34+C35+C37+C38+C39+C41+C42</f>
        <v>5510</v>
      </c>
      <c r="D43" s="364">
        <f>D31+D32+D33+D34+D35+D37+D38+D39+D41+D42</f>
        <v>5510</v>
      </c>
      <c r="E43" s="365">
        <f>E31+E32+E33+E34+E35+E37+E38+E39+E41+E42</f>
        <v>5369</v>
      </c>
    </row>
    <row r="44" spans="1:5" s="360" customFormat="1" ht="12.75">
      <c r="A44" s="77">
        <v>37</v>
      </c>
      <c r="B44" s="78" t="s">
        <v>565</v>
      </c>
      <c r="C44" s="91"/>
      <c r="D44" s="91"/>
      <c r="E44" s="92"/>
    </row>
    <row r="45" spans="1:5" s="360" customFormat="1" ht="12.75">
      <c r="A45" s="81">
        <v>38</v>
      </c>
      <c r="B45" s="78" t="s">
        <v>566</v>
      </c>
      <c r="C45" s="339"/>
      <c r="D45" s="339"/>
      <c r="E45" s="363">
        <v>0</v>
      </c>
    </row>
    <row r="46" spans="1:5" s="360" customFormat="1" ht="12.75">
      <c r="A46" s="81">
        <v>39</v>
      </c>
      <c r="B46" s="549" t="s">
        <v>422</v>
      </c>
      <c r="C46" s="91"/>
      <c r="D46" s="91"/>
      <c r="E46" s="92"/>
    </row>
    <row r="47" spans="1:5" s="360" customFormat="1" ht="12.75">
      <c r="A47" s="77">
        <v>40</v>
      </c>
      <c r="B47" s="86" t="s">
        <v>567</v>
      </c>
      <c r="C47" s="91"/>
      <c r="D47" s="91"/>
      <c r="E47" s="92"/>
    </row>
    <row r="48" spans="1:5" s="360" customFormat="1" ht="13.5" thickBot="1">
      <c r="A48" s="85">
        <v>41</v>
      </c>
      <c r="B48" s="86" t="s">
        <v>568</v>
      </c>
      <c r="C48" s="93"/>
      <c r="D48" s="93"/>
      <c r="E48" s="94"/>
    </row>
    <row r="49" spans="1:5" s="360" customFormat="1" ht="13.5" thickBot="1">
      <c r="A49" s="89">
        <v>42</v>
      </c>
      <c r="B49" s="90" t="s">
        <v>423</v>
      </c>
      <c r="C49" s="364">
        <f>SUM(C44:C45,C47:C48)</f>
        <v>0</v>
      </c>
      <c r="D49" s="364">
        <f>SUM(D44:D45,D47:D48)</f>
        <v>0</v>
      </c>
      <c r="E49" s="365">
        <f>SUM(E44:E45,E47:E48)</f>
        <v>0</v>
      </c>
    </row>
    <row r="50" spans="1:5" s="51" customFormat="1" ht="15.75" thickBot="1">
      <c r="A50" s="550">
        <v>43</v>
      </c>
      <c r="B50" s="99" t="s">
        <v>424</v>
      </c>
      <c r="C50" s="367">
        <f>C43+C49</f>
        <v>5510</v>
      </c>
      <c r="D50" s="367">
        <f>D43+D49</f>
        <v>5510</v>
      </c>
      <c r="E50" s="368">
        <f>E43+E49</f>
        <v>5369</v>
      </c>
    </row>
    <row r="51" spans="1:5" s="360" customFormat="1" ht="12.75">
      <c r="A51" s="77">
        <v>44</v>
      </c>
      <c r="B51" s="78" t="s">
        <v>277</v>
      </c>
      <c r="C51" s="91">
        <v>1000</v>
      </c>
      <c r="D51" s="91">
        <v>1219</v>
      </c>
      <c r="E51" s="92">
        <v>799</v>
      </c>
    </row>
    <row r="52" spans="1:5" s="360" customFormat="1" ht="12.75">
      <c r="A52" s="85">
        <v>45</v>
      </c>
      <c r="B52" s="82" t="s">
        <v>569</v>
      </c>
      <c r="C52" s="479"/>
      <c r="D52" s="479"/>
      <c r="E52" s="94"/>
    </row>
    <row r="53" spans="1:5" s="360" customFormat="1" ht="13.5" thickBot="1">
      <c r="A53" s="85">
        <v>46</v>
      </c>
      <c r="B53" s="86" t="s">
        <v>544</v>
      </c>
      <c r="C53" s="481"/>
      <c r="D53" s="481"/>
      <c r="E53" s="94"/>
    </row>
    <row r="54" spans="1:5" s="360" customFormat="1" ht="13.5" thickBot="1">
      <c r="A54" s="97">
        <v>47</v>
      </c>
      <c r="B54" s="98" t="s">
        <v>425</v>
      </c>
      <c r="C54" s="364">
        <f>C50+C51+C52+C53</f>
        <v>6510</v>
      </c>
      <c r="D54" s="364">
        <f>D50+D51+D52+D53</f>
        <v>6729</v>
      </c>
      <c r="E54" s="366">
        <f>E50+E51+E52+E53</f>
        <v>6168</v>
      </c>
    </row>
    <row r="55" spans="1:5" s="360" customFormat="1" ht="21.75" thickBot="1">
      <c r="A55" s="482">
        <v>48</v>
      </c>
      <c r="B55" s="90" t="s">
        <v>426</v>
      </c>
      <c r="C55" s="364">
        <f>C43-C20</f>
        <v>-1000</v>
      </c>
      <c r="D55" s="364">
        <f>D43-D20</f>
        <v>-1219</v>
      </c>
      <c r="E55" s="365">
        <f>E43-E20</f>
        <v>899</v>
      </c>
    </row>
    <row r="56" spans="1:5" s="360" customFormat="1" ht="32.25" thickBot="1">
      <c r="A56" s="482">
        <v>49</v>
      </c>
      <c r="B56" s="90" t="s">
        <v>427</v>
      </c>
      <c r="C56" s="364">
        <f>+C55+C51-C28</f>
        <v>0</v>
      </c>
      <c r="D56" s="364">
        <f>+D55+D51-D28</f>
        <v>0</v>
      </c>
      <c r="E56" s="365">
        <f>+E55+E51-E28</f>
        <v>1698</v>
      </c>
    </row>
    <row r="57" spans="1:5" s="360" customFormat="1" ht="13.5" thickBot="1">
      <c r="A57" s="482">
        <v>50</v>
      </c>
      <c r="B57" s="90" t="s">
        <v>428</v>
      </c>
      <c r="C57" s="364">
        <f>+C49-C26</f>
        <v>0</v>
      </c>
      <c r="D57" s="364">
        <f>+D49-D26</f>
        <v>0</v>
      </c>
      <c r="E57" s="365">
        <f>+E49-E26</f>
        <v>0</v>
      </c>
    </row>
    <row r="58" spans="1:5" s="360" customFormat="1" ht="13.5" thickBot="1">
      <c r="A58" s="483">
        <v>52</v>
      </c>
      <c r="B58" s="99" t="s">
        <v>429</v>
      </c>
      <c r="C58" s="480"/>
      <c r="D58" s="480"/>
      <c r="E58" s="368">
        <f>+E52+E53-E29</f>
        <v>42</v>
      </c>
    </row>
    <row r="59" ht="15.75">
      <c r="B59" s="369"/>
    </row>
  </sheetData>
  <sheetProtection sheet="1" objects="1" scenarios="1"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 xml:space="preserve">&amp;R&amp;"Times New Roman CE,Félkövér dőlt"&amp;12 12/b.sz. melléklet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C10">
      <selection activeCell="F21" sqref="F21"/>
    </sheetView>
  </sheetViews>
  <sheetFormatPr defaultColWidth="9.00390625" defaultRowHeight="12.75"/>
  <cols>
    <col min="1" max="1" width="6.50390625" style="323" customWidth="1"/>
    <col min="2" max="2" width="49.50390625" style="60" customWidth="1"/>
    <col min="3" max="3" width="16.00390625" style="323" customWidth="1"/>
    <col min="4" max="4" width="14.875" style="323" customWidth="1"/>
    <col min="5" max="6" width="16.00390625" style="323" customWidth="1"/>
    <col min="7" max="7" width="14.00390625" style="323" customWidth="1"/>
    <col min="8" max="8" width="16.00390625" style="323" customWidth="1"/>
    <col min="9" max="16384" width="9.375" style="323" customWidth="1"/>
  </cols>
  <sheetData>
    <row r="1" spans="1:8" s="100" customFormat="1" ht="25.5" customHeight="1">
      <c r="A1" s="802" t="s">
        <v>1035</v>
      </c>
      <c r="B1" s="802"/>
      <c r="C1" s="802"/>
      <c r="D1" s="802"/>
      <c r="E1" s="802"/>
      <c r="F1" s="802"/>
      <c r="G1" s="802"/>
      <c r="H1" s="802"/>
    </row>
    <row r="2" spans="1:8" s="370" customFormat="1" ht="18" customHeight="1">
      <c r="A2" s="791" t="s">
        <v>599</v>
      </c>
      <c r="B2" s="791"/>
      <c r="C2" s="791"/>
      <c r="D2" s="791"/>
      <c r="E2" s="791"/>
      <c r="F2" s="791"/>
      <c r="G2" s="791"/>
      <c r="H2" s="791"/>
    </row>
    <row r="3" spans="1:8" s="100" customFormat="1" ht="16.5" customHeight="1">
      <c r="A3" s="803" t="s">
        <v>417</v>
      </c>
      <c r="B3" s="803"/>
      <c r="C3" s="803"/>
      <c r="D3" s="803"/>
      <c r="E3" s="803"/>
      <c r="F3" s="803"/>
      <c r="G3" s="803"/>
      <c r="H3" s="803"/>
    </row>
    <row r="4" spans="1:8" s="60" customFormat="1" ht="13.5" customHeight="1" thickBot="1">
      <c r="A4" s="805" t="s">
        <v>271</v>
      </c>
      <c r="B4" s="805"/>
      <c r="C4" s="805"/>
      <c r="D4" s="805"/>
      <c r="E4" s="805"/>
      <c r="F4" s="805"/>
      <c r="G4" s="805"/>
      <c r="H4" s="805"/>
    </row>
    <row r="5" spans="1:8" ht="54" customHeight="1" thickBot="1">
      <c r="A5" s="545" t="s">
        <v>233</v>
      </c>
      <c r="B5" s="557" t="s">
        <v>281</v>
      </c>
      <c r="C5" s="546" t="s">
        <v>575</v>
      </c>
      <c r="D5" s="546" t="s">
        <v>576</v>
      </c>
      <c r="E5" s="547" t="s">
        <v>577</v>
      </c>
      <c r="F5" s="546" t="s">
        <v>578</v>
      </c>
      <c r="G5" s="546" t="s">
        <v>576</v>
      </c>
      <c r="H5" s="547" t="s">
        <v>579</v>
      </c>
    </row>
    <row r="6" spans="1:8" s="360" customFormat="1" ht="18" customHeight="1">
      <c r="A6" s="371">
        <v>1</v>
      </c>
      <c r="B6" s="372" t="s">
        <v>600</v>
      </c>
      <c r="C6" s="373">
        <v>1177</v>
      </c>
      <c r="D6" s="374"/>
      <c r="E6" s="375">
        <f>D6+C6</f>
        <v>1177</v>
      </c>
      <c r="F6" s="376">
        <v>2118</v>
      </c>
      <c r="G6" s="374"/>
      <c r="H6" s="377">
        <f>G6+F6</f>
        <v>2118</v>
      </c>
    </row>
    <row r="7" spans="1:8" s="360" customFormat="1" ht="25.5" customHeight="1">
      <c r="A7" s="81">
        <v>2</v>
      </c>
      <c r="B7" s="378" t="s">
        <v>103</v>
      </c>
      <c r="C7" s="83"/>
      <c r="D7" s="379"/>
      <c r="E7" s="380">
        <f>D7+C7</f>
        <v>0</v>
      </c>
      <c r="F7" s="381"/>
      <c r="G7" s="379"/>
      <c r="H7" s="382">
        <f>G7+F7</f>
        <v>0</v>
      </c>
    </row>
    <row r="8" spans="1:8" s="360" customFormat="1" ht="22.5">
      <c r="A8" s="81">
        <v>3</v>
      </c>
      <c r="B8" s="378" t="s">
        <v>104</v>
      </c>
      <c r="C8" s="83">
        <v>42</v>
      </c>
      <c r="D8" s="379"/>
      <c r="E8" s="380">
        <f>D8+C8</f>
        <v>42</v>
      </c>
      <c r="F8" s="381"/>
      <c r="G8" s="379"/>
      <c r="H8" s="382">
        <f>G8+F8</f>
        <v>0</v>
      </c>
    </row>
    <row r="9" spans="1:8" s="360" customFormat="1" ht="18" customHeight="1">
      <c r="A9" s="81">
        <v>4</v>
      </c>
      <c r="B9" s="378" t="s">
        <v>601</v>
      </c>
      <c r="C9" s="83">
        <v>0</v>
      </c>
      <c r="D9" s="379"/>
      <c r="E9" s="380">
        <f>D9+C9</f>
        <v>0</v>
      </c>
      <c r="F9" s="381"/>
      <c r="G9" s="379"/>
      <c r="H9" s="382">
        <f>G9+F9</f>
        <v>0</v>
      </c>
    </row>
    <row r="10" spans="1:8" s="360" customFormat="1" ht="23.25" thickBot="1">
      <c r="A10" s="536">
        <v>5</v>
      </c>
      <c r="B10" s="543" t="s">
        <v>105</v>
      </c>
      <c r="C10" s="538"/>
      <c r="D10" s="539"/>
      <c r="E10" s="540"/>
      <c r="F10" s="541"/>
      <c r="G10" s="539"/>
      <c r="H10" s="542"/>
    </row>
    <row r="11" spans="1:9" s="58" customFormat="1" ht="18" customHeight="1" thickBot="1">
      <c r="A11" s="89">
        <v>6</v>
      </c>
      <c r="B11" s="101" t="s">
        <v>106</v>
      </c>
      <c r="C11" s="388">
        <f aca="true" t="shared" si="0" ref="C11:H11">+C6+C7+C8-C9-C10</f>
        <v>1219</v>
      </c>
      <c r="D11" s="388">
        <f t="shared" si="0"/>
        <v>0</v>
      </c>
      <c r="E11" s="388">
        <f t="shared" si="0"/>
        <v>1219</v>
      </c>
      <c r="F11" s="388">
        <f t="shared" si="0"/>
        <v>2118</v>
      </c>
      <c r="G11" s="388">
        <f t="shared" si="0"/>
        <v>0</v>
      </c>
      <c r="H11" s="551">
        <f t="shared" si="0"/>
        <v>2118</v>
      </c>
      <c r="I11" s="555"/>
    </row>
    <row r="12" spans="1:9" s="360" customFormat="1" ht="18" customHeight="1">
      <c r="A12" s="77">
        <v>7</v>
      </c>
      <c r="B12" s="389" t="s">
        <v>602</v>
      </c>
      <c r="C12" s="79">
        <v>0</v>
      </c>
      <c r="D12" s="390"/>
      <c r="E12" s="391">
        <f>D12+C12</f>
        <v>0</v>
      </c>
      <c r="F12" s="392">
        <v>0</v>
      </c>
      <c r="G12" s="390"/>
      <c r="H12" s="393">
        <f>G12+F12</f>
        <v>0</v>
      </c>
      <c r="I12" s="556"/>
    </row>
    <row r="13" spans="1:9" s="360" customFormat="1" ht="18" customHeight="1" thickBot="1">
      <c r="A13" s="85">
        <v>8</v>
      </c>
      <c r="B13" s="383" t="s">
        <v>603</v>
      </c>
      <c r="C13" s="87"/>
      <c r="D13" s="384"/>
      <c r="E13" s="385">
        <f>D13+C13</f>
        <v>0</v>
      </c>
      <c r="F13" s="386"/>
      <c r="G13" s="384"/>
      <c r="H13" s="387">
        <f>G13+F13</f>
        <v>0</v>
      </c>
      <c r="I13" s="556"/>
    </row>
    <row r="14" spans="1:9" s="360" customFormat="1" ht="27" customHeight="1" thickBot="1">
      <c r="A14" s="482">
        <v>9</v>
      </c>
      <c r="B14" s="544" t="s">
        <v>107</v>
      </c>
      <c r="C14" s="548">
        <f aca="true" t="shared" si="1" ref="C14:H14">+C11+C12+C13</f>
        <v>1219</v>
      </c>
      <c r="D14" s="548">
        <f t="shared" si="1"/>
        <v>0</v>
      </c>
      <c r="E14" s="548">
        <f t="shared" si="1"/>
        <v>1219</v>
      </c>
      <c r="F14" s="548">
        <f t="shared" si="1"/>
        <v>2118</v>
      </c>
      <c r="G14" s="548">
        <f t="shared" si="1"/>
        <v>0</v>
      </c>
      <c r="H14" s="552">
        <f t="shared" si="1"/>
        <v>2118</v>
      </c>
      <c r="I14" s="556"/>
    </row>
    <row r="15" spans="1:9" s="360" customFormat="1" ht="28.5" customHeight="1">
      <c r="A15" s="371">
        <v>10</v>
      </c>
      <c r="B15" s="554" t="s">
        <v>108</v>
      </c>
      <c r="C15" s="373"/>
      <c r="D15" s="374"/>
      <c r="E15" s="375">
        <f>D15+C15</f>
        <v>0</v>
      </c>
      <c r="F15" s="376"/>
      <c r="G15" s="374"/>
      <c r="H15" s="377">
        <f>G15+F15</f>
        <v>0</v>
      </c>
      <c r="I15" s="556"/>
    </row>
    <row r="16" spans="1:9" s="360" customFormat="1" ht="28.5" customHeight="1" thickBot="1">
      <c r="A16" s="536">
        <v>11</v>
      </c>
      <c r="B16" s="537" t="s">
        <v>604</v>
      </c>
      <c r="C16" s="538"/>
      <c r="D16" s="539"/>
      <c r="E16" s="540"/>
      <c r="F16" s="541"/>
      <c r="G16" s="539"/>
      <c r="H16" s="542"/>
      <c r="I16" s="556"/>
    </row>
    <row r="17" spans="1:9" s="58" customFormat="1" ht="18" customHeight="1" thickBot="1">
      <c r="A17" s="89">
        <v>12</v>
      </c>
      <c r="B17" s="101" t="s">
        <v>109</v>
      </c>
      <c r="C17" s="326">
        <f aca="true" t="shared" si="2" ref="C17:H17">+C14+C15+C16</f>
        <v>1219</v>
      </c>
      <c r="D17" s="326">
        <f t="shared" si="2"/>
        <v>0</v>
      </c>
      <c r="E17" s="326">
        <f t="shared" si="2"/>
        <v>1219</v>
      </c>
      <c r="F17" s="326">
        <f t="shared" si="2"/>
        <v>2118</v>
      </c>
      <c r="G17" s="326">
        <f t="shared" si="2"/>
        <v>0</v>
      </c>
      <c r="H17" s="553">
        <f t="shared" si="2"/>
        <v>2118</v>
      </c>
      <c r="I17" s="555"/>
    </row>
    <row r="18" spans="1:9" s="360" customFormat="1" ht="33.75">
      <c r="A18" s="77">
        <v>13</v>
      </c>
      <c r="B18" s="394" t="s">
        <v>430</v>
      </c>
      <c r="C18" s="79"/>
      <c r="D18" s="390"/>
      <c r="E18" s="391">
        <f>D18+C18</f>
        <v>0</v>
      </c>
      <c r="F18" s="392"/>
      <c r="G18" s="390"/>
      <c r="H18" s="393">
        <f>G18+F18</f>
        <v>0</v>
      </c>
      <c r="I18" s="556"/>
    </row>
    <row r="19" spans="1:8" s="360" customFormat="1" ht="18" customHeight="1">
      <c r="A19" s="81">
        <v>14</v>
      </c>
      <c r="B19" s="378" t="s">
        <v>605</v>
      </c>
      <c r="C19" s="83"/>
      <c r="D19" s="379"/>
      <c r="E19" s="380">
        <f>D19+C19</f>
        <v>0</v>
      </c>
      <c r="F19" s="381"/>
      <c r="G19" s="379"/>
      <c r="H19" s="382">
        <f>G19+F19</f>
        <v>0</v>
      </c>
    </row>
    <row r="20" spans="1:8" s="360" customFormat="1" ht="18" customHeight="1" thickBot="1">
      <c r="A20" s="395">
        <v>15</v>
      </c>
      <c r="B20" s="396" t="s">
        <v>606</v>
      </c>
      <c r="C20" s="397">
        <v>1219</v>
      </c>
      <c r="D20" s="398"/>
      <c r="E20" s="399">
        <f>D20+C20</f>
        <v>1219</v>
      </c>
      <c r="F20" s="400">
        <v>2118</v>
      </c>
      <c r="G20" s="398"/>
      <c r="H20" s="401">
        <f>G20+F20</f>
        <v>2118</v>
      </c>
    </row>
    <row r="25" ht="12.75">
      <c r="B25" s="323"/>
    </row>
    <row r="26" ht="12.75" customHeight="1">
      <c r="B26" s="323"/>
    </row>
    <row r="27" ht="12.75">
      <c r="B27" s="323"/>
    </row>
    <row r="28" ht="12.75">
      <c r="B28" s="323"/>
    </row>
    <row r="29" ht="12.75">
      <c r="B29" s="323"/>
    </row>
  </sheetData>
  <sheetProtection sheet="1" objects="1" scenarios="1"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12/c.sz. melléklet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H7" sqref="H7"/>
    </sheetView>
  </sheetViews>
  <sheetFormatPr defaultColWidth="9.00390625" defaultRowHeight="12.75"/>
  <cols>
    <col min="1" max="1" width="7.00390625" style="402" customWidth="1"/>
    <col min="2" max="2" width="32.625" style="403" customWidth="1"/>
    <col min="3" max="7" width="11.875" style="403" customWidth="1"/>
    <col min="8" max="16384" width="9.375" style="403" customWidth="1"/>
  </cols>
  <sheetData>
    <row r="1" ht="14.25" thickBot="1">
      <c r="G1" s="166" t="s">
        <v>280</v>
      </c>
    </row>
    <row r="2" spans="1:7" ht="17.25" customHeight="1" thickBot="1">
      <c r="A2" s="810" t="s">
        <v>233</v>
      </c>
      <c r="B2" s="812" t="s">
        <v>617</v>
      </c>
      <c r="C2" s="812" t="s">
        <v>618</v>
      </c>
      <c r="D2" s="812" t="s">
        <v>619</v>
      </c>
      <c r="E2" s="808" t="s">
        <v>776</v>
      </c>
      <c r="F2" s="808"/>
      <c r="G2" s="809"/>
    </row>
    <row r="3" spans="1:7" s="406" customFormat="1" ht="57.75" customHeight="1" thickBot="1">
      <c r="A3" s="811"/>
      <c r="B3" s="813"/>
      <c r="C3" s="813"/>
      <c r="D3" s="813"/>
      <c r="E3" s="404" t="s">
        <v>269</v>
      </c>
      <c r="F3" s="404" t="s">
        <v>620</v>
      </c>
      <c r="G3" s="405" t="s">
        <v>621</v>
      </c>
    </row>
    <row r="4" spans="1:7" s="410" customFormat="1" ht="15" customHeight="1" thickBot="1">
      <c r="A4" s="407">
        <v>1</v>
      </c>
      <c r="B4" s="408">
        <v>2</v>
      </c>
      <c r="C4" s="408">
        <v>3</v>
      </c>
      <c r="D4" s="408">
        <v>4</v>
      </c>
      <c r="E4" s="408" t="s">
        <v>622</v>
      </c>
      <c r="F4" s="408">
        <v>6</v>
      </c>
      <c r="G4" s="409">
        <v>7</v>
      </c>
    </row>
    <row r="5" spans="1:7" ht="15" customHeight="1">
      <c r="A5" s="411" t="s">
        <v>235</v>
      </c>
      <c r="B5" s="412" t="s">
        <v>1034</v>
      </c>
      <c r="C5" s="174">
        <v>2118</v>
      </c>
      <c r="D5" s="174"/>
      <c r="E5" s="504">
        <f>C5+D5</f>
        <v>2118</v>
      </c>
      <c r="F5" s="174">
        <v>2118</v>
      </c>
      <c r="G5" s="46"/>
    </row>
    <row r="6" spans="1:7" ht="15" customHeight="1">
      <c r="A6" s="413" t="s">
        <v>236</v>
      </c>
      <c r="B6" s="414"/>
      <c r="C6" s="175"/>
      <c r="D6" s="175"/>
      <c r="E6" s="504">
        <f aca="true" t="shared" si="0" ref="E6:E35">C6+D6</f>
        <v>0</v>
      </c>
      <c r="F6" s="175"/>
      <c r="G6" s="44"/>
    </row>
    <row r="7" spans="1:7" ht="15" customHeight="1">
      <c r="A7" s="413" t="s">
        <v>237</v>
      </c>
      <c r="B7" s="414"/>
      <c r="C7" s="175"/>
      <c r="D7" s="175"/>
      <c r="E7" s="504">
        <f t="shared" si="0"/>
        <v>0</v>
      </c>
      <c r="F7" s="175"/>
      <c r="G7" s="44"/>
    </row>
    <row r="8" spans="1:7" ht="15" customHeight="1">
      <c r="A8" s="413" t="s">
        <v>238</v>
      </c>
      <c r="B8" s="414"/>
      <c r="C8" s="175"/>
      <c r="D8" s="175"/>
      <c r="E8" s="504">
        <f t="shared" si="0"/>
        <v>0</v>
      </c>
      <c r="F8" s="175"/>
      <c r="G8" s="44"/>
    </row>
    <row r="9" spans="1:7" ht="15" customHeight="1">
      <c r="A9" s="413" t="s">
        <v>239</v>
      </c>
      <c r="B9" s="414"/>
      <c r="C9" s="175"/>
      <c r="D9" s="175"/>
      <c r="E9" s="504">
        <f t="shared" si="0"/>
        <v>0</v>
      </c>
      <c r="F9" s="175"/>
      <c r="G9" s="44"/>
    </row>
    <row r="10" spans="1:7" ht="15" customHeight="1">
      <c r="A10" s="413" t="s">
        <v>240</v>
      </c>
      <c r="B10" s="414"/>
      <c r="C10" s="175"/>
      <c r="D10" s="175"/>
      <c r="E10" s="504">
        <f t="shared" si="0"/>
        <v>0</v>
      </c>
      <c r="F10" s="175"/>
      <c r="G10" s="44"/>
    </row>
    <row r="11" spans="1:7" ht="15" customHeight="1">
      <c r="A11" s="413" t="s">
        <v>241</v>
      </c>
      <c r="B11" s="414"/>
      <c r="C11" s="175"/>
      <c r="D11" s="175"/>
      <c r="E11" s="504">
        <f t="shared" si="0"/>
        <v>0</v>
      </c>
      <c r="F11" s="175"/>
      <c r="G11" s="44"/>
    </row>
    <row r="12" spans="1:7" ht="15" customHeight="1">
      <c r="A12" s="413" t="s">
        <v>242</v>
      </c>
      <c r="B12" s="414"/>
      <c r="C12" s="175"/>
      <c r="D12" s="175"/>
      <c r="E12" s="504">
        <f t="shared" si="0"/>
        <v>0</v>
      </c>
      <c r="F12" s="175"/>
      <c r="G12" s="44"/>
    </row>
    <row r="13" spans="1:7" ht="15" customHeight="1">
      <c r="A13" s="413" t="s">
        <v>243</v>
      </c>
      <c r="B13" s="414"/>
      <c r="C13" s="175"/>
      <c r="D13" s="175"/>
      <c r="E13" s="504">
        <f t="shared" si="0"/>
        <v>0</v>
      </c>
      <c r="F13" s="175"/>
      <c r="G13" s="44"/>
    </row>
    <row r="14" spans="1:7" ht="15" customHeight="1">
      <c r="A14" s="413" t="s">
        <v>244</v>
      </c>
      <c r="B14" s="414"/>
      <c r="C14" s="175"/>
      <c r="D14" s="175"/>
      <c r="E14" s="504">
        <f t="shared" si="0"/>
        <v>0</v>
      </c>
      <c r="F14" s="175"/>
      <c r="G14" s="44"/>
    </row>
    <row r="15" spans="1:7" ht="15" customHeight="1">
      <c r="A15" s="413" t="s">
        <v>245</v>
      </c>
      <c r="B15" s="414"/>
      <c r="C15" s="175"/>
      <c r="D15" s="175"/>
      <c r="E15" s="504">
        <f t="shared" si="0"/>
        <v>0</v>
      </c>
      <c r="F15" s="175"/>
      <c r="G15" s="44"/>
    </row>
    <row r="16" spans="1:7" ht="15" customHeight="1">
      <c r="A16" s="413" t="s">
        <v>246</v>
      </c>
      <c r="B16" s="414"/>
      <c r="C16" s="175"/>
      <c r="D16" s="175"/>
      <c r="E16" s="504">
        <f t="shared" si="0"/>
        <v>0</v>
      </c>
      <c r="F16" s="175"/>
      <c r="G16" s="44"/>
    </row>
    <row r="17" spans="1:7" ht="15" customHeight="1">
      <c r="A17" s="413" t="s">
        <v>247</v>
      </c>
      <c r="B17" s="414"/>
      <c r="C17" s="175"/>
      <c r="D17" s="175"/>
      <c r="E17" s="504">
        <f t="shared" si="0"/>
        <v>0</v>
      </c>
      <c r="F17" s="175"/>
      <c r="G17" s="44"/>
    </row>
    <row r="18" spans="1:7" ht="15" customHeight="1">
      <c r="A18" s="413" t="s">
        <v>248</v>
      </c>
      <c r="B18" s="414"/>
      <c r="C18" s="175"/>
      <c r="D18" s="175"/>
      <c r="E18" s="504">
        <f t="shared" si="0"/>
        <v>0</v>
      </c>
      <c r="F18" s="175"/>
      <c r="G18" s="44"/>
    </row>
    <row r="19" spans="1:7" ht="15" customHeight="1">
      <c r="A19" s="413" t="s">
        <v>249</v>
      </c>
      <c r="B19" s="414"/>
      <c r="C19" s="175"/>
      <c r="D19" s="175"/>
      <c r="E19" s="504">
        <f t="shared" si="0"/>
        <v>0</v>
      </c>
      <c r="F19" s="175"/>
      <c r="G19" s="44"/>
    </row>
    <row r="20" spans="1:7" ht="15" customHeight="1">
      <c r="A20" s="413" t="s">
        <v>250</v>
      </c>
      <c r="B20" s="414"/>
      <c r="C20" s="175"/>
      <c r="D20" s="175"/>
      <c r="E20" s="504">
        <f t="shared" si="0"/>
        <v>0</v>
      </c>
      <c r="F20" s="175"/>
      <c r="G20" s="44"/>
    </row>
    <row r="21" spans="1:7" ht="15" customHeight="1">
      <c r="A21" s="413" t="s">
        <v>251</v>
      </c>
      <c r="B21" s="414"/>
      <c r="C21" s="175"/>
      <c r="D21" s="175"/>
      <c r="E21" s="504">
        <f t="shared" si="0"/>
        <v>0</v>
      </c>
      <c r="F21" s="175"/>
      <c r="G21" s="44"/>
    </row>
    <row r="22" spans="1:7" ht="15" customHeight="1">
      <c r="A22" s="413" t="s">
        <v>252</v>
      </c>
      <c r="B22" s="414"/>
      <c r="C22" s="175"/>
      <c r="D22" s="175"/>
      <c r="E22" s="504">
        <f t="shared" si="0"/>
        <v>0</v>
      </c>
      <c r="F22" s="175"/>
      <c r="G22" s="44"/>
    </row>
    <row r="23" spans="1:7" ht="15" customHeight="1">
      <c r="A23" s="413" t="s">
        <v>253</v>
      </c>
      <c r="B23" s="414"/>
      <c r="C23" s="175"/>
      <c r="D23" s="175"/>
      <c r="E23" s="504">
        <f t="shared" si="0"/>
        <v>0</v>
      </c>
      <c r="F23" s="175"/>
      <c r="G23" s="44"/>
    </row>
    <row r="24" spans="1:7" ht="15" customHeight="1">
      <c r="A24" s="413" t="s">
        <v>254</v>
      </c>
      <c r="B24" s="414"/>
      <c r="C24" s="175"/>
      <c r="D24" s="175"/>
      <c r="E24" s="504">
        <f t="shared" si="0"/>
        <v>0</v>
      </c>
      <c r="F24" s="175"/>
      <c r="G24" s="44"/>
    </row>
    <row r="25" spans="1:7" ht="15" customHeight="1">
      <c r="A25" s="413" t="s">
        <v>255</v>
      </c>
      <c r="B25" s="414"/>
      <c r="C25" s="175"/>
      <c r="D25" s="175"/>
      <c r="E25" s="504">
        <f t="shared" si="0"/>
        <v>0</v>
      </c>
      <c r="F25" s="175"/>
      <c r="G25" s="44"/>
    </row>
    <row r="26" spans="1:7" ht="15" customHeight="1">
      <c r="A26" s="413" t="s">
        <v>256</v>
      </c>
      <c r="B26" s="414"/>
      <c r="C26" s="175"/>
      <c r="D26" s="175"/>
      <c r="E26" s="504">
        <f t="shared" si="0"/>
        <v>0</v>
      </c>
      <c r="F26" s="175"/>
      <c r="G26" s="44"/>
    </row>
    <row r="27" spans="1:7" ht="15" customHeight="1">
      <c r="A27" s="413" t="s">
        <v>257</v>
      </c>
      <c r="B27" s="414"/>
      <c r="C27" s="175"/>
      <c r="D27" s="175"/>
      <c r="E27" s="504">
        <f t="shared" si="0"/>
        <v>0</v>
      </c>
      <c r="F27" s="175"/>
      <c r="G27" s="44"/>
    </row>
    <row r="28" spans="1:7" ht="15" customHeight="1">
      <c r="A28" s="413" t="s">
        <v>258</v>
      </c>
      <c r="B28" s="414"/>
      <c r="C28" s="175"/>
      <c r="D28" s="175"/>
      <c r="E28" s="504">
        <f t="shared" si="0"/>
        <v>0</v>
      </c>
      <c r="F28" s="175"/>
      <c r="G28" s="44"/>
    </row>
    <row r="29" spans="1:7" ht="15" customHeight="1">
      <c r="A29" s="413" t="s">
        <v>259</v>
      </c>
      <c r="B29" s="414"/>
      <c r="C29" s="175"/>
      <c r="D29" s="175"/>
      <c r="E29" s="504">
        <f t="shared" si="0"/>
        <v>0</v>
      </c>
      <c r="F29" s="175"/>
      <c r="G29" s="44"/>
    </row>
    <row r="30" spans="1:7" ht="15" customHeight="1">
      <c r="A30" s="413" t="s">
        <v>260</v>
      </c>
      <c r="B30" s="414"/>
      <c r="C30" s="175"/>
      <c r="D30" s="175"/>
      <c r="E30" s="504"/>
      <c r="F30" s="175"/>
      <c r="G30" s="44"/>
    </row>
    <row r="31" spans="1:7" ht="15" customHeight="1">
      <c r="A31" s="413" t="s">
        <v>261</v>
      </c>
      <c r="B31" s="414"/>
      <c r="C31" s="175"/>
      <c r="D31" s="175"/>
      <c r="E31" s="504">
        <f t="shared" si="0"/>
        <v>0</v>
      </c>
      <c r="F31" s="175"/>
      <c r="G31" s="44"/>
    </row>
    <row r="32" spans="1:7" ht="15" customHeight="1">
      <c r="A32" s="413" t="s">
        <v>262</v>
      </c>
      <c r="B32" s="414"/>
      <c r="C32" s="175"/>
      <c r="D32" s="175"/>
      <c r="E32" s="504">
        <f t="shared" si="0"/>
        <v>0</v>
      </c>
      <c r="F32" s="175"/>
      <c r="G32" s="44"/>
    </row>
    <row r="33" spans="1:7" ht="15" customHeight="1">
      <c r="A33" s="413" t="s">
        <v>263</v>
      </c>
      <c r="B33" s="414"/>
      <c r="C33" s="175"/>
      <c r="D33" s="175"/>
      <c r="E33" s="504">
        <f t="shared" si="0"/>
        <v>0</v>
      </c>
      <c r="F33" s="175"/>
      <c r="G33" s="44"/>
    </row>
    <row r="34" spans="1:7" ht="15" customHeight="1">
      <c r="A34" s="413" t="s">
        <v>694</v>
      </c>
      <c r="B34" s="414"/>
      <c r="C34" s="175"/>
      <c r="D34" s="175"/>
      <c r="E34" s="504">
        <f t="shared" si="0"/>
        <v>0</v>
      </c>
      <c r="F34" s="175"/>
      <c r="G34" s="44"/>
    </row>
    <row r="35" spans="1:7" ht="15" customHeight="1" thickBot="1">
      <c r="A35" s="413" t="s">
        <v>696</v>
      </c>
      <c r="B35" s="415"/>
      <c r="C35" s="178"/>
      <c r="D35" s="178"/>
      <c r="E35" s="504">
        <f t="shared" si="0"/>
        <v>0</v>
      </c>
      <c r="F35" s="178"/>
      <c r="G35" s="45"/>
    </row>
    <row r="36" spans="1:7" ht="15" customHeight="1" thickBot="1">
      <c r="A36" s="806" t="s">
        <v>270</v>
      </c>
      <c r="B36" s="807"/>
      <c r="C36" s="197">
        <f>SUM(C5:C35)</f>
        <v>2118</v>
      </c>
      <c r="D36" s="197">
        <f>SUM(D5:D35)</f>
        <v>0</v>
      </c>
      <c r="E36" s="197">
        <f>SUM(E5:E35)</f>
        <v>2118</v>
      </c>
      <c r="F36" s="197">
        <f>SUM(F5:F35)</f>
        <v>2118</v>
      </c>
      <c r="G36" s="199">
        <f>SUM(G5:G35)</f>
        <v>0</v>
      </c>
    </row>
  </sheetData>
  <sheetProtection sheet="1" objects="1" scenarios="1"/>
  <mergeCells count="6">
    <mergeCell ref="A36:B36"/>
    <mergeCell ref="E2:G2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13.sz. melléklet &amp;"Times New Roman CE,Dőlt"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2"/>
  <sheetViews>
    <sheetView view="pageLayout" zoomScaleSheetLayoutView="120" workbookViewId="0" topLeftCell="A4">
      <selection activeCell="D89" sqref="D89"/>
    </sheetView>
  </sheetViews>
  <sheetFormatPr defaultColWidth="12.00390625" defaultRowHeight="12.75"/>
  <cols>
    <col min="1" max="1" width="67.125" style="638" customWidth="1"/>
    <col min="2" max="2" width="6.125" style="638" customWidth="1"/>
    <col min="3" max="4" width="12.125" style="638" customWidth="1"/>
    <col min="5" max="5" width="12.125" style="689" customWidth="1"/>
    <col min="6" max="16384" width="12.00390625" style="638" customWidth="1"/>
  </cols>
  <sheetData>
    <row r="1" spans="3:5" ht="16.5" thickBot="1">
      <c r="C1" s="815" t="s">
        <v>646</v>
      </c>
      <c r="D1" s="815"/>
      <c r="E1" s="815"/>
    </row>
    <row r="2" spans="1:5" ht="15.75" customHeight="1">
      <c r="A2" s="816" t="s">
        <v>608</v>
      </c>
      <c r="B2" s="819" t="s">
        <v>609</v>
      </c>
      <c r="C2" s="822" t="s">
        <v>647</v>
      </c>
      <c r="D2" s="822" t="s">
        <v>648</v>
      </c>
      <c r="E2" s="824" t="s">
        <v>649</v>
      </c>
    </row>
    <row r="3" spans="1:5" ht="11.25" customHeight="1">
      <c r="A3" s="817"/>
      <c r="B3" s="820"/>
      <c r="C3" s="823"/>
      <c r="D3" s="823"/>
      <c r="E3" s="825"/>
    </row>
    <row r="4" spans="1:5" ht="15.75">
      <c r="A4" s="818"/>
      <c r="B4" s="821"/>
      <c r="C4" s="826" t="s">
        <v>610</v>
      </c>
      <c r="D4" s="826"/>
      <c r="E4" s="827"/>
    </row>
    <row r="5" spans="1:5" s="642" customFormat="1" ht="16.5" thickBot="1">
      <c r="A5" s="639">
        <v>1</v>
      </c>
      <c r="B5" s="640">
        <v>2</v>
      </c>
      <c r="C5" s="640">
        <v>3</v>
      </c>
      <c r="D5" s="640">
        <v>4</v>
      </c>
      <c r="E5" s="641">
        <v>5</v>
      </c>
    </row>
    <row r="6" spans="1:5" s="647" customFormat="1" ht="15.75">
      <c r="A6" s="643" t="s">
        <v>650</v>
      </c>
      <c r="B6" s="644" t="s">
        <v>651</v>
      </c>
      <c r="C6" s="645">
        <f>C7+C14+C17+C18+C19</f>
        <v>2020</v>
      </c>
      <c r="D6" s="645">
        <f>D7+D14+D17+D18+D19</f>
        <v>0</v>
      </c>
      <c r="E6" s="646"/>
    </row>
    <row r="7" spans="1:5" s="647" customFormat="1" ht="16.5" customHeight="1">
      <c r="A7" s="648" t="s">
        <v>652</v>
      </c>
      <c r="B7" s="649" t="s">
        <v>653</v>
      </c>
      <c r="C7" s="650">
        <f>C8+C11</f>
        <v>2020</v>
      </c>
      <c r="D7" s="650">
        <f>D8+D11</f>
        <v>0</v>
      </c>
      <c r="E7" s="651"/>
    </row>
    <row r="8" spans="1:5" s="647" customFormat="1" ht="15.75">
      <c r="A8" s="652" t="s">
        <v>654</v>
      </c>
      <c r="B8" s="649" t="s">
        <v>655</v>
      </c>
      <c r="C8" s="653">
        <f>SUM(C9:C10)</f>
        <v>2020</v>
      </c>
      <c r="D8" s="653">
        <f>SUM(D9:D10)</f>
        <v>0</v>
      </c>
      <c r="E8" s="654"/>
    </row>
    <row r="9" spans="1:5" s="647" customFormat="1" ht="15.75">
      <c r="A9" s="655" t="s">
        <v>656</v>
      </c>
      <c r="B9" s="649" t="s">
        <v>657</v>
      </c>
      <c r="C9" s="656">
        <v>0</v>
      </c>
      <c r="D9" s="656">
        <v>0</v>
      </c>
      <c r="E9" s="654"/>
    </row>
    <row r="10" spans="1:5" s="647" customFormat="1" ht="15.75">
      <c r="A10" s="655" t="s">
        <v>658</v>
      </c>
      <c r="B10" s="649" t="s">
        <v>659</v>
      </c>
      <c r="C10" s="656">
        <v>2020</v>
      </c>
      <c r="D10" s="656"/>
      <c r="E10" s="654"/>
    </row>
    <row r="11" spans="1:5" s="647" customFormat="1" ht="15.75">
      <c r="A11" s="652" t="s">
        <v>660</v>
      </c>
      <c r="B11" s="649" t="s">
        <v>661</v>
      </c>
      <c r="C11" s="653">
        <f>SUM(C12:C13)</f>
        <v>0</v>
      </c>
      <c r="D11" s="653">
        <f>SUM(D12:D13)</f>
        <v>0</v>
      </c>
      <c r="E11" s="654"/>
    </row>
    <row r="12" spans="1:5" s="647" customFormat="1" ht="15.75">
      <c r="A12" s="655" t="s">
        <v>662</v>
      </c>
      <c r="B12" s="649" t="s">
        <v>663</v>
      </c>
      <c r="C12" s="656"/>
      <c r="D12" s="656"/>
      <c r="E12" s="654"/>
    </row>
    <row r="13" spans="1:5" s="647" customFormat="1" ht="15.75">
      <c r="A13" s="655" t="s">
        <v>664</v>
      </c>
      <c r="B13" s="649" t="s">
        <v>665</v>
      </c>
      <c r="C13" s="656"/>
      <c r="D13" s="656"/>
      <c r="E13" s="654"/>
    </row>
    <row r="14" spans="1:5" s="647" customFormat="1" ht="15.75">
      <c r="A14" s="648" t="s">
        <v>666</v>
      </c>
      <c r="B14" s="649" t="s">
        <v>667</v>
      </c>
      <c r="C14" s="653">
        <f>SUM(C15:C16)</f>
        <v>0</v>
      </c>
      <c r="D14" s="653">
        <f>SUM(D15:D16)</f>
        <v>0</v>
      </c>
      <c r="E14" s="654"/>
    </row>
    <row r="15" spans="1:5" s="647" customFormat="1" ht="15.75">
      <c r="A15" s="655" t="s">
        <v>668</v>
      </c>
      <c r="B15" s="649" t="s">
        <v>244</v>
      </c>
      <c r="C15" s="656"/>
      <c r="D15" s="656"/>
      <c r="E15" s="654"/>
    </row>
    <row r="16" spans="1:5" s="647" customFormat="1" ht="15.75">
      <c r="A16" s="655" t="s">
        <v>669</v>
      </c>
      <c r="B16" s="649" t="s">
        <v>245</v>
      </c>
      <c r="C16" s="656"/>
      <c r="D16" s="656"/>
      <c r="E16" s="654"/>
    </row>
    <row r="17" spans="1:5" s="647" customFormat="1" ht="15.75">
      <c r="A17" s="648" t="s">
        <v>670</v>
      </c>
      <c r="B17" s="649" t="s">
        <v>246</v>
      </c>
      <c r="C17" s="656"/>
      <c r="D17" s="656"/>
      <c r="E17" s="654"/>
    </row>
    <row r="18" spans="1:5" s="647" customFormat="1" ht="15.75">
      <c r="A18" s="648" t="s">
        <v>671</v>
      </c>
      <c r="B18" s="649" t="s">
        <v>247</v>
      </c>
      <c r="C18" s="656"/>
      <c r="D18" s="657"/>
      <c r="E18" s="654"/>
    </row>
    <row r="19" spans="1:5" s="647" customFormat="1" ht="15.75">
      <c r="A19" s="648" t="s">
        <v>672</v>
      </c>
      <c r="B19" s="649" t="s">
        <v>248</v>
      </c>
      <c r="C19" s="657"/>
      <c r="D19" s="656"/>
      <c r="E19" s="654"/>
    </row>
    <row r="20" spans="1:5" s="647" customFormat="1" ht="15.75">
      <c r="A20" s="658" t="s">
        <v>678</v>
      </c>
      <c r="B20" s="649" t="s">
        <v>249</v>
      </c>
      <c r="C20" s="659">
        <f>C21+C91+C111+C130</f>
        <v>56260</v>
      </c>
      <c r="D20" s="659">
        <f>D21+D91+D111+D130</f>
        <v>43129</v>
      </c>
      <c r="E20" s="660">
        <f>E21+E91+E111+E130</f>
        <v>0</v>
      </c>
    </row>
    <row r="21" spans="1:5" s="647" customFormat="1" ht="15.75">
      <c r="A21" s="658" t="s">
        <v>679</v>
      </c>
      <c r="B21" s="649" t="s">
        <v>250</v>
      </c>
      <c r="C21" s="659">
        <f>C22+C78+C89+C90</f>
        <v>55728</v>
      </c>
      <c r="D21" s="659">
        <f>D22+D78+D89+D90</f>
        <v>43024</v>
      </c>
      <c r="E21" s="660">
        <f>E22+E78+E89+E90</f>
        <v>0</v>
      </c>
    </row>
    <row r="22" spans="1:5" s="647" customFormat="1" ht="15.75">
      <c r="A22" s="648" t="s">
        <v>680</v>
      </c>
      <c r="B22" s="649" t="s">
        <v>251</v>
      </c>
      <c r="C22" s="661">
        <f>C23+C43</f>
        <v>0</v>
      </c>
      <c r="D22" s="661">
        <f>D23+D43</f>
        <v>0</v>
      </c>
      <c r="E22" s="662">
        <f>E23+E43</f>
        <v>0</v>
      </c>
    </row>
    <row r="23" spans="1:5" s="647" customFormat="1" ht="22.5">
      <c r="A23" s="652" t="s">
        <v>681</v>
      </c>
      <c r="B23" s="649" t="s">
        <v>252</v>
      </c>
      <c r="C23" s="653">
        <f>C24+C27+C30+C33+C36+C39+C42</f>
        <v>0</v>
      </c>
      <c r="D23" s="653">
        <f>D24+D27+D30+D33+D36+D39+D42</f>
        <v>0</v>
      </c>
      <c r="E23" s="663">
        <f>E24+E27+E30+E33+E36+E39+E42</f>
        <v>0</v>
      </c>
    </row>
    <row r="24" spans="1:5" s="647" customFormat="1" ht="15.75">
      <c r="A24" s="664" t="s">
        <v>682</v>
      </c>
      <c r="B24" s="649" t="s">
        <v>253</v>
      </c>
      <c r="C24" s="653">
        <f>SUM(C25:C26)</f>
        <v>0</v>
      </c>
      <c r="D24" s="653">
        <f>SUM(D25:D26)</f>
        <v>0</v>
      </c>
      <c r="E24" s="663">
        <f>SUM(E25:E26)</f>
        <v>0</v>
      </c>
    </row>
    <row r="25" spans="1:5" s="647" customFormat="1" ht="15.75">
      <c r="A25" s="665" t="s">
        <v>683</v>
      </c>
      <c r="B25" s="649" t="s">
        <v>254</v>
      </c>
      <c r="C25" s="656">
        <v>0</v>
      </c>
      <c r="D25" s="656">
        <v>0</v>
      </c>
      <c r="E25" s="666"/>
    </row>
    <row r="26" spans="1:5" s="647" customFormat="1" ht="15.75">
      <c r="A26" s="665" t="s">
        <v>684</v>
      </c>
      <c r="B26" s="649" t="s">
        <v>255</v>
      </c>
      <c r="C26" s="656">
        <v>0</v>
      </c>
      <c r="D26" s="657"/>
      <c r="E26" s="666"/>
    </row>
    <row r="27" spans="1:5" s="647" customFormat="1" ht="15.75">
      <c r="A27" s="664" t="s">
        <v>685</v>
      </c>
      <c r="B27" s="649" t="s">
        <v>256</v>
      </c>
      <c r="C27" s="653">
        <f>SUM(C28:C29)</f>
        <v>0</v>
      </c>
      <c r="D27" s="653">
        <f>SUM(D28:D29)</f>
        <v>0</v>
      </c>
      <c r="E27" s="663">
        <f>SUM(E28:E29)</f>
        <v>0</v>
      </c>
    </row>
    <row r="28" spans="1:5" s="647" customFormat="1" ht="15.75">
      <c r="A28" s="665" t="s">
        <v>686</v>
      </c>
      <c r="B28" s="649" t="s">
        <v>257</v>
      </c>
      <c r="C28" s="656"/>
      <c r="D28" s="656"/>
      <c r="E28" s="666"/>
    </row>
    <row r="29" spans="1:5" s="647" customFormat="1" ht="15.75">
      <c r="A29" s="665" t="s">
        <v>687</v>
      </c>
      <c r="B29" s="649" t="s">
        <v>258</v>
      </c>
      <c r="C29" s="656"/>
      <c r="D29" s="657"/>
      <c r="E29" s="666"/>
    </row>
    <row r="30" spans="1:5" s="647" customFormat="1" ht="15.75">
      <c r="A30" s="664" t="s">
        <v>688</v>
      </c>
      <c r="B30" s="649" t="s">
        <v>259</v>
      </c>
      <c r="C30" s="653">
        <f>SUM(C31:C32)</f>
        <v>0</v>
      </c>
      <c r="D30" s="653">
        <f>SUM(D31:D32)</f>
        <v>0</v>
      </c>
      <c r="E30" s="663">
        <f>SUM(E31:E32)</f>
        <v>0</v>
      </c>
    </row>
    <row r="31" spans="1:5" s="647" customFormat="1" ht="15.75">
      <c r="A31" s="665" t="s">
        <v>689</v>
      </c>
      <c r="B31" s="649" t="s">
        <v>260</v>
      </c>
      <c r="C31" s="656"/>
      <c r="D31" s="656"/>
      <c r="E31" s="666"/>
    </row>
    <row r="32" spans="1:5" s="647" customFormat="1" ht="15.75">
      <c r="A32" s="667" t="s">
        <v>690</v>
      </c>
      <c r="B32" s="649" t="s">
        <v>261</v>
      </c>
      <c r="C32" s="656"/>
      <c r="D32" s="657"/>
      <c r="E32" s="666"/>
    </row>
    <row r="33" spans="1:5" s="647" customFormat="1" ht="15.75">
      <c r="A33" s="664" t="s">
        <v>691</v>
      </c>
      <c r="B33" s="649" t="s">
        <v>262</v>
      </c>
      <c r="C33" s="653">
        <f>SUM(C34:C35)</f>
        <v>0</v>
      </c>
      <c r="D33" s="653">
        <f>SUM(D34:D35)</f>
        <v>0</v>
      </c>
      <c r="E33" s="663">
        <f>SUM(E34:E35)</f>
        <v>0</v>
      </c>
    </row>
    <row r="34" spans="1:5" s="647" customFormat="1" ht="15.75">
      <c r="A34" s="665" t="s">
        <v>692</v>
      </c>
      <c r="B34" s="649" t="s">
        <v>263</v>
      </c>
      <c r="C34" s="656">
        <v>0</v>
      </c>
      <c r="D34" s="656">
        <v>0</v>
      </c>
      <c r="E34" s="666"/>
    </row>
    <row r="35" spans="1:5" s="647" customFormat="1" ht="15.75">
      <c r="A35" s="667" t="s">
        <v>693</v>
      </c>
      <c r="B35" s="649" t="s">
        <v>694</v>
      </c>
      <c r="C35" s="656"/>
      <c r="D35" s="657"/>
      <c r="E35" s="666"/>
    </row>
    <row r="36" spans="1:5" s="647" customFormat="1" ht="15.75">
      <c r="A36" s="664" t="s">
        <v>695</v>
      </c>
      <c r="B36" s="649" t="s">
        <v>696</v>
      </c>
      <c r="C36" s="653">
        <f>SUM(C37:C38)</f>
        <v>0</v>
      </c>
      <c r="D36" s="653">
        <f>SUM(D37:D38)</f>
        <v>0</v>
      </c>
      <c r="E36" s="663">
        <f>SUM(E37:E38)</f>
        <v>0</v>
      </c>
    </row>
    <row r="37" spans="1:5" s="647" customFormat="1" ht="15.75">
      <c r="A37" s="665" t="s">
        <v>697</v>
      </c>
      <c r="B37" s="649" t="s">
        <v>698</v>
      </c>
      <c r="C37" s="656"/>
      <c r="D37" s="656"/>
      <c r="E37" s="666"/>
    </row>
    <row r="38" spans="1:5" s="647" customFormat="1" ht="15.75">
      <c r="A38" s="667" t="s">
        <v>699</v>
      </c>
      <c r="B38" s="649" t="s">
        <v>700</v>
      </c>
      <c r="C38" s="656"/>
      <c r="D38" s="657"/>
      <c r="E38" s="666"/>
    </row>
    <row r="39" spans="1:5" s="647" customFormat="1" ht="15.75">
      <c r="A39" s="664" t="s">
        <v>701</v>
      </c>
      <c r="B39" s="649" t="s">
        <v>702</v>
      </c>
      <c r="C39" s="653">
        <f>SUM(C40:C41)</f>
        <v>0</v>
      </c>
      <c r="D39" s="653">
        <f>SUM(D40:D41)</f>
        <v>0</v>
      </c>
      <c r="E39" s="663">
        <f>SUM(E40:E41)</f>
        <v>0</v>
      </c>
    </row>
    <row r="40" spans="1:5" s="647" customFormat="1" ht="15.75">
      <c r="A40" s="665" t="s">
        <v>703</v>
      </c>
      <c r="B40" s="649" t="s">
        <v>704</v>
      </c>
      <c r="C40" s="656"/>
      <c r="D40" s="656"/>
      <c r="E40" s="666"/>
    </row>
    <row r="41" spans="1:5" s="647" customFormat="1" ht="15.75">
      <c r="A41" s="667" t="s">
        <v>705</v>
      </c>
      <c r="B41" s="649" t="s">
        <v>706</v>
      </c>
      <c r="C41" s="656"/>
      <c r="D41" s="657"/>
      <c r="E41" s="666"/>
    </row>
    <row r="42" spans="1:5" s="647" customFormat="1" ht="15.75">
      <c r="A42" s="664" t="s">
        <v>707</v>
      </c>
      <c r="B42" s="649" t="s">
        <v>708</v>
      </c>
      <c r="C42" s="657"/>
      <c r="D42" s="656"/>
      <c r="E42" s="654"/>
    </row>
    <row r="43" spans="1:5" s="647" customFormat="1" ht="22.5">
      <c r="A43" s="652" t="s">
        <v>709</v>
      </c>
      <c r="B43" s="649" t="s">
        <v>710</v>
      </c>
      <c r="C43" s="653">
        <f>C44+C47+C50+C53+C56+C59+C62+C65+C68+C71+C74+C77</f>
        <v>0</v>
      </c>
      <c r="D43" s="653">
        <f>D44+D47+D50+D53+D56+D59+D62+D65+D68+D71+D74+D77</f>
        <v>0</v>
      </c>
      <c r="E43" s="663">
        <f>E44+E47+E50+E53+E56+E59+E62+E65+E68+E71+E74+E77</f>
        <v>0</v>
      </c>
    </row>
    <row r="44" spans="1:5" s="647" customFormat="1" ht="15.75">
      <c r="A44" s="664" t="s">
        <v>711</v>
      </c>
      <c r="B44" s="649" t="s">
        <v>712</v>
      </c>
      <c r="C44" s="653">
        <f>SUM(C45:C46)</f>
        <v>0</v>
      </c>
      <c r="D44" s="653">
        <f>SUM(D45:D46)</f>
        <v>0</v>
      </c>
      <c r="E44" s="663">
        <f>SUM(E45:E46)</f>
        <v>0</v>
      </c>
    </row>
    <row r="45" spans="1:5" s="647" customFormat="1" ht="15.75">
      <c r="A45" s="665" t="s">
        <v>713</v>
      </c>
      <c r="B45" s="649" t="s">
        <v>714</v>
      </c>
      <c r="C45" s="656">
        <v>0</v>
      </c>
      <c r="D45" s="656"/>
      <c r="E45" s="666"/>
    </row>
    <row r="46" spans="1:5" s="647" customFormat="1" ht="15.75">
      <c r="A46" s="667" t="s">
        <v>715</v>
      </c>
      <c r="B46" s="649" t="s">
        <v>716</v>
      </c>
      <c r="C46" s="656">
        <v>0</v>
      </c>
      <c r="D46" s="657"/>
      <c r="E46" s="666"/>
    </row>
    <row r="47" spans="1:5" s="647" customFormat="1" ht="15.75">
      <c r="A47" s="664" t="s">
        <v>717</v>
      </c>
      <c r="B47" s="649" t="s">
        <v>718</v>
      </c>
      <c r="C47" s="653">
        <f>SUM(C48:C49)</f>
        <v>0</v>
      </c>
      <c r="D47" s="653"/>
      <c r="E47" s="663"/>
    </row>
    <row r="48" spans="1:5" s="647" customFormat="1" ht="15.75">
      <c r="A48" s="665" t="s">
        <v>719</v>
      </c>
      <c r="B48" s="649" t="s">
        <v>720</v>
      </c>
      <c r="C48" s="656">
        <v>0</v>
      </c>
      <c r="D48" s="656"/>
      <c r="E48" s="666"/>
    </row>
    <row r="49" spans="1:5" s="647" customFormat="1" ht="15.75">
      <c r="A49" s="667" t="s">
        <v>721</v>
      </c>
      <c r="B49" s="649" t="s">
        <v>722</v>
      </c>
      <c r="C49" s="656"/>
      <c r="D49" s="657"/>
      <c r="E49" s="666"/>
    </row>
    <row r="50" spans="1:5" s="647" customFormat="1" ht="15.75">
      <c r="A50" s="664" t="s">
        <v>723</v>
      </c>
      <c r="B50" s="649" t="s">
        <v>724</v>
      </c>
      <c r="C50" s="653">
        <f>SUM(C51:C52)</f>
        <v>0</v>
      </c>
      <c r="D50" s="653">
        <f>SUM(D51:D52)</f>
        <v>0</v>
      </c>
      <c r="E50" s="663">
        <f>SUM(E51:E52)</f>
        <v>0</v>
      </c>
    </row>
    <row r="51" spans="1:5" s="647" customFormat="1" ht="15.75">
      <c r="A51" s="665" t="s">
        <v>725</v>
      </c>
      <c r="B51" s="649" t="s">
        <v>726</v>
      </c>
      <c r="C51" s="656"/>
      <c r="D51" s="656"/>
      <c r="E51" s="666"/>
    </row>
    <row r="52" spans="1:5" s="647" customFormat="1" ht="15.75">
      <c r="A52" s="667" t="s">
        <v>727</v>
      </c>
      <c r="B52" s="649" t="s">
        <v>728</v>
      </c>
      <c r="C52" s="656"/>
      <c r="D52" s="657"/>
      <c r="E52" s="666"/>
    </row>
    <row r="53" spans="1:5" s="647" customFormat="1" ht="15.75">
      <c r="A53" s="664" t="s">
        <v>729</v>
      </c>
      <c r="B53" s="649" t="s">
        <v>730</v>
      </c>
      <c r="C53" s="653">
        <f>SUM(C54:C55)</f>
        <v>0</v>
      </c>
      <c r="D53" s="653">
        <f>SUM(D54:D55)</f>
        <v>0</v>
      </c>
      <c r="E53" s="663">
        <f>SUM(E54:E55)</f>
        <v>0</v>
      </c>
    </row>
    <row r="54" spans="1:5" s="647" customFormat="1" ht="15.75">
      <c r="A54" s="665" t="s">
        <v>731</v>
      </c>
      <c r="B54" s="649" t="s">
        <v>732</v>
      </c>
      <c r="C54" s="656"/>
      <c r="D54" s="656"/>
      <c r="E54" s="666"/>
    </row>
    <row r="55" spans="1:5" s="647" customFormat="1" ht="15.75">
      <c r="A55" s="667" t="s">
        <v>733</v>
      </c>
      <c r="B55" s="649" t="s">
        <v>734</v>
      </c>
      <c r="C55" s="656"/>
      <c r="D55" s="657"/>
      <c r="E55" s="666"/>
    </row>
    <row r="56" spans="1:5" s="647" customFormat="1" ht="15.75">
      <c r="A56" s="664" t="s">
        <v>735</v>
      </c>
      <c r="B56" s="649" t="s">
        <v>736</v>
      </c>
      <c r="C56" s="653">
        <f>SUM(C57:C58)</f>
        <v>0</v>
      </c>
      <c r="D56" s="653">
        <f>SUM(D57:D58)</f>
        <v>0</v>
      </c>
      <c r="E56" s="663">
        <f>SUM(E57:E58)</f>
        <v>0</v>
      </c>
    </row>
    <row r="57" spans="1:5" s="647" customFormat="1" ht="15.75">
      <c r="A57" s="665" t="s">
        <v>737</v>
      </c>
      <c r="B57" s="649" t="s">
        <v>738</v>
      </c>
      <c r="C57" s="656">
        <v>0</v>
      </c>
      <c r="D57" s="656">
        <v>0</v>
      </c>
      <c r="E57" s="666"/>
    </row>
    <row r="58" spans="1:5" s="647" customFormat="1" ht="15.75">
      <c r="A58" s="667" t="s">
        <v>739</v>
      </c>
      <c r="B58" s="649" t="s">
        <v>740</v>
      </c>
      <c r="C58" s="656"/>
      <c r="D58" s="657"/>
      <c r="E58" s="666"/>
    </row>
    <row r="59" spans="1:5" s="647" customFormat="1" ht="15.75">
      <c r="A59" s="664" t="s">
        <v>741</v>
      </c>
      <c r="B59" s="649" t="s">
        <v>742</v>
      </c>
      <c r="C59" s="653">
        <f>SUM(C60:C61)</f>
        <v>0</v>
      </c>
      <c r="D59" s="653">
        <f>SUM(D60:D61)</f>
        <v>0</v>
      </c>
      <c r="E59" s="663">
        <f>SUM(E60:E61)</f>
        <v>0</v>
      </c>
    </row>
    <row r="60" spans="1:5" s="647" customFormat="1" ht="15.75">
      <c r="A60" s="665" t="s">
        <v>743</v>
      </c>
      <c r="B60" s="649" t="s">
        <v>744</v>
      </c>
      <c r="C60" s="656">
        <v>0</v>
      </c>
      <c r="D60" s="656">
        <v>0</v>
      </c>
      <c r="E60" s="666"/>
    </row>
    <row r="61" spans="1:5" s="647" customFormat="1" ht="15.75">
      <c r="A61" s="667" t="s">
        <v>745</v>
      </c>
      <c r="B61" s="649" t="s">
        <v>746</v>
      </c>
      <c r="C61" s="656"/>
      <c r="D61" s="657"/>
      <c r="E61" s="666"/>
    </row>
    <row r="62" spans="1:5" s="647" customFormat="1" ht="15.75">
      <c r="A62" s="664" t="s">
        <v>747</v>
      </c>
      <c r="B62" s="649" t="s">
        <v>748</v>
      </c>
      <c r="C62" s="653">
        <f>SUM(C63:C64)</f>
        <v>0</v>
      </c>
      <c r="D62" s="653">
        <f>SUM(D63:D64)</f>
        <v>0</v>
      </c>
      <c r="E62" s="663">
        <f>SUM(E63:E64)</f>
        <v>0</v>
      </c>
    </row>
    <row r="63" spans="1:5" s="647" customFormat="1" ht="15.75">
      <c r="A63" s="665" t="s">
        <v>749</v>
      </c>
      <c r="B63" s="649" t="s">
        <v>750</v>
      </c>
      <c r="C63" s="656"/>
      <c r="D63" s="656"/>
      <c r="E63" s="666"/>
    </row>
    <row r="64" spans="1:5" s="647" customFormat="1" ht="15.75">
      <c r="A64" s="667" t="s">
        <v>751</v>
      </c>
      <c r="B64" s="649" t="s">
        <v>752</v>
      </c>
      <c r="C64" s="656"/>
      <c r="D64" s="657"/>
      <c r="E64" s="666"/>
    </row>
    <row r="65" spans="1:5" s="647" customFormat="1" ht="15.75">
      <c r="A65" s="664" t="s">
        <v>753</v>
      </c>
      <c r="B65" s="649" t="s">
        <v>754</v>
      </c>
      <c r="C65" s="653">
        <f>SUM(C66:C67)</f>
        <v>0</v>
      </c>
      <c r="D65" s="653">
        <f>SUM(D66:D67)</f>
        <v>0</v>
      </c>
      <c r="E65" s="663">
        <f>SUM(E66:E67)</f>
        <v>0</v>
      </c>
    </row>
    <row r="66" spans="1:5" s="647" customFormat="1" ht="15.75">
      <c r="A66" s="665" t="s">
        <v>755</v>
      </c>
      <c r="B66" s="649" t="s">
        <v>756</v>
      </c>
      <c r="C66" s="656">
        <v>0</v>
      </c>
      <c r="D66" s="656"/>
      <c r="E66" s="666"/>
    </row>
    <row r="67" spans="1:5" s="647" customFormat="1" ht="15.75">
      <c r="A67" s="667" t="s">
        <v>757</v>
      </c>
      <c r="B67" s="649" t="s">
        <v>758</v>
      </c>
      <c r="C67" s="656"/>
      <c r="D67" s="657"/>
      <c r="E67" s="666"/>
    </row>
    <row r="68" spans="1:5" s="647" customFormat="1" ht="15.75">
      <c r="A68" s="664" t="s">
        <v>759</v>
      </c>
      <c r="B68" s="649" t="s">
        <v>760</v>
      </c>
      <c r="C68" s="653">
        <f>SUM(C69:C70)</f>
        <v>0</v>
      </c>
      <c r="D68" s="653">
        <f>SUM(D69:D70)</f>
        <v>0</v>
      </c>
      <c r="E68" s="663">
        <f>SUM(E69:E70)</f>
        <v>0</v>
      </c>
    </row>
    <row r="69" spans="1:5" s="647" customFormat="1" ht="15.75">
      <c r="A69" s="665" t="s">
        <v>761</v>
      </c>
      <c r="B69" s="649" t="s">
        <v>762</v>
      </c>
      <c r="C69" s="656"/>
      <c r="D69" s="656"/>
      <c r="E69" s="666"/>
    </row>
    <row r="70" spans="1:5" s="647" customFormat="1" ht="15.75">
      <c r="A70" s="667" t="s">
        <v>763</v>
      </c>
      <c r="B70" s="649" t="s">
        <v>764</v>
      </c>
      <c r="C70" s="656"/>
      <c r="D70" s="657"/>
      <c r="E70" s="666"/>
    </row>
    <row r="71" spans="1:5" s="647" customFormat="1" ht="15.75">
      <c r="A71" s="664" t="s">
        <v>765</v>
      </c>
      <c r="B71" s="649" t="s">
        <v>766</v>
      </c>
      <c r="C71" s="653">
        <f>SUM(C72:C73)</f>
        <v>0</v>
      </c>
      <c r="D71" s="653">
        <f>SUM(D72:D73)</f>
        <v>0</v>
      </c>
      <c r="E71" s="663">
        <f>SUM(E72:E73)</f>
        <v>0</v>
      </c>
    </row>
    <row r="72" spans="1:5" s="647" customFormat="1" ht="15.75">
      <c r="A72" s="665" t="s">
        <v>767</v>
      </c>
      <c r="B72" s="649" t="s">
        <v>768</v>
      </c>
      <c r="C72" s="656"/>
      <c r="D72" s="656"/>
      <c r="E72" s="666"/>
    </row>
    <row r="73" spans="1:5" s="647" customFormat="1" ht="15.75">
      <c r="A73" s="667" t="s">
        <v>769</v>
      </c>
      <c r="B73" s="649" t="s">
        <v>770</v>
      </c>
      <c r="C73" s="656"/>
      <c r="D73" s="657"/>
      <c r="E73" s="666"/>
    </row>
    <row r="74" spans="1:5" s="647" customFormat="1" ht="15.75">
      <c r="A74" s="664" t="s">
        <v>771</v>
      </c>
      <c r="B74" s="649" t="s">
        <v>772</v>
      </c>
      <c r="C74" s="653">
        <f>SUM(C75:C76)</f>
        <v>0</v>
      </c>
      <c r="D74" s="653">
        <f>SUM(D75:D76)</f>
        <v>0</v>
      </c>
      <c r="E74" s="663">
        <f>SUM(E75:E76)</f>
        <v>0</v>
      </c>
    </row>
    <row r="75" spans="1:5" s="647" customFormat="1" ht="15.75">
      <c r="A75" s="665" t="s">
        <v>777</v>
      </c>
      <c r="B75" s="649" t="s">
        <v>778</v>
      </c>
      <c r="C75" s="656">
        <v>0</v>
      </c>
      <c r="D75" s="656">
        <v>0</v>
      </c>
      <c r="E75" s="666"/>
    </row>
    <row r="76" spans="1:5" s="647" customFormat="1" ht="15.75">
      <c r="A76" s="667" t="s">
        <v>779</v>
      </c>
      <c r="B76" s="649" t="s">
        <v>780</v>
      </c>
      <c r="C76" s="656">
        <v>0</v>
      </c>
      <c r="D76" s="657"/>
      <c r="E76" s="666"/>
    </row>
    <row r="77" spans="1:5" s="647" customFormat="1" ht="15.75">
      <c r="A77" s="664" t="s">
        <v>781</v>
      </c>
      <c r="B77" s="649" t="s">
        <v>782</v>
      </c>
      <c r="C77" s="657"/>
      <c r="D77" s="656">
        <v>0</v>
      </c>
      <c r="E77" s="654"/>
    </row>
    <row r="78" spans="1:5" s="647" customFormat="1" ht="15.75">
      <c r="A78" s="648">
        <v>1</v>
      </c>
      <c r="B78" s="649" t="s">
        <v>783</v>
      </c>
      <c r="C78" s="661">
        <f>C79+C82+C85+C88</f>
        <v>55728</v>
      </c>
      <c r="D78" s="661">
        <f>D79+D82+D85+D88</f>
        <v>43024</v>
      </c>
      <c r="E78" s="661">
        <f>E79+E82+E85+E88</f>
        <v>0</v>
      </c>
    </row>
    <row r="79" spans="1:5" s="647" customFormat="1" ht="15.75">
      <c r="A79" s="664" t="s">
        <v>784</v>
      </c>
      <c r="B79" s="649" t="s">
        <v>785</v>
      </c>
      <c r="C79" s="653">
        <f>SUM(C80:C81)</f>
        <v>6835</v>
      </c>
      <c r="D79" s="653">
        <f>SUM(D80:D81)</f>
        <v>6835</v>
      </c>
      <c r="E79" s="663">
        <f>SUM(E80:E81)</f>
        <v>0</v>
      </c>
    </row>
    <row r="80" spans="1:5" s="647" customFormat="1" ht="15.75">
      <c r="A80" s="665" t="s">
        <v>786</v>
      </c>
      <c r="B80" s="649" t="s">
        <v>787</v>
      </c>
      <c r="C80" s="656">
        <v>6835</v>
      </c>
      <c r="D80" s="656">
        <v>6835</v>
      </c>
      <c r="E80" s="666"/>
    </row>
    <row r="81" spans="1:5" s="647" customFormat="1" ht="15.75">
      <c r="A81" s="667" t="s">
        <v>788</v>
      </c>
      <c r="B81" s="649" t="s">
        <v>789</v>
      </c>
      <c r="C81" s="656"/>
      <c r="D81" s="657"/>
      <c r="E81" s="666"/>
    </row>
    <row r="82" spans="1:5" s="647" customFormat="1" ht="15.75">
      <c r="A82" s="664" t="s">
        <v>790</v>
      </c>
      <c r="B82" s="649" t="s">
        <v>791</v>
      </c>
      <c r="C82" s="653">
        <f>SUM(C83:C84)</f>
        <v>6365</v>
      </c>
      <c r="D82" s="653">
        <f>SUM(D83:D84)</f>
        <v>5107</v>
      </c>
      <c r="E82" s="663">
        <f>SUM(E83:E84)</f>
        <v>0</v>
      </c>
    </row>
    <row r="83" spans="1:5" s="647" customFormat="1" ht="15.75">
      <c r="A83" s="665" t="s">
        <v>792</v>
      </c>
      <c r="B83" s="649" t="s">
        <v>793</v>
      </c>
      <c r="C83" s="656">
        <v>6365</v>
      </c>
      <c r="D83" s="656">
        <v>5107</v>
      </c>
      <c r="E83" s="666"/>
    </row>
    <row r="84" spans="1:5" s="647" customFormat="1" ht="15.75">
      <c r="A84" s="667" t="s">
        <v>794</v>
      </c>
      <c r="B84" s="649" t="s">
        <v>795</v>
      </c>
      <c r="C84" s="656"/>
      <c r="D84" s="657"/>
      <c r="E84" s="666"/>
    </row>
    <row r="85" spans="1:5" s="647" customFormat="1" ht="15.75">
      <c r="A85" s="664" t="s">
        <v>796</v>
      </c>
      <c r="B85" s="649" t="s">
        <v>797</v>
      </c>
      <c r="C85" s="653">
        <f>SUM(C86:C87)</f>
        <v>42528</v>
      </c>
      <c r="D85" s="653">
        <f>SUM(D86:D87)</f>
        <v>30698</v>
      </c>
      <c r="E85" s="663">
        <f>SUM(E86:E87)</f>
        <v>0</v>
      </c>
    </row>
    <row r="86" spans="1:5" s="647" customFormat="1" ht="15.75">
      <c r="A86" s="665" t="s">
        <v>798</v>
      </c>
      <c r="B86" s="649" t="s">
        <v>799</v>
      </c>
      <c r="C86" s="656">
        <v>42528</v>
      </c>
      <c r="D86" s="656">
        <v>30698</v>
      </c>
      <c r="E86" s="666"/>
    </row>
    <row r="87" spans="1:5" s="647" customFormat="1" ht="15.75">
      <c r="A87" s="667" t="s">
        <v>800</v>
      </c>
      <c r="B87" s="649" t="s">
        <v>801</v>
      </c>
      <c r="C87" s="656">
        <v>0</v>
      </c>
      <c r="D87" s="657"/>
      <c r="E87" s="666"/>
    </row>
    <row r="88" spans="1:5" s="647" customFormat="1" ht="15.75">
      <c r="A88" s="664" t="s">
        <v>802</v>
      </c>
      <c r="B88" s="649" t="s">
        <v>803</v>
      </c>
      <c r="C88" s="657"/>
      <c r="D88" s="656">
        <v>384</v>
      </c>
      <c r="E88" s="654"/>
    </row>
    <row r="89" spans="1:5" s="647" customFormat="1" ht="15.75">
      <c r="A89" s="648" t="s">
        <v>804</v>
      </c>
      <c r="B89" s="649" t="s">
        <v>805</v>
      </c>
      <c r="C89" s="668"/>
      <c r="D89" s="669"/>
      <c r="E89" s="670"/>
    </row>
    <row r="90" spans="1:5" s="647" customFormat="1" ht="15.75">
      <c r="A90" s="648" t="s">
        <v>806</v>
      </c>
      <c r="B90" s="649" t="s">
        <v>807</v>
      </c>
      <c r="C90" s="668"/>
      <c r="D90" s="669">
        <v>0</v>
      </c>
      <c r="E90" s="670"/>
    </row>
    <row r="91" spans="1:5" s="647" customFormat="1" ht="15.75">
      <c r="A91" s="648" t="s">
        <v>808</v>
      </c>
      <c r="B91" s="649" t="s">
        <v>809</v>
      </c>
      <c r="C91" s="659">
        <f>C92+C103+C108+C109+C110</f>
        <v>532</v>
      </c>
      <c r="D91" s="659">
        <f>D92+D103+D108+D109+D110</f>
        <v>105</v>
      </c>
      <c r="E91" s="660">
        <f>E92+E103+E108+E109+E110</f>
        <v>0</v>
      </c>
    </row>
    <row r="92" spans="1:5" s="647" customFormat="1" ht="15.75">
      <c r="A92" s="648" t="s">
        <v>810</v>
      </c>
      <c r="B92" s="649" t="s">
        <v>811</v>
      </c>
      <c r="C92" s="661">
        <f>C93+C98</f>
        <v>0</v>
      </c>
      <c r="D92" s="661">
        <f>D93+D98</f>
        <v>0</v>
      </c>
      <c r="E92" s="662">
        <f>E93+E98</f>
        <v>0</v>
      </c>
    </row>
    <row r="93" spans="1:5" s="647" customFormat="1" ht="15.75">
      <c r="A93" s="652" t="s">
        <v>812</v>
      </c>
      <c r="B93" s="649" t="s">
        <v>813</v>
      </c>
      <c r="C93" s="653">
        <f>C94+C97</f>
        <v>0</v>
      </c>
      <c r="D93" s="653">
        <f>D94+D97</f>
        <v>0</v>
      </c>
      <c r="E93" s="654"/>
    </row>
    <row r="94" spans="1:5" s="647" customFormat="1" ht="22.5">
      <c r="A94" s="664" t="s">
        <v>814</v>
      </c>
      <c r="B94" s="649" t="s">
        <v>815</v>
      </c>
      <c r="C94" s="653">
        <f>SUM(C95:C96)</f>
        <v>0</v>
      </c>
      <c r="D94" s="653">
        <f>SUM(D95:D96)</f>
        <v>0</v>
      </c>
      <c r="E94" s="654"/>
    </row>
    <row r="95" spans="1:5" s="647" customFormat="1" ht="20.25" customHeight="1">
      <c r="A95" s="665" t="s">
        <v>816</v>
      </c>
      <c r="B95" s="649" t="s">
        <v>817</v>
      </c>
      <c r="C95" s="656"/>
      <c r="D95" s="656"/>
      <c r="E95" s="654"/>
    </row>
    <row r="96" spans="1:5" s="647" customFormat="1" ht="15.75">
      <c r="A96" s="667" t="s">
        <v>818</v>
      </c>
      <c r="B96" s="649" t="s">
        <v>819</v>
      </c>
      <c r="C96" s="656"/>
      <c r="D96" s="657"/>
      <c r="E96" s="654"/>
    </row>
    <row r="97" spans="1:5" s="647" customFormat="1" ht="15.75">
      <c r="A97" s="664" t="s">
        <v>820</v>
      </c>
      <c r="B97" s="649" t="s">
        <v>821</v>
      </c>
      <c r="C97" s="657"/>
      <c r="D97" s="656"/>
      <c r="E97" s="654"/>
    </row>
    <row r="98" spans="1:5" s="647" customFormat="1" ht="15.75">
      <c r="A98" s="652" t="s">
        <v>822</v>
      </c>
      <c r="B98" s="649" t="s">
        <v>823</v>
      </c>
      <c r="C98" s="653">
        <f>C99+C102</f>
        <v>0</v>
      </c>
      <c r="D98" s="653">
        <f>D99+D102</f>
        <v>0</v>
      </c>
      <c r="E98" s="654"/>
    </row>
    <row r="99" spans="1:5" s="647" customFormat="1" ht="15.75" customHeight="1">
      <c r="A99" s="664" t="s">
        <v>824</v>
      </c>
      <c r="B99" s="649" t="s">
        <v>825</v>
      </c>
      <c r="C99" s="653">
        <f>SUM(C100:C101)</f>
        <v>0</v>
      </c>
      <c r="D99" s="653">
        <f>SUM(D100:D101)</f>
        <v>0</v>
      </c>
      <c r="E99" s="654"/>
    </row>
    <row r="100" spans="1:5" s="647" customFormat="1" ht="15.75">
      <c r="A100" s="665" t="s">
        <v>826</v>
      </c>
      <c r="B100" s="649" t="s">
        <v>827</v>
      </c>
      <c r="C100" s="656"/>
      <c r="D100" s="656"/>
      <c r="E100" s="654"/>
    </row>
    <row r="101" spans="1:5" s="647" customFormat="1" ht="15.75">
      <c r="A101" s="667" t="s">
        <v>828</v>
      </c>
      <c r="B101" s="649" t="s">
        <v>829</v>
      </c>
      <c r="C101" s="656"/>
      <c r="D101" s="657"/>
      <c r="E101" s="654"/>
    </row>
    <row r="102" spans="1:5" s="647" customFormat="1" ht="15.75">
      <c r="A102" s="664" t="s">
        <v>830</v>
      </c>
      <c r="B102" s="649" t="s">
        <v>831</v>
      </c>
      <c r="C102" s="657"/>
      <c r="D102" s="656"/>
      <c r="E102" s="654"/>
    </row>
    <row r="103" spans="1:5" s="647" customFormat="1" ht="15.75">
      <c r="A103" s="648" t="s">
        <v>832</v>
      </c>
      <c r="B103" s="649" t="s">
        <v>833</v>
      </c>
      <c r="C103" s="661">
        <f>C104+C107</f>
        <v>532</v>
      </c>
      <c r="D103" s="661">
        <f>D104+D107</f>
        <v>105</v>
      </c>
      <c r="E103" s="670"/>
    </row>
    <row r="104" spans="1:5" s="647" customFormat="1" ht="15.75">
      <c r="A104" s="671" t="s">
        <v>834</v>
      </c>
      <c r="B104" s="649" t="s">
        <v>835</v>
      </c>
      <c r="C104" s="653">
        <f>SUM(C105:C106)</f>
        <v>532</v>
      </c>
      <c r="D104" s="653">
        <f>SUM(D105:D106)</f>
        <v>105</v>
      </c>
      <c r="E104" s="654"/>
    </row>
    <row r="105" spans="1:5" s="647" customFormat="1" ht="15.75">
      <c r="A105" s="665" t="s">
        <v>836</v>
      </c>
      <c r="B105" s="649" t="s">
        <v>837</v>
      </c>
      <c r="C105" s="656">
        <v>217</v>
      </c>
      <c r="D105" s="656">
        <v>105</v>
      </c>
      <c r="E105" s="654"/>
    </row>
    <row r="106" spans="1:5" s="647" customFormat="1" ht="15.75">
      <c r="A106" s="667" t="s">
        <v>838</v>
      </c>
      <c r="B106" s="649" t="s">
        <v>839</v>
      </c>
      <c r="C106" s="656">
        <v>315</v>
      </c>
      <c r="D106" s="657"/>
      <c r="E106" s="654"/>
    </row>
    <row r="107" spans="1:5" s="647" customFormat="1" ht="15.75">
      <c r="A107" s="671" t="s">
        <v>840</v>
      </c>
      <c r="B107" s="649" t="s">
        <v>841</v>
      </c>
      <c r="C107" s="657"/>
      <c r="D107" s="656"/>
      <c r="E107" s="654"/>
    </row>
    <row r="108" spans="1:5" s="647" customFormat="1" ht="15.75">
      <c r="A108" s="648" t="s">
        <v>842</v>
      </c>
      <c r="B108" s="649" t="s">
        <v>843</v>
      </c>
      <c r="C108" s="669"/>
      <c r="D108" s="669"/>
      <c r="E108" s="670"/>
    </row>
    <row r="109" spans="1:5" s="647" customFormat="1" ht="15.75">
      <c r="A109" s="648" t="s">
        <v>844</v>
      </c>
      <c r="B109" s="649" t="s">
        <v>845</v>
      </c>
      <c r="C109" s="668"/>
      <c r="D109" s="669"/>
      <c r="E109" s="670"/>
    </row>
    <row r="110" spans="1:5" s="647" customFormat="1" ht="15.75">
      <c r="A110" s="648" t="s">
        <v>846</v>
      </c>
      <c r="B110" s="649" t="s">
        <v>847</v>
      </c>
      <c r="C110" s="668"/>
      <c r="D110" s="669"/>
      <c r="E110" s="670"/>
    </row>
    <row r="111" spans="1:5" s="647" customFormat="1" ht="15.75">
      <c r="A111" s="648" t="s">
        <v>848</v>
      </c>
      <c r="B111" s="649" t="s">
        <v>849</v>
      </c>
      <c r="C111" s="659">
        <f>C112+C123+C127+C128+C129</f>
        <v>0</v>
      </c>
      <c r="D111" s="659">
        <f>D112+D123+D127+D128+D129</f>
        <v>0</v>
      </c>
      <c r="E111" s="651"/>
    </row>
    <row r="112" spans="1:5" s="647" customFormat="1" ht="15.75">
      <c r="A112" s="648" t="s">
        <v>850</v>
      </c>
      <c r="B112" s="649" t="s">
        <v>851</v>
      </c>
      <c r="C112" s="661">
        <f>C113+C118</f>
        <v>0</v>
      </c>
      <c r="D112" s="661">
        <f>D113+D118</f>
        <v>0</v>
      </c>
      <c r="E112" s="654"/>
    </row>
    <row r="113" spans="1:5" s="647" customFormat="1" ht="15.75">
      <c r="A113" s="652" t="s">
        <v>852</v>
      </c>
      <c r="B113" s="649" t="s">
        <v>853</v>
      </c>
      <c r="C113" s="653">
        <f>C114+C117</f>
        <v>0</v>
      </c>
      <c r="D113" s="653">
        <f>D114+D117</f>
        <v>0</v>
      </c>
      <c r="E113" s="654"/>
    </row>
    <row r="114" spans="1:5" s="647" customFormat="1" ht="15.75">
      <c r="A114" s="664" t="s">
        <v>854</v>
      </c>
      <c r="B114" s="649" t="s">
        <v>855</v>
      </c>
      <c r="C114" s="653">
        <f>SUM(C115:C116)</f>
        <v>0</v>
      </c>
      <c r="D114" s="653">
        <f>SUM(D115:D116)</f>
        <v>0</v>
      </c>
      <c r="E114" s="654"/>
    </row>
    <row r="115" spans="1:5" s="647" customFormat="1" ht="15.75">
      <c r="A115" s="665" t="s">
        <v>856</v>
      </c>
      <c r="B115" s="649" t="s">
        <v>857</v>
      </c>
      <c r="C115" s="656"/>
      <c r="D115" s="656"/>
      <c r="E115" s="654"/>
    </row>
    <row r="116" spans="1:5" s="647" customFormat="1" ht="15.75">
      <c r="A116" s="667" t="s">
        <v>858</v>
      </c>
      <c r="B116" s="649" t="s">
        <v>859</v>
      </c>
      <c r="C116" s="656"/>
      <c r="D116" s="657"/>
      <c r="E116" s="654"/>
    </row>
    <row r="117" spans="1:5" s="647" customFormat="1" ht="15.75">
      <c r="A117" s="664" t="s">
        <v>860</v>
      </c>
      <c r="B117" s="649" t="s">
        <v>861</v>
      </c>
      <c r="C117" s="657"/>
      <c r="D117" s="656"/>
      <c r="E117" s="654"/>
    </row>
    <row r="118" spans="1:5" s="647" customFormat="1" ht="15.75">
      <c r="A118" s="652" t="s">
        <v>862</v>
      </c>
      <c r="B118" s="649" t="s">
        <v>863</v>
      </c>
      <c r="C118" s="653">
        <f>C119+C122</f>
        <v>0</v>
      </c>
      <c r="D118" s="653">
        <f>D119+D122</f>
        <v>0</v>
      </c>
      <c r="E118" s="654"/>
    </row>
    <row r="119" spans="1:5" s="647" customFormat="1" ht="15.75">
      <c r="A119" s="664" t="s">
        <v>864</v>
      </c>
      <c r="B119" s="649" t="s">
        <v>865</v>
      </c>
      <c r="C119" s="653">
        <f>SUM(C120:C121)</f>
        <v>0</v>
      </c>
      <c r="D119" s="653">
        <f>SUM(D120:D121)</f>
        <v>0</v>
      </c>
      <c r="E119" s="654"/>
    </row>
    <row r="120" spans="1:5" s="647" customFormat="1" ht="15.75">
      <c r="A120" s="665" t="s">
        <v>866</v>
      </c>
      <c r="B120" s="649" t="s">
        <v>867</v>
      </c>
      <c r="C120" s="656"/>
      <c r="D120" s="656"/>
      <c r="E120" s="654"/>
    </row>
    <row r="121" spans="1:5" s="647" customFormat="1" ht="15.75">
      <c r="A121" s="667" t="s">
        <v>868</v>
      </c>
      <c r="B121" s="649" t="s">
        <v>869</v>
      </c>
      <c r="C121" s="656"/>
      <c r="D121" s="657"/>
      <c r="E121" s="654"/>
    </row>
    <row r="122" spans="1:5" s="647" customFormat="1" ht="15.75">
      <c r="A122" s="664" t="s">
        <v>870</v>
      </c>
      <c r="B122" s="649" t="s">
        <v>871</v>
      </c>
      <c r="C122" s="657"/>
      <c r="D122" s="656"/>
      <c r="E122" s="654"/>
    </row>
    <row r="123" spans="1:5" s="647" customFormat="1" ht="15.75">
      <c r="A123" s="648" t="s">
        <v>872</v>
      </c>
      <c r="B123" s="649" t="s">
        <v>873</v>
      </c>
      <c r="C123" s="661">
        <f>C124+C127</f>
        <v>0</v>
      </c>
      <c r="D123" s="661">
        <f>D124+D127</f>
        <v>0</v>
      </c>
      <c r="E123" s="670"/>
    </row>
    <row r="124" spans="1:5" s="647" customFormat="1" ht="15.75">
      <c r="A124" s="664" t="s">
        <v>874</v>
      </c>
      <c r="B124" s="649" t="s">
        <v>875</v>
      </c>
      <c r="C124" s="653">
        <f>SUM(C125:C126)</f>
        <v>0</v>
      </c>
      <c r="D124" s="653">
        <f>SUM(D125:D126)</f>
        <v>0</v>
      </c>
      <c r="E124" s="654"/>
    </row>
    <row r="125" spans="1:5" s="647" customFormat="1" ht="15.75">
      <c r="A125" s="665" t="s">
        <v>876</v>
      </c>
      <c r="B125" s="649" t="s">
        <v>877</v>
      </c>
      <c r="C125" s="656">
        <v>0</v>
      </c>
      <c r="D125" s="656">
        <v>0</v>
      </c>
      <c r="E125" s="654"/>
    </row>
    <row r="126" spans="1:5" s="647" customFormat="1" ht="15.75">
      <c r="A126" s="667" t="s">
        <v>878</v>
      </c>
      <c r="B126" s="649" t="s">
        <v>879</v>
      </c>
      <c r="C126" s="656">
        <v>0</v>
      </c>
      <c r="D126" s="657"/>
      <c r="E126" s="654"/>
    </row>
    <row r="127" spans="1:5" s="647" customFormat="1" ht="15.75">
      <c r="A127" s="664" t="s">
        <v>880</v>
      </c>
      <c r="B127" s="649" t="s">
        <v>881</v>
      </c>
      <c r="C127" s="657"/>
      <c r="D127" s="656"/>
      <c r="E127" s="654"/>
    </row>
    <row r="128" spans="1:5" s="647" customFormat="1" ht="15.75">
      <c r="A128" s="648" t="s">
        <v>882</v>
      </c>
      <c r="B128" s="649" t="s">
        <v>883</v>
      </c>
      <c r="C128" s="668"/>
      <c r="D128" s="669"/>
      <c r="E128" s="670"/>
    </row>
    <row r="129" spans="1:5" s="647" customFormat="1" ht="15.75">
      <c r="A129" s="648" t="s">
        <v>884</v>
      </c>
      <c r="B129" s="649" t="s">
        <v>885</v>
      </c>
      <c r="C129" s="668"/>
      <c r="D129" s="669"/>
      <c r="E129" s="670"/>
    </row>
    <row r="130" spans="1:5" s="647" customFormat="1" ht="15.75">
      <c r="A130" s="648" t="s">
        <v>886</v>
      </c>
      <c r="B130" s="649" t="s">
        <v>887</v>
      </c>
      <c r="C130" s="661">
        <f>C131+C136+C137</f>
        <v>0</v>
      </c>
      <c r="D130" s="661">
        <f>D131+D136+D137</f>
        <v>0</v>
      </c>
      <c r="E130" s="670"/>
    </row>
    <row r="131" spans="1:5" s="647" customFormat="1" ht="15.75">
      <c r="A131" s="648" t="s">
        <v>888</v>
      </c>
      <c r="B131" s="649" t="s">
        <v>889</v>
      </c>
      <c r="C131" s="661">
        <f>C132+C135</f>
        <v>0</v>
      </c>
      <c r="D131" s="661">
        <f>D132+D135</f>
        <v>0</v>
      </c>
      <c r="E131" s="670"/>
    </row>
    <row r="132" spans="1:5" s="647" customFormat="1" ht="15.75">
      <c r="A132" s="671" t="s">
        <v>890</v>
      </c>
      <c r="B132" s="649" t="s">
        <v>891</v>
      </c>
      <c r="C132" s="653">
        <f>SUM(C133:C134)</f>
        <v>0</v>
      </c>
      <c r="D132" s="653">
        <f>SUM(D133:D134)</f>
        <v>0</v>
      </c>
      <c r="E132" s="654"/>
    </row>
    <row r="133" spans="1:5" s="647" customFormat="1" ht="15.75">
      <c r="A133" s="665" t="s">
        <v>892</v>
      </c>
      <c r="B133" s="649" t="s">
        <v>893</v>
      </c>
      <c r="C133" s="656"/>
      <c r="D133" s="656"/>
      <c r="E133" s="654"/>
    </row>
    <row r="134" spans="1:5" s="647" customFormat="1" ht="15.75">
      <c r="A134" s="667" t="s">
        <v>894</v>
      </c>
      <c r="B134" s="649" t="s">
        <v>895</v>
      </c>
      <c r="C134" s="656"/>
      <c r="D134" s="657"/>
      <c r="E134" s="654"/>
    </row>
    <row r="135" spans="1:5" s="647" customFormat="1" ht="15.75">
      <c r="A135" s="671" t="s">
        <v>896</v>
      </c>
      <c r="B135" s="649" t="s">
        <v>897</v>
      </c>
      <c r="C135" s="657"/>
      <c r="D135" s="656"/>
      <c r="E135" s="654"/>
    </row>
    <row r="136" spans="1:5" s="647" customFormat="1" ht="15.75">
      <c r="A136" s="648" t="s">
        <v>898</v>
      </c>
      <c r="B136" s="649" t="s">
        <v>899</v>
      </c>
      <c r="C136" s="668"/>
      <c r="D136" s="669"/>
      <c r="E136" s="670"/>
    </row>
    <row r="137" spans="1:5" s="647" customFormat="1" ht="15.75">
      <c r="A137" s="648" t="s">
        <v>900</v>
      </c>
      <c r="B137" s="649" t="s">
        <v>901</v>
      </c>
      <c r="C137" s="668"/>
      <c r="D137" s="669"/>
      <c r="E137" s="670"/>
    </row>
    <row r="138" spans="1:5" s="647" customFormat="1" ht="15.75">
      <c r="A138" s="658" t="s">
        <v>902</v>
      </c>
      <c r="B138" s="649" t="s">
        <v>903</v>
      </c>
      <c r="C138" s="657"/>
      <c r="D138" s="672">
        <f>D139</f>
        <v>0</v>
      </c>
      <c r="E138" s="654"/>
    </row>
    <row r="139" spans="1:5" s="647" customFormat="1" ht="15.75">
      <c r="A139" s="648" t="s">
        <v>904</v>
      </c>
      <c r="B139" s="649" t="s">
        <v>905</v>
      </c>
      <c r="C139" s="668"/>
      <c r="D139" s="669">
        <f>D140+D142+D143+D148</f>
        <v>0</v>
      </c>
      <c r="E139" s="670"/>
    </row>
    <row r="140" spans="1:5" s="647" customFormat="1" ht="15.75">
      <c r="A140" s="648" t="s">
        <v>906</v>
      </c>
      <c r="B140" s="649" t="s">
        <v>907</v>
      </c>
      <c r="C140" s="668"/>
      <c r="D140" s="669">
        <f>SUM(D141)</f>
        <v>0</v>
      </c>
      <c r="E140" s="670"/>
    </row>
    <row r="141" spans="1:5" s="647" customFormat="1" ht="15.75">
      <c r="A141" s="664" t="s">
        <v>908</v>
      </c>
      <c r="B141" s="649" t="s">
        <v>909</v>
      </c>
      <c r="C141" s="657"/>
      <c r="D141" s="656">
        <v>0</v>
      </c>
      <c r="E141" s="654"/>
    </row>
    <row r="142" spans="1:5" s="647" customFormat="1" ht="15.75">
      <c r="A142" s="648" t="s">
        <v>910</v>
      </c>
      <c r="B142" s="649" t="s">
        <v>911</v>
      </c>
      <c r="C142" s="668"/>
      <c r="D142" s="669"/>
      <c r="E142" s="670"/>
    </row>
    <row r="143" spans="1:5" s="647" customFormat="1" ht="15.75">
      <c r="A143" s="648" t="s">
        <v>912</v>
      </c>
      <c r="B143" s="649" t="s">
        <v>913</v>
      </c>
      <c r="C143" s="668"/>
      <c r="D143" s="669">
        <f>SUM(D144:D147)</f>
        <v>0</v>
      </c>
      <c r="E143" s="670"/>
    </row>
    <row r="144" spans="1:5" s="647" customFormat="1" ht="15.75">
      <c r="A144" s="664" t="s">
        <v>914</v>
      </c>
      <c r="B144" s="649" t="s">
        <v>915</v>
      </c>
      <c r="C144" s="657"/>
      <c r="D144" s="656"/>
      <c r="E144" s="654"/>
    </row>
    <row r="145" spans="1:5" s="647" customFormat="1" ht="15.75">
      <c r="A145" s="664" t="s">
        <v>916</v>
      </c>
      <c r="B145" s="649" t="s">
        <v>917</v>
      </c>
      <c r="C145" s="657"/>
      <c r="D145" s="656"/>
      <c r="E145" s="654"/>
    </row>
    <row r="146" spans="1:5" s="647" customFormat="1" ht="15.75">
      <c r="A146" s="664" t="s">
        <v>918</v>
      </c>
      <c r="B146" s="649" t="s">
        <v>919</v>
      </c>
      <c r="C146" s="657"/>
      <c r="D146" s="656"/>
      <c r="E146" s="654"/>
    </row>
    <row r="147" spans="1:5" s="647" customFormat="1" ht="15.75">
      <c r="A147" s="664" t="s">
        <v>920</v>
      </c>
      <c r="B147" s="649" t="s">
        <v>921</v>
      </c>
      <c r="C147" s="657"/>
      <c r="D147" s="656"/>
      <c r="E147" s="654"/>
    </row>
    <row r="148" spans="1:5" s="647" customFormat="1" ht="15.75">
      <c r="A148" s="648" t="s">
        <v>922</v>
      </c>
      <c r="B148" s="649" t="s">
        <v>923</v>
      </c>
      <c r="C148" s="668"/>
      <c r="D148" s="669"/>
      <c r="E148" s="670"/>
    </row>
    <row r="149" spans="1:5" s="647" customFormat="1" ht="16.5" customHeight="1">
      <c r="A149" s="658" t="s">
        <v>924</v>
      </c>
      <c r="B149" s="649" t="s">
        <v>925</v>
      </c>
      <c r="C149" s="659">
        <f>C150+C169</f>
        <v>0</v>
      </c>
      <c r="D149" s="659">
        <f>D150+D169</f>
        <v>0</v>
      </c>
      <c r="E149" s="660">
        <f>E150+E169</f>
        <v>0</v>
      </c>
    </row>
    <row r="150" spans="1:5" s="647" customFormat="1" ht="26.25" customHeight="1">
      <c r="A150" s="648" t="s">
        <v>926</v>
      </c>
      <c r="B150" s="649" t="s">
        <v>927</v>
      </c>
      <c r="C150" s="661">
        <f>C151+C158+C165</f>
        <v>0</v>
      </c>
      <c r="D150" s="661">
        <f>D151+D158+D165</f>
        <v>0</v>
      </c>
      <c r="E150" s="662">
        <f>E151+E158+E165</f>
        <v>0</v>
      </c>
    </row>
    <row r="151" spans="1:5" s="647" customFormat="1" ht="15.75">
      <c r="A151" s="673" t="s">
        <v>928</v>
      </c>
      <c r="B151" s="649" t="s">
        <v>929</v>
      </c>
      <c r="C151" s="653">
        <f>C152+C155</f>
        <v>0</v>
      </c>
      <c r="D151" s="653">
        <f>D152+D155</f>
        <v>0</v>
      </c>
      <c r="E151" s="663">
        <f>E152+E155</f>
        <v>0</v>
      </c>
    </row>
    <row r="152" spans="1:5" s="647" customFormat="1" ht="15.75" customHeight="1">
      <c r="A152" s="664" t="s">
        <v>930</v>
      </c>
      <c r="B152" s="649" t="s">
        <v>931</v>
      </c>
      <c r="C152" s="653">
        <f>C153+C154</f>
        <v>0</v>
      </c>
      <c r="D152" s="653">
        <f>D153+D154</f>
        <v>0</v>
      </c>
      <c r="E152" s="663">
        <f>E153+E154</f>
        <v>0</v>
      </c>
    </row>
    <row r="153" spans="1:5" s="647" customFormat="1" ht="15.75">
      <c r="A153" s="665" t="s">
        <v>932</v>
      </c>
      <c r="B153" s="649" t="s">
        <v>933</v>
      </c>
      <c r="C153" s="656"/>
      <c r="D153" s="656"/>
      <c r="E153" s="666"/>
    </row>
    <row r="154" spans="1:5" s="647" customFormat="1" ht="15.75">
      <c r="A154" s="667" t="s">
        <v>934</v>
      </c>
      <c r="B154" s="649" t="s">
        <v>935</v>
      </c>
      <c r="C154" s="656"/>
      <c r="D154" s="657"/>
      <c r="E154" s="666"/>
    </row>
    <row r="155" spans="1:5" s="647" customFormat="1" ht="15.75" customHeight="1">
      <c r="A155" s="664" t="s">
        <v>936</v>
      </c>
      <c r="B155" s="649" t="s">
        <v>937</v>
      </c>
      <c r="C155" s="653">
        <f>C156+C157</f>
        <v>0</v>
      </c>
      <c r="D155" s="653">
        <f>D156+D157</f>
        <v>0</v>
      </c>
      <c r="E155" s="663">
        <f>E156+E157</f>
        <v>0</v>
      </c>
    </row>
    <row r="156" spans="1:5" s="647" customFormat="1" ht="22.5">
      <c r="A156" s="665" t="s">
        <v>938</v>
      </c>
      <c r="B156" s="649" t="s">
        <v>939</v>
      </c>
      <c r="C156" s="656"/>
      <c r="D156" s="656"/>
      <c r="E156" s="666"/>
    </row>
    <row r="157" spans="1:5" s="647" customFormat="1" ht="15.75">
      <c r="A157" s="667" t="s">
        <v>934</v>
      </c>
      <c r="B157" s="649" t="s">
        <v>940</v>
      </c>
      <c r="C157" s="656"/>
      <c r="D157" s="674"/>
      <c r="E157" s="666"/>
    </row>
    <row r="158" spans="1:5" s="647" customFormat="1" ht="15.75" customHeight="1">
      <c r="A158" s="673" t="s">
        <v>941</v>
      </c>
      <c r="B158" s="649" t="s">
        <v>942</v>
      </c>
      <c r="C158" s="653">
        <f>C159+C162</f>
        <v>0</v>
      </c>
      <c r="D158" s="653">
        <f>D159+D162</f>
        <v>0</v>
      </c>
      <c r="E158" s="654"/>
    </row>
    <row r="159" spans="1:5" s="647" customFormat="1" ht="15.75" customHeight="1">
      <c r="A159" s="664" t="s">
        <v>943</v>
      </c>
      <c r="B159" s="649" t="s">
        <v>944</v>
      </c>
      <c r="C159" s="653">
        <f>C160+C161</f>
        <v>0</v>
      </c>
      <c r="D159" s="653">
        <f>D160+D161</f>
        <v>0</v>
      </c>
      <c r="E159" s="654"/>
    </row>
    <row r="160" spans="1:5" s="647" customFormat="1" ht="15.75" customHeight="1">
      <c r="A160" s="665" t="s">
        <v>945</v>
      </c>
      <c r="B160" s="649" t="s">
        <v>946</v>
      </c>
      <c r="C160" s="656"/>
      <c r="D160" s="656"/>
      <c r="E160" s="654"/>
    </row>
    <row r="161" spans="1:5" s="647" customFormat="1" ht="15.75" customHeight="1">
      <c r="A161" s="667" t="s">
        <v>947</v>
      </c>
      <c r="B161" s="649" t="s">
        <v>948</v>
      </c>
      <c r="C161" s="656"/>
      <c r="D161" s="657"/>
      <c r="E161" s="654"/>
    </row>
    <row r="162" spans="1:5" s="647" customFormat="1" ht="15.75" customHeight="1">
      <c r="A162" s="664" t="s">
        <v>949</v>
      </c>
      <c r="B162" s="649" t="s">
        <v>950</v>
      </c>
      <c r="C162" s="653">
        <f>C163+C164</f>
        <v>0</v>
      </c>
      <c r="D162" s="653">
        <f>D163+D164</f>
        <v>0</v>
      </c>
      <c r="E162" s="654"/>
    </row>
    <row r="163" spans="1:5" s="647" customFormat="1" ht="16.5" customHeight="1">
      <c r="A163" s="665" t="s">
        <v>951</v>
      </c>
      <c r="B163" s="649" t="s">
        <v>952</v>
      </c>
      <c r="C163" s="656"/>
      <c r="D163" s="656"/>
      <c r="E163" s="654"/>
    </row>
    <row r="164" spans="1:5" s="647" customFormat="1" ht="15.75">
      <c r="A164" s="667" t="s">
        <v>953</v>
      </c>
      <c r="B164" s="649" t="s">
        <v>954</v>
      </c>
      <c r="C164" s="656"/>
      <c r="D164" s="674"/>
      <c r="E164" s="654"/>
    </row>
    <row r="165" spans="1:5" s="647" customFormat="1" ht="15.75">
      <c r="A165" s="673" t="s">
        <v>955</v>
      </c>
      <c r="B165" s="649" t="s">
        <v>956</v>
      </c>
      <c r="C165" s="653">
        <f>C166+C169</f>
        <v>0</v>
      </c>
      <c r="D165" s="653">
        <f>D166+D169</f>
        <v>0</v>
      </c>
      <c r="E165" s="654"/>
    </row>
    <row r="166" spans="1:5" s="647" customFormat="1" ht="22.5">
      <c r="A166" s="664" t="s">
        <v>957</v>
      </c>
      <c r="B166" s="649" t="s">
        <v>958</v>
      </c>
      <c r="C166" s="653">
        <f>C167+C168</f>
        <v>0</v>
      </c>
      <c r="D166" s="653">
        <f>D167+D168</f>
        <v>0</v>
      </c>
      <c r="E166" s="654"/>
    </row>
    <row r="167" spans="1:5" s="647" customFormat="1" ht="15.75">
      <c r="A167" s="665" t="s">
        <v>959</v>
      </c>
      <c r="B167" s="649" t="s">
        <v>960</v>
      </c>
      <c r="C167" s="656"/>
      <c r="D167" s="656"/>
      <c r="E167" s="654"/>
    </row>
    <row r="168" spans="1:5" s="647" customFormat="1" ht="15.75">
      <c r="A168" s="667" t="s">
        <v>961</v>
      </c>
      <c r="B168" s="649" t="s">
        <v>962</v>
      </c>
      <c r="C168" s="656"/>
      <c r="D168" s="657"/>
      <c r="E168" s="654"/>
    </row>
    <row r="169" spans="1:5" s="647" customFormat="1" ht="24.75" customHeight="1">
      <c r="A169" s="675" t="s">
        <v>963</v>
      </c>
      <c r="B169" s="649" t="s">
        <v>964</v>
      </c>
      <c r="C169" s="661">
        <f>C170+C173+C176+C179</f>
        <v>0</v>
      </c>
      <c r="D169" s="661">
        <f>D170+D173+D176+D179</f>
        <v>0</v>
      </c>
      <c r="E169" s="662">
        <f>E170+E173+E176+E179</f>
        <v>0</v>
      </c>
    </row>
    <row r="170" spans="1:5" s="647" customFormat="1" ht="22.5">
      <c r="A170" s="673" t="s">
        <v>965</v>
      </c>
      <c r="B170" s="649" t="s">
        <v>966</v>
      </c>
      <c r="C170" s="653">
        <f>C171+C172</f>
        <v>0</v>
      </c>
      <c r="D170" s="653">
        <f>D171+D172</f>
        <v>0</v>
      </c>
      <c r="E170" s="663">
        <f>E171+E172</f>
        <v>0</v>
      </c>
    </row>
    <row r="171" spans="1:5" s="647" customFormat="1" ht="15.75">
      <c r="A171" s="665" t="s">
        <v>967</v>
      </c>
      <c r="B171" s="649" t="s">
        <v>968</v>
      </c>
      <c r="C171" s="656"/>
      <c r="D171" s="656"/>
      <c r="E171" s="666"/>
    </row>
    <row r="172" spans="1:5" s="647" customFormat="1" ht="15.75">
      <c r="A172" s="667" t="s">
        <v>969</v>
      </c>
      <c r="B172" s="649" t="s">
        <v>970</v>
      </c>
      <c r="C172" s="656"/>
      <c r="D172" s="657"/>
      <c r="E172" s="666"/>
    </row>
    <row r="173" spans="1:5" s="647" customFormat="1" ht="22.5">
      <c r="A173" s="673" t="s">
        <v>971</v>
      </c>
      <c r="B173" s="649" t="s">
        <v>972</v>
      </c>
      <c r="C173" s="653">
        <f>C174+C175</f>
        <v>0</v>
      </c>
      <c r="D173" s="653">
        <f>D174+D175</f>
        <v>0</v>
      </c>
      <c r="E173" s="654"/>
    </row>
    <row r="174" spans="1:5" s="647" customFormat="1" ht="15.75">
      <c r="A174" s="665" t="s">
        <v>973</v>
      </c>
      <c r="B174" s="649" t="s">
        <v>974</v>
      </c>
      <c r="C174" s="656"/>
      <c r="D174" s="656"/>
      <c r="E174" s="654"/>
    </row>
    <row r="175" spans="1:5" s="647" customFormat="1" ht="15.75">
      <c r="A175" s="667" t="s">
        <v>975</v>
      </c>
      <c r="B175" s="649" t="s">
        <v>976</v>
      </c>
      <c r="C175" s="656"/>
      <c r="D175" s="674"/>
      <c r="E175" s="654"/>
    </row>
    <row r="176" spans="1:5" s="647" customFormat="1" ht="15.75">
      <c r="A176" s="673" t="s">
        <v>977</v>
      </c>
      <c r="B176" s="649" t="s">
        <v>978</v>
      </c>
      <c r="C176" s="653">
        <f>C177+C178</f>
        <v>0</v>
      </c>
      <c r="D176" s="653">
        <f>D177+D178</f>
        <v>0</v>
      </c>
      <c r="E176" s="654"/>
    </row>
    <row r="177" spans="1:5" s="647" customFormat="1" ht="15.75">
      <c r="A177" s="665" t="s">
        <v>979</v>
      </c>
      <c r="B177" s="649" t="s">
        <v>980</v>
      </c>
      <c r="C177" s="656"/>
      <c r="D177" s="656"/>
      <c r="E177" s="654"/>
    </row>
    <row r="178" spans="1:5" s="647" customFormat="1" ht="15.75">
      <c r="A178" s="667" t="s">
        <v>981</v>
      </c>
      <c r="B178" s="649" t="s">
        <v>982</v>
      </c>
      <c r="C178" s="656"/>
      <c r="D178" s="657"/>
      <c r="E178" s="654"/>
    </row>
    <row r="179" spans="1:5" s="647" customFormat="1" ht="22.5">
      <c r="A179" s="673" t="s">
        <v>983</v>
      </c>
      <c r="B179" s="649" t="s">
        <v>984</v>
      </c>
      <c r="C179" s="653">
        <f>C180+C181</f>
        <v>0</v>
      </c>
      <c r="D179" s="653">
        <f>D180+D181</f>
        <v>0</v>
      </c>
      <c r="E179" s="654"/>
    </row>
    <row r="180" spans="1:5" s="647" customFormat="1" ht="15.75">
      <c r="A180" s="665" t="s">
        <v>985</v>
      </c>
      <c r="B180" s="649" t="s">
        <v>986</v>
      </c>
      <c r="C180" s="656"/>
      <c r="D180" s="656"/>
      <c r="E180" s="654"/>
    </row>
    <row r="181" spans="1:5" s="647" customFormat="1" ht="15.75">
      <c r="A181" s="667" t="s">
        <v>987</v>
      </c>
      <c r="B181" s="649" t="s">
        <v>988</v>
      </c>
      <c r="C181" s="656"/>
      <c r="D181" s="657"/>
      <c r="E181" s="654"/>
    </row>
    <row r="182" spans="1:5" s="647" customFormat="1" ht="15.75" customHeight="1">
      <c r="A182" s="658" t="s">
        <v>989</v>
      </c>
      <c r="B182" s="649" t="s">
        <v>990</v>
      </c>
      <c r="C182" s="659">
        <f>C6+C20+C138+C149</f>
        <v>58280</v>
      </c>
      <c r="D182" s="659">
        <f>D6+D20+D138+D149</f>
        <v>43129</v>
      </c>
      <c r="E182" s="660">
        <f>E6+E20+E138+E149</f>
        <v>0</v>
      </c>
    </row>
    <row r="183" spans="1:5" s="647" customFormat="1" ht="15.75">
      <c r="A183" s="658" t="s">
        <v>991</v>
      </c>
      <c r="B183" s="649" t="s">
        <v>992</v>
      </c>
      <c r="C183" s="657"/>
      <c r="D183" s="659">
        <f>D184+D192+D202</f>
        <v>0</v>
      </c>
      <c r="E183" s="660">
        <f>E184+E192+E202</f>
        <v>0</v>
      </c>
    </row>
    <row r="184" spans="1:5" s="647" customFormat="1" ht="15.75">
      <c r="A184" s="648" t="s">
        <v>993</v>
      </c>
      <c r="B184" s="649" t="s">
        <v>994</v>
      </c>
      <c r="C184" s="668"/>
      <c r="D184" s="661">
        <f>SUM(D185:D191)</f>
        <v>0</v>
      </c>
      <c r="E184" s="670"/>
    </row>
    <row r="185" spans="1:5" s="647" customFormat="1" ht="15.75">
      <c r="A185" s="664" t="s">
        <v>995</v>
      </c>
      <c r="B185" s="649" t="s">
        <v>996</v>
      </c>
      <c r="C185" s="657"/>
      <c r="D185" s="656"/>
      <c r="E185" s="654"/>
    </row>
    <row r="186" spans="1:5" s="647" customFormat="1" ht="15.75">
      <c r="A186" s="664" t="s">
        <v>0</v>
      </c>
      <c r="B186" s="649" t="s">
        <v>1</v>
      </c>
      <c r="C186" s="657"/>
      <c r="D186" s="656"/>
      <c r="E186" s="654"/>
    </row>
    <row r="187" spans="1:5" s="647" customFormat="1" ht="15.75">
      <c r="A187" s="664" t="s">
        <v>2</v>
      </c>
      <c r="B187" s="649" t="s">
        <v>3</v>
      </c>
      <c r="C187" s="657"/>
      <c r="D187" s="656"/>
      <c r="E187" s="654"/>
    </row>
    <row r="188" spans="1:5" s="647" customFormat="1" ht="15.75">
      <c r="A188" s="664" t="s">
        <v>4</v>
      </c>
      <c r="B188" s="649" t="s">
        <v>5</v>
      </c>
      <c r="C188" s="657"/>
      <c r="D188" s="656"/>
      <c r="E188" s="654"/>
    </row>
    <row r="189" spans="1:5" s="647" customFormat="1" ht="15.75">
      <c r="A189" s="664" t="s">
        <v>6</v>
      </c>
      <c r="B189" s="649" t="s">
        <v>7</v>
      </c>
      <c r="C189" s="657"/>
      <c r="D189" s="656"/>
      <c r="E189" s="654"/>
    </row>
    <row r="190" spans="1:5" s="647" customFormat="1" ht="15.75">
      <c r="A190" s="676" t="s">
        <v>8</v>
      </c>
      <c r="B190" s="649" t="s">
        <v>9</v>
      </c>
      <c r="C190" s="657"/>
      <c r="D190" s="656"/>
      <c r="E190" s="654"/>
    </row>
    <row r="191" spans="1:5" s="647" customFormat="1" ht="15.75">
      <c r="A191" s="664" t="s">
        <v>10</v>
      </c>
      <c r="B191" s="649" t="s">
        <v>11</v>
      </c>
      <c r="C191" s="657"/>
      <c r="D191" s="656"/>
      <c r="E191" s="654"/>
    </row>
    <row r="192" spans="1:5" s="647" customFormat="1" ht="15.75">
      <c r="A192" s="648" t="s">
        <v>12</v>
      </c>
      <c r="B192" s="649" t="s">
        <v>13</v>
      </c>
      <c r="C192" s="668"/>
      <c r="D192" s="661">
        <f>SUM(D193:D196)+D197</f>
        <v>0</v>
      </c>
      <c r="E192" s="662">
        <f>SUM(E193:E196)+E197</f>
        <v>0</v>
      </c>
    </row>
    <row r="193" spans="1:5" s="647" customFormat="1" ht="15.75">
      <c r="A193" s="664" t="s">
        <v>14</v>
      </c>
      <c r="B193" s="649" t="s">
        <v>15</v>
      </c>
      <c r="C193" s="657"/>
      <c r="D193" s="656"/>
      <c r="E193" s="654"/>
    </row>
    <row r="194" spans="1:5" s="647" customFormat="1" ht="15.75">
      <c r="A194" s="664" t="s">
        <v>16</v>
      </c>
      <c r="B194" s="649" t="s">
        <v>17</v>
      </c>
      <c r="C194" s="657"/>
      <c r="D194" s="656"/>
      <c r="E194" s="654"/>
    </row>
    <row r="195" spans="1:5" s="647" customFormat="1" ht="15.75">
      <c r="A195" s="664" t="s">
        <v>18</v>
      </c>
      <c r="B195" s="649" t="s">
        <v>19</v>
      </c>
      <c r="C195" s="657"/>
      <c r="D195" s="656"/>
      <c r="E195" s="654"/>
    </row>
    <row r="196" spans="1:5" s="647" customFormat="1" ht="15.75">
      <c r="A196" s="664" t="s">
        <v>20</v>
      </c>
      <c r="B196" s="649" t="s">
        <v>21</v>
      </c>
      <c r="C196" s="657"/>
      <c r="D196" s="656"/>
      <c r="E196" s="654"/>
    </row>
    <row r="197" spans="1:5" s="647" customFormat="1" ht="15.75">
      <c r="A197" s="664" t="s">
        <v>22</v>
      </c>
      <c r="B197" s="649" t="s">
        <v>23</v>
      </c>
      <c r="C197" s="657"/>
      <c r="D197" s="653">
        <f>SUM(D198:D201)</f>
        <v>0</v>
      </c>
      <c r="E197" s="663">
        <f>SUM(E198:E201)</f>
        <v>0</v>
      </c>
    </row>
    <row r="198" spans="1:5" s="647" customFormat="1" ht="15.75">
      <c r="A198" s="665" t="s">
        <v>24</v>
      </c>
      <c r="B198" s="649" t="s">
        <v>25</v>
      </c>
      <c r="C198" s="657"/>
      <c r="D198" s="656"/>
      <c r="E198" s="666"/>
    </row>
    <row r="199" spans="1:5" s="647" customFormat="1" ht="15.75">
      <c r="A199" s="665" t="s">
        <v>26</v>
      </c>
      <c r="B199" s="649" t="s">
        <v>27</v>
      </c>
      <c r="C199" s="657"/>
      <c r="D199" s="656"/>
      <c r="E199" s="654"/>
    </row>
    <row r="200" spans="1:5" s="647" customFormat="1" ht="15.75">
      <c r="A200" s="665" t="s">
        <v>28</v>
      </c>
      <c r="B200" s="649" t="s">
        <v>29</v>
      </c>
      <c r="C200" s="657"/>
      <c r="D200" s="656"/>
      <c r="E200" s="654"/>
    </row>
    <row r="201" spans="1:5" s="647" customFormat="1" ht="15.75">
      <c r="A201" s="665" t="s">
        <v>30</v>
      </c>
      <c r="B201" s="649" t="s">
        <v>31</v>
      </c>
      <c r="C201" s="657"/>
      <c r="D201" s="656"/>
      <c r="E201" s="654"/>
    </row>
    <row r="202" spans="1:5" s="647" customFormat="1" ht="15.75">
      <c r="A202" s="648" t="s">
        <v>32</v>
      </c>
      <c r="B202" s="649" t="s">
        <v>33</v>
      </c>
      <c r="C202" s="668"/>
      <c r="D202" s="661">
        <f>SUM(D203:D205)</f>
        <v>0</v>
      </c>
      <c r="E202" s="670"/>
    </row>
    <row r="203" spans="1:5" s="647" customFormat="1" ht="15.75">
      <c r="A203" s="664" t="s">
        <v>34</v>
      </c>
      <c r="B203" s="649" t="s">
        <v>35</v>
      </c>
      <c r="C203" s="657"/>
      <c r="D203" s="656"/>
      <c r="E203" s="654"/>
    </row>
    <row r="204" spans="1:5" s="647" customFormat="1" ht="15.75">
      <c r="A204" s="664" t="s">
        <v>36</v>
      </c>
      <c r="B204" s="649" t="s">
        <v>37</v>
      </c>
      <c r="C204" s="657"/>
      <c r="D204" s="656"/>
      <c r="E204" s="654"/>
    </row>
    <row r="205" spans="1:5" s="647" customFormat="1" ht="15.75">
      <c r="A205" s="664" t="s">
        <v>38</v>
      </c>
      <c r="B205" s="649" t="s">
        <v>39</v>
      </c>
      <c r="C205" s="657"/>
      <c r="D205" s="656"/>
      <c r="E205" s="654"/>
    </row>
    <row r="206" spans="1:5" s="647" customFormat="1" ht="15.75">
      <c r="A206" s="658" t="s">
        <v>40</v>
      </c>
      <c r="B206" s="649" t="s">
        <v>41</v>
      </c>
      <c r="C206" s="657"/>
      <c r="D206" s="659">
        <f>D207+D208+D213+D226+D227+D228</f>
        <v>11</v>
      </c>
      <c r="E206" s="654"/>
    </row>
    <row r="207" spans="1:5" s="647" customFormat="1" ht="15.75">
      <c r="A207" s="648" t="s">
        <v>42</v>
      </c>
      <c r="B207" s="649" t="s">
        <v>43</v>
      </c>
      <c r="C207" s="668"/>
      <c r="D207" s="669">
        <v>0</v>
      </c>
      <c r="E207" s="670"/>
    </row>
    <row r="208" spans="1:5" s="647" customFormat="1" ht="15.75">
      <c r="A208" s="648" t="s">
        <v>44</v>
      </c>
      <c r="B208" s="649" t="s">
        <v>45</v>
      </c>
      <c r="C208" s="668"/>
      <c r="D208" s="661">
        <f>SUM(D209:D212)</f>
        <v>11</v>
      </c>
      <c r="E208" s="670"/>
    </row>
    <row r="209" spans="1:5" s="647" customFormat="1" ht="15.75">
      <c r="A209" s="664" t="s">
        <v>46</v>
      </c>
      <c r="B209" s="649" t="s">
        <v>47</v>
      </c>
      <c r="C209" s="657"/>
      <c r="D209" s="656">
        <v>11</v>
      </c>
      <c r="E209" s="654"/>
    </row>
    <row r="210" spans="1:5" s="647" customFormat="1" ht="15.75">
      <c r="A210" s="664" t="s">
        <v>48</v>
      </c>
      <c r="B210" s="649" t="s">
        <v>49</v>
      </c>
      <c r="C210" s="657"/>
      <c r="D210" s="656">
        <v>0</v>
      </c>
      <c r="E210" s="654"/>
    </row>
    <row r="211" spans="1:5" s="647" customFormat="1" ht="15.75">
      <c r="A211" s="664" t="s">
        <v>50</v>
      </c>
      <c r="B211" s="649" t="s">
        <v>51</v>
      </c>
      <c r="C211" s="657" t="s">
        <v>52</v>
      </c>
      <c r="D211" s="656"/>
      <c r="E211" s="654"/>
    </row>
    <row r="212" spans="1:5" s="647" customFormat="1" ht="15.75">
      <c r="A212" s="664" t="s">
        <v>53</v>
      </c>
      <c r="B212" s="649" t="s">
        <v>54</v>
      </c>
      <c r="C212" s="657"/>
      <c r="D212" s="656"/>
      <c r="E212" s="654"/>
    </row>
    <row r="213" spans="1:5" s="647" customFormat="1" ht="15.75">
      <c r="A213" s="648" t="s">
        <v>64</v>
      </c>
      <c r="B213" s="649" t="s">
        <v>65</v>
      </c>
      <c r="C213" s="668"/>
      <c r="D213" s="661">
        <f>D214+D220</f>
        <v>0</v>
      </c>
      <c r="E213" s="670"/>
    </row>
    <row r="214" spans="1:5" s="647" customFormat="1" ht="15.75">
      <c r="A214" s="664" t="s">
        <v>66</v>
      </c>
      <c r="B214" s="649" t="s">
        <v>67</v>
      </c>
      <c r="C214" s="657"/>
      <c r="D214" s="653">
        <f>SUM(D215:D219)</f>
        <v>0</v>
      </c>
      <c r="E214" s="654"/>
    </row>
    <row r="215" spans="1:5" s="647" customFormat="1" ht="15.75">
      <c r="A215" s="665" t="s">
        <v>68</v>
      </c>
      <c r="B215" s="649" t="s">
        <v>69</v>
      </c>
      <c r="C215" s="657"/>
      <c r="D215" s="656"/>
      <c r="E215" s="654"/>
    </row>
    <row r="216" spans="1:5" s="647" customFormat="1" ht="15.75">
      <c r="A216" s="665" t="s">
        <v>70</v>
      </c>
      <c r="B216" s="649" t="s">
        <v>71</v>
      </c>
      <c r="C216" s="657"/>
      <c r="D216" s="656"/>
      <c r="E216" s="654"/>
    </row>
    <row r="217" spans="1:5" s="647" customFormat="1" ht="15.75">
      <c r="A217" s="665" t="s">
        <v>72</v>
      </c>
      <c r="B217" s="649" t="s">
        <v>73</v>
      </c>
      <c r="C217" s="657"/>
      <c r="D217" s="656"/>
      <c r="E217" s="654"/>
    </row>
    <row r="218" spans="1:5" s="647" customFormat="1" ht="15.75">
      <c r="A218" s="665" t="s">
        <v>74</v>
      </c>
      <c r="B218" s="649" t="s">
        <v>75</v>
      </c>
      <c r="C218" s="657"/>
      <c r="D218" s="656"/>
      <c r="E218" s="654"/>
    </row>
    <row r="219" spans="1:5" s="647" customFormat="1" ht="15.75">
      <c r="A219" s="665" t="s">
        <v>76</v>
      </c>
      <c r="B219" s="649" t="s">
        <v>77</v>
      </c>
      <c r="C219" s="657"/>
      <c r="D219" s="656"/>
      <c r="E219" s="654"/>
    </row>
    <row r="220" spans="1:5" s="647" customFormat="1" ht="15.75">
      <c r="A220" s="664" t="s">
        <v>78</v>
      </c>
      <c r="B220" s="649" t="s">
        <v>79</v>
      </c>
      <c r="C220" s="657"/>
      <c r="D220" s="653">
        <f>SUM(D221:D225)</f>
        <v>0</v>
      </c>
      <c r="E220" s="654"/>
    </row>
    <row r="221" spans="1:5" s="647" customFormat="1" ht="15.75">
      <c r="A221" s="665" t="s">
        <v>80</v>
      </c>
      <c r="B221" s="649" t="s">
        <v>81</v>
      </c>
      <c r="C221" s="657"/>
      <c r="D221" s="656"/>
      <c r="E221" s="654"/>
    </row>
    <row r="222" spans="1:5" s="647" customFormat="1" ht="15.75">
      <c r="A222" s="665" t="s">
        <v>82</v>
      </c>
      <c r="B222" s="649" t="s">
        <v>83</v>
      </c>
      <c r="C222" s="657"/>
      <c r="D222" s="656"/>
      <c r="E222" s="654"/>
    </row>
    <row r="223" spans="1:5" s="647" customFormat="1" ht="15.75">
      <c r="A223" s="665" t="s">
        <v>84</v>
      </c>
      <c r="B223" s="649" t="s">
        <v>85</v>
      </c>
      <c r="C223" s="657"/>
      <c r="D223" s="656">
        <v>0</v>
      </c>
      <c r="E223" s="654"/>
    </row>
    <row r="224" spans="1:5" s="647" customFormat="1" ht="15.75">
      <c r="A224" s="665" t="s">
        <v>86</v>
      </c>
      <c r="B224" s="649" t="s">
        <v>87</v>
      </c>
      <c r="C224" s="657"/>
      <c r="D224" s="656"/>
      <c r="E224" s="654"/>
    </row>
    <row r="225" spans="1:5" s="647" customFormat="1" ht="15.75">
      <c r="A225" s="665" t="s">
        <v>88</v>
      </c>
      <c r="B225" s="649" t="s">
        <v>89</v>
      </c>
      <c r="C225" s="657"/>
      <c r="D225" s="656"/>
      <c r="E225" s="654"/>
    </row>
    <row r="226" spans="1:5" s="647" customFormat="1" ht="15.75">
      <c r="A226" s="648" t="s">
        <v>90</v>
      </c>
      <c r="B226" s="649" t="s">
        <v>91</v>
      </c>
      <c r="C226" s="668"/>
      <c r="D226" s="669"/>
      <c r="E226" s="670"/>
    </row>
    <row r="227" spans="1:5" s="647" customFormat="1" ht="15.75">
      <c r="A227" s="648" t="s">
        <v>113</v>
      </c>
      <c r="B227" s="649" t="s">
        <v>114</v>
      </c>
      <c r="C227" s="668"/>
      <c r="D227" s="669"/>
      <c r="E227" s="670"/>
    </row>
    <row r="228" spans="1:5" s="647" customFormat="1" ht="15.75">
      <c r="A228" s="648" t="s">
        <v>115</v>
      </c>
      <c r="B228" s="649" t="s">
        <v>116</v>
      </c>
      <c r="C228" s="668"/>
      <c r="D228" s="661">
        <f>SUM(D229:D230)</f>
        <v>0</v>
      </c>
      <c r="E228" s="670"/>
    </row>
    <row r="229" spans="1:5" s="647" customFormat="1" ht="15.75">
      <c r="A229" s="664" t="s">
        <v>117</v>
      </c>
      <c r="B229" s="649" t="s">
        <v>118</v>
      </c>
      <c r="C229" s="657"/>
      <c r="D229" s="656"/>
      <c r="E229" s="654"/>
    </row>
    <row r="230" spans="1:5" s="647" customFormat="1" ht="15.75">
      <c r="A230" s="664" t="s">
        <v>119</v>
      </c>
      <c r="B230" s="649" t="s">
        <v>120</v>
      </c>
      <c r="C230" s="657"/>
      <c r="D230" s="656"/>
      <c r="E230" s="654"/>
    </row>
    <row r="231" spans="1:5" s="647" customFormat="1" ht="33" customHeight="1" hidden="1">
      <c r="A231" s="664" t="s">
        <v>121</v>
      </c>
      <c r="B231" s="649" t="s">
        <v>122</v>
      </c>
      <c r="C231" s="653"/>
      <c r="D231" s="653"/>
      <c r="E231" s="663"/>
    </row>
    <row r="232" spans="1:5" s="647" customFormat="1" ht="15.75" hidden="1">
      <c r="A232" s="664" t="s">
        <v>123</v>
      </c>
      <c r="B232" s="649" t="s">
        <v>124</v>
      </c>
      <c r="C232" s="653"/>
      <c r="D232" s="653"/>
      <c r="E232" s="663"/>
    </row>
    <row r="233" spans="1:5" s="647" customFormat="1" ht="15.75">
      <c r="A233" s="658" t="s">
        <v>126</v>
      </c>
      <c r="B233" s="649" t="s">
        <v>127</v>
      </c>
      <c r="C233" s="657"/>
      <c r="D233" s="659">
        <f>SUM(D234:D238)</f>
        <v>0</v>
      </c>
      <c r="E233" s="654"/>
    </row>
    <row r="234" spans="1:5" s="647" customFormat="1" ht="15.75">
      <c r="A234" s="648" t="s">
        <v>128</v>
      </c>
      <c r="B234" s="649" t="s">
        <v>129</v>
      </c>
      <c r="C234" s="668"/>
      <c r="D234" s="669"/>
      <c r="E234" s="670"/>
    </row>
    <row r="235" spans="1:5" s="647" customFormat="1" ht="15.75">
      <c r="A235" s="648" t="s">
        <v>130</v>
      </c>
      <c r="B235" s="649" t="s">
        <v>131</v>
      </c>
      <c r="C235" s="668"/>
      <c r="D235" s="669"/>
      <c r="E235" s="670"/>
    </row>
    <row r="236" spans="1:5" s="647" customFormat="1" ht="15.75">
      <c r="A236" s="648" t="s">
        <v>132</v>
      </c>
      <c r="B236" s="649" t="s">
        <v>133</v>
      </c>
      <c r="C236" s="668"/>
      <c r="D236" s="669"/>
      <c r="E236" s="670"/>
    </row>
    <row r="237" spans="1:5" s="647" customFormat="1" ht="15.75">
      <c r="A237" s="648" t="s">
        <v>134</v>
      </c>
      <c r="B237" s="649" t="s">
        <v>135</v>
      </c>
      <c r="C237" s="668"/>
      <c r="D237" s="669"/>
      <c r="E237" s="670"/>
    </row>
    <row r="238" spans="1:5" s="647" customFormat="1" ht="15.75">
      <c r="A238" s="648" t="s">
        <v>136</v>
      </c>
      <c r="B238" s="649" t="s">
        <v>137</v>
      </c>
      <c r="C238" s="668"/>
      <c r="D238" s="669"/>
      <c r="E238" s="670"/>
    </row>
    <row r="239" spans="1:5" s="647" customFormat="1" ht="15.75">
      <c r="A239" s="658" t="s">
        <v>138</v>
      </c>
      <c r="B239" s="649" t="s">
        <v>139</v>
      </c>
      <c r="C239" s="657"/>
      <c r="D239" s="659">
        <f>D240+D247</f>
        <v>2118</v>
      </c>
      <c r="E239" s="654"/>
    </row>
    <row r="240" spans="1:5" s="647" customFormat="1" ht="15.75">
      <c r="A240" s="648" t="s">
        <v>140</v>
      </c>
      <c r="B240" s="649" t="s">
        <v>141</v>
      </c>
      <c r="C240" s="668"/>
      <c r="D240" s="661">
        <f>D241+D244+D245+D246</f>
        <v>38</v>
      </c>
      <c r="E240" s="670"/>
    </row>
    <row r="241" spans="1:5" s="647" customFormat="1" ht="15.75">
      <c r="A241" s="652" t="s">
        <v>142</v>
      </c>
      <c r="B241" s="649" t="s">
        <v>143</v>
      </c>
      <c r="C241" s="657"/>
      <c r="D241" s="653">
        <f>SUM(D242:D243)</f>
        <v>38</v>
      </c>
      <c r="E241" s="654"/>
    </row>
    <row r="242" spans="1:5" s="647" customFormat="1" ht="15.75">
      <c r="A242" s="664" t="s">
        <v>144</v>
      </c>
      <c r="B242" s="649" t="s">
        <v>145</v>
      </c>
      <c r="C242" s="657"/>
      <c r="D242" s="656">
        <v>38</v>
      </c>
      <c r="E242" s="654"/>
    </row>
    <row r="243" spans="1:5" s="647" customFormat="1" ht="15.75">
      <c r="A243" s="664" t="s">
        <v>146</v>
      </c>
      <c r="B243" s="649" t="s">
        <v>147</v>
      </c>
      <c r="C243" s="657"/>
      <c r="D243" s="656"/>
      <c r="E243" s="654"/>
    </row>
    <row r="244" spans="1:5" s="647" customFormat="1" ht="15.75">
      <c r="A244" s="652" t="s">
        <v>148</v>
      </c>
      <c r="B244" s="649" t="s">
        <v>149</v>
      </c>
      <c r="C244" s="657"/>
      <c r="D244" s="656">
        <v>0</v>
      </c>
      <c r="E244" s="654"/>
    </row>
    <row r="245" spans="1:5" s="647" customFormat="1" ht="15.75">
      <c r="A245" s="652" t="s">
        <v>150</v>
      </c>
      <c r="B245" s="649" t="s">
        <v>151</v>
      </c>
      <c r="C245" s="657"/>
      <c r="D245" s="656"/>
      <c r="E245" s="654"/>
    </row>
    <row r="246" spans="1:5" s="647" customFormat="1" ht="15.75">
      <c r="A246" s="652" t="s">
        <v>152</v>
      </c>
      <c r="B246" s="649" t="s">
        <v>153</v>
      </c>
      <c r="C246" s="657"/>
      <c r="D246" s="656"/>
      <c r="E246" s="654"/>
    </row>
    <row r="247" spans="1:5" s="647" customFormat="1" ht="15.75">
      <c r="A247" s="648" t="s">
        <v>154</v>
      </c>
      <c r="B247" s="649" t="s">
        <v>155</v>
      </c>
      <c r="C247" s="668"/>
      <c r="D247" s="661">
        <f>SUM(D248:D255)</f>
        <v>2080</v>
      </c>
      <c r="E247" s="670"/>
    </row>
    <row r="248" spans="1:5" s="647" customFormat="1" ht="15.75">
      <c r="A248" s="652" t="s">
        <v>156</v>
      </c>
      <c r="B248" s="649" t="s">
        <v>157</v>
      </c>
      <c r="C248" s="657"/>
      <c r="D248" s="656">
        <v>2080</v>
      </c>
      <c r="E248" s="654"/>
    </row>
    <row r="249" spans="1:5" s="647" customFormat="1" ht="15.75">
      <c r="A249" s="652" t="s">
        <v>158</v>
      </c>
      <c r="B249" s="649" t="s">
        <v>159</v>
      </c>
      <c r="C249" s="657"/>
      <c r="D249" s="656" t="s">
        <v>1040</v>
      </c>
      <c r="E249" s="654"/>
    </row>
    <row r="250" spans="1:5" s="647" customFormat="1" ht="15.75">
      <c r="A250" s="652" t="s">
        <v>160</v>
      </c>
      <c r="B250" s="649" t="s">
        <v>161</v>
      </c>
      <c r="C250" s="657"/>
      <c r="D250" s="656">
        <v>0</v>
      </c>
      <c r="E250" s="654"/>
    </row>
    <row r="251" spans="1:5" s="647" customFormat="1" ht="15.75">
      <c r="A251" s="652" t="s">
        <v>162</v>
      </c>
      <c r="B251" s="649" t="s">
        <v>163</v>
      </c>
      <c r="C251" s="657"/>
      <c r="D251" s="656"/>
      <c r="E251" s="654"/>
    </row>
    <row r="252" spans="1:5" s="647" customFormat="1" ht="15.75">
      <c r="A252" s="652" t="s">
        <v>164</v>
      </c>
      <c r="B252" s="649" t="s">
        <v>165</v>
      </c>
      <c r="C252" s="657"/>
      <c r="D252" s="656">
        <v>0</v>
      </c>
      <c r="E252" s="654"/>
    </row>
    <row r="253" spans="1:5" s="647" customFormat="1" ht="15.75">
      <c r="A253" s="652" t="s">
        <v>166</v>
      </c>
      <c r="B253" s="649" t="s">
        <v>167</v>
      </c>
      <c r="C253" s="657"/>
      <c r="D253" s="656"/>
      <c r="E253" s="654"/>
    </row>
    <row r="254" spans="1:5" s="647" customFormat="1" ht="15.75">
      <c r="A254" s="652" t="s">
        <v>168</v>
      </c>
      <c r="B254" s="649" t="s">
        <v>169</v>
      </c>
      <c r="C254" s="657"/>
      <c r="D254" s="656"/>
      <c r="E254" s="654"/>
    </row>
    <row r="255" spans="1:5" s="647" customFormat="1" ht="15.75">
      <c r="A255" s="652" t="s">
        <v>170</v>
      </c>
      <c r="B255" s="649" t="s">
        <v>171</v>
      </c>
      <c r="C255" s="657"/>
      <c r="D255" s="656"/>
      <c r="E255" s="654"/>
    </row>
    <row r="256" spans="1:5" s="647" customFormat="1" ht="15.75">
      <c r="A256" s="648" t="s">
        <v>172</v>
      </c>
      <c r="B256" s="649" t="s">
        <v>173</v>
      </c>
      <c r="C256" s="668"/>
      <c r="D256" s="677">
        <f>SUM(D257:D264)</f>
        <v>0</v>
      </c>
      <c r="E256" s="670"/>
    </row>
    <row r="257" spans="1:5" s="647" customFormat="1" ht="15.75">
      <c r="A257" s="652" t="s">
        <v>174</v>
      </c>
      <c r="B257" s="649" t="s">
        <v>175</v>
      </c>
      <c r="C257" s="657"/>
      <c r="D257" s="656"/>
      <c r="E257" s="654"/>
    </row>
    <row r="258" spans="1:5" s="647" customFormat="1" ht="15.75">
      <c r="A258" s="652" t="s">
        <v>176</v>
      </c>
      <c r="B258" s="649" t="s">
        <v>177</v>
      </c>
      <c r="C258" s="657"/>
      <c r="D258" s="656"/>
      <c r="E258" s="654"/>
    </row>
    <row r="259" spans="1:5" s="647" customFormat="1" ht="15.75">
      <c r="A259" s="652" t="s">
        <v>178</v>
      </c>
      <c r="B259" s="649" t="s">
        <v>179</v>
      </c>
      <c r="C259" s="657"/>
      <c r="D259" s="656"/>
      <c r="E259" s="654"/>
    </row>
    <row r="260" spans="1:5" s="647" customFormat="1" ht="15.75">
      <c r="A260" s="652" t="s">
        <v>180</v>
      </c>
      <c r="B260" s="649" t="s">
        <v>181</v>
      </c>
      <c r="C260" s="657"/>
      <c r="D260" s="656"/>
      <c r="E260" s="654"/>
    </row>
    <row r="261" spans="1:5" s="647" customFormat="1" ht="15.75">
      <c r="A261" s="652" t="s">
        <v>182</v>
      </c>
      <c r="B261" s="649" t="s">
        <v>183</v>
      </c>
      <c r="C261" s="657"/>
      <c r="D261" s="656"/>
      <c r="E261" s="654"/>
    </row>
    <row r="262" spans="1:5" s="647" customFormat="1" ht="15.75">
      <c r="A262" s="652" t="s">
        <v>184</v>
      </c>
      <c r="B262" s="649" t="s">
        <v>185</v>
      </c>
      <c r="C262" s="657"/>
      <c r="D262" s="656"/>
      <c r="E262" s="654"/>
    </row>
    <row r="263" spans="1:5" s="647" customFormat="1" ht="22.5">
      <c r="A263" s="652" t="s">
        <v>186</v>
      </c>
      <c r="B263" s="649" t="s">
        <v>187</v>
      </c>
      <c r="C263" s="657"/>
      <c r="D263" s="656"/>
      <c r="E263" s="654"/>
    </row>
    <row r="264" spans="1:5" s="647" customFormat="1" ht="15.75">
      <c r="A264" s="652" t="s">
        <v>188</v>
      </c>
      <c r="B264" s="649" t="s">
        <v>189</v>
      </c>
      <c r="C264" s="657"/>
      <c r="D264" s="656"/>
      <c r="E264" s="654"/>
    </row>
    <row r="265" spans="1:5" s="647" customFormat="1" ht="15.75">
      <c r="A265" s="648" t="s">
        <v>190</v>
      </c>
      <c r="B265" s="649" t="s">
        <v>191</v>
      </c>
      <c r="C265" s="668"/>
      <c r="D265" s="669">
        <v>0</v>
      </c>
      <c r="E265" s="670"/>
    </row>
    <row r="266" spans="1:5" s="647" customFormat="1" ht="15.75">
      <c r="A266" s="658" t="s">
        <v>192</v>
      </c>
      <c r="B266" s="649" t="s">
        <v>193</v>
      </c>
      <c r="C266" s="678"/>
      <c r="D266" s="659">
        <f>D183+D206+D233+D239+D265</f>
        <v>2129</v>
      </c>
      <c r="E266" s="651"/>
    </row>
    <row r="267" spans="1:5" s="647" customFormat="1" ht="16.5" thickBot="1">
      <c r="A267" s="679" t="s">
        <v>194</v>
      </c>
      <c r="B267" s="680" t="s">
        <v>195</v>
      </c>
      <c r="C267" s="681"/>
      <c r="D267" s="682">
        <f>D182+D266</f>
        <v>45258</v>
      </c>
      <c r="E267" s="683"/>
    </row>
    <row r="268" spans="1:5" ht="15.75">
      <c r="A268" s="684"/>
      <c r="B268" s="685"/>
      <c r="C268" s="686"/>
      <c r="D268" s="686"/>
      <c r="E268" s="687"/>
    </row>
    <row r="269" spans="1:5" ht="15.75">
      <c r="A269" s="688"/>
      <c r="B269" s="685"/>
      <c r="C269" s="686"/>
      <c r="D269" s="686"/>
      <c r="E269" s="687"/>
    </row>
    <row r="270" spans="1:5" ht="15.75">
      <c r="A270" s="685"/>
      <c r="B270" s="685"/>
      <c r="C270" s="686"/>
      <c r="D270" s="686"/>
      <c r="E270" s="687"/>
    </row>
    <row r="271" spans="1:5" ht="15.75">
      <c r="A271" s="814"/>
      <c r="B271" s="814"/>
      <c r="C271" s="814"/>
      <c r="D271" s="814"/>
      <c r="E271" s="814"/>
    </row>
    <row r="272" spans="1:5" ht="15.75">
      <c r="A272" s="814"/>
      <c r="B272" s="814"/>
      <c r="C272" s="814"/>
      <c r="D272" s="814"/>
      <c r="E272" s="814"/>
    </row>
  </sheetData>
  <sheetProtection/>
  <mergeCells count="9">
    <mergeCell ref="A271:E271"/>
    <mergeCell ref="A272:E272"/>
    <mergeCell ref="C1:E1"/>
    <mergeCell ref="A2:A4"/>
    <mergeCell ref="B2:B4"/>
    <mergeCell ref="C2:C3"/>
    <mergeCell ref="D2:D3"/>
    <mergeCell ref="E2:E3"/>
    <mergeCell ref="C4:E4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dőlt"Felsőszenterzsébet Község Önkormányzata&amp;C&amp;"Times New Roman,Félkövér"
VAGYONKIMUTATÁS
a könyvviteli mérlegben értékkel szereplő eszközökről
2012. &amp;R&amp;"Times New Roman,Félkövér dőlt"14/a.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71.125" style="420" customWidth="1"/>
    <col min="2" max="2" width="6.125" style="432" customWidth="1"/>
    <col min="3" max="3" width="18.00390625" style="419" customWidth="1"/>
    <col min="4" max="16384" width="9.375" style="419" customWidth="1"/>
  </cols>
  <sheetData>
    <row r="1" spans="1:3" ht="32.25" customHeight="1">
      <c r="A1" s="828" t="s">
        <v>431</v>
      </c>
      <c r="B1" s="828"/>
      <c r="C1" s="828"/>
    </row>
    <row r="2" spans="1:3" ht="15.75">
      <c r="A2" s="829" t="s">
        <v>1041</v>
      </c>
      <c r="B2" s="829"/>
      <c r="C2" s="829"/>
    </row>
    <row r="4" spans="2:3" ht="13.5" thickBot="1">
      <c r="B4" s="830" t="s">
        <v>646</v>
      </c>
      <c r="C4" s="830"/>
    </row>
    <row r="5" spans="1:3" s="421" customFormat="1" ht="31.5" customHeight="1">
      <c r="A5" s="834" t="s">
        <v>623</v>
      </c>
      <c r="B5" s="832" t="s">
        <v>609</v>
      </c>
      <c r="C5" s="836" t="s">
        <v>196</v>
      </c>
    </row>
    <row r="6" spans="1:3" s="421" customFormat="1" ht="12.75">
      <c r="A6" s="835"/>
      <c r="B6" s="833"/>
      <c r="C6" s="837"/>
    </row>
    <row r="7" spans="1:3" s="422" customFormat="1" ht="13.5" thickBot="1">
      <c r="A7" s="107" t="s">
        <v>611</v>
      </c>
      <c r="B7" s="108" t="s">
        <v>612</v>
      </c>
      <c r="C7" s="109" t="s">
        <v>613</v>
      </c>
    </row>
    <row r="8" spans="1:3" ht="15.75" customHeight="1">
      <c r="A8" s="110" t="s">
        <v>414</v>
      </c>
      <c r="B8" s="111" t="s">
        <v>651</v>
      </c>
      <c r="C8" s="112">
        <v>44848</v>
      </c>
    </row>
    <row r="9" spans="1:3" ht="15.75" customHeight="1">
      <c r="A9" s="113" t="s">
        <v>197</v>
      </c>
      <c r="B9" s="114" t="s">
        <v>653</v>
      </c>
      <c r="C9" s="115">
        <v>-1802</v>
      </c>
    </row>
    <row r="10" spans="1:3" ht="15.75" customHeight="1">
      <c r="A10" s="113" t="s">
        <v>198</v>
      </c>
      <c r="B10" s="114" t="s">
        <v>655</v>
      </c>
      <c r="C10" s="115"/>
    </row>
    <row r="11" spans="1:3" ht="15.75" customHeight="1">
      <c r="A11" s="423" t="s">
        <v>199</v>
      </c>
      <c r="B11" s="114" t="s">
        <v>657</v>
      </c>
      <c r="C11" s="424">
        <f>SUM(C8:C10)</f>
        <v>43046</v>
      </c>
    </row>
    <row r="12" spans="1:3" ht="15.75" customHeight="1">
      <c r="A12" s="423" t="s">
        <v>200</v>
      </c>
      <c r="B12" s="114" t="s">
        <v>659</v>
      </c>
      <c r="C12" s="424">
        <f>SUM(C13:C14)</f>
        <v>2118</v>
      </c>
    </row>
    <row r="13" spans="1:3" ht="15.75" customHeight="1">
      <c r="A13" s="113" t="s">
        <v>201</v>
      </c>
      <c r="B13" s="114" t="s">
        <v>661</v>
      </c>
      <c r="C13" s="115">
        <v>2118</v>
      </c>
    </row>
    <row r="14" spans="1:3" ht="15.75" customHeight="1">
      <c r="A14" s="113" t="s">
        <v>202</v>
      </c>
      <c r="B14" s="114" t="s">
        <v>663</v>
      </c>
      <c r="C14" s="115"/>
    </row>
    <row r="15" spans="1:3" ht="15.75" customHeight="1">
      <c r="A15" s="423" t="s">
        <v>203</v>
      </c>
      <c r="B15" s="114" t="s">
        <v>665</v>
      </c>
      <c r="C15" s="424">
        <f>SUM(C16:C17)</f>
        <v>0</v>
      </c>
    </row>
    <row r="16" spans="1:3" s="425" customFormat="1" ht="15.75" customHeight="1">
      <c r="A16" s="113" t="s">
        <v>204</v>
      </c>
      <c r="B16" s="114" t="s">
        <v>667</v>
      </c>
      <c r="C16" s="115"/>
    </row>
    <row r="17" spans="1:3" ht="15.75" customHeight="1">
      <c r="A17" s="113" t="s">
        <v>205</v>
      </c>
      <c r="B17" s="114" t="s">
        <v>244</v>
      </c>
      <c r="C17" s="115"/>
    </row>
    <row r="18" spans="1:3" ht="15.75" customHeight="1">
      <c r="A18" s="426" t="s">
        <v>206</v>
      </c>
      <c r="B18" s="114" t="s">
        <v>245</v>
      </c>
      <c r="C18" s="424">
        <f>C12+C15</f>
        <v>2118</v>
      </c>
    </row>
    <row r="19" spans="1:3" ht="15.75" customHeight="1">
      <c r="A19" s="118" t="s">
        <v>207</v>
      </c>
      <c r="B19" s="114" t="s">
        <v>246</v>
      </c>
      <c r="C19" s="427">
        <f>SUM(C20:C23)</f>
        <v>0</v>
      </c>
    </row>
    <row r="20" spans="1:3" ht="15.75" customHeight="1">
      <c r="A20" s="113" t="s">
        <v>208</v>
      </c>
      <c r="B20" s="114" t="s">
        <v>247</v>
      </c>
      <c r="C20" s="115"/>
    </row>
    <row r="21" spans="1:3" ht="15.75" customHeight="1">
      <c r="A21" s="113" t="s">
        <v>209</v>
      </c>
      <c r="B21" s="114" t="s">
        <v>248</v>
      </c>
      <c r="C21" s="115"/>
    </row>
    <row r="22" spans="1:3" ht="15.75" customHeight="1">
      <c r="A22" s="113" t="s">
        <v>210</v>
      </c>
      <c r="B22" s="114" t="s">
        <v>249</v>
      </c>
      <c r="C22" s="115"/>
    </row>
    <row r="23" spans="1:3" ht="15.75" customHeight="1">
      <c r="A23" s="113" t="s">
        <v>211</v>
      </c>
      <c r="B23" s="114" t="s">
        <v>250</v>
      </c>
      <c r="C23" s="115"/>
    </row>
    <row r="24" spans="1:3" ht="15.75" customHeight="1">
      <c r="A24" s="118" t="s">
        <v>212</v>
      </c>
      <c r="B24" s="114" t="s">
        <v>251</v>
      </c>
      <c r="C24" s="427">
        <f>C25+C26+C27+C28</f>
        <v>94</v>
      </c>
    </row>
    <row r="25" spans="1:3" ht="15.75" customHeight="1">
      <c r="A25" s="113" t="s">
        <v>213</v>
      </c>
      <c r="B25" s="114" t="s">
        <v>252</v>
      </c>
      <c r="C25" s="115"/>
    </row>
    <row r="26" spans="1:3" ht="15.75" customHeight="1">
      <c r="A26" s="113" t="s">
        <v>214</v>
      </c>
      <c r="B26" s="114" t="s">
        <v>253</v>
      </c>
      <c r="C26" s="115"/>
    </row>
    <row r="27" spans="1:3" ht="15.75" customHeight="1">
      <c r="A27" s="113" t="s">
        <v>215</v>
      </c>
      <c r="B27" s="114" t="s">
        <v>254</v>
      </c>
      <c r="C27" s="115">
        <v>94</v>
      </c>
    </row>
    <row r="28" spans="1:3" ht="15.75" customHeight="1">
      <c r="A28" s="113" t="s">
        <v>216</v>
      </c>
      <c r="B28" s="114" t="s">
        <v>255</v>
      </c>
      <c r="C28" s="565">
        <f>SUM(C29:C32)</f>
        <v>0</v>
      </c>
    </row>
    <row r="29" spans="1:3" ht="15.75" customHeight="1">
      <c r="A29" s="116" t="s">
        <v>217</v>
      </c>
      <c r="B29" s="114" t="s">
        <v>256</v>
      </c>
      <c r="C29" s="115">
        <v>0</v>
      </c>
    </row>
    <row r="30" spans="1:3" ht="15.75" customHeight="1">
      <c r="A30" s="117" t="s">
        <v>218</v>
      </c>
      <c r="B30" s="114" t="s">
        <v>257</v>
      </c>
      <c r="C30" s="115"/>
    </row>
    <row r="31" spans="1:3" ht="15.75" customHeight="1">
      <c r="A31" s="117" t="s">
        <v>219</v>
      </c>
      <c r="B31" s="114" t="s">
        <v>258</v>
      </c>
      <c r="C31" s="115"/>
    </row>
    <row r="32" spans="1:3" ht="15.75" customHeight="1">
      <c r="A32" s="117" t="s">
        <v>220</v>
      </c>
      <c r="B32" s="114" t="s">
        <v>259</v>
      </c>
      <c r="C32" s="115"/>
    </row>
    <row r="33" spans="1:3" ht="15.75" customHeight="1">
      <c r="A33" s="118" t="s">
        <v>221</v>
      </c>
      <c r="B33" s="114" t="s">
        <v>260</v>
      </c>
      <c r="C33" s="119"/>
    </row>
    <row r="34" spans="1:3" ht="15.75" customHeight="1">
      <c r="A34" s="426" t="s">
        <v>222</v>
      </c>
      <c r="B34" s="114" t="s">
        <v>261</v>
      </c>
      <c r="C34" s="424">
        <f>C19+C24+C33</f>
        <v>94</v>
      </c>
    </row>
    <row r="35" spans="1:3" ht="15.75" customHeight="1" thickBot="1">
      <c r="A35" s="428" t="s">
        <v>125</v>
      </c>
      <c r="B35" s="429" t="s">
        <v>262</v>
      </c>
      <c r="C35" s="430">
        <f>C11+C18+C34</f>
        <v>45258</v>
      </c>
    </row>
    <row r="36" spans="1:5" ht="15.75">
      <c r="A36" s="416"/>
      <c r="B36" s="417"/>
      <c r="C36" s="418"/>
      <c r="D36" s="418"/>
      <c r="E36" s="418"/>
    </row>
    <row r="37" spans="1:5" ht="15.75">
      <c r="A37" s="416"/>
      <c r="B37" s="417"/>
      <c r="C37" s="418"/>
      <c r="D37" s="418"/>
      <c r="E37" s="418"/>
    </row>
    <row r="38" spans="1:5" ht="15.75">
      <c r="A38" s="417"/>
      <c r="B38" s="417"/>
      <c r="C38" s="418"/>
      <c r="D38" s="418"/>
      <c r="E38" s="418"/>
    </row>
    <row r="39" spans="1:5" ht="15.75">
      <c r="A39" s="831"/>
      <c r="B39" s="831"/>
      <c r="C39" s="831"/>
      <c r="D39" s="431"/>
      <c r="E39" s="431"/>
    </row>
    <row r="40" spans="1:5" ht="15.75">
      <c r="A40" s="831"/>
      <c r="B40" s="831"/>
      <c r="C40" s="831"/>
      <c r="D40" s="431"/>
      <c r="E40" s="431"/>
    </row>
  </sheetData>
  <sheetProtection/>
  <mergeCells count="8">
    <mergeCell ref="A1:C1"/>
    <mergeCell ref="A2:C2"/>
    <mergeCell ref="B4:C4"/>
    <mergeCell ref="A39:C39"/>
    <mergeCell ref="A40:C40"/>
    <mergeCell ref="B5:B6"/>
    <mergeCell ref="A5:A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 xml:space="preserve">&amp;L&amp;"Times New Roman,Félkövér dőlt"Felsőszenterzsébet Község Önkormányzata&amp;R&amp;"Times New Roman CE,Félkövér dőlt"14/b. sz,  melléklet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" sqref="C1"/>
    </sheetView>
  </sheetViews>
  <sheetFormatPr defaultColWidth="9.00390625" defaultRowHeight="12.75"/>
  <cols>
    <col min="1" max="1" width="7.625" style="243" customWidth="1"/>
    <col min="2" max="2" width="60.875" style="243" customWidth="1"/>
    <col min="3" max="3" width="25.625" style="243" customWidth="1"/>
    <col min="4" max="16384" width="9.375" style="243" customWidth="1"/>
  </cols>
  <sheetData>
    <row r="1" ht="15">
      <c r="C1" s="488" t="s">
        <v>1039</v>
      </c>
    </row>
    <row r="2" spans="1:3" ht="14.25">
      <c r="A2" s="489"/>
      <c r="B2" s="489"/>
      <c r="C2" s="489"/>
    </row>
    <row r="3" spans="1:3" ht="33.75" customHeight="1">
      <c r="A3" s="838" t="s">
        <v>55</v>
      </c>
      <c r="B3" s="838"/>
      <c r="C3" s="838"/>
    </row>
    <row r="4" ht="13.5" thickBot="1">
      <c r="C4" s="490"/>
    </row>
    <row r="5" spans="1:3" s="491" customFormat="1" ht="43.5" customHeight="1" thickBot="1">
      <c r="A5" s="562" t="s">
        <v>233</v>
      </c>
      <c r="B5" s="563" t="s">
        <v>281</v>
      </c>
      <c r="C5" s="564" t="s">
        <v>56</v>
      </c>
    </row>
    <row r="6" spans="1:3" ht="28.5" customHeight="1">
      <c r="A6" s="559" t="s">
        <v>235</v>
      </c>
      <c r="B6" s="560" t="s">
        <v>1038</v>
      </c>
      <c r="C6" s="561">
        <f>C7+C8</f>
        <v>1177</v>
      </c>
    </row>
    <row r="7" spans="1:3" ht="18" customHeight="1">
      <c r="A7" s="492" t="s">
        <v>236</v>
      </c>
      <c r="B7" s="494" t="s">
        <v>59</v>
      </c>
      <c r="C7" s="495">
        <v>1138</v>
      </c>
    </row>
    <row r="8" spans="1:3" ht="18" customHeight="1">
      <c r="A8" s="492" t="s">
        <v>237</v>
      </c>
      <c r="B8" s="494" t="s">
        <v>60</v>
      </c>
      <c r="C8" s="495">
        <v>39</v>
      </c>
    </row>
    <row r="9" spans="1:3" ht="18" customHeight="1">
      <c r="A9" s="492" t="s">
        <v>238</v>
      </c>
      <c r="B9" s="496" t="s">
        <v>57</v>
      </c>
      <c r="C9" s="495">
        <v>5369</v>
      </c>
    </row>
    <row r="10" spans="1:3" ht="18" customHeight="1" thickBot="1">
      <c r="A10" s="497" t="s">
        <v>239</v>
      </c>
      <c r="B10" s="498" t="s">
        <v>58</v>
      </c>
      <c r="C10" s="499">
        <v>4428</v>
      </c>
    </row>
    <row r="11" spans="1:3" ht="25.5" customHeight="1">
      <c r="A11" s="500" t="s">
        <v>240</v>
      </c>
      <c r="B11" s="558" t="s">
        <v>1037</v>
      </c>
      <c r="C11" s="493">
        <f>C6+C9-C10</f>
        <v>2118</v>
      </c>
    </row>
    <row r="12" spans="1:3" ht="18" customHeight="1">
      <c r="A12" s="492" t="s">
        <v>241</v>
      </c>
      <c r="B12" s="494" t="s">
        <v>59</v>
      </c>
      <c r="C12" s="495">
        <v>2080</v>
      </c>
    </row>
    <row r="13" spans="1:3" ht="18" customHeight="1" thickBot="1">
      <c r="A13" s="501" t="s">
        <v>242</v>
      </c>
      <c r="B13" s="502" t="s">
        <v>60</v>
      </c>
      <c r="C13" s="503">
        <v>38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6.875" style="164" customWidth="1"/>
    <col min="2" max="2" width="35.50390625" style="165" customWidth="1"/>
    <col min="3" max="5" width="10.875" style="164" customWidth="1"/>
    <col min="6" max="6" width="35.625" style="164" customWidth="1"/>
    <col min="7" max="9" width="10.875" style="164" customWidth="1"/>
    <col min="10" max="16384" width="9.375" style="164" customWidth="1"/>
  </cols>
  <sheetData>
    <row r="1" spans="2:9" ht="39.75" customHeight="1">
      <c r="B1" s="162" t="s">
        <v>368</v>
      </c>
      <c r="C1" s="163"/>
      <c r="D1" s="163"/>
      <c r="E1" s="163"/>
      <c r="F1" s="163"/>
      <c r="G1" s="163"/>
      <c r="H1" s="163"/>
      <c r="I1" s="163"/>
    </row>
    <row r="2" ht="14.25" thickBot="1">
      <c r="I2" s="166" t="s">
        <v>280</v>
      </c>
    </row>
    <row r="3" spans="1:9" ht="18" customHeight="1" thickBot="1">
      <c r="A3" s="718" t="s">
        <v>294</v>
      </c>
      <c r="B3" s="167" t="s">
        <v>272</v>
      </c>
      <c r="C3" s="168"/>
      <c r="D3" s="168"/>
      <c r="E3" s="168"/>
      <c r="F3" s="167" t="s">
        <v>278</v>
      </c>
      <c r="G3" s="168"/>
      <c r="H3" s="168"/>
      <c r="I3" s="169"/>
    </row>
    <row r="4" spans="1:10" s="173" customFormat="1" ht="44.25" customHeight="1" thickBot="1">
      <c r="A4" s="719"/>
      <c r="B4" s="170" t="s">
        <v>281</v>
      </c>
      <c r="C4" s="171" t="s">
        <v>1001</v>
      </c>
      <c r="D4" s="213" t="s">
        <v>1002</v>
      </c>
      <c r="E4" s="213" t="s">
        <v>1003</v>
      </c>
      <c r="F4" s="170" t="s">
        <v>281</v>
      </c>
      <c r="G4" s="171" t="s">
        <v>1001</v>
      </c>
      <c r="H4" s="213" t="s">
        <v>1002</v>
      </c>
      <c r="I4" s="213" t="s">
        <v>1003</v>
      </c>
      <c r="J4" s="612"/>
    </row>
    <row r="5" spans="1:9" s="613" customFormat="1" ht="12" customHeight="1" thickBot="1">
      <c r="A5" s="317">
        <v>1</v>
      </c>
      <c r="B5" s="514">
        <v>2</v>
      </c>
      <c r="C5" s="515">
        <v>3</v>
      </c>
      <c r="D5" s="515">
        <v>4</v>
      </c>
      <c r="E5" s="515">
        <v>5</v>
      </c>
      <c r="F5" s="514">
        <v>6</v>
      </c>
      <c r="G5" s="515">
        <v>7</v>
      </c>
      <c r="H5" s="515">
        <v>8</v>
      </c>
      <c r="I5" s="516">
        <v>9</v>
      </c>
    </row>
    <row r="6" spans="1:9" ht="12.75" customHeight="1">
      <c r="A6" s="507" t="s">
        <v>235</v>
      </c>
      <c r="B6" s="484" t="s">
        <v>282</v>
      </c>
      <c r="C6" s="174">
        <v>73</v>
      </c>
      <c r="D6" s="174">
        <v>167</v>
      </c>
      <c r="E6" s="174">
        <v>76</v>
      </c>
      <c r="F6" s="484" t="s">
        <v>283</v>
      </c>
      <c r="G6" s="174">
        <v>684</v>
      </c>
      <c r="H6" s="174">
        <v>834</v>
      </c>
      <c r="I6" s="46">
        <v>796</v>
      </c>
    </row>
    <row r="7" spans="1:9" ht="12.75" customHeight="1">
      <c r="A7" s="508" t="s">
        <v>236</v>
      </c>
      <c r="B7" s="177" t="s">
        <v>517</v>
      </c>
      <c r="C7" s="175">
        <v>924</v>
      </c>
      <c r="D7" s="175">
        <v>913</v>
      </c>
      <c r="E7" s="175">
        <v>863</v>
      </c>
      <c r="F7" s="177" t="s">
        <v>284</v>
      </c>
      <c r="G7" s="175">
        <v>178</v>
      </c>
      <c r="H7" s="175">
        <v>254</v>
      </c>
      <c r="I7" s="44">
        <v>219</v>
      </c>
    </row>
    <row r="8" spans="1:9" ht="12.75" customHeight="1">
      <c r="A8" s="508" t="s">
        <v>237</v>
      </c>
      <c r="B8" s="177" t="s">
        <v>304</v>
      </c>
      <c r="C8" s="175">
        <v>3672</v>
      </c>
      <c r="D8" s="175">
        <v>3830</v>
      </c>
      <c r="E8" s="175">
        <v>3830</v>
      </c>
      <c r="F8" s="177" t="s">
        <v>285</v>
      </c>
      <c r="G8" s="175">
        <v>1775</v>
      </c>
      <c r="H8" s="175">
        <v>2736</v>
      </c>
      <c r="I8" s="44">
        <v>1167</v>
      </c>
    </row>
    <row r="9" spans="1:9" ht="12.75" customHeight="1">
      <c r="A9" s="508" t="s">
        <v>238</v>
      </c>
      <c r="B9" s="485" t="s">
        <v>326</v>
      </c>
      <c r="C9" s="175">
        <v>750</v>
      </c>
      <c r="D9" s="175">
        <v>600</v>
      </c>
      <c r="E9" s="175">
        <v>600</v>
      </c>
      <c r="F9" s="486" t="s">
        <v>307</v>
      </c>
      <c r="G9" s="175">
        <v>21</v>
      </c>
      <c r="H9" s="175">
        <v>25</v>
      </c>
      <c r="I9" s="44">
        <v>94</v>
      </c>
    </row>
    <row r="10" spans="1:9" ht="12.75" customHeight="1">
      <c r="A10" s="508" t="s">
        <v>239</v>
      </c>
      <c r="B10" s="177" t="s">
        <v>308</v>
      </c>
      <c r="C10" s="175"/>
      <c r="D10" s="175"/>
      <c r="E10" s="175"/>
      <c r="F10" s="177" t="s">
        <v>518</v>
      </c>
      <c r="G10" s="175">
        <v>32</v>
      </c>
      <c r="H10" s="175">
        <v>50</v>
      </c>
      <c r="I10" s="44">
        <v>10</v>
      </c>
    </row>
    <row r="11" spans="1:9" ht="12.75" customHeight="1">
      <c r="A11" s="508" t="s">
        <v>240</v>
      </c>
      <c r="B11" s="177" t="s">
        <v>276</v>
      </c>
      <c r="C11" s="175"/>
      <c r="D11" s="176"/>
      <c r="E11" s="176"/>
      <c r="F11" s="177" t="s">
        <v>327</v>
      </c>
      <c r="G11" s="175">
        <v>1080</v>
      </c>
      <c r="H11" s="175">
        <v>1060</v>
      </c>
      <c r="I11" s="44">
        <v>1008</v>
      </c>
    </row>
    <row r="12" spans="1:9" ht="12.75" customHeight="1">
      <c r="A12" s="508" t="s">
        <v>241</v>
      </c>
      <c r="B12" s="177" t="s">
        <v>369</v>
      </c>
      <c r="C12" s="175"/>
      <c r="D12" s="175"/>
      <c r="E12" s="175"/>
      <c r="F12" s="177" t="s">
        <v>399</v>
      </c>
      <c r="G12" s="175"/>
      <c r="H12" s="175"/>
      <c r="I12" s="44"/>
    </row>
    <row r="13" spans="1:9" ht="12.75" customHeight="1">
      <c r="A13" s="508" t="s">
        <v>242</v>
      </c>
      <c r="B13" s="177" t="s">
        <v>370</v>
      </c>
      <c r="C13" s="175"/>
      <c r="D13" s="175"/>
      <c r="E13" s="175"/>
      <c r="F13" s="177" t="s">
        <v>328</v>
      </c>
      <c r="G13" s="175">
        <v>375</v>
      </c>
      <c r="H13" s="175">
        <v>420</v>
      </c>
      <c r="I13" s="44">
        <v>377</v>
      </c>
    </row>
    <row r="14" spans="1:9" ht="12.75" customHeight="1">
      <c r="A14" s="508" t="s">
        <v>243</v>
      </c>
      <c r="B14" s="520"/>
      <c r="C14" s="175"/>
      <c r="D14" s="176"/>
      <c r="E14" s="176"/>
      <c r="F14" s="177" t="s">
        <v>267</v>
      </c>
      <c r="G14" s="175"/>
      <c r="H14" s="175"/>
      <c r="I14" s="44"/>
    </row>
    <row r="15" spans="1:9" ht="12.75" customHeight="1">
      <c r="A15" s="508" t="s">
        <v>244</v>
      </c>
      <c r="B15" s="177"/>
      <c r="C15" s="175"/>
      <c r="D15" s="175"/>
      <c r="E15" s="175"/>
      <c r="F15" s="177" t="s">
        <v>519</v>
      </c>
      <c r="G15" s="175">
        <v>0</v>
      </c>
      <c r="H15" s="175"/>
      <c r="I15" s="44"/>
    </row>
    <row r="16" spans="1:9" ht="12.75" customHeight="1">
      <c r="A16" s="508" t="s">
        <v>245</v>
      </c>
      <c r="B16" s="177"/>
      <c r="C16" s="175"/>
      <c r="D16" s="175"/>
      <c r="E16" s="175"/>
      <c r="F16" s="177" t="s">
        <v>371</v>
      </c>
      <c r="G16" s="175"/>
      <c r="H16" s="175"/>
      <c r="I16" s="44"/>
    </row>
    <row r="17" spans="1:9" ht="12.75" customHeight="1" thickBot="1">
      <c r="A17" s="508" t="s">
        <v>246</v>
      </c>
      <c r="B17" s="196"/>
      <c r="C17" s="178"/>
      <c r="D17" s="178"/>
      <c r="E17" s="178"/>
      <c r="F17" s="177" t="s">
        <v>268</v>
      </c>
      <c r="G17" s="178"/>
      <c r="H17" s="178">
        <v>0</v>
      </c>
      <c r="I17" s="45"/>
    </row>
    <row r="18" spans="1:9" ht="15.75" customHeight="1" thickBot="1">
      <c r="A18" s="509" t="s">
        <v>247</v>
      </c>
      <c r="B18" s="510" t="s">
        <v>540</v>
      </c>
      <c r="C18" s="450">
        <f>SUM(C6:C17)</f>
        <v>5419</v>
      </c>
      <c r="D18" s="450">
        <f>SUM(D6:D17)</f>
        <v>5510</v>
      </c>
      <c r="E18" s="450">
        <f>SUM(E6:E17)</f>
        <v>5369</v>
      </c>
      <c r="F18" s="524" t="s">
        <v>541</v>
      </c>
      <c r="G18" s="450">
        <f>SUM(G6:G17)</f>
        <v>4145</v>
      </c>
      <c r="H18" s="450">
        <f>SUM(H6:H17)</f>
        <v>5379</v>
      </c>
      <c r="I18" s="517">
        <f>SUM(I6:I17)</f>
        <v>3671</v>
      </c>
    </row>
    <row r="19" spans="1:9" ht="12.75" customHeight="1">
      <c r="A19" s="525" t="s">
        <v>248</v>
      </c>
      <c r="B19" s="526" t="s">
        <v>372</v>
      </c>
      <c r="C19" s="614">
        <v>0</v>
      </c>
      <c r="D19" s="614">
        <v>219</v>
      </c>
      <c r="E19" s="614"/>
      <c r="F19" s="487" t="s">
        <v>362</v>
      </c>
      <c r="G19" s="615"/>
      <c r="H19" s="615"/>
      <c r="I19" s="616"/>
    </row>
    <row r="20" spans="1:9" ht="12.75" customHeight="1">
      <c r="A20" s="527" t="s">
        <v>249</v>
      </c>
      <c r="B20" s="528" t="s">
        <v>373</v>
      </c>
      <c r="C20" s="617"/>
      <c r="D20" s="617"/>
      <c r="E20" s="617"/>
      <c r="F20" s="487" t="s">
        <v>363</v>
      </c>
      <c r="G20" s="618"/>
      <c r="H20" s="618"/>
      <c r="I20" s="619"/>
    </row>
    <row r="21" spans="1:9" ht="12.75" customHeight="1">
      <c r="A21" s="620" t="s">
        <v>250</v>
      </c>
      <c r="B21" s="487" t="s">
        <v>566</v>
      </c>
      <c r="C21" s="618"/>
      <c r="D21" s="618"/>
      <c r="E21" s="618"/>
      <c r="F21" s="487" t="s">
        <v>364</v>
      </c>
      <c r="G21" s="618"/>
      <c r="H21" s="618"/>
      <c r="I21" s="619"/>
    </row>
    <row r="22" spans="1:9" ht="12.75" customHeight="1">
      <c r="A22" s="620" t="s">
        <v>251</v>
      </c>
      <c r="B22" s="487" t="s">
        <v>360</v>
      </c>
      <c r="C22" s="618"/>
      <c r="D22" s="618"/>
      <c r="E22" s="618"/>
      <c r="F22" s="487" t="s">
        <v>374</v>
      </c>
      <c r="G22" s="618"/>
      <c r="H22" s="618"/>
      <c r="I22" s="619"/>
    </row>
    <row r="23" spans="1:9" ht="12.75" customHeight="1">
      <c r="A23" s="620" t="s">
        <v>252</v>
      </c>
      <c r="B23" s="487" t="s">
        <v>565</v>
      </c>
      <c r="C23" s="618"/>
      <c r="D23" s="618"/>
      <c r="E23" s="618"/>
      <c r="F23" s="529" t="s">
        <v>375</v>
      </c>
      <c r="G23" s="618"/>
      <c r="H23" s="618"/>
      <c r="I23" s="619"/>
    </row>
    <row r="24" spans="1:9" ht="12.75" customHeight="1">
      <c r="A24" s="620" t="s">
        <v>253</v>
      </c>
      <c r="B24" s="487" t="s">
        <v>376</v>
      </c>
      <c r="C24" s="618"/>
      <c r="D24" s="618"/>
      <c r="E24" s="618"/>
      <c r="F24" s="487" t="s">
        <v>377</v>
      </c>
      <c r="G24" s="618"/>
      <c r="H24" s="618"/>
      <c r="I24" s="619"/>
    </row>
    <row r="25" spans="1:9" ht="12.75" customHeight="1">
      <c r="A25" s="621" t="s">
        <v>254</v>
      </c>
      <c r="B25" s="529" t="s">
        <v>378</v>
      </c>
      <c r="C25" s="615"/>
      <c r="D25" s="615"/>
      <c r="E25" s="615"/>
      <c r="F25" s="484" t="s">
        <v>379</v>
      </c>
      <c r="G25" s="615"/>
      <c r="H25" s="615"/>
      <c r="I25" s="616"/>
    </row>
    <row r="26" spans="1:9" ht="12.75" customHeight="1">
      <c r="A26" s="620" t="s">
        <v>255</v>
      </c>
      <c r="B26" s="487" t="s">
        <v>380</v>
      </c>
      <c r="C26" s="618"/>
      <c r="D26" s="618"/>
      <c r="E26" s="618"/>
      <c r="F26" s="177" t="s">
        <v>381</v>
      </c>
      <c r="G26" s="618"/>
      <c r="H26" s="618"/>
      <c r="I26" s="619"/>
    </row>
    <row r="27" spans="1:9" ht="12.75" customHeight="1">
      <c r="A27" s="507" t="s">
        <v>256</v>
      </c>
      <c r="B27" s="484" t="s">
        <v>382</v>
      </c>
      <c r="C27" s="622"/>
      <c r="D27" s="622"/>
      <c r="E27" s="622"/>
      <c r="F27" s="484" t="s">
        <v>615</v>
      </c>
      <c r="G27" s="622"/>
      <c r="H27" s="622">
        <v>0</v>
      </c>
      <c r="I27" s="623">
        <v>-42</v>
      </c>
    </row>
    <row r="28" spans="1:9" ht="12.75" customHeight="1">
      <c r="A28" s="511" t="s">
        <v>257</v>
      </c>
      <c r="B28" s="196" t="s">
        <v>383</v>
      </c>
      <c r="C28" s="624"/>
      <c r="D28" s="624"/>
      <c r="E28" s="624"/>
      <c r="F28" s="196"/>
      <c r="G28" s="624"/>
      <c r="H28" s="624"/>
      <c r="I28" s="625"/>
    </row>
    <row r="29" spans="1:9" ht="12.75" customHeight="1" thickBot="1">
      <c r="A29" s="512" t="s">
        <v>258</v>
      </c>
      <c r="B29" s="180" t="s">
        <v>542</v>
      </c>
      <c r="C29" s="626">
        <v>0</v>
      </c>
      <c r="D29" s="627"/>
      <c r="E29" s="627"/>
      <c r="F29" s="180"/>
      <c r="G29" s="626"/>
      <c r="H29" s="626"/>
      <c r="I29" s="628"/>
    </row>
    <row r="30" spans="1:9" ht="15.75" customHeight="1" thickBot="1">
      <c r="A30" s="509" t="s">
        <v>259</v>
      </c>
      <c r="B30" s="510" t="s">
        <v>384</v>
      </c>
      <c r="C30" s="450">
        <f>SUM(C21:C29)</f>
        <v>0</v>
      </c>
      <c r="D30" s="450">
        <f>SUM(D21:D29)</f>
        <v>0</v>
      </c>
      <c r="E30" s="450">
        <f>SUM(E21:E29)</f>
        <v>0</v>
      </c>
      <c r="F30" s="510" t="s">
        <v>677</v>
      </c>
      <c r="G30" s="450">
        <f>SUM(G19:G29)</f>
        <v>0</v>
      </c>
      <c r="H30" s="450">
        <f>SUM(H19:H29)</f>
        <v>0</v>
      </c>
      <c r="I30" s="517">
        <f>SUM(I19:I29)</f>
        <v>-42</v>
      </c>
    </row>
    <row r="31" spans="1:9" ht="18" customHeight="1" thickBot="1">
      <c r="A31" s="509" t="s">
        <v>260</v>
      </c>
      <c r="B31" s="513" t="s">
        <v>385</v>
      </c>
      <c r="C31" s="450">
        <f>+C18+C19+C20+C30</f>
        <v>5419</v>
      </c>
      <c r="D31" s="450">
        <f>+D18+D19+D20+D30</f>
        <v>5729</v>
      </c>
      <c r="E31" s="450">
        <f>+E18+E19+E20+E30</f>
        <v>5369</v>
      </c>
      <c r="F31" s="513" t="s">
        <v>386</v>
      </c>
      <c r="G31" s="450">
        <f>+G18+G30</f>
        <v>4145</v>
      </c>
      <c r="H31" s="450">
        <f>+H18+H30</f>
        <v>5379</v>
      </c>
      <c r="I31" s="517">
        <f>+I18+I30</f>
        <v>3629</v>
      </c>
    </row>
    <row r="32" spans="1:10" ht="18" customHeight="1" thickBot="1">
      <c r="A32" s="509" t="s">
        <v>261</v>
      </c>
      <c r="B32" s="135" t="s">
        <v>675</v>
      </c>
      <c r="C32" s="519" t="str">
        <f>IF(((G18-C18)&gt;0),G18-C18,"----")</f>
        <v>----</v>
      </c>
      <c r="D32" s="519" t="str">
        <f>IF(((H18-D18)&gt;0),H18-D18,"----")</f>
        <v>----</v>
      </c>
      <c r="E32" s="519" t="str">
        <f>IF(((I18-E18)&gt;0),I18-E18,"----")</f>
        <v>----</v>
      </c>
      <c r="F32" s="629" t="s">
        <v>676</v>
      </c>
      <c r="G32" s="519">
        <f>IF(((C18-G18)&gt;0),C18-G18,"----")</f>
        <v>1274</v>
      </c>
      <c r="H32" s="519">
        <f>IF(((D18-H18)&gt;0),D18-H18,"----")</f>
        <v>131</v>
      </c>
      <c r="I32" s="630">
        <f>IF(((E18-I18)&gt;0),E18-I18,"----")</f>
        <v>1698</v>
      </c>
      <c r="J32" s="631"/>
    </row>
    <row r="35" ht="15.75">
      <c r="B35" s="632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E18" sqref="E18"/>
    </sheetView>
  </sheetViews>
  <sheetFormatPr defaultColWidth="9.00390625" defaultRowHeight="12.75"/>
  <cols>
    <col min="1" max="1" width="6.875" style="164" customWidth="1"/>
    <col min="2" max="2" width="35.50390625" style="165" customWidth="1"/>
    <col min="3" max="5" width="10.875" style="164" customWidth="1"/>
    <col min="6" max="6" width="35.625" style="164" customWidth="1"/>
    <col min="7" max="9" width="10.875" style="164" customWidth="1"/>
    <col min="10" max="16384" width="9.375" style="164" customWidth="1"/>
  </cols>
  <sheetData>
    <row r="1" spans="2:9" ht="39.75" customHeight="1">
      <c r="B1" s="162" t="s">
        <v>432</v>
      </c>
      <c r="C1" s="163"/>
      <c r="D1" s="163"/>
      <c r="E1" s="163"/>
      <c r="F1" s="163"/>
      <c r="G1" s="163"/>
      <c r="H1" s="163"/>
      <c r="I1" s="163"/>
    </row>
    <row r="2" ht="14.25" thickBot="1">
      <c r="I2" s="166" t="s">
        <v>280</v>
      </c>
    </row>
    <row r="3" spans="1:9" ht="24" customHeight="1" thickBot="1">
      <c r="A3" s="720" t="s">
        <v>294</v>
      </c>
      <c r="B3" s="167" t="s">
        <v>272</v>
      </c>
      <c r="C3" s="168"/>
      <c r="D3" s="168"/>
      <c r="E3" s="168"/>
      <c r="F3" s="167" t="s">
        <v>278</v>
      </c>
      <c r="G3" s="168"/>
      <c r="H3" s="168"/>
      <c r="I3" s="169"/>
    </row>
    <row r="4" spans="1:10" s="173" customFormat="1" ht="40.5" customHeight="1" thickBot="1">
      <c r="A4" s="721"/>
      <c r="B4" s="170" t="s">
        <v>281</v>
      </c>
      <c r="C4" s="171" t="s">
        <v>1001</v>
      </c>
      <c r="D4" s="213" t="s">
        <v>1002</v>
      </c>
      <c r="E4" s="213" t="s">
        <v>1003</v>
      </c>
      <c r="F4" s="170" t="s">
        <v>281</v>
      </c>
      <c r="G4" s="171" t="s">
        <v>1001</v>
      </c>
      <c r="H4" s="213" t="s">
        <v>1002</v>
      </c>
      <c r="I4" s="213" t="s">
        <v>1003</v>
      </c>
      <c r="J4" s="612"/>
    </row>
    <row r="5" spans="1:9" s="173" customFormat="1" ht="12" customHeight="1" thickBot="1">
      <c r="A5" s="317">
        <v>1</v>
      </c>
      <c r="B5" s="514">
        <v>2</v>
      </c>
      <c r="C5" s="515">
        <v>3</v>
      </c>
      <c r="D5" s="515">
        <v>4</v>
      </c>
      <c r="E5" s="515">
        <v>5</v>
      </c>
      <c r="F5" s="514">
        <v>6</v>
      </c>
      <c r="G5" s="515">
        <v>7</v>
      </c>
      <c r="H5" s="515">
        <v>8</v>
      </c>
      <c r="I5" s="516">
        <v>9</v>
      </c>
    </row>
    <row r="6" spans="1:9" ht="12.75" customHeight="1">
      <c r="A6" s="507" t="s">
        <v>235</v>
      </c>
      <c r="B6" s="484" t="s">
        <v>674</v>
      </c>
      <c r="C6" s="174"/>
      <c r="D6" s="174"/>
      <c r="E6" s="174"/>
      <c r="F6" s="484" t="s">
        <v>301</v>
      </c>
      <c r="G6" s="174">
        <v>0</v>
      </c>
      <c r="H6" s="174">
        <v>800</v>
      </c>
      <c r="I6" s="46">
        <v>799</v>
      </c>
    </row>
    <row r="7" spans="1:9" ht="12.75" customHeight="1">
      <c r="A7" s="508" t="s">
        <v>236</v>
      </c>
      <c r="B7" s="177" t="s">
        <v>387</v>
      </c>
      <c r="C7" s="175"/>
      <c r="D7" s="175"/>
      <c r="E7" s="175"/>
      <c r="F7" s="177" t="s">
        <v>310</v>
      </c>
      <c r="G7" s="175">
        <v>241</v>
      </c>
      <c r="H7" s="175">
        <v>550</v>
      </c>
      <c r="I7" s="44"/>
    </row>
    <row r="8" spans="1:9" ht="12.75" customHeight="1">
      <c r="A8" s="508" t="s">
        <v>237</v>
      </c>
      <c r="B8" s="177" t="s">
        <v>359</v>
      </c>
      <c r="C8" s="175"/>
      <c r="D8" s="175"/>
      <c r="E8" s="175"/>
      <c r="F8" s="177" t="s">
        <v>320</v>
      </c>
      <c r="G8" s="175">
        <v>0</v>
      </c>
      <c r="H8" s="175"/>
      <c r="I8" s="44"/>
    </row>
    <row r="9" spans="1:9" ht="12.75" customHeight="1">
      <c r="A9" s="508" t="s">
        <v>238</v>
      </c>
      <c r="B9" s="177" t="s">
        <v>309</v>
      </c>
      <c r="C9" s="175"/>
      <c r="D9" s="175"/>
      <c r="E9" s="175"/>
      <c r="F9" s="177" t="s">
        <v>302</v>
      </c>
      <c r="G9" s="175"/>
      <c r="H9" s="175"/>
      <c r="I9" s="44"/>
    </row>
    <row r="10" spans="1:9" ht="12.75" customHeight="1">
      <c r="A10" s="508" t="s">
        <v>239</v>
      </c>
      <c r="B10" s="177" t="s">
        <v>275</v>
      </c>
      <c r="C10" s="175"/>
      <c r="D10" s="175"/>
      <c r="E10" s="175"/>
      <c r="F10" s="177" t="s">
        <v>388</v>
      </c>
      <c r="G10" s="175">
        <v>0</v>
      </c>
      <c r="H10" s="175"/>
      <c r="I10" s="44"/>
    </row>
    <row r="11" spans="1:9" ht="12.75" customHeight="1">
      <c r="A11" s="508" t="s">
        <v>240</v>
      </c>
      <c r="B11" s="177" t="s">
        <v>543</v>
      </c>
      <c r="C11" s="175"/>
      <c r="D11" s="175"/>
      <c r="E11" s="176"/>
      <c r="F11" s="177" t="s">
        <v>268</v>
      </c>
      <c r="G11" s="175"/>
      <c r="H11" s="175"/>
      <c r="I11" s="44"/>
    </row>
    <row r="12" spans="1:9" ht="12.75" customHeight="1">
      <c r="A12" s="508" t="s">
        <v>241</v>
      </c>
      <c r="B12" s="177" t="s">
        <v>520</v>
      </c>
      <c r="C12" s="175"/>
      <c r="D12" s="175"/>
      <c r="E12" s="175"/>
      <c r="F12" s="177" t="s">
        <v>389</v>
      </c>
      <c r="G12" s="175"/>
      <c r="H12" s="175"/>
      <c r="I12" s="44"/>
    </row>
    <row r="13" spans="1:9" ht="12.75" customHeight="1">
      <c r="A13" s="508" t="s">
        <v>242</v>
      </c>
      <c r="B13" s="177" t="s">
        <v>322</v>
      </c>
      <c r="C13" s="175">
        <v>0</v>
      </c>
      <c r="D13" s="175">
        <v>0</v>
      </c>
      <c r="E13" s="175"/>
      <c r="F13" s="487" t="s">
        <v>349</v>
      </c>
      <c r="G13" s="175"/>
      <c r="H13" s="175"/>
      <c r="I13" s="44"/>
    </row>
    <row r="14" spans="1:9" ht="12.75" customHeight="1">
      <c r="A14" s="508" t="s">
        <v>243</v>
      </c>
      <c r="B14" s="177" t="s">
        <v>673</v>
      </c>
      <c r="C14" s="175"/>
      <c r="D14" s="175"/>
      <c r="E14" s="176"/>
      <c r="F14" s="177" t="s">
        <v>390</v>
      </c>
      <c r="G14" s="175"/>
      <c r="H14" s="175"/>
      <c r="I14" s="44"/>
    </row>
    <row r="15" spans="1:9" ht="12.75" customHeight="1" thickBot="1">
      <c r="A15" s="508" t="s">
        <v>244</v>
      </c>
      <c r="B15" s="177" t="s">
        <v>521</v>
      </c>
      <c r="C15" s="175">
        <v>0</v>
      </c>
      <c r="D15" s="175"/>
      <c r="E15" s="44"/>
      <c r="F15" s="177" t="s">
        <v>279</v>
      </c>
      <c r="G15" s="175"/>
      <c r="H15" s="175"/>
      <c r="I15" s="44"/>
    </row>
    <row r="16" spans="1:9" ht="15.75" customHeight="1" thickBot="1">
      <c r="A16" s="509" t="s">
        <v>245</v>
      </c>
      <c r="B16" s="510" t="s">
        <v>540</v>
      </c>
      <c r="C16" s="450">
        <f>SUM(C6:C15)</f>
        <v>0</v>
      </c>
      <c r="D16" s="450">
        <f>SUM(D6:D15)</f>
        <v>0</v>
      </c>
      <c r="E16" s="450">
        <f>SUM(E6:E15)</f>
        <v>0</v>
      </c>
      <c r="F16" s="510" t="s">
        <v>541</v>
      </c>
      <c r="G16" s="450">
        <f>SUM(G6:G15)</f>
        <v>241</v>
      </c>
      <c r="H16" s="450">
        <f>SUM(H6:H15)</f>
        <v>1350</v>
      </c>
      <c r="I16" s="517">
        <f>SUM(I6:I15)</f>
        <v>799</v>
      </c>
    </row>
    <row r="17" spans="1:9" ht="12.75" customHeight="1">
      <c r="A17" s="530" t="s">
        <v>246</v>
      </c>
      <c r="B17" s="526" t="s">
        <v>391</v>
      </c>
      <c r="C17" s="633">
        <v>186</v>
      </c>
      <c r="D17" s="633">
        <v>1000</v>
      </c>
      <c r="E17" s="633">
        <v>799</v>
      </c>
      <c r="F17" s="487" t="s">
        <v>362</v>
      </c>
      <c r="G17" s="622"/>
      <c r="H17" s="622"/>
      <c r="I17" s="623"/>
    </row>
    <row r="18" spans="1:9" ht="12.75" customHeight="1">
      <c r="A18" s="508" t="s">
        <v>247</v>
      </c>
      <c r="B18" s="487" t="s">
        <v>566</v>
      </c>
      <c r="C18" s="618"/>
      <c r="D18" s="618"/>
      <c r="E18" s="618"/>
      <c r="F18" s="487" t="s">
        <v>363</v>
      </c>
      <c r="G18" s="618"/>
      <c r="H18" s="618"/>
      <c r="I18" s="619"/>
    </row>
    <row r="19" spans="1:9" ht="12.75" customHeight="1">
      <c r="A19" s="508" t="s">
        <v>248</v>
      </c>
      <c r="B19" s="487" t="s">
        <v>360</v>
      </c>
      <c r="C19" s="618"/>
      <c r="D19" s="618"/>
      <c r="E19" s="618"/>
      <c r="F19" s="487" t="s">
        <v>364</v>
      </c>
      <c r="G19" s="618"/>
      <c r="H19" s="618"/>
      <c r="I19" s="619"/>
    </row>
    <row r="20" spans="1:9" ht="12.75" customHeight="1">
      <c r="A20" s="508" t="s">
        <v>249</v>
      </c>
      <c r="B20" s="487" t="s">
        <v>565</v>
      </c>
      <c r="C20" s="618"/>
      <c r="D20" s="618"/>
      <c r="E20" s="618"/>
      <c r="F20" s="487" t="s">
        <v>374</v>
      </c>
      <c r="G20" s="618"/>
      <c r="H20" s="618"/>
      <c r="I20" s="619"/>
    </row>
    <row r="21" spans="1:9" ht="12.75" customHeight="1">
      <c r="A21" s="508" t="s">
        <v>250</v>
      </c>
      <c r="B21" s="487" t="s">
        <v>376</v>
      </c>
      <c r="C21" s="618"/>
      <c r="D21" s="618"/>
      <c r="E21" s="618"/>
      <c r="F21" s="529" t="s">
        <v>375</v>
      </c>
      <c r="G21" s="618"/>
      <c r="H21" s="618"/>
      <c r="I21" s="619"/>
    </row>
    <row r="22" spans="1:9" ht="12.75" customHeight="1">
      <c r="A22" s="508" t="s">
        <v>251</v>
      </c>
      <c r="B22" s="529" t="s">
        <v>378</v>
      </c>
      <c r="C22" s="618"/>
      <c r="D22" s="618"/>
      <c r="E22" s="618"/>
      <c r="F22" s="487" t="s">
        <v>377</v>
      </c>
      <c r="G22" s="618"/>
      <c r="H22" s="618"/>
      <c r="I22" s="619"/>
    </row>
    <row r="23" spans="1:9" ht="12.75" customHeight="1">
      <c r="A23" s="508" t="s">
        <v>252</v>
      </c>
      <c r="B23" s="487" t="s">
        <v>380</v>
      </c>
      <c r="C23" s="618"/>
      <c r="D23" s="618"/>
      <c r="E23" s="618"/>
      <c r="F23" s="484" t="s">
        <v>379</v>
      </c>
      <c r="G23" s="618"/>
      <c r="H23" s="618"/>
      <c r="I23" s="619"/>
    </row>
    <row r="24" spans="1:9" ht="12.75" customHeight="1">
      <c r="A24" s="508" t="s">
        <v>253</v>
      </c>
      <c r="B24" s="484" t="s">
        <v>382</v>
      </c>
      <c r="C24" s="618"/>
      <c r="D24" s="618"/>
      <c r="E24" s="618"/>
      <c r="F24" s="177" t="s">
        <v>381</v>
      </c>
      <c r="G24" s="618"/>
      <c r="H24" s="618"/>
      <c r="I24" s="619"/>
    </row>
    <row r="25" spans="1:9" ht="12.75" customHeight="1">
      <c r="A25" s="508" t="s">
        <v>254</v>
      </c>
      <c r="B25" s="196" t="s">
        <v>383</v>
      </c>
      <c r="C25" s="618"/>
      <c r="D25" s="618"/>
      <c r="E25" s="618"/>
      <c r="F25" s="484" t="s">
        <v>615</v>
      </c>
      <c r="G25" s="618"/>
      <c r="H25" s="618"/>
      <c r="I25" s="619"/>
    </row>
    <row r="26" spans="1:9" ht="12.75" customHeight="1" thickBot="1">
      <c r="A26" s="511" t="s">
        <v>255</v>
      </c>
      <c r="B26" s="180" t="s">
        <v>614</v>
      </c>
      <c r="C26" s="624"/>
      <c r="D26" s="624"/>
      <c r="E26" s="624"/>
      <c r="F26" s="196"/>
      <c r="G26" s="624"/>
      <c r="H26" s="624"/>
      <c r="I26" s="625"/>
    </row>
    <row r="27" spans="1:9" ht="15.75" customHeight="1" thickBot="1">
      <c r="A27" s="509" t="s">
        <v>256</v>
      </c>
      <c r="B27" s="510" t="s">
        <v>392</v>
      </c>
      <c r="C27" s="450">
        <f>SUM(C18:C26)</f>
        <v>0</v>
      </c>
      <c r="D27" s="450">
        <f>SUM(D18:D26)</f>
        <v>0</v>
      </c>
      <c r="E27" s="450">
        <f>SUM(E18:E26)</f>
        <v>0</v>
      </c>
      <c r="F27" s="510" t="s">
        <v>393</v>
      </c>
      <c r="G27" s="518">
        <f>SUM(G17:G26)</f>
        <v>0</v>
      </c>
      <c r="H27" s="518">
        <f>SUM(H17:H26)</f>
        <v>0</v>
      </c>
      <c r="I27" s="634">
        <f>SUM(I17:I26)</f>
        <v>0</v>
      </c>
    </row>
    <row r="28" spans="1:9" ht="18" customHeight="1" thickBot="1">
      <c r="A28" s="509" t="s">
        <v>257</v>
      </c>
      <c r="B28" s="513" t="s">
        <v>394</v>
      </c>
      <c r="C28" s="181">
        <f>+C16+C17+C27</f>
        <v>186</v>
      </c>
      <c r="D28" s="181">
        <f>+D16+D17+D27</f>
        <v>1000</v>
      </c>
      <c r="E28" s="181">
        <f>+E16+E17+E27</f>
        <v>799</v>
      </c>
      <c r="F28" s="513" t="s">
        <v>395</v>
      </c>
      <c r="G28" s="181">
        <f>+G16+G27</f>
        <v>241</v>
      </c>
      <c r="H28" s="181">
        <f>+H16+H27</f>
        <v>1350</v>
      </c>
      <c r="I28" s="182">
        <f>+I16+I27</f>
        <v>799</v>
      </c>
    </row>
    <row r="29" spans="1:9" ht="18" customHeight="1" thickBot="1">
      <c r="A29" s="509" t="s">
        <v>258</v>
      </c>
      <c r="B29" s="135" t="s">
        <v>675</v>
      </c>
      <c r="C29" s="519">
        <f>IF(((G16-C16)&gt;0),G16-C16,"----")</f>
        <v>241</v>
      </c>
      <c r="D29" s="519">
        <f>IF(((H16-D16)&gt;0),H16-D16,"----")</f>
        <v>1350</v>
      </c>
      <c r="E29" s="519">
        <f>IF(((I16-E16)&gt;0),I16-E16,"----")</f>
        <v>799</v>
      </c>
      <c r="F29" s="135" t="s">
        <v>522</v>
      </c>
      <c r="G29" s="519" t="str">
        <f>IF(((C16-G16)&gt;0),C16-G16,"----")</f>
        <v>----</v>
      </c>
      <c r="H29" s="519" t="str">
        <f>IF(((D16-H16)&gt;0),D16-H16,"----")</f>
        <v>----</v>
      </c>
      <c r="I29" s="519" t="str">
        <f>IF(((E16-I16)&gt;0),E16-I16,"----")</f>
        <v>----</v>
      </c>
    </row>
    <row r="32" ht="15.75">
      <c r="B32" s="632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4" sqref="C4"/>
    </sheetView>
  </sheetViews>
  <sheetFormatPr defaultColWidth="9.00390625" defaultRowHeight="12.75"/>
  <cols>
    <col min="1" max="1" width="47.125" style="165" customWidth="1"/>
    <col min="2" max="6" width="13.875" style="164" customWidth="1"/>
    <col min="7" max="7" width="13.875" style="201" customWidth="1"/>
    <col min="8" max="9" width="12.875" style="164" customWidth="1"/>
    <col min="10" max="10" width="13.875" style="164" customWidth="1"/>
    <col min="11" max="16384" width="9.375" style="164" customWidth="1"/>
  </cols>
  <sheetData>
    <row r="1" spans="6:7" ht="21.75" customHeight="1" thickBot="1">
      <c r="F1" s="722" t="s">
        <v>280</v>
      </c>
      <c r="G1" s="722"/>
    </row>
    <row r="2" spans="1:7" s="173" customFormat="1" ht="44.25" customHeight="1" thickBot="1">
      <c r="A2" s="170" t="s">
        <v>287</v>
      </c>
      <c r="B2" s="171" t="s">
        <v>288</v>
      </c>
      <c r="C2" s="171" t="s">
        <v>289</v>
      </c>
      <c r="D2" s="171" t="s">
        <v>1005</v>
      </c>
      <c r="E2" s="171" t="s">
        <v>1004</v>
      </c>
      <c r="F2" s="190" t="s">
        <v>1006</v>
      </c>
      <c r="G2" s="190" t="s">
        <v>1007</v>
      </c>
    </row>
    <row r="3" spans="1:7" s="195" customFormat="1" ht="13.5" customHeight="1" thickBot="1">
      <c r="A3" s="191">
        <v>1</v>
      </c>
      <c r="B3" s="192">
        <v>2</v>
      </c>
      <c r="C3" s="192">
        <v>3</v>
      </c>
      <c r="D3" s="192">
        <v>4</v>
      </c>
      <c r="E3" s="192">
        <v>5</v>
      </c>
      <c r="F3" s="193">
        <v>6</v>
      </c>
      <c r="G3" s="194" t="s">
        <v>400</v>
      </c>
    </row>
    <row r="4" spans="1:7" ht="15.75" customHeight="1">
      <c r="A4" s="177"/>
      <c r="B4" s="175"/>
      <c r="C4" s="438"/>
      <c r="D4" s="175"/>
      <c r="E4" s="175"/>
      <c r="F4" s="176"/>
      <c r="G4" s="440"/>
    </row>
    <row r="5" spans="1:7" ht="15.75" customHeight="1">
      <c r="A5" s="177"/>
      <c r="B5" s="175"/>
      <c r="C5" s="438"/>
      <c r="D5" s="175"/>
      <c r="E5" s="175"/>
      <c r="F5" s="176"/>
      <c r="G5" s="440"/>
    </row>
    <row r="6" spans="1:7" ht="15.75" customHeight="1">
      <c r="A6" s="177"/>
      <c r="B6" s="175"/>
      <c r="C6" s="438"/>
      <c r="D6" s="175"/>
      <c r="E6" s="175"/>
      <c r="F6" s="176"/>
      <c r="G6" s="440">
        <f aca="true" t="shared" si="0" ref="G6:G23">D6+F6</f>
        <v>0</v>
      </c>
    </row>
    <row r="7" spans="1:7" ht="15.75" customHeight="1">
      <c r="A7" s="177"/>
      <c r="B7" s="175"/>
      <c r="C7" s="438"/>
      <c r="D7" s="175"/>
      <c r="E7" s="175"/>
      <c r="F7" s="176"/>
      <c r="G7" s="440">
        <f t="shared" si="0"/>
        <v>0</v>
      </c>
    </row>
    <row r="8" spans="1:7" ht="15.75" customHeight="1">
      <c r="A8" s="177"/>
      <c r="B8" s="175"/>
      <c r="C8" s="438"/>
      <c r="D8" s="175"/>
      <c r="E8" s="175"/>
      <c r="F8" s="176"/>
      <c r="G8" s="440">
        <f t="shared" si="0"/>
        <v>0</v>
      </c>
    </row>
    <row r="9" spans="1:7" ht="15.75" customHeight="1">
      <c r="A9" s="177"/>
      <c r="B9" s="175"/>
      <c r="C9" s="438"/>
      <c r="D9" s="175"/>
      <c r="E9" s="175"/>
      <c r="F9" s="176"/>
      <c r="G9" s="440">
        <f t="shared" si="0"/>
        <v>0</v>
      </c>
    </row>
    <row r="10" spans="1:7" ht="15.75" customHeight="1">
      <c r="A10" s="177"/>
      <c r="B10" s="175"/>
      <c r="C10" s="438"/>
      <c r="D10" s="175"/>
      <c r="E10" s="175"/>
      <c r="F10" s="176"/>
      <c r="G10" s="440">
        <f t="shared" si="0"/>
        <v>0</v>
      </c>
    </row>
    <row r="11" spans="1:7" ht="15.75" customHeight="1">
      <c r="A11" s="177"/>
      <c r="B11" s="175"/>
      <c r="C11" s="438"/>
      <c r="D11" s="175"/>
      <c r="E11" s="175"/>
      <c r="F11" s="176"/>
      <c r="G11" s="440">
        <f t="shared" si="0"/>
        <v>0</v>
      </c>
    </row>
    <row r="12" spans="1:7" ht="15.75" customHeight="1">
      <c r="A12" s="177"/>
      <c r="B12" s="175"/>
      <c r="C12" s="438"/>
      <c r="D12" s="175"/>
      <c r="E12" s="175"/>
      <c r="F12" s="176"/>
      <c r="G12" s="440">
        <f t="shared" si="0"/>
        <v>0</v>
      </c>
    </row>
    <row r="13" spans="1:7" ht="15.75" customHeight="1">
      <c r="A13" s="177"/>
      <c r="B13" s="175"/>
      <c r="C13" s="438"/>
      <c r="D13" s="175"/>
      <c r="E13" s="175"/>
      <c r="F13" s="176"/>
      <c r="G13" s="440">
        <f t="shared" si="0"/>
        <v>0</v>
      </c>
    </row>
    <row r="14" spans="1:7" ht="15.75" customHeight="1">
      <c r="A14" s="177"/>
      <c r="B14" s="175"/>
      <c r="C14" s="438"/>
      <c r="D14" s="175"/>
      <c r="E14" s="175"/>
      <c r="F14" s="176"/>
      <c r="G14" s="440">
        <f t="shared" si="0"/>
        <v>0</v>
      </c>
    </row>
    <row r="15" spans="1:7" ht="15.75" customHeight="1">
      <c r="A15" s="177"/>
      <c r="B15" s="175"/>
      <c r="C15" s="438"/>
      <c r="D15" s="175"/>
      <c r="E15" s="175"/>
      <c r="F15" s="176"/>
      <c r="G15" s="440">
        <f t="shared" si="0"/>
        <v>0</v>
      </c>
    </row>
    <row r="16" spans="1:7" ht="15.75" customHeight="1">
      <c r="A16" s="177"/>
      <c r="B16" s="175"/>
      <c r="C16" s="438"/>
      <c r="D16" s="175"/>
      <c r="E16" s="175"/>
      <c r="F16" s="176"/>
      <c r="G16" s="440">
        <f t="shared" si="0"/>
        <v>0</v>
      </c>
    </row>
    <row r="17" spans="1:7" ht="15.75" customHeight="1">
      <c r="A17" s="177"/>
      <c r="B17" s="175"/>
      <c r="C17" s="438"/>
      <c r="D17" s="175"/>
      <c r="E17" s="175"/>
      <c r="F17" s="176"/>
      <c r="G17" s="440">
        <f t="shared" si="0"/>
        <v>0</v>
      </c>
    </row>
    <row r="18" spans="1:7" ht="15.75" customHeight="1">
      <c r="A18" s="177"/>
      <c r="B18" s="175"/>
      <c r="C18" s="438"/>
      <c r="D18" s="175"/>
      <c r="E18" s="175"/>
      <c r="F18" s="176"/>
      <c r="G18" s="440">
        <f t="shared" si="0"/>
        <v>0</v>
      </c>
    </row>
    <row r="19" spans="1:7" ht="15.75" customHeight="1">
      <c r="A19" s="177"/>
      <c r="B19" s="175"/>
      <c r="C19" s="438"/>
      <c r="D19" s="175"/>
      <c r="E19" s="175"/>
      <c r="F19" s="176"/>
      <c r="G19" s="440">
        <f t="shared" si="0"/>
        <v>0</v>
      </c>
    </row>
    <row r="20" spans="1:7" ht="15.75" customHeight="1">
      <c r="A20" s="177"/>
      <c r="B20" s="175"/>
      <c r="C20" s="438"/>
      <c r="D20" s="175"/>
      <c r="E20" s="175"/>
      <c r="F20" s="176"/>
      <c r="G20" s="440">
        <f t="shared" si="0"/>
        <v>0</v>
      </c>
    </row>
    <row r="21" spans="1:7" ht="15.75" customHeight="1">
      <c r="A21" s="177"/>
      <c r="B21" s="175"/>
      <c r="C21" s="438"/>
      <c r="D21" s="175"/>
      <c r="E21" s="175"/>
      <c r="F21" s="176"/>
      <c r="G21" s="440">
        <f t="shared" si="0"/>
        <v>0</v>
      </c>
    </row>
    <row r="22" spans="1:7" ht="15.75" customHeight="1" thickBot="1">
      <c r="A22" s="196"/>
      <c r="B22" s="178"/>
      <c r="C22" s="439"/>
      <c r="D22" s="178"/>
      <c r="E22" s="178"/>
      <c r="F22" s="179"/>
      <c r="G22" s="441">
        <f t="shared" si="0"/>
        <v>0</v>
      </c>
    </row>
    <row r="23" spans="1:7" s="200" customFormat="1" ht="18" customHeight="1" thickBot="1">
      <c r="A23" s="48" t="s">
        <v>286</v>
      </c>
      <c r="B23" s="197">
        <f>SUM(B4:B22)</f>
        <v>0</v>
      </c>
      <c r="C23" s="437"/>
      <c r="D23" s="197">
        <f>SUM(D4:D22)</f>
        <v>0</v>
      </c>
      <c r="E23" s="197">
        <f>SUM(E4:E22)</f>
        <v>0</v>
      </c>
      <c r="F23" s="198">
        <f>SUM(F4:F22)</f>
        <v>0</v>
      </c>
      <c r="G23" s="199">
        <f t="shared" si="0"/>
        <v>0</v>
      </c>
    </row>
  </sheetData>
  <sheetProtection/>
  <mergeCells count="1">
    <mergeCell ref="F1:G1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dőlt"&amp;11 4. sz.melléklet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4" sqref="A4"/>
    </sheetView>
  </sheetViews>
  <sheetFormatPr defaultColWidth="9.00390625" defaultRowHeight="12.75"/>
  <cols>
    <col min="1" max="1" width="59.125" style="165" customWidth="1"/>
    <col min="2" max="6" width="13.875" style="164" customWidth="1"/>
    <col min="7" max="7" width="13.875" style="201" customWidth="1"/>
    <col min="8" max="9" width="12.875" style="164" customWidth="1"/>
    <col min="10" max="10" width="13.875" style="164" customWidth="1"/>
    <col min="11" max="16384" width="9.375" style="164" customWidth="1"/>
  </cols>
  <sheetData>
    <row r="1" spans="6:7" ht="21.75" customHeight="1" thickBot="1">
      <c r="F1" s="722" t="s">
        <v>280</v>
      </c>
      <c r="G1" s="722"/>
    </row>
    <row r="2" spans="1:7" s="173" customFormat="1" ht="44.25" customHeight="1" thickBot="1">
      <c r="A2" s="170" t="s">
        <v>290</v>
      </c>
      <c r="B2" s="171" t="s">
        <v>288</v>
      </c>
      <c r="C2" s="171" t="s">
        <v>289</v>
      </c>
      <c r="D2" s="171" t="s">
        <v>1005</v>
      </c>
      <c r="E2" s="171" t="s">
        <v>1004</v>
      </c>
      <c r="F2" s="190" t="s">
        <v>1006</v>
      </c>
      <c r="G2" s="190" t="s">
        <v>1008</v>
      </c>
    </row>
    <row r="3" spans="1:7" s="195" customFormat="1" ht="13.5" customHeight="1" thickBot="1">
      <c r="A3" s="191">
        <v>1</v>
      </c>
      <c r="B3" s="192">
        <v>2</v>
      </c>
      <c r="C3" s="192">
        <v>3</v>
      </c>
      <c r="D3" s="192">
        <v>4</v>
      </c>
      <c r="E3" s="192">
        <v>5</v>
      </c>
      <c r="F3" s="193">
        <v>6</v>
      </c>
      <c r="G3" s="194" t="s">
        <v>400</v>
      </c>
    </row>
    <row r="4" spans="1:7" ht="15.75" customHeight="1">
      <c r="A4" s="177" t="s">
        <v>1021</v>
      </c>
      <c r="B4" s="175">
        <v>799</v>
      </c>
      <c r="C4" s="438">
        <v>2012</v>
      </c>
      <c r="D4" s="175"/>
      <c r="E4" s="175">
        <v>800</v>
      </c>
      <c r="F4" s="176">
        <v>799</v>
      </c>
      <c r="G4" s="440">
        <v>799</v>
      </c>
    </row>
    <row r="5" spans="1:7" ht="15.75" customHeight="1">
      <c r="A5" s="177"/>
      <c r="B5" s="175"/>
      <c r="C5" s="438"/>
      <c r="D5" s="175"/>
      <c r="E5" s="175"/>
      <c r="F5" s="176"/>
      <c r="G5" s="440"/>
    </row>
    <row r="6" spans="1:7" ht="15.75" customHeight="1">
      <c r="A6" s="177"/>
      <c r="B6" s="175"/>
      <c r="C6" s="438"/>
      <c r="D6" s="175"/>
      <c r="E6" s="175"/>
      <c r="F6" s="176"/>
      <c r="G6" s="440">
        <f aca="true" t="shared" si="0" ref="G6:G23">D6+F6</f>
        <v>0</v>
      </c>
    </row>
    <row r="7" spans="1:7" ht="15.75" customHeight="1">
      <c r="A7" s="177"/>
      <c r="B7" s="175"/>
      <c r="C7" s="438"/>
      <c r="D7" s="175"/>
      <c r="E7" s="175"/>
      <c r="F7" s="176"/>
      <c r="G7" s="440">
        <f t="shared" si="0"/>
        <v>0</v>
      </c>
    </row>
    <row r="8" spans="1:7" ht="15.75" customHeight="1">
      <c r="A8" s="177"/>
      <c r="B8" s="175"/>
      <c r="C8" s="438"/>
      <c r="D8" s="175"/>
      <c r="E8" s="175"/>
      <c r="F8" s="176"/>
      <c r="G8" s="440">
        <f t="shared" si="0"/>
        <v>0</v>
      </c>
    </row>
    <row r="9" spans="1:7" ht="15.75" customHeight="1">
      <c r="A9" s="177"/>
      <c r="B9" s="175"/>
      <c r="C9" s="438"/>
      <c r="D9" s="175"/>
      <c r="E9" s="175"/>
      <c r="F9" s="176"/>
      <c r="G9" s="440">
        <f t="shared" si="0"/>
        <v>0</v>
      </c>
    </row>
    <row r="10" spans="1:7" ht="15.75" customHeight="1">
      <c r="A10" s="177"/>
      <c r="B10" s="175"/>
      <c r="C10" s="438"/>
      <c r="D10" s="175"/>
      <c r="E10" s="175"/>
      <c r="F10" s="176"/>
      <c r="G10" s="440">
        <f t="shared" si="0"/>
        <v>0</v>
      </c>
    </row>
    <row r="11" spans="1:7" ht="15.75" customHeight="1">
      <c r="A11" s="177"/>
      <c r="B11" s="175"/>
      <c r="C11" s="438"/>
      <c r="D11" s="175"/>
      <c r="E11" s="175"/>
      <c r="F11" s="176"/>
      <c r="G11" s="440">
        <f t="shared" si="0"/>
        <v>0</v>
      </c>
    </row>
    <row r="12" spans="1:7" ht="15.75" customHeight="1">
      <c r="A12" s="177"/>
      <c r="B12" s="175"/>
      <c r="C12" s="438"/>
      <c r="D12" s="175"/>
      <c r="E12" s="175"/>
      <c r="F12" s="176"/>
      <c r="G12" s="440">
        <f t="shared" si="0"/>
        <v>0</v>
      </c>
    </row>
    <row r="13" spans="1:7" ht="15.75" customHeight="1">
      <c r="A13" s="177"/>
      <c r="B13" s="175"/>
      <c r="C13" s="438"/>
      <c r="D13" s="175"/>
      <c r="E13" s="175"/>
      <c r="F13" s="176"/>
      <c r="G13" s="440">
        <f t="shared" si="0"/>
        <v>0</v>
      </c>
    </row>
    <row r="14" spans="1:7" ht="15.75" customHeight="1">
      <c r="A14" s="177"/>
      <c r="B14" s="175"/>
      <c r="C14" s="438"/>
      <c r="D14" s="175"/>
      <c r="E14" s="175"/>
      <c r="F14" s="176"/>
      <c r="G14" s="440">
        <f t="shared" si="0"/>
        <v>0</v>
      </c>
    </row>
    <row r="15" spans="1:7" ht="15.75" customHeight="1">
      <c r="A15" s="177"/>
      <c r="B15" s="175"/>
      <c r="C15" s="438"/>
      <c r="D15" s="175"/>
      <c r="E15" s="175"/>
      <c r="F15" s="176"/>
      <c r="G15" s="440">
        <f t="shared" si="0"/>
        <v>0</v>
      </c>
    </row>
    <row r="16" spans="1:7" ht="15.75" customHeight="1">
      <c r="A16" s="177"/>
      <c r="B16" s="175"/>
      <c r="C16" s="438"/>
      <c r="D16" s="175"/>
      <c r="E16" s="175"/>
      <c r="F16" s="176"/>
      <c r="G16" s="440">
        <f t="shared" si="0"/>
        <v>0</v>
      </c>
    </row>
    <row r="17" spans="1:7" ht="15.75" customHeight="1">
      <c r="A17" s="177"/>
      <c r="B17" s="175"/>
      <c r="C17" s="438"/>
      <c r="D17" s="175"/>
      <c r="E17" s="175"/>
      <c r="F17" s="176"/>
      <c r="G17" s="440">
        <f t="shared" si="0"/>
        <v>0</v>
      </c>
    </row>
    <row r="18" spans="1:7" ht="15.75" customHeight="1">
      <c r="A18" s="177"/>
      <c r="B18" s="175"/>
      <c r="C18" s="438"/>
      <c r="D18" s="175"/>
      <c r="E18" s="175"/>
      <c r="F18" s="176"/>
      <c r="G18" s="440">
        <f t="shared" si="0"/>
        <v>0</v>
      </c>
    </row>
    <row r="19" spans="1:7" ht="15.75" customHeight="1">
      <c r="A19" s="177"/>
      <c r="B19" s="175"/>
      <c r="C19" s="438"/>
      <c r="D19" s="175"/>
      <c r="E19" s="175"/>
      <c r="F19" s="176"/>
      <c r="G19" s="440">
        <f t="shared" si="0"/>
        <v>0</v>
      </c>
    </row>
    <row r="20" spans="1:7" ht="15.75" customHeight="1">
      <c r="A20" s="177"/>
      <c r="B20" s="175"/>
      <c r="C20" s="438"/>
      <c r="D20" s="175"/>
      <c r="E20" s="175"/>
      <c r="F20" s="176"/>
      <c r="G20" s="440">
        <f t="shared" si="0"/>
        <v>0</v>
      </c>
    </row>
    <row r="21" spans="1:7" ht="15.75" customHeight="1">
      <c r="A21" s="177"/>
      <c r="B21" s="175"/>
      <c r="C21" s="438"/>
      <c r="D21" s="175"/>
      <c r="E21" s="175"/>
      <c r="F21" s="176"/>
      <c r="G21" s="440">
        <f t="shared" si="0"/>
        <v>0</v>
      </c>
    </row>
    <row r="22" spans="1:7" ht="15.75" customHeight="1" thickBot="1">
      <c r="A22" s="196"/>
      <c r="B22" s="178"/>
      <c r="C22" s="439"/>
      <c r="D22" s="178"/>
      <c r="E22" s="178"/>
      <c r="F22" s="179"/>
      <c r="G22" s="441">
        <f t="shared" si="0"/>
        <v>0</v>
      </c>
    </row>
    <row r="23" spans="1:7" s="200" customFormat="1" ht="18" customHeight="1" thickBot="1">
      <c r="A23" s="48" t="s">
        <v>286</v>
      </c>
      <c r="B23" s="197">
        <f>SUM(B4:B22)</f>
        <v>799</v>
      </c>
      <c r="C23" s="437"/>
      <c r="D23" s="197">
        <f>SUM(D4:D22)</f>
        <v>0</v>
      </c>
      <c r="E23" s="197">
        <f>SUM(E4:E22)</f>
        <v>800</v>
      </c>
      <c r="F23" s="198">
        <f>SUM(F4:F22)</f>
        <v>799</v>
      </c>
      <c r="G23" s="199">
        <f t="shared" si="0"/>
        <v>799</v>
      </c>
    </row>
  </sheetData>
  <sheetProtection/>
  <mergeCells count="1">
    <mergeCell ref="F1:G1"/>
  </mergeCells>
  <printOptions horizontalCentered="1"/>
  <pageMargins left="0.98425196850393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Felújítási kiadások
előirányzatainak és felhasználásának alakulása célonként &amp;R&amp;"Times New Roman CE,Félkövér dőlt"&amp;11 5.sz.melléklet 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6">
      <selection activeCell="D4" sqref="D4"/>
    </sheetView>
  </sheetViews>
  <sheetFormatPr defaultColWidth="9.00390625" defaultRowHeight="12.75"/>
  <cols>
    <col min="1" max="1" width="22.125" style="3" customWidth="1"/>
    <col min="2" max="2" width="42.875" style="4" customWidth="1"/>
    <col min="3" max="4" width="14.50390625" style="4" customWidth="1"/>
    <col min="5" max="16384" width="9.375" style="4" customWidth="1"/>
  </cols>
  <sheetData>
    <row r="1" spans="1:4" s="164" customFormat="1" ht="24" customHeight="1">
      <c r="A1" s="724" t="s">
        <v>607</v>
      </c>
      <c r="B1" s="724"/>
      <c r="C1" s="724"/>
      <c r="D1" s="724"/>
    </row>
    <row r="2" spans="1:4" ht="25.5">
      <c r="A2" s="723" t="s">
        <v>291</v>
      </c>
      <c r="B2" s="723"/>
      <c r="C2" s="636" t="s">
        <v>357</v>
      </c>
      <c r="D2" s="636" t="s">
        <v>358</v>
      </c>
    </row>
    <row r="3" spans="1:4" ht="18" customHeight="1">
      <c r="A3" s="723" t="s">
        <v>595</v>
      </c>
      <c r="B3" s="636" t="s">
        <v>523</v>
      </c>
      <c r="C3" s="636">
        <v>853</v>
      </c>
      <c r="D3" s="636">
        <v>758</v>
      </c>
    </row>
    <row r="4" spans="1:4" ht="24" customHeight="1">
      <c r="A4" s="723"/>
      <c r="B4" s="636" t="s">
        <v>1013</v>
      </c>
      <c r="C4" s="636">
        <v>1185</v>
      </c>
      <c r="D4" s="636">
        <v>1065</v>
      </c>
    </row>
    <row r="5" spans="1:4" ht="18" customHeight="1">
      <c r="A5" s="723" t="s">
        <v>596</v>
      </c>
      <c r="B5" s="636" t="s">
        <v>537</v>
      </c>
      <c r="C5" s="636">
        <v>0</v>
      </c>
      <c r="D5" s="636">
        <v>0</v>
      </c>
    </row>
    <row r="6" spans="1:4" ht="18" customHeight="1">
      <c r="A6" s="723"/>
      <c r="B6" s="636" t="s">
        <v>62</v>
      </c>
      <c r="C6" s="636">
        <v>0</v>
      </c>
      <c r="D6" s="636">
        <v>0</v>
      </c>
    </row>
    <row r="7" spans="1:4" ht="18" customHeight="1">
      <c r="A7" s="723"/>
      <c r="B7" s="636" t="s">
        <v>524</v>
      </c>
      <c r="C7" s="636">
        <v>0</v>
      </c>
      <c r="D7" s="636">
        <v>0</v>
      </c>
    </row>
    <row r="8" spans="1:4" ht="18" customHeight="1">
      <c r="A8" s="723"/>
      <c r="B8" s="636" t="s">
        <v>1015</v>
      </c>
      <c r="C8" s="636">
        <v>0</v>
      </c>
      <c r="D8" s="636">
        <v>0</v>
      </c>
    </row>
    <row r="9" spans="1:4" ht="18" customHeight="1">
      <c r="A9" s="723"/>
      <c r="B9" s="636" t="s">
        <v>313</v>
      </c>
      <c r="C9" s="636">
        <v>20</v>
      </c>
      <c r="D9" s="636">
        <v>20</v>
      </c>
    </row>
    <row r="10" spans="1:4" ht="18" customHeight="1">
      <c r="A10" s="723"/>
      <c r="B10" s="636" t="s">
        <v>525</v>
      </c>
      <c r="C10" s="636">
        <v>200</v>
      </c>
      <c r="D10" s="636">
        <v>182</v>
      </c>
    </row>
    <row r="11" spans="1:4" ht="18" customHeight="1">
      <c r="A11" s="723"/>
      <c r="B11" s="636" t="s">
        <v>1016</v>
      </c>
      <c r="C11" s="636">
        <v>0</v>
      </c>
      <c r="D11" s="636">
        <v>0</v>
      </c>
    </row>
    <row r="12" spans="1:4" ht="18" customHeight="1">
      <c r="A12" s="723"/>
      <c r="B12" s="636" t="s">
        <v>1017</v>
      </c>
      <c r="C12" s="636">
        <v>200</v>
      </c>
      <c r="D12" s="636">
        <v>172</v>
      </c>
    </row>
    <row r="13" spans="1:4" ht="18" customHeight="1">
      <c r="A13" s="723"/>
      <c r="B13" s="636" t="s">
        <v>1019</v>
      </c>
      <c r="C13" s="636">
        <v>104</v>
      </c>
      <c r="D13" s="636">
        <v>102</v>
      </c>
    </row>
    <row r="14" spans="1:4" ht="18" customHeight="1">
      <c r="A14" s="723"/>
      <c r="B14" s="636" t="s">
        <v>1018</v>
      </c>
      <c r="C14" s="636">
        <v>0</v>
      </c>
      <c r="D14" s="636">
        <v>0</v>
      </c>
    </row>
    <row r="15" spans="1:4" ht="18" customHeight="1">
      <c r="A15" s="723" t="s">
        <v>526</v>
      </c>
      <c r="B15" s="636" t="s">
        <v>1022</v>
      </c>
      <c r="C15" s="636">
        <v>1200</v>
      </c>
      <c r="D15" s="636">
        <v>0</v>
      </c>
    </row>
    <row r="16" spans="1:4" ht="18" customHeight="1">
      <c r="A16" s="723"/>
      <c r="B16" s="636" t="s">
        <v>293</v>
      </c>
      <c r="C16" s="636">
        <v>360</v>
      </c>
      <c r="D16" s="636">
        <v>227</v>
      </c>
    </row>
    <row r="17" spans="1:4" ht="18" customHeight="1">
      <c r="A17" s="723"/>
      <c r="B17" s="636" t="s">
        <v>527</v>
      </c>
      <c r="C17" s="636">
        <v>0</v>
      </c>
      <c r="D17" s="636">
        <v>0</v>
      </c>
    </row>
    <row r="18" spans="1:4" ht="18" customHeight="1">
      <c r="A18" s="723"/>
      <c r="B18" s="636" t="s">
        <v>997</v>
      </c>
      <c r="C18" s="636">
        <v>0</v>
      </c>
      <c r="D18" s="636">
        <v>0</v>
      </c>
    </row>
    <row r="19" spans="1:4" ht="18" customHeight="1">
      <c r="A19" s="723"/>
      <c r="B19" s="636" t="s">
        <v>528</v>
      </c>
      <c r="C19" s="636">
        <v>0</v>
      </c>
      <c r="D19" s="636">
        <v>0</v>
      </c>
    </row>
    <row r="20" spans="1:4" ht="18" customHeight="1">
      <c r="A20" s="723"/>
      <c r="B20" s="636" t="s">
        <v>529</v>
      </c>
      <c r="C20" s="636">
        <v>1098</v>
      </c>
      <c r="D20" s="636">
        <v>1030</v>
      </c>
    </row>
    <row r="21" spans="1:4" ht="18" customHeight="1">
      <c r="A21" s="723"/>
      <c r="B21" s="636" t="s">
        <v>1012</v>
      </c>
      <c r="C21" s="636">
        <v>50</v>
      </c>
      <c r="D21" s="636">
        <v>41</v>
      </c>
    </row>
    <row r="22" spans="1:4" ht="18" customHeight="1">
      <c r="A22" s="723"/>
      <c r="B22" s="636" t="s">
        <v>530</v>
      </c>
      <c r="C22" s="636">
        <v>50</v>
      </c>
      <c r="D22" s="636">
        <v>31</v>
      </c>
    </row>
    <row r="23" spans="1:4" ht="18" customHeight="1">
      <c r="A23" s="637" t="s">
        <v>531</v>
      </c>
      <c r="B23" s="636" t="s">
        <v>532</v>
      </c>
      <c r="C23" s="636">
        <v>50</v>
      </c>
      <c r="D23" s="636">
        <v>0</v>
      </c>
    </row>
    <row r="24" spans="1:4" ht="18" customHeight="1">
      <c r="A24" s="723" t="s">
        <v>533</v>
      </c>
      <c r="B24" s="636" t="s">
        <v>534</v>
      </c>
      <c r="C24" s="636">
        <v>0</v>
      </c>
      <c r="D24" s="636">
        <v>0</v>
      </c>
    </row>
    <row r="25" spans="1:4" ht="18" customHeight="1">
      <c r="A25" s="723"/>
      <c r="B25" s="636" t="s">
        <v>1020</v>
      </c>
      <c r="C25" s="636">
        <v>0</v>
      </c>
      <c r="D25" s="636">
        <v>0</v>
      </c>
    </row>
    <row r="26" spans="1:4" ht="18" customHeight="1">
      <c r="A26" s="723"/>
      <c r="B26" s="636" t="s">
        <v>535</v>
      </c>
      <c r="C26" s="636">
        <v>1359</v>
      </c>
      <c r="D26" s="636">
        <v>842</v>
      </c>
    </row>
    <row r="27" spans="1:4" ht="18" customHeight="1">
      <c r="A27" s="635" t="s">
        <v>536</v>
      </c>
      <c r="B27" s="636" t="s">
        <v>1014</v>
      </c>
      <c r="C27" s="636">
        <v>0</v>
      </c>
      <c r="D27" s="636">
        <v>0</v>
      </c>
    </row>
    <row r="28" spans="1:4" ht="18" customHeight="1">
      <c r="A28" s="637" t="s">
        <v>268</v>
      </c>
      <c r="B28" s="636"/>
      <c r="C28" s="636">
        <v>0</v>
      </c>
      <c r="D28" s="636">
        <v>0</v>
      </c>
    </row>
    <row r="29" spans="1:4" ht="18" customHeight="1">
      <c r="A29" s="637" t="s">
        <v>538</v>
      </c>
      <c r="B29" s="636"/>
      <c r="C29" s="636"/>
      <c r="D29" s="636">
        <v>-42</v>
      </c>
    </row>
    <row r="30" spans="1:4" ht="18" customHeight="1">
      <c r="A30" s="637" t="s">
        <v>269</v>
      </c>
      <c r="B30" s="636"/>
      <c r="C30" s="636">
        <f>SUM(C3:C28)</f>
        <v>6729</v>
      </c>
      <c r="D30" s="636">
        <f>SUM(D3:D29)</f>
        <v>4428</v>
      </c>
    </row>
  </sheetData>
  <sheetProtection/>
  <mergeCells count="6">
    <mergeCell ref="A24:A26"/>
    <mergeCell ref="A1:D1"/>
    <mergeCell ref="A2:B2"/>
    <mergeCell ref="A3:A4"/>
    <mergeCell ref="A5:A14"/>
    <mergeCell ref="A15:A22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Önkormányzat kiadási előirányzatai és teljesítése
feladatonként&amp;14
&amp;R&amp;"Times New Roman CE,Félkövér dőlt"&amp;11 6.számú melléklet&amp;"Times New Roman CE,Dőlt"&amp;12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6.875" style="165" customWidth="1"/>
    <col min="2" max="2" width="36.00390625" style="164" customWidth="1"/>
    <col min="3" max="3" width="17.00390625" style="164" customWidth="1"/>
    <col min="4" max="9" width="12.875" style="164" customWidth="1"/>
    <col min="10" max="10" width="13.875" style="164" customWidth="1"/>
    <col min="11" max="16384" width="9.375" style="164" customWidth="1"/>
  </cols>
  <sheetData>
    <row r="1" ht="14.25" thickBot="1">
      <c r="J1" s="166" t="s">
        <v>280</v>
      </c>
    </row>
    <row r="2" spans="1:10" s="207" customFormat="1" ht="26.25" customHeight="1">
      <c r="A2" s="729" t="s">
        <v>294</v>
      </c>
      <c r="B2" s="727" t="s">
        <v>401</v>
      </c>
      <c r="C2" s="727" t="s">
        <v>402</v>
      </c>
      <c r="D2" s="727" t="s">
        <v>223</v>
      </c>
      <c r="E2" s="727" t="s">
        <v>1023</v>
      </c>
      <c r="F2" s="204" t="s">
        <v>403</v>
      </c>
      <c r="G2" s="205"/>
      <c r="H2" s="205"/>
      <c r="I2" s="206"/>
      <c r="J2" s="725" t="s">
        <v>224</v>
      </c>
    </row>
    <row r="3" spans="1:10" s="211" customFormat="1" ht="32.25" customHeight="1" thickBot="1">
      <c r="A3" s="730"/>
      <c r="B3" s="731"/>
      <c r="C3" s="731"/>
      <c r="D3" s="728"/>
      <c r="E3" s="728"/>
      <c r="F3" s="208" t="s">
        <v>92</v>
      </c>
      <c r="G3" s="209" t="s">
        <v>416</v>
      </c>
      <c r="H3" s="209" t="s">
        <v>1024</v>
      </c>
      <c r="I3" s="210" t="s">
        <v>1025</v>
      </c>
      <c r="J3" s="726"/>
    </row>
    <row r="4" spans="1:10" s="216" customFormat="1" ht="13.5" customHeight="1" thickBot="1">
      <c r="A4" s="212">
        <v>1</v>
      </c>
      <c r="B4" s="213">
        <v>2</v>
      </c>
      <c r="C4" s="214">
        <v>3</v>
      </c>
      <c r="D4" s="214">
        <v>4</v>
      </c>
      <c r="E4" s="214">
        <v>5</v>
      </c>
      <c r="F4" s="214">
        <v>6</v>
      </c>
      <c r="G4" s="214">
        <v>7</v>
      </c>
      <c r="H4" s="214">
        <v>8</v>
      </c>
      <c r="I4" s="214">
        <v>9</v>
      </c>
      <c r="J4" s="215" t="s">
        <v>225</v>
      </c>
    </row>
    <row r="5" spans="1:10" ht="33.75" customHeight="1">
      <c r="A5" s="217" t="s">
        <v>235</v>
      </c>
      <c r="B5" s="442" t="s">
        <v>404</v>
      </c>
      <c r="C5" s="454"/>
      <c r="D5" s="443">
        <f aca="true" t="shared" si="0" ref="D5:I5">SUM(D6:D7)</f>
        <v>0</v>
      </c>
      <c r="E5" s="443">
        <f t="shared" si="0"/>
        <v>0</v>
      </c>
      <c r="F5" s="443">
        <f t="shared" si="0"/>
        <v>0</v>
      </c>
      <c r="G5" s="443">
        <f t="shared" si="0"/>
        <v>0</v>
      </c>
      <c r="H5" s="443">
        <f t="shared" si="0"/>
        <v>0</v>
      </c>
      <c r="I5" s="444">
        <f t="shared" si="0"/>
        <v>0</v>
      </c>
      <c r="J5" s="445">
        <f aca="true" t="shared" si="1" ref="J5:J17">SUM(F5:I5)</f>
        <v>0</v>
      </c>
    </row>
    <row r="6" spans="1:10" ht="21" customHeight="1">
      <c r="A6" s="218" t="s">
        <v>236</v>
      </c>
      <c r="B6" s="219" t="s">
        <v>295</v>
      </c>
      <c r="C6" s="455"/>
      <c r="D6" s="175"/>
      <c r="E6" s="175"/>
      <c r="F6" s="175"/>
      <c r="G6" s="175"/>
      <c r="H6" s="175"/>
      <c r="I6" s="176"/>
      <c r="J6" s="220">
        <f t="shared" si="1"/>
        <v>0</v>
      </c>
    </row>
    <row r="7" spans="1:10" ht="21" customHeight="1">
      <c r="A7" s="218" t="s">
        <v>237</v>
      </c>
      <c r="B7" s="219" t="s">
        <v>295</v>
      </c>
      <c r="C7" s="455"/>
      <c r="D7" s="175"/>
      <c r="E7" s="175"/>
      <c r="F7" s="175"/>
      <c r="G7" s="175"/>
      <c r="H7" s="175"/>
      <c r="I7" s="176"/>
      <c r="J7" s="220">
        <f t="shared" si="1"/>
        <v>0</v>
      </c>
    </row>
    <row r="8" spans="1:10" ht="36" customHeight="1">
      <c r="A8" s="218" t="s">
        <v>238</v>
      </c>
      <c r="B8" s="446" t="s">
        <v>405</v>
      </c>
      <c r="C8" s="456"/>
      <c r="D8" s="447">
        <f aca="true" t="shared" si="2" ref="D8:I8">SUM(D9:D10)</f>
        <v>0</v>
      </c>
      <c r="E8" s="447">
        <f t="shared" si="2"/>
        <v>0</v>
      </c>
      <c r="F8" s="447">
        <f t="shared" si="2"/>
        <v>0</v>
      </c>
      <c r="G8" s="447">
        <f t="shared" si="2"/>
        <v>0</v>
      </c>
      <c r="H8" s="447">
        <f t="shared" si="2"/>
        <v>0</v>
      </c>
      <c r="I8" s="448">
        <f t="shared" si="2"/>
        <v>0</v>
      </c>
      <c r="J8" s="449">
        <f t="shared" si="1"/>
        <v>0</v>
      </c>
    </row>
    <row r="9" spans="1:10" ht="21" customHeight="1">
      <c r="A9" s="218" t="s">
        <v>239</v>
      </c>
      <c r="B9" s="219" t="s">
        <v>295</v>
      </c>
      <c r="C9" s="455"/>
      <c r="D9" s="175"/>
      <c r="E9" s="175"/>
      <c r="F9" s="175"/>
      <c r="G9" s="175"/>
      <c r="H9" s="175"/>
      <c r="I9" s="176"/>
      <c r="J9" s="220">
        <f t="shared" si="1"/>
        <v>0</v>
      </c>
    </row>
    <row r="10" spans="1:10" ht="18" customHeight="1">
      <c r="A10" s="218" t="s">
        <v>240</v>
      </c>
      <c r="B10" s="219"/>
      <c r="C10" s="455"/>
      <c r="D10" s="175"/>
      <c r="E10" s="175"/>
      <c r="F10" s="175"/>
      <c r="G10" s="175"/>
      <c r="H10" s="175"/>
      <c r="I10" s="176"/>
      <c r="J10" s="220">
        <f t="shared" si="1"/>
        <v>0</v>
      </c>
    </row>
    <row r="11" spans="1:10" ht="21" customHeight="1">
      <c r="A11" s="218" t="s">
        <v>241</v>
      </c>
      <c r="B11" s="221" t="s">
        <v>553</v>
      </c>
      <c r="C11" s="456"/>
      <c r="D11" s="447">
        <f aca="true" t="shared" si="3" ref="D11:I11">SUM(D12:D12)</f>
        <v>0</v>
      </c>
      <c r="E11" s="447">
        <f t="shared" si="3"/>
        <v>0</v>
      </c>
      <c r="F11" s="447">
        <f t="shared" si="3"/>
        <v>0</v>
      </c>
      <c r="G11" s="447">
        <f t="shared" si="3"/>
        <v>0</v>
      </c>
      <c r="H11" s="447">
        <f t="shared" si="3"/>
        <v>0</v>
      </c>
      <c r="I11" s="448">
        <f t="shared" si="3"/>
        <v>0</v>
      </c>
      <c r="J11" s="449">
        <f t="shared" si="1"/>
        <v>0</v>
      </c>
    </row>
    <row r="12" spans="1:10" ht="21" customHeight="1">
      <c r="A12" s="218" t="s">
        <v>242</v>
      </c>
      <c r="B12" s="219" t="s">
        <v>295</v>
      </c>
      <c r="C12" s="455"/>
      <c r="D12" s="175"/>
      <c r="E12" s="175"/>
      <c r="F12" s="175"/>
      <c r="G12" s="175"/>
      <c r="H12" s="175"/>
      <c r="I12" s="176"/>
      <c r="J12" s="220">
        <f t="shared" si="1"/>
        <v>0</v>
      </c>
    </row>
    <row r="13" spans="1:10" ht="21" customHeight="1">
      <c r="A13" s="218" t="s">
        <v>243</v>
      </c>
      <c r="B13" s="221" t="s">
        <v>554</v>
      </c>
      <c r="C13" s="456"/>
      <c r="D13" s="447">
        <f aca="true" t="shared" si="4" ref="D13:I13">SUM(D14:D14)</f>
        <v>0</v>
      </c>
      <c r="E13" s="447">
        <f t="shared" si="4"/>
        <v>0</v>
      </c>
      <c r="F13" s="447">
        <f t="shared" si="4"/>
        <v>0</v>
      </c>
      <c r="G13" s="447">
        <f t="shared" si="4"/>
        <v>0</v>
      </c>
      <c r="H13" s="447">
        <f t="shared" si="4"/>
        <v>0</v>
      </c>
      <c r="I13" s="448">
        <f t="shared" si="4"/>
        <v>0</v>
      </c>
      <c r="J13" s="449">
        <f t="shared" si="1"/>
        <v>0</v>
      </c>
    </row>
    <row r="14" spans="1:10" ht="21" customHeight="1">
      <c r="A14" s="218" t="s">
        <v>244</v>
      </c>
      <c r="B14" s="219" t="s">
        <v>295</v>
      </c>
      <c r="C14" s="455"/>
      <c r="D14" s="175"/>
      <c r="E14" s="175"/>
      <c r="F14" s="175"/>
      <c r="G14" s="175"/>
      <c r="H14" s="175"/>
      <c r="I14" s="176"/>
      <c r="J14" s="220">
        <f t="shared" si="1"/>
        <v>0</v>
      </c>
    </row>
    <row r="15" spans="1:10" ht="21" customHeight="1">
      <c r="A15" s="222" t="s">
        <v>245</v>
      </c>
      <c r="B15" s="223" t="s">
        <v>231</v>
      </c>
      <c r="C15" s="457"/>
      <c r="D15" s="224">
        <f aca="true" t="shared" si="5" ref="D15:I15">SUM(D16:D17)</f>
        <v>0</v>
      </c>
      <c r="E15" s="224">
        <f t="shared" si="5"/>
        <v>0</v>
      </c>
      <c r="F15" s="224">
        <f t="shared" si="5"/>
        <v>0</v>
      </c>
      <c r="G15" s="224">
        <f t="shared" si="5"/>
        <v>0</v>
      </c>
      <c r="H15" s="224">
        <f t="shared" si="5"/>
        <v>0</v>
      </c>
      <c r="I15" s="225">
        <f t="shared" si="5"/>
        <v>0</v>
      </c>
      <c r="J15" s="449">
        <f t="shared" si="1"/>
        <v>0</v>
      </c>
    </row>
    <row r="16" spans="1:10" ht="21" customHeight="1">
      <c r="A16" s="222" t="s">
        <v>246</v>
      </c>
      <c r="B16" s="219" t="s">
        <v>295</v>
      </c>
      <c r="C16" s="455"/>
      <c r="D16" s="175"/>
      <c r="E16" s="175"/>
      <c r="F16" s="175"/>
      <c r="G16" s="175"/>
      <c r="H16" s="175"/>
      <c r="I16" s="176"/>
      <c r="J16" s="220">
        <f t="shared" si="1"/>
        <v>0</v>
      </c>
    </row>
    <row r="17" spans="1:10" ht="21" customHeight="1" thickBot="1">
      <c r="A17" s="222" t="s">
        <v>247</v>
      </c>
      <c r="B17" s="219" t="s">
        <v>295</v>
      </c>
      <c r="C17" s="458"/>
      <c r="D17" s="226"/>
      <c r="E17" s="226"/>
      <c r="F17" s="226"/>
      <c r="G17" s="226"/>
      <c r="H17" s="226"/>
      <c r="I17" s="227"/>
      <c r="J17" s="220">
        <f t="shared" si="1"/>
        <v>0</v>
      </c>
    </row>
    <row r="18" spans="1:10" ht="21" customHeight="1" thickBot="1">
      <c r="A18" s="228" t="s">
        <v>248</v>
      </c>
      <c r="B18" s="229" t="s">
        <v>616</v>
      </c>
      <c r="C18" s="453"/>
      <c r="D18" s="450">
        <f aca="true" t="shared" si="6" ref="D18:J18">D5+D8+D11+D13+D15</f>
        <v>0</v>
      </c>
      <c r="E18" s="450">
        <f t="shared" si="6"/>
        <v>0</v>
      </c>
      <c r="F18" s="450">
        <f t="shared" si="6"/>
        <v>0</v>
      </c>
      <c r="G18" s="450">
        <f t="shared" si="6"/>
        <v>0</v>
      </c>
      <c r="H18" s="450">
        <f t="shared" si="6"/>
        <v>0</v>
      </c>
      <c r="I18" s="451">
        <f t="shared" si="6"/>
        <v>0</v>
      </c>
      <c r="J18" s="452">
        <f t="shared" si="6"/>
        <v>0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Többéves kihatással járó döntésekből származó kötelezettségek
célok szerint, évenkénti bontásban&amp;R&amp;"Times New Roman CE,Félkövér dőlt"&amp;11 7.sz..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I4" sqref="I4"/>
    </sheetView>
  </sheetViews>
  <sheetFormatPr defaultColWidth="9.00390625" defaultRowHeight="12.75"/>
  <cols>
    <col min="1" max="1" width="6.875" style="165" customWidth="1"/>
    <col min="2" max="2" width="50.375" style="164" customWidth="1"/>
    <col min="3" max="5" width="12.875" style="164" customWidth="1"/>
    <col min="6" max="6" width="13.875" style="164" customWidth="1"/>
    <col min="7" max="7" width="15.50390625" style="164" customWidth="1"/>
    <col min="8" max="8" width="16.875" style="164" customWidth="1"/>
    <col min="9" max="16384" width="9.375" style="164" customWidth="1"/>
  </cols>
  <sheetData>
    <row r="1" spans="1:8" s="231" customFormat="1" ht="15.75" thickBot="1">
      <c r="A1" s="230"/>
      <c r="H1" s="166" t="s">
        <v>280</v>
      </c>
    </row>
    <row r="2" spans="1:8" s="207" customFormat="1" ht="26.25" customHeight="1">
      <c r="A2" s="725" t="s">
        <v>294</v>
      </c>
      <c r="B2" s="738" t="s">
        <v>297</v>
      </c>
      <c r="C2" s="725" t="s">
        <v>305</v>
      </c>
      <c r="D2" s="725" t="s">
        <v>306</v>
      </c>
      <c r="E2" s="734" t="s">
        <v>1026</v>
      </c>
      <c r="F2" s="732" t="s">
        <v>626</v>
      </c>
      <c r="G2" s="733"/>
      <c r="H2" s="736" t="s">
        <v>1027</v>
      </c>
    </row>
    <row r="3" spans="1:8" s="211" customFormat="1" ht="40.5" customHeight="1" thickBot="1">
      <c r="A3" s="726"/>
      <c r="B3" s="739"/>
      <c r="C3" s="739"/>
      <c r="D3" s="726"/>
      <c r="E3" s="735"/>
      <c r="F3" s="209" t="s">
        <v>92</v>
      </c>
      <c r="G3" s="232" t="s">
        <v>416</v>
      </c>
      <c r="H3" s="737"/>
    </row>
    <row r="4" spans="1:8" s="236" customFormat="1" ht="12.75" customHeight="1" thickBot="1">
      <c r="A4" s="233">
        <v>1</v>
      </c>
      <c r="B4" s="234">
        <v>2</v>
      </c>
      <c r="C4" s="234">
        <v>3</v>
      </c>
      <c r="D4" s="235">
        <v>4</v>
      </c>
      <c r="E4" s="233">
        <v>5</v>
      </c>
      <c r="F4" s="235">
        <v>6</v>
      </c>
      <c r="G4" s="235">
        <v>7</v>
      </c>
      <c r="H4" s="172">
        <v>8</v>
      </c>
    </row>
    <row r="5" spans="1:8" ht="19.5" customHeight="1" thickBot="1">
      <c r="A5" s="228" t="s">
        <v>235</v>
      </c>
      <c r="B5" s="237" t="s">
        <v>298</v>
      </c>
      <c r="C5" s="459"/>
      <c r="D5" s="461"/>
      <c r="E5" s="238">
        <f>SUM(E6:E9)</f>
        <v>0</v>
      </c>
      <c r="F5" s="183">
        <f>SUM(F6:F9)</f>
        <v>0</v>
      </c>
      <c r="G5" s="183">
        <f>SUM(G6:G9)</f>
        <v>0</v>
      </c>
      <c r="H5" s="184">
        <f>SUM(H6:H9)</f>
        <v>0</v>
      </c>
    </row>
    <row r="6" spans="1:8" ht="19.5" customHeight="1">
      <c r="A6" s="218" t="s">
        <v>236</v>
      </c>
      <c r="B6" s="239" t="s">
        <v>295</v>
      </c>
      <c r="C6" s="240"/>
      <c r="D6" s="241"/>
      <c r="E6" s="242"/>
      <c r="F6" s="175"/>
      <c r="G6" s="175"/>
      <c r="H6" s="44"/>
    </row>
    <row r="7" spans="1:8" ht="19.5" customHeight="1">
      <c r="A7" s="218" t="s">
        <v>237</v>
      </c>
      <c r="B7" s="239" t="s">
        <v>295</v>
      </c>
      <c r="C7" s="240"/>
      <c r="D7" s="241"/>
      <c r="E7" s="242"/>
      <c r="F7" s="175"/>
      <c r="G7" s="175"/>
      <c r="H7" s="44"/>
    </row>
    <row r="8" spans="1:8" ht="19.5" customHeight="1">
      <c r="A8" s="218" t="s">
        <v>238</v>
      </c>
      <c r="B8" s="239" t="s">
        <v>295</v>
      </c>
      <c r="C8" s="240"/>
      <c r="D8" s="241"/>
      <c r="E8" s="242"/>
      <c r="F8" s="175"/>
      <c r="G8" s="175"/>
      <c r="H8" s="44"/>
    </row>
    <row r="9" spans="1:8" ht="19.5" customHeight="1" thickBot="1">
      <c r="A9" s="218" t="s">
        <v>239</v>
      </c>
      <c r="B9" s="239" t="s">
        <v>295</v>
      </c>
      <c r="C9" s="240"/>
      <c r="D9" s="241"/>
      <c r="E9" s="242"/>
      <c r="F9" s="175"/>
      <c r="G9" s="175"/>
      <c r="H9" s="44"/>
    </row>
    <row r="10" spans="1:8" ht="19.5" customHeight="1" thickBot="1">
      <c r="A10" s="228" t="s">
        <v>240</v>
      </c>
      <c r="B10" s="237" t="s">
        <v>299</v>
      </c>
      <c r="C10" s="460"/>
      <c r="D10" s="462"/>
      <c r="E10" s="238">
        <f>SUM(E11:E14)</f>
        <v>0</v>
      </c>
      <c r="F10" s="183">
        <f>SUM(F11:F14)</f>
        <v>0</v>
      </c>
      <c r="G10" s="183">
        <f>SUM(G11:G14)</f>
        <v>0</v>
      </c>
      <c r="H10" s="184">
        <f>SUM(H11:H14)</f>
        <v>0</v>
      </c>
    </row>
    <row r="11" spans="1:8" ht="19.5" customHeight="1">
      <c r="A11" s="218" t="s">
        <v>241</v>
      </c>
      <c r="B11" s="239" t="s">
        <v>295</v>
      </c>
      <c r="C11" s="240"/>
      <c r="D11" s="241"/>
      <c r="E11" s="242"/>
      <c r="F11" s="175"/>
      <c r="G11" s="175"/>
      <c r="H11" s="44"/>
    </row>
    <row r="12" spans="1:8" ht="19.5" customHeight="1">
      <c r="A12" s="218" t="s">
        <v>242</v>
      </c>
      <c r="B12" s="239" t="s">
        <v>295</v>
      </c>
      <c r="C12" s="240"/>
      <c r="D12" s="241"/>
      <c r="E12" s="242"/>
      <c r="F12" s="175"/>
      <c r="G12" s="175"/>
      <c r="H12" s="44"/>
    </row>
    <row r="13" spans="1:8" ht="19.5" customHeight="1">
      <c r="A13" s="218" t="s">
        <v>243</v>
      </c>
      <c r="B13" s="239" t="s">
        <v>295</v>
      </c>
      <c r="C13" s="240"/>
      <c r="D13" s="241"/>
      <c r="E13" s="242"/>
      <c r="F13" s="175"/>
      <c r="G13" s="175"/>
      <c r="H13" s="44"/>
    </row>
    <row r="14" spans="1:8" ht="19.5" customHeight="1" thickBot="1">
      <c r="A14" s="218" t="s">
        <v>244</v>
      </c>
      <c r="B14" s="239" t="s">
        <v>295</v>
      </c>
      <c r="C14" s="240"/>
      <c r="D14" s="241"/>
      <c r="E14" s="242"/>
      <c r="F14" s="175"/>
      <c r="G14" s="175"/>
      <c r="H14" s="44"/>
    </row>
    <row r="15" spans="1:8" ht="19.5" customHeight="1" thickBot="1">
      <c r="A15" s="228" t="s">
        <v>245</v>
      </c>
      <c r="B15" s="237" t="s">
        <v>296</v>
      </c>
      <c r="C15" s="459"/>
      <c r="D15" s="461"/>
      <c r="E15" s="238">
        <f>E5+E10</f>
        <v>0</v>
      </c>
      <c r="F15" s="183">
        <f>F5+F10</f>
        <v>0</v>
      </c>
      <c r="G15" s="183">
        <f>G5+G10</f>
        <v>0</v>
      </c>
      <c r="H15" s="184">
        <f>H5+H10</f>
        <v>0</v>
      </c>
    </row>
    <row r="16" ht="19.5" customHeight="1"/>
  </sheetData>
  <sheetProtection/>
  <mergeCells count="7">
    <mergeCell ref="F2:G2"/>
    <mergeCell ref="E2:E3"/>
    <mergeCell ref="H2:H3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&amp;C&amp;"Times New Roman CE,Félkövér"&amp;12
Az önkormányzat által nyújtott hitel és kölcsön alakulása
 lejárat és eszközök szerinti bontásban&amp;R&amp;"Times New Roman CE,Félkövér dőlt"&amp;11 8.sz.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3" sqref="C13"/>
    </sheetView>
  </sheetViews>
  <sheetFormatPr defaultColWidth="9.00390625" defaultRowHeight="12.75"/>
  <cols>
    <col min="1" max="1" width="5.50390625" style="243" customWidth="1"/>
    <col min="2" max="2" width="39.375" style="243" customWidth="1"/>
    <col min="3" max="8" width="13.875" style="243" customWidth="1"/>
    <col min="9" max="9" width="15.125" style="243" customWidth="1"/>
    <col min="10" max="16384" width="9.375" style="243" customWidth="1"/>
  </cols>
  <sheetData>
    <row r="1" spans="1:9" ht="34.5" customHeight="1">
      <c r="A1" s="752" t="s">
        <v>1009</v>
      </c>
      <c r="B1" s="753"/>
      <c r="C1" s="753"/>
      <c r="D1" s="753"/>
      <c r="E1" s="753"/>
      <c r="F1" s="753"/>
      <c r="G1" s="753"/>
      <c r="H1" s="753"/>
      <c r="I1" s="753"/>
    </row>
    <row r="2" spans="8:9" ht="14.25" thickBot="1">
      <c r="H2" s="754" t="s">
        <v>607</v>
      </c>
      <c r="I2" s="754"/>
    </row>
    <row r="3" spans="1:9" ht="13.5" thickBot="1">
      <c r="A3" s="761" t="s">
        <v>233</v>
      </c>
      <c r="B3" s="740" t="s">
        <v>629</v>
      </c>
      <c r="C3" s="742" t="s">
        <v>773</v>
      </c>
      <c r="D3" s="746" t="s">
        <v>774</v>
      </c>
      <c r="E3" s="747"/>
      <c r="F3" s="747"/>
      <c r="G3" s="747"/>
      <c r="H3" s="747"/>
      <c r="I3" s="744" t="s">
        <v>639</v>
      </c>
    </row>
    <row r="4" spans="1:9" s="246" customFormat="1" ht="42" customHeight="1" thickBot="1">
      <c r="A4" s="762"/>
      <c r="B4" s="741"/>
      <c r="C4" s="743"/>
      <c r="D4" s="244" t="s">
        <v>636</v>
      </c>
      <c r="E4" s="244" t="s">
        <v>630</v>
      </c>
      <c r="F4" s="244" t="s">
        <v>631</v>
      </c>
      <c r="G4" s="245" t="s">
        <v>637</v>
      </c>
      <c r="H4" s="245" t="s">
        <v>638</v>
      </c>
      <c r="I4" s="745"/>
    </row>
    <row r="5" spans="1:9" s="246" customFormat="1" ht="12" customHeight="1" thickBot="1">
      <c r="A5" s="105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 t="s">
        <v>644</v>
      </c>
      <c r="I5" s="106" t="s">
        <v>645</v>
      </c>
    </row>
    <row r="6" spans="1:9" s="246" customFormat="1" ht="18" customHeight="1">
      <c r="A6" s="758" t="s">
        <v>632</v>
      </c>
      <c r="B6" s="759"/>
      <c r="C6" s="759"/>
      <c r="D6" s="759"/>
      <c r="E6" s="759"/>
      <c r="F6" s="759"/>
      <c r="G6" s="759"/>
      <c r="H6" s="759"/>
      <c r="I6" s="760"/>
    </row>
    <row r="7" spans="1:9" ht="15.75" customHeight="1">
      <c r="A7" s="247" t="s">
        <v>235</v>
      </c>
      <c r="B7" s="248" t="s">
        <v>634</v>
      </c>
      <c r="C7" s="249"/>
      <c r="D7" s="250"/>
      <c r="E7" s="250"/>
      <c r="F7" s="250"/>
      <c r="G7" s="251"/>
      <c r="H7" s="465">
        <f aca="true" t="shared" si="0" ref="H7:H13">SUM(D7:G7)</f>
        <v>0</v>
      </c>
      <c r="I7" s="463">
        <f aca="true" t="shared" si="1" ref="I7:I13">C7+H7</f>
        <v>0</v>
      </c>
    </row>
    <row r="8" spans="1:9" ht="22.5">
      <c r="A8" s="247" t="s">
        <v>236</v>
      </c>
      <c r="B8" s="248" t="s">
        <v>624</v>
      </c>
      <c r="C8" s="249"/>
      <c r="D8" s="250"/>
      <c r="E8" s="250"/>
      <c r="F8" s="250"/>
      <c r="G8" s="251"/>
      <c r="H8" s="465">
        <f t="shared" si="0"/>
        <v>0</v>
      </c>
      <c r="I8" s="463">
        <f t="shared" si="1"/>
        <v>0</v>
      </c>
    </row>
    <row r="9" spans="1:9" ht="22.5">
      <c r="A9" s="247" t="s">
        <v>237</v>
      </c>
      <c r="B9" s="248" t="s">
        <v>625</v>
      </c>
      <c r="C9" s="249"/>
      <c r="D9" s="250"/>
      <c r="E9" s="250"/>
      <c r="F9" s="250"/>
      <c r="G9" s="251"/>
      <c r="H9" s="465">
        <f t="shared" si="0"/>
        <v>0</v>
      </c>
      <c r="I9" s="463">
        <f t="shared" si="1"/>
        <v>0</v>
      </c>
    </row>
    <row r="10" spans="1:9" ht="15.75" customHeight="1">
      <c r="A10" s="247" t="s">
        <v>238</v>
      </c>
      <c r="B10" s="248" t="s">
        <v>627</v>
      </c>
      <c r="C10" s="249"/>
      <c r="D10" s="250"/>
      <c r="E10" s="250"/>
      <c r="F10" s="250"/>
      <c r="G10" s="251"/>
      <c r="H10" s="465">
        <f t="shared" si="0"/>
        <v>0</v>
      </c>
      <c r="I10" s="463">
        <f t="shared" si="1"/>
        <v>0</v>
      </c>
    </row>
    <row r="11" spans="1:9" ht="22.5">
      <c r="A11" s="247" t="s">
        <v>239</v>
      </c>
      <c r="B11" s="248" t="s">
        <v>628</v>
      </c>
      <c r="C11" s="249"/>
      <c r="D11" s="250"/>
      <c r="E11" s="250"/>
      <c r="F11" s="250"/>
      <c r="G11" s="251"/>
      <c r="H11" s="465">
        <f t="shared" si="0"/>
        <v>0</v>
      </c>
      <c r="I11" s="463">
        <f t="shared" si="1"/>
        <v>0</v>
      </c>
    </row>
    <row r="12" spans="1:9" ht="15.75" customHeight="1">
      <c r="A12" s="252" t="s">
        <v>240</v>
      </c>
      <c r="B12" s="253" t="s">
        <v>633</v>
      </c>
      <c r="C12" s="254">
        <v>94</v>
      </c>
      <c r="D12" s="255"/>
      <c r="E12" s="255"/>
      <c r="F12" s="255"/>
      <c r="G12" s="256"/>
      <c r="H12" s="465">
        <f t="shared" si="0"/>
        <v>0</v>
      </c>
      <c r="I12" s="463">
        <f t="shared" si="1"/>
        <v>94</v>
      </c>
    </row>
    <row r="13" spans="1:9" ht="15.75" customHeight="1" thickBot="1">
      <c r="A13" s="257" t="s">
        <v>241</v>
      </c>
      <c r="B13" s="258" t="s">
        <v>635</v>
      </c>
      <c r="C13" s="259"/>
      <c r="D13" s="260"/>
      <c r="E13" s="260"/>
      <c r="F13" s="260"/>
      <c r="G13" s="261"/>
      <c r="H13" s="465">
        <f t="shared" si="0"/>
        <v>0</v>
      </c>
      <c r="I13" s="463">
        <f t="shared" si="1"/>
        <v>0</v>
      </c>
    </row>
    <row r="14" spans="1:9" s="265" customFormat="1" ht="18" customHeight="1" thickBot="1">
      <c r="A14" s="748" t="s">
        <v>640</v>
      </c>
      <c r="B14" s="749"/>
      <c r="C14" s="262">
        <f aca="true" t="shared" si="2" ref="C14:I14">SUM(C7:C13)</f>
        <v>94</v>
      </c>
      <c r="D14" s="262">
        <f>SUM(D7:D13)</f>
        <v>0</v>
      </c>
      <c r="E14" s="262">
        <f t="shared" si="2"/>
        <v>0</v>
      </c>
      <c r="F14" s="262">
        <f t="shared" si="2"/>
        <v>0</v>
      </c>
      <c r="G14" s="263">
        <f t="shared" si="2"/>
        <v>0</v>
      </c>
      <c r="H14" s="263">
        <f t="shared" si="2"/>
        <v>0</v>
      </c>
      <c r="I14" s="264">
        <f t="shared" si="2"/>
        <v>94</v>
      </c>
    </row>
    <row r="15" spans="1:9" s="266" customFormat="1" ht="18" customHeight="1">
      <c r="A15" s="755" t="s">
        <v>643</v>
      </c>
      <c r="B15" s="756"/>
      <c r="C15" s="756"/>
      <c r="D15" s="756"/>
      <c r="E15" s="756"/>
      <c r="F15" s="756"/>
      <c r="G15" s="756"/>
      <c r="H15" s="756"/>
      <c r="I15" s="757"/>
    </row>
    <row r="16" spans="1:9" s="266" customFormat="1" ht="12.75">
      <c r="A16" s="247" t="s">
        <v>235</v>
      </c>
      <c r="B16" s="248" t="s">
        <v>642</v>
      </c>
      <c r="C16" s="249"/>
      <c r="D16" s="250"/>
      <c r="E16" s="250"/>
      <c r="F16" s="250"/>
      <c r="G16" s="251"/>
      <c r="H16" s="465">
        <f>SUM(D16:G16)</f>
        <v>0</v>
      </c>
      <c r="I16" s="463">
        <f>C16+H16</f>
        <v>0</v>
      </c>
    </row>
    <row r="17" spans="1:9" ht="13.5" thickBot="1">
      <c r="A17" s="257" t="s">
        <v>236</v>
      </c>
      <c r="B17" s="258" t="s">
        <v>635</v>
      </c>
      <c r="C17" s="259"/>
      <c r="D17" s="260"/>
      <c r="E17" s="260"/>
      <c r="F17" s="260"/>
      <c r="G17" s="261"/>
      <c r="H17" s="465">
        <f>SUM(D17:G17)</f>
        <v>0</v>
      </c>
      <c r="I17" s="464">
        <f>C17+H17</f>
        <v>0</v>
      </c>
    </row>
    <row r="18" spans="1:9" ht="15.75" customHeight="1" thickBot="1">
      <c r="A18" s="748" t="s">
        <v>641</v>
      </c>
      <c r="B18" s="749"/>
      <c r="C18" s="262">
        <f aca="true" t="shared" si="3" ref="C18:I18">SUM(C16:C17)</f>
        <v>0</v>
      </c>
      <c r="D18" s="262">
        <f t="shared" si="3"/>
        <v>0</v>
      </c>
      <c r="E18" s="262">
        <f t="shared" si="3"/>
        <v>0</v>
      </c>
      <c r="F18" s="262">
        <f t="shared" si="3"/>
        <v>0</v>
      </c>
      <c r="G18" s="263">
        <f t="shared" si="3"/>
        <v>0</v>
      </c>
      <c r="H18" s="263">
        <f t="shared" si="3"/>
        <v>0</v>
      </c>
      <c r="I18" s="264">
        <f t="shared" si="3"/>
        <v>0</v>
      </c>
    </row>
    <row r="19" spans="1:9" ht="18" customHeight="1" thickBot="1">
      <c r="A19" s="750" t="s">
        <v>63</v>
      </c>
      <c r="B19" s="751"/>
      <c r="C19" s="267">
        <f aca="true" t="shared" si="4" ref="C19:I19">C14+C18</f>
        <v>94</v>
      </c>
      <c r="D19" s="267">
        <f t="shared" si="4"/>
        <v>0</v>
      </c>
      <c r="E19" s="267">
        <f t="shared" si="4"/>
        <v>0</v>
      </c>
      <c r="F19" s="267">
        <f t="shared" si="4"/>
        <v>0</v>
      </c>
      <c r="G19" s="267">
        <f t="shared" si="4"/>
        <v>0</v>
      </c>
      <c r="H19" s="267">
        <f t="shared" si="4"/>
        <v>0</v>
      </c>
      <c r="I19" s="264">
        <f t="shared" si="4"/>
        <v>94</v>
      </c>
    </row>
  </sheetData>
  <sheetProtection/>
  <mergeCells count="12">
    <mergeCell ref="A1:I1"/>
    <mergeCell ref="H2:I2"/>
    <mergeCell ref="A15:I15"/>
    <mergeCell ref="A14:B14"/>
    <mergeCell ref="A6:I6"/>
    <mergeCell ref="A3:A4"/>
    <mergeCell ref="B3:B4"/>
    <mergeCell ref="C3:C4"/>
    <mergeCell ref="I3:I4"/>
    <mergeCell ref="D3:H3"/>
    <mergeCell ref="A18:B18"/>
    <mergeCell ref="A19:B19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 dőlt"&amp;12
&amp;R&amp;"Times New Roman CE,Félkövér dőlt"&amp;11 9.sz.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Dell</cp:lastModifiedBy>
  <cp:lastPrinted>2013-05-28T07:50:55Z</cp:lastPrinted>
  <dcterms:created xsi:type="dcterms:W3CDTF">1999-10-30T10:30:45Z</dcterms:created>
  <dcterms:modified xsi:type="dcterms:W3CDTF">2013-05-28T18:19:39Z</dcterms:modified>
  <cp:category/>
  <cp:version/>
  <cp:contentType/>
  <cp:contentStatus/>
</cp:coreProperties>
</file>