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ÖNKORMÁNYZAT\RENDELETEK\RENDELETEK.HATÁLYOS\költségvetés.2017\2-2017-költségvetés.2018.06.02\"/>
    </mc:Choice>
  </mc:AlternateContent>
  <xr:revisionPtr revIDLastSave="0" documentId="10_ncr:8100000_{C5A131F4-36E9-4D32-B5B0-2ACF194E7966}" xr6:coauthVersionLast="33" xr6:coauthVersionMax="33" xr10:uidLastSave="{00000000-0000-0000-0000-000000000000}"/>
  <bookViews>
    <workbookView xWindow="32760" yWindow="32760" windowWidth="28800" windowHeight="11925" activeTab="1" xr2:uid="{00000000-000D-0000-FFFF-FFFF00000000}"/>
  </bookViews>
  <sheets>
    <sheet name="ÖSSZEFÜGGÉSEK" sheetId="75" r:id="rId1"/>
    <sheet name="1." sheetId="191" r:id="rId2"/>
    <sheet name="1" sheetId="192" r:id="rId3"/>
    <sheet name="1.1" sheetId="193" r:id="rId4"/>
    <sheet name="1.2 sz. tábla   " sheetId="190" r:id="rId5"/>
    <sheet name="1.3 sz. tábla   " sheetId="170" r:id="rId6"/>
    <sheet name="ELLENŐRZÉS-1.sz.2.a.sz.2.b.sz." sheetId="76" r:id="rId7"/>
    <sheet name="2.1." sheetId="194" r:id="rId8"/>
    <sheet name="2.2." sheetId="195" r:id="rId9"/>
    <sheet name="3.sz.mell.  " sheetId="62" r:id="rId10"/>
    <sheet name="4.sz.mell." sheetId="77" r:id="rId11"/>
    <sheet name="5.sz.mell." sheetId="78" r:id="rId12"/>
    <sheet name="6.sz.mell." sheetId="63" r:id="rId13"/>
    <sheet name="7.sz.mell." sheetId="64" r:id="rId14"/>
    <sheet name="8." sheetId="196" r:id="rId15"/>
    <sheet name="8.1." sheetId="197" r:id="rId16"/>
    <sheet name="9.1" sheetId="198" r:id="rId17"/>
    <sheet name="9.1.1 sz" sheetId="199" r:id="rId18"/>
    <sheet name="9.1.2 sz. mell  " sheetId="180" r:id="rId19"/>
    <sheet name="9.2, 9.2.1, 9.2.2, 9.2.3" sheetId="200" r:id="rId20"/>
    <sheet name="9.3, 9.3.1, 9.3.2, 9.3.3" sheetId="201" r:id="rId21"/>
    <sheet name="9.4, 9.4.1, 9.4.2, 9.4.3" sheetId="202" r:id="rId22"/>
    <sheet name="1. sz tájékoztató t" sheetId="66" r:id="rId23"/>
    <sheet name="2. sz tájékoztató t." sheetId="88" r:id="rId24"/>
    <sheet name="3.sz tájékoztató t." sheetId="187" r:id="rId25"/>
    <sheet name="4.sz tájékoztató t." sheetId="2" r:id="rId26"/>
    <sheet name="5. sz. tájékoztató t." sheetId="94" r:id="rId27"/>
    <sheet name="Munka1" sheetId="171" r:id="rId28"/>
  </sheets>
  <definedNames>
    <definedName name="_xlnm.Print_Titles" localSheetId="18">'9.1.2 sz. mell  '!$1:$6</definedName>
    <definedName name="_xlnm.Print_Area" localSheetId="2">'1'!$A$1:$D$65</definedName>
    <definedName name="_xlnm.Print_Area" localSheetId="1">'1.'!$A$1:$D$91</definedName>
    <definedName name="_xlnm.Print_Area" localSheetId="4">'1.2 sz. tábla   '!$A$1:$D$145</definedName>
    <definedName name="_xlnm.Print_Area" localSheetId="5">'1.3 sz. tábla   '!$A$1:$E$145</definedName>
    <definedName name="_xlnm.Print_Area" localSheetId="7">'2.1.'!$A$1:$G$31</definedName>
    <definedName name="_xlnm.Print_Area" localSheetId="25">'4.sz tájékoztató t.'!$A$1:$BH$95</definedName>
    <definedName name="_xlnm.Print_Area" localSheetId="16">'9.1'!$A$1:$D$154</definedName>
    <definedName name="_xlnm.Print_Area" localSheetId="17">'9.1.1 sz'!$A$1:$D$154</definedName>
    <definedName name="_xlnm.Print_Area" localSheetId="19">'9.2, 9.2.1, 9.2.2, 9.2.3'!$A$1:$D$266</definedName>
    <definedName name="_xlnm.Print_Area" localSheetId="20">'9.3, 9.3.1, 9.3.2, 9.3.3'!$A$1:$D$202</definedName>
    <definedName name="_xlnm.Print_Area" localSheetId="21">'9.4, 9.4.1, 9.4.2, 9.4.3'!$A$1:$D$197</definedName>
  </definedNames>
  <calcPr calcId="162913"/>
</workbook>
</file>

<file path=xl/calcChain.xml><?xml version="1.0" encoding="utf-8"?>
<calcChain xmlns="http://schemas.openxmlformats.org/spreadsheetml/2006/main">
  <c r="D190" i="202" l="1"/>
  <c r="C190" i="202"/>
  <c r="D189" i="202"/>
  <c r="C189" i="202"/>
  <c r="D188" i="202"/>
  <c r="D194" i="202" s="1"/>
  <c r="C188" i="202"/>
  <c r="C194" i="202" s="1"/>
  <c r="D176" i="202"/>
  <c r="C176" i="202"/>
  <c r="D170" i="202"/>
  <c r="C170" i="202"/>
  <c r="D168" i="202"/>
  <c r="C168" i="202"/>
  <c r="D167" i="202"/>
  <c r="C167" i="202"/>
  <c r="D165" i="202"/>
  <c r="C165" i="202"/>
  <c r="D164" i="202"/>
  <c r="D175" i="202" s="1"/>
  <c r="D180" i="202" s="1"/>
  <c r="C164" i="202"/>
  <c r="C175" i="202" s="1"/>
  <c r="C180" i="202" s="1"/>
  <c r="D152" i="202"/>
  <c r="C152" i="202"/>
  <c r="D143" i="202"/>
  <c r="C143" i="202"/>
  <c r="D142" i="202"/>
  <c r="C142" i="202"/>
  <c r="D131" i="202"/>
  <c r="D130" i="202"/>
  <c r="C130" i="202"/>
  <c r="D123" i="202"/>
  <c r="C123" i="202"/>
  <c r="D116" i="202"/>
  <c r="D129" i="202" s="1"/>
  <c r="D64" i="202" s="1"/>
  <c r="C116" i="202"/>
  <c r="C129" i="202" s="1"/>
  <c r="D109" i="202"/>
  <c r="C109" i="202"/>
  <c r="D103" i="202"/>
  <c r="C103" i="202"/>
  <c r="D100" i="202"/>
  <c r="C100" i="202"/>
  <c r="D98" i="202"/>
  <c r="C98" i="202"/>
  <c r="D97" i="202"/>
  <c r="D108" i="202" s="1"/>
  <c r="D113" i="202" s="1"/>
  <c r="C97" i="202"/>
  <c r="C108" i="202" s="1"/>
  <c r="C113" i="202" s="1"/>
  <c r="D85" i="202"/>
  <c r="C85" i="202"/>
  <c r="D76" i="202"/>
  <c r="C76" i="202"/>
  <c r="D75" i="202"/>
  <c r="C75" i="202"/>
  <c r="D57" i="202"/>
  <c r="C57" i="202"/>
  <c r="D50" i="202"/>
  <c r="D63" i="202" s="1"/>
  <c r="C50" i="202"/>
  <c r="C63" i="202" s="1"/>
  <c r="D43" i="202"/>
  <c r="C43" i="202"/>
  <c r="D37" i="202"/>
  <c r="C37" i="202"/>
  <c r="D34" i="202"/>
  <c r="C34" i="202"/>
  <c r="D32" i="202"/>
  <c r="C32" i="202"/>
  <c r="D31" i="202"/>
  <c r="D42" i="202" s="1"/>
  <c r="D47" i="202" s="1"/>
  <c r="C31" i="202"/>
  <c r="C42" i="202" s="1"/>
  <c r="C47" i="202" s="1"/>
  <c r="D19" i="202"/>
  <c r="C19" i="202"/>
  <c r="D10" i="202"/>
  <c r="C10" i="202"/>
  <c r="D9" i="202"/>
  <c r="C9" i="202"/>
  <c r="D131" i="201"/>
  <c r="C131" i="201"/>
  <c r="D121" i="201"/>
  <c r="D136" i="201" s="1"/>
  <c r="C121" i="201"/>
  <c r="C136" i="201" s="1"/>
  <c r="D114" i="201"/>
  <c r="C114" i="201"/>
  <c r="C108" i="201"/>
  <c r="D103" i="201"/>
  <c r="C103" i="201"/>
  <c r="C102" i="201" s="1"/>
  <c r="C113" i="201" s="1"/>
  <c r="C118" i="201" s="1"/>
  <c r="D89" i="201"/>
  <c r="C89" i="201"/>
  <c r="D80" i="201"/>
  <c r="C80" i="201"/>
  <c r="D79" i="201"/>
  <c r="D113" i="201" s="1"/>
  <c r="D118" i="201" s="1"/>
  <c r="C79" i="201"/>
  <c r="D61" i="201"/>
  <c r="C61" i="201"/>
  <c r="D51" i="201"/>
  <c r="D66" i="201" s="1"/>
  <c r="C51" i="201"/>
  <c r="C66" i="201" s="1"/>
  <c r="D44" i="201"/>
  <c r="C44" i="201"/>
  <c r="C38" i="201"/>
  <c r="D33" i="201"/>
  <c r="C33" i="201"/>
  <c r="C32" i="201" s="1"/>
  <c r="C43" i="201" s="1"/>
  <c r="C48" i="201" s="1"/>
  <c r="D19" i="201"/>
  <c r="C19" i="201"/>
  <c r="D10" i="201"/>
  <c r="C10" i="201"/>
  <c r="D9" i="201"/>
  <c r="D43" i="201" s="1"/>
  <c r="D48" i="201" s="1"/>
  <c r="C9" i="201"/>
  <c r="D128" i="200"/>
  <c r="C128" i="200"/>
  <c r="D121" i="200"/>
  <c r="D133" i="200" s="1"/>
  <c r="C121" i="200"/>
  <c r="C133" i="200" s="1"/>
  <c r="D113" i="200"/>
  <c r="C113" i="200"/>
  <c r="D102" i="200"/>
  <c r="C102" i="200"/>
  <c r="D101" i="200"/>
  <c r="D112" i="200" s="1"/>
  <c r="D117" i="200" s="1"/>
  <c r="C101" i="200"/>
  <c r="C112" i="200" s="1"/>
  <c r="C117" i="200" s="1"/>
  <c r="D88" i="200"/>
  <c r="C88" i="200"/>
  <c r="D78" i="200"/>
  <c r="C78" i="200"/>
  <c r="D77" i="200"/>
  <c r="C77" i="200"/>
  <c r="D60" i="200"/>
  <c r="C60" i="200"/>
  <c r="D53" i="200"/>
  <c r="D65" i="200" s="1"/>
  <c r="C53" i="200"/>
  <c r="C65" i="200" s="1"/>
  <c r="D45" i="200"/>
  <c r="C45" i="200"/>
  <c r="D34" i="200"/>
  <c r="C34" i="200"/>
  <c r="D33" i="200"/>
  <c r="D44" i="200" s="1"/>
  <c r="D49" i="200" s="1"/>
  <c r="C33" i="200"/>
  <c r="C44" i="200" s="1"/>
  <c r="C49" i="200" s="1"/>
  <c r="D20" i="200"/>
  <c r="C20" i="200"/>
  <c r="D10" i="200"/>
  <c r="C10" i="200"/>
  <c r="D9" i="200"/>
  <c r="C9" i="200"/>
  <c r="D149" i="199"/>
  <c r="C149" i="199"/>
  <c r="D144" i="199"/>
  <c r="C144" i="199"/>
  <c r="D139" i="199"/>
  <c r="C139" i="199"/>
  <c r="D134" i="199"/>
  <c r="C134" i="199"/>
  <c r="D130" i="199"/>
  <c r="C130" i="199"/>
  <c r="D119" i="199"/>
  <c r="C119" i="199"/>
  <c r="D113" i="199"/>
  <c r="C113" i="199"/>
  <c r="D95" i="199"/>
  <c r="D129" i="199" s="1"/>
  <c r="D151" i="199" s="1"/>
  <c r="C95" i="199"/>
  <c r="C129" i="199" s="1"/>
  <c r="C151" i="199" s="1"/>
  <c r="D86" i="199"/>
  <c r="C86" i="199"/>
  <c r="D82" i="199"/>
  <c r="C82" i="199"/>
  <c r="D79" i="199"/>
  <c r="C79" i="199"/>
  <c r="D74" i="199"/>
  <c r="C74" i="199"/>
  <c r="D70" i="199"/>
  <c r="D91" i="199" s="1"/>
  <c r="C70" i="199"/>
  <c r="C91" i="199" s="1"/>
  <c r="D66" i="199"/>
  <c r="C66" i="199"/>
  <c r="D61" i="199"/>
  <c r="C61" i="199"/>
  <c r="D52" i="199"/>
  <c r="C52" i="199"/>
  <c r="D51" i="199"/>
  <c r="D69" i="199" s="1"/>
  <c r="C51" i="199"/>
  <c r="C69" i="199" s="1"/>
  <c r="D48" i="199"/>
  <c r="C48" i="199"/>
  <c r="D36" i="199"/>
  <c r="C36" i="199"/>
  <c r="D29" i="199"/>
  <c r="C29" i="199"/>
  <c r="D28" i="199"/>
  <c r="C28" i="199"/>
  <c r="D27" i="199"/>
  <c r="D11" i="199"/>
  <c r="C11" i="199"/>
  <c r="D10" i="199"/>
  <c r="C10" i="199"/>
  <c r="D149" i="198"/>
  <c r="C149" i="198"/>
  <c r="D144" i="198"/>
  <c r="C144" i="198"/>
  <c r="D139" i="198"/>
  <c r="C139" i="198"/>
  <c r="D134" i="198"/>
  <c r="C134" i="198"/>
  <c r="D130" i="198"/>
  <c r="C130" i="198"/>
  <c r="D119" i="198"/>
  <c r="C119" i="198"/>
  <c r="D113" i="198"/>
  <c r="C113" i="198"/>
  <c r="D95" i="198"/>
  <c r="D129" i="198" s="1"/>
  <c r="D151" i="198" s="1"/>
  <c r="C95" i="198"/>
  <c r="C129" i="198" s="1"/>
  <c r="C151" i="198" s="1"/>
  <c r="D86" i="198"/>
  <c r="C86" i="198"/>
  <c r="D82" i="198"/>
  <c r="C82" i="198"/>
  <c r="D79" i="198"/>
  <c r="C79" i="198"/>
  <c r="D74" i="198"/>
  <c r="C74" i="198"/>
  <c r="D70" i="198"/>
  <c r="D91" i="198" s="1"/>
  <c r="C70" i="198"/>
  <c r="C91" i="198" s="1"/>
  <c r="D66" i="198"/>
  <c r="C66" i="198"/>
  <c r="D61" i="198"/>
  <c r="C61" i="198"/>
  <c r="D52" i="198"/>
  <c r="C52" i="198"/>
  <c r="D51" i="198"/>
  <c r="D69" i="198" s="1"/>
  <c r="C51" i="198"/>
  <c r="C69" i="198" s="1"/>
  <c r="D48" i="198"/>
  <c r="C48" i="198"/>
  <c r="D36" i="198"/>
  <c r="C36" i="198"/>
  <c r="D29" i="198"/>
  <c r="C29" i="198"/>
  <c r="D28" i="198"/>
  <c r="C28" i="198"/>
  <c r="D27" i="198"/>
  <c r="D11" i="198"/>
  <c r="C11" i="198"/>
  <c r="D10" i="198"/>
  <c r="C10" i="198"/>
  <c r="B23" i="197"/>
  <c r="C16" i="197"/>
  <c r="C86" i="196"/>
  <c r="B86" i="196"/>
  <c r="C63" i="196"/>
  <c r="B63" i="196"/>
  <c r="C56" i="196"/>
  <c r="C42" i="196"/>
  <c r="B42" i="196"/>
  <c r="C35" i="196"/>
  <c r="C21" i="196"/>
  <c r="B21" i="196"/>
  <c r="C14" i="196"/>
  <c r="D25" i="195"/>
  <c r="C25" i="195"/>
  <c r="D20" i="195"/>
  <c r="C20" i="195"/>
  <c r="D19" i="195"/>
  <c r="D31" i="195" s="1"/>
  <c r="C19" i="195"/>
  <c r="C31" i="195" s="1"/>
  <c r="G12" i="195"/>
  <c r="F12" i="195"/>
  <c r="F9" i="195"/>
  <c r="G8" i="195"/>
  <c r="D8" i="195"/>
  <c r="C8" i="195"/>
  <c r="G7" i="195"/>
  <c r="F7" i="195"/>
  <c r="G27" i="194"/>
  <c r="D26" i="194"/>
  <c r="C26" i="194"/>
  <c r="D25" i="194"/>
  <c r="C25" i="194"/>
  <c r="C20" i="194"/>
  <c r="C28" i="194" s="1"/>
  <c r="G12" i="194"/>
  <c r="F12" i="194"/>
  <c r="G11" i="194"/>
  <c r="F11" i="194"/>
  <c r="G10" i="194"/>
  <c r="F10" i="194"/>
  <c r="G9" i="194"/>
  <c r="F9" i="194"/>
  <c r="G8" i="194"/>
  <c r="F8" i="194"/>
  <c r="D8" i="194"/>
  <c r="C8" i="194"/>
  <c r="G7" i="194"/>
  <c r="G19" i="194" s="1"/>
  <c r="F7" i="194"/>
  <c r="F19" i="194" s="1"/>
  <c r="C156" i="193"/>
  <c r="C155" i="193"/>
  <c r="D146" i="193"/>
  <c r="C146" i="193"/>
  <c r="D143" i="193"/>
  <c r="C143" i="193"/>
  <c r="D138" i="193"/>
  <c r="C138" i="193"/>
  <c r="D136" i="193"/>
  <c r="C136" i="193"/>
  <c r="D135" i="193"/>
  <c r="C135" i="193"/>
  <c r="D134" i="193"/>
  <c r="D149" i="193" s="1"/>
  <c r="C134" i="193"/>
  <c r="C149" i="193" s="1"/>
  <c r="D131" i="193"/>
  <c r="C131" i="193"/>
  <c r="D130" i="193"/>
  <c r="C130" i="193"/>
  <c r="D129" i="193"/>
  <c r="C129" i="193"/>
  <c r="D128" i="193"/>
  <c r="C128" i="193"/>
  <c r="D127" i="193"/>
  <c r="C127" i="193"/>
  <c r="D126" i="193"/>
  <c r="C126" i="193"/>
  <c r="D125" i="193"/>
  <c r="C125" i="193"/>
  <c r="D124" i="193"/>
  <c r="C124" i="193"/>
  <c r="D123" i="193"/>
  <c r="C123" i="193"/>
  <c r="D121" i="193"/>
  <c r="D120" i="193"/>
  <c r="C120" i="193"/>
  <c r="C119" i="193"/>
  <c r="D117" i="193"/>
  <c r="C117" i="193"/>
  <c r="D100" i="193"/>
  <c r="D133" i="193" s="1"/>
  <c r="D150" i="193" s="1"/>
  <c r="C100" i="193"/>
  <c r="C133" i="193" s="1"/>
  <c r="C150" i="193" s="1"/>
  <c r="D85" i="193"/>
  <c r="C85" i="193"/>
  <c r="D84" i="193"/>
  <c r="D81" i="193" s="1"/>
  <c r="C81" i="193"/>
  <c r="D78" i="193"/>
  <c r="C78" i="193"/>
  <c r="D73" i="193"/>
  <c r="C73" i="193"/>
  <c r="D69" i="193"/>
  <c r="D90" i="193" s="1"/>
  <c r="C69" i="193"/>
  <c r="C90" i="193" s="1"/>
  <c r="C67" i="193"/>
  <c r="C66" i="193"/>
  <c r="D65" i="193"/>
  <c r="C65" i="193"/>
  <c r="C64" i="193"/>
  <c r="C63" i="193"/>
  <c r="D62" i="193"/>
  <c r="C62" i="193"/>
  <c r="D60" i="193"/>
  <c r="C60" i="193"/>
  <c r="D58" i="193"/>
  <c r="C58" i="193"/>
  <c r="D57" i="193"/>
  <c r="C57" i="193"/>
  <c r="D53" i="193"/>
  <c r="C53" i="193"/>
  <c r="D52" i="193"/>
  <c r="C52" i="193"/>
  <c r="D51" i="193"/>
  <c r="C51" i="193"/>
  <c r="D50" i="193"/>
  <c r="D68" i="193" s="1"/>
  <c r="C50" i="193"/>
  <c r="C68" i="193" s="1"/>
  <c r="D48" i="193"/>
  <c r="C48" i="193"/>
  <c r="D47" i="193"/>
  <c r="C47" i="193"/>
  <c r="D35" i="193"/>
  <c r="C35" i="193"/>
  <c r="D28" i="193"/>
  <c r="C28" i="193"/>
  <c r="D27" i="193"/>
  <c r="C27" i="193"/>
  <c r="D26" i="193"/>
  <c r="D18" i="193"/>
  <c r="C18" i="193"/>
  <c r="D17" i="193"/>
  <c r="C17" i="193"/>
  <c r="D16" i="193"/>
  <c r="C16" i="193"/>
  <c r="D15" i="193"/>
  <c r="C15" i="193"/>
  <c r="D14" i="193"/>
  <c r="C14" i="193"/>
  <c r="D13" i="193"/>
  <c r="C13" i="193"/>
  <c r="D12" i="193"/>
  <c r="C12" i="193"/>
  <c r="D11" i="193"/>
  <c r="C11" i="193"/>
  <c r="D10" i="193"/>
  <c r="C10" i="193"/>
  <c r="D9" i="193"/>
  <c r="C9" i="193"/>
  <c r="D55" i="192"/>
  <c r="G26" i="194" s="1"/>
  <c r="C55" i="192"/>
  <c r="F26" i="194" s="1"/>
  <c r="D52" i="192"/>
  <c r="C52" i="192"/>
  <c r="D47" i="192"/>
  <c r="C47" i="192"/>
  <c r="D45" i="192"/>
  <c r="G23" i="195" s="1"/>
  <c r="G31" i="195" s="1"/>
  <c r="C45" i="192"/>
  <c r="F23" i="195" s="1"/>
  <c r="F31" i="195" s="1"/>
  <c r="D44" i="192"/>
  <c r="G21" i="194" s="1"/>
  <c r="G28" i="194" s="1"/>
  <c r="C44" i="192"/>
  <c r="F21" i="194" s="1"/>
  <c r="F28" i="194" s="1"/>
  <c r="D43" i="192"/>
  <c r="D58" i="192" s="1"/>
  <c r="C43" i="192"/>
  <c r="C58" i="192" s="1"/>
  <c r="D40" i="192"/>
  <c r="C40" i="192"/>
  <c r="D39" i="192"/>
  <c r="C39" i="192"/>
  <c r="D38" i="192"/>
  <c r="C38" i="192"/>
  <c r="D37" i="192"/>
  <c r="C37" i="192"/>
  <c r="D36" i="192"/>
  <c r="C36" i="192"/>
  <c r="D35" i="192"/>
  <c r="C35" i="192"/>
  <c r="D34" i="192"/>
  <c r="C34" i="192"/>
  <c r="D33" i="192"/>
  <c r="C33" i="192"/>
  <c r="D32" i="192"/>
  <c r="G11" i="195" s="1"/>
  <c r="C32" i="192"/>
  <c r="F11" i="195" s="1"/>
  <c r="D30" i="192"/>
  <c r="G9" i="195" s="1"/>
  <c r="D29" i="192"/>
  <c r="C29" i="192"/>
  <c r="C28" i="192"/>
  <c r="F8" i="195" s="1"/>
  <c r="D26" i="192"/>
  <c r="C26" i="192"/>
  <c r="D9" i="192"/>
  <c r="D42" i="192" s="1"/>
  <c r="D59" i="192" s="1"/>
  <c r="C9" i="192"/>
  <c r="C42" i="192" s="1"/>
  <c r="C59" i="192" s="1"/>
  <c r="D85" i="191"/>
  <c r="C85" i="191"/>
  <c r="D84" i="191"/>
  <c r="D23" i="194" s="1"/>
  <c r="D20" i="194" s="1"/>
  <c r="D28" i="194" s="1"/>
  <c r="C81" i="191"/>
  <c r="D78" i="191"/>
  <c r="C78" i="191"/>
  <c r="D73" i="191"/>
  <c r="C73" i="191"/>
  <c r="D69" i="191"/>
  <c r="C69" i="191"/>
  <c r="C90" i="191" s="1"/>
  <c r="C67" i="191"/>
  <c r="C66" i="191"/>
  <c r="D65" i="191"/>
  <c r="D10" i="195" s="1"/>
  <c r="C65" i="191"/>
  <c r="C10" i="195" s="1"/>
  <c r="C64" i="191"/>
  <c r="C63" i="191"/>
  <c r="D62" i="191"/>
  <c r="C62" i="191"/>
  <c r="D60" i="191"/>
  <c r="D9" i="195" s="1"/>
  <c r="C60" i="191"/>
  <c r="C9" i="195" s="1"/>
  <c r="D58" i="191"/>
  <c r="C58" i="191"/>
  <c r="D57" i="191"/>
  <c r="C57" i="191"/>
  <c r="D53" i="191"/>
  <c r="C53" i="191"/>
  <c r="D52" i="191"/>
  <c r="C52" i="191"/>
  <c r="D51" i="191"/>
  <c r="D7" i="195" s="1"/>
  <c r="D18" i="195" s="1"/>
  <c r="C51" i="191"/>
  <c r="C7" i="195" s="1"/>
  <c r="C18" i="195" s="1"/>
  <c r="D50" i="191"/>
  <c r="D68" i="191" s="1"/>
  <c r="C50" i="191"/>
  <c r="C68" i="191" s="1"/>
  <c r="C64" i="192" s="1"/>
  <c r="D48" i="191"/>
  <c r="C48" i="191"/>
  <c r="D47" i="191"/>
  <c r="D11" i="194" s="1"/>
  <c r="C47" i="191"/>
  <c r="C11" i="194" s="1"/>
  <c r="D35" i="191"/>
  <c r="D10" i="194" s="1"/>
  <c r="C35" i="191"/>
  <c r="C10" i="194" s="1"/>
  <c r="D28" i="191"/>
  <c r="C28" i="191"/>
  <c r="D27" i="191"/>
  <c r="D9" i="194" s="1"/>
  <c r="C27" i="191"/>
  <c r="C9" i="194" s="1"/>
  <c r="D26" i="191"/>
  <c r="D18" i="191"/>
  <c r="C18" i="191"/>
  <c r="D17" i="191"/>
  <c r="C17" i="191"/>
  <c r="D16" i="191"/>
  <c r="C16" i="191"/>
  <c r="D15" i="191"/>
  <c r="C15" i="191"/>
  <c r="D14" i="191"/>
  <c r="C14" i="191"/>
  <c r="D13" i="191"/>
  <c r="C13" i="191"/>
  <c r="D12" i="191"/>
  <c r="C12" i="191"/>
  <c r="D11" i="191"/>
  <c r="C11" i="191"/>
  <c r="D10" i="191"/>
  <c r="D7" i="194" s="1"/>
  <c r="D19" i="194" s="1"/>
  <c r="C10" i="191"/>
  <c r="C7" i="194" s="1"/>
  <c r="C19" i="194" s="1"/>
  <c r="D9" i="191"/>
  <c r="C9" i="191"/>
  <c r="F30" i="194" l="1"/>
  <c r="C29" i="194"/>
  <c r="G34" i="195"/>
  <c r="G33" i="195"/>
  <c r="D32" i="195"/>
  <c r="C91" i="193"/>
  <c r="F29" i="194"/>
  <c r="F31" i="194" s="1"/>
  <c r="F18" i="195"/>
  <c r="F32" i="195" s="1"/>
  <c r="C34" i="195" s="1"/>
  <c r="C92" i="198"/>
  <c r="D92" i="199"/>
  <c r="G30" i="194"/>
  <c r="D29" i="194"/>
  <c r="F34" i="195"/>
  <c r="F33" i="195"/>
  <c r="C32" i="195"/>
  <c r="C91" i="191"/>
  <c r="C65" i="192"/>
  <c r="D91" i="193"/>
  <c r="G29" i="194"/>
  <c r="G31" i="194" s="1"/>
  <c r="G18" i="195"/>
  <c r="G32" i="195" s="1"/>
  <c r="D34" i="195" s="1"/>
  <c r="D92" i="198"/>
  <c r="C92" i="199"/>
  <c r="D81" i="191"/>
  <c r="D90" i="191" s="1"/>
  <c r="D91" i="191" s="1"/>
  <c r="D135" i="190"/>
  <c r="D140" i="190"/>
  <c r="D130" i="190"/>
  <c r="C130" i="190"/>
  <c r="D125" i="190"/>
  <c r="C125" i="190"/>
  <c r="D121" i="190"/>
  <c r="C121" i="190"/>
  <c r="C140" i="190"/>
  <c r="D117" i="190"/>
  <c r="C117" i="190"/>
  <c r="D103" i="190"/>
  <c r="C103" i="190"/>
  <c r="C120" i="190"/>
  <c r="C141" i="190"/>
  <c r="C92" i="190"/>
  <c r="D87" i="190"/>
  <c r="D120" i="190"/>
  <c r="D141" i="190"/>
  <c r="C87" i="190"/>
  <c r="D77" i="190"/>
  <c r="C77" i="190"/>
  <c r="D73" i="190"/>
  <c r="C73" i="190"/>
  <c r="D70" i="190"/>
  <c r="C70" i="190"/>
  <c r="D65" i="190"/>
  <c r="C65" i="190"/>
  <c r="D61" i="190"/>
  <c r="D83" i="190"/>
  <c r="C61" i="190"/>
  <c r="C83" i="190"/>
  <c r="D55" i="190"/>
  <c r="C55" i="190"/>
  <c r="D50" i="190"/>
  <c r="C50" i="190"/>
  <c r="D44" i="190"/>
  <c r="C44" i="190"/>
  <c r="D33" i="190"/>
  <c r="C33" i="190"/>
  <c r="D26" i="190"/>
  <c r="C26" i="190"/>
  <c r="D19" i="190"/>
  <c r="C19" i="190"/>
  <c r="D12" i="190"/>
  <c r="C12" i="190"/>
  <c r="D5" i="190"/>
  <c r="D60" i="190"/>
  <c r="D84" i="190"/>
  <c r="C5" i="190"/>
  <c r="C60" i="190"/>
  <c r="C84" i="190"/>
  <c r="M26" i="187"/>
  <c r="K26" i="187"/>
  <c r="I26" i="187"/>
  <c r="G26" i="187"/>
  <c r="E26" i="187"/>
  <c r="C26" i="187"/>
  <c r="N25" i="187"/>
  <c r="M25" i="187"/>
  <c r="L25" i="187"/>
  <c r="K25" i="187"/>
  <c r="J25" i="187"/>
  <c r="I25" i="187"/>
  <c r="H25" i="187"/>
  <c r="G25" i="187"/>
  <c r="F25" i="187"/>
  <c r="E25" i="187"/>
  <c r="D25" i="187"/>
  <c r="C25" i="187"/>
  <c r="O25" i="187"/>
  <c r="O24" i="187"/>
  <c r="O23" i="187"/>
  <c r="O22" i="187"/>
  <c r="O21" i="187"/>
  <c r="O20" i="187"/>
  <c r="O19" i="187"/>
  <c r="O18" i="187"/>
  <c r="O17" i="187"/>
  <c r="O16" i="187"/>
  <c r="N14" i="187"/>
  <c r="N26" i="187"/>
  <c r="M14" i="187"/>
  <c r="L14" i="187"/>
  <c r="L26" i="187"/>
  <c r="K14" i="187"/>
  <c r="J14" i="187"/>
  <c r="J26" i="187"/>
  <c r="I14" i="187"/>
  <c r="H14" i="187"/>
  <c r="H26" i="187"/>
  <c r="G14" i="187"/>
  <c r="F14" i="187"/>
  <c r="F26" i="187"/>
  <c r="E14" i="187"/>
  <c r="D14" i="187"/>
  <c r="D26" i="187"/>
  <c r="C14" i="187"/>
  <c r="O13" i="187"/>
  <c r="O12" i="187"/>
  <c r="O11" i="187"/>
  <c r="O10" i="187"/>
  <c r="O9" i="187"/>
  <c r="O8" i="187"/>
  <c r="O7" i="187"/>
  <c r="O6" i="187"/>
  <c r="O5" i="187"/>
  <c r="D134" i="180"/>
  <c r="C134" i="180"/>
  <c r="D129" i="180"/>
  <c r="C129" i="180"/>
  <c r="D124" i="180"/>
  <c r="C124" i="180"/>
  <c r="D120" i="180"/>
  <c r="D139" i="180"/>
  <c r="C120" i="180"/>
  <c r="C139" i="180"/>
  <c r="D116" i="180"/>
  <c r="C116" i="180"/>
  <c r="D102" i="180"/>
  <c r="C102" i="180"/>
  <c r="C119" i="180"/>
  <c r="C140" i="180"/>
  <c r="C96" i="180"/>
  <c r="D91" i="180"/>
  <c r="D119" i="180"/>
  <c r="D140" i="180"/>
  <c r="C91" i="180"/>
  <c r="D86" i="180"/>
  <c r="D80" i="180"/>
  <c r="C80" i="180"/>
  <c r="D76" i="180"/>
  <c r="C76" i="180"/>
  <c r="D73" i="180"/>
  <c r="C73" i="180"/>
  <c r="D68" i="180"/>
  <c r="C68" i="180"/>
  <c r="D64" i="180"/>
  <c r="C64" i="180"/>
  <c r="C86" i="180"/>
  <c r="D58" i="180"/>
  <c r="C58" i="180"/>
  <c r="D53" i="180"/>
  <c r="C53" i="180"/>
  <c r="D47" i="180"/>
  <c r="C47" i="180"/>
  <c r="D36" i="180"/>
  <c r="C36" i="180"/>
  <c r="D29" i="180"/>
  <c r="C29" i="180"/>
  <c r="D22" i="180"/>
  <c r="C22" i="180"/>
  <c r="D15" i="180"/>
  <c r="C15" i="180"/>
  <c r="D8" i="180"/>
  <c r="D63" i="180"/>
  <c r="D87" i="180"/>
  <c r="C8" i="180"/>
  <c r="C63" i="180"/>
  <c r="C87" i="180"/>
  <c r="C30" i="94"/>
  <c r="C28" i="94"/>
  <c r="D28" i="94"/>
  <c r="D30" i="94"/>
  <c r="B28" i="94"/>
  <c r="B30" i="94"/>
  <c r="D17" i="94"/>
  <c r="C15" i="94"/>
  <c r="C17" i="94"/>
  <c r="D15" i="94"/>
  <c r="B15" i="94"/>
  <c r="B17" i="94"/>
  <c r="G95" i="2"/>
  <c r="C11" i="77"/>
  <c r="E135" i="170"/>
  <c r="D135" i="170"/>
  <c r="E130" i="170"/>
  <c r="D130" i="170"/>
  <c r="C130" i="170"/>
  <c r="E125" i="170"/>
  <c r="D125" i="170"/>
  <c r="C125" i="170"/>
  <c r="E121" i="170"/>
  <c r="E140" i="170"/>
  <c r="D121" i="170"/>
  <c r="D140" i="170"/>
  <c r="C121" i="170"/>
  <c r="C140" i="170"/>
  <c r="E117" i="170"/>
  <c r="D117" i="170"/>
  <c r="D120" i="170"/>
  <c r="D141" i="170"/>
  <c r="C117" i="170"/>
  <c r="E103" i="170"/>
  <c r="D103" i="170"/>
  <c r="C103" i="170"/>
  <c r="C92" i="170"/>
  <c r="C87" i="170"/>
  <c r="C120" i="170"/>
  <c r="E87" i="170"/>
  <c r="D87" i="170"/>
  <c r="E77" i="170"/>
  <c r="D77" i="170"/>
  <c r="C77" i="170"/>
  <c r="E73" i="170"/>
  <c r="D73" i="170"/>
  <c r="C73" i="170"/>
  <c r="E70" i="170"/>
  <c r="D70" i="170"/>
  <c r="C70" i="170"/>
  <c r="E65" i="170"/>
  <c r="D65" i="170"/>
  <c r="C65" i="170"/>
  <c r="E61" i="170"/>
  <c r="E83" i="170"/>
  <c r="D61" i="170"/>
  <c r="C61" i="170"/>
  <c r="C83" i="170"/>
  <c r="E55" i="170"/>
  <c r="D55" i="170"/>
  <c r="C55" i="170"/>
  <c r="E50" i="170"/>
  <c r="D50" i="170"/>
  <c r="C50" i="170"/>
  <c r="E44" i="170"/>
  <c r="D44" i="170"/>
  <c r="C44" i="170"/>
  <c r="D33" i="170"/>
  <c r="C33" i="170"/>
  <c r="E26" i="170"/>
  <c r="D26" i="170"/>
  <c r="C26" i="170"/>
  <c r="E19" i="170"/>
  <c r="D19" i="170"/>
  <c r="C19" i="170"/>
  <c r="E12" i="170"/>
  <c r="D12" i="170"/>
  <c r="C12" i="170"/>
  <c r="E5" i="170"/>
  <c r="E60" i="170"/>
  <c r="E84" i="170"/>
  <c r="D5" i="170"/>
  <c r="D60" i="170"/>
  <c r="C5" i="170"/>
  <c r="C60" i="170"/>
  <c r="C84" i="170"/>
  <c r="H16" i="66"/>
  <c r="G16" i="66"/>
  <c r="F16" i="66"/>
  <c r="E16" i="66"/>
  <c r="D16" i="66"/>
  <c r="I16" i="66"/>
  <c r="H14" i="66"/>
  <c r="G14" i="66"/>
  <c r="F14" i="66"/>
  <c r="E14" i="66"/>
  <c r="D14" i="66"/>
  <c r="H12" i="66"/>
  <c r="G12" i="66"/>
  <c r="F12" i="66"/>
  <c r="E12" i="66"/>
  <c r="D12" i="66"/>
  <c r="I12" i="66"/>
  <c r="H9" i="66"/>
  <c r="G9" i="66"/>
  <c r="F9" i="66"/>
  <c r="E9" i="66"/>
  <c r="D9" i="66"/>
  <c r="I9" i="66"/>
  <c r="H6" i="66"/>
  <c r="H18" i="66"/>
  <c r="G6" i="66"/>
  <c r="F6" i="66"/>
  <c r="F18" i="66"/>
  <c r="E6" i="66"/>
  <c r="E18" i="66"/>
  <c r="D6" i="66"/>
  <c r="D18" i="66"/>
  <c r="D30" i="88"/>
  <c r="C30" i="88"/>
  <c r="B14" i="76"/>
  <c r="D14" i="76"/>
  <c r="D13" i="76"/>
  <c r="C8" i="78"/>
  <c r="C11" i="62"/>
  <c r="D11" i="62"/>
  <c r="E11" i="62"/>
  <c r="F8" i="62"/>
  <c r="F9" i="62"/>
  <c r="F10" i="62"/>
  <c r="F7" i="62"/>
  <c r="F6" i="62"/>
  <c r="F11" i="62"/>
  <c r="I17" i="66"/>
  <c r="I7" i="66"/>
  <c r="I8" i="66"/>
  <c r="I10" i="66"/>
  <c r="I11" i="66"/>
  <c r="I13" i="66"/>
  <c r="I14" i="66"/>
  <c r="I15" i="66"/>
  <c r="F6" i="64"/>
  <c r="F7" i="64"/>
  <c r="F22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B22" i="64"/>
  <c r="D22" i="64"/>
  <c r="E22" i="64"/>
  <c r="F6" i="63"/>
  <c r="F20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B20" i="63"/>
  <c r="D20" i="63"/>
  <c r="E20" i="63"/>
  <c r="B15" i="76"/>
  <c r="D6" i="76"/>
  <c r="I6" i="66"/>
  <c r="G18" i="66"/>
  <c r="D15" i="76"/>
  <c r="D8" i="76"/>
  <c r="D7" i="76"/>
  <c r="B13" i="76"/>
  <c r="B7" i="76"/>
  <c r="B8" i="76"/>
  <c r="E8" i="76"/>
  <c r="B6" i="76"/>
  <c r="C141" i="170"/>
  <c r="E120" i="170"/>
  <c r="E141" i="170"/>
  <c r="I18" i="66"/>
  <c r="D83" i="170"/>
  <c r="D84" i="170"/>
  <c r="O14" i="187"/>
  <c r="O26" i="187"/>
  <c r="E7" i="76"/>
  <c r="E13" i="76"/>
  <c r="E15" i="76"/>
  <c r="E6" i="76"/>
  <c r="E14" i="76"/>
  <c r="C33" i="195" l="1"/>
  <c r="D33" i="195"/>
</calcChain>
</file>

<file path=xl/sharedStrings.xml><?xml version="1.0" encoding="utf-8"?>
<sst xmlns="http://schemas.openxmlformats.org/spreadsheetml/2006/main" count="4076" uniqueCount="962">
  <si>
    <t>Beruházási (felhalmozási) kiadások előirányzata beruházásonként</t>
  </si>
  <si>
    <t>Felújítási kiadások előirányzata felújításonként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</si>
  <si>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</si>
  <si>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</si>
  <si>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</si>
  <si>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</si>
  <si>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</si>
  <si>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</si>
  <si>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</si>
  <si>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</si>
  <si>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</si>
  <si>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</si>
  <si>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</si>
  <si>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</si>
  <si>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</si>
  <si>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</si>
  <si>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</si>
  <si>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</si>
  <si>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</si>
  <si>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</si>
  <si>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</si>
  <si>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</si>
  <si>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</si>
  <si>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</si>
  <si>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</si>
  <si>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</si>
  <si>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</si>
  <si>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</si>
  <si>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</si>
  <si>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</si>
  <si>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</si>
  <si>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</si>
  <si>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</si>
  <si>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</si>
  <si>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</si>
  <si>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</si>
  <si>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</si>
  <si>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</si>
  <si>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</si>
  <si>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</si>
  <si>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Személyi  juttatások</t>
  </si>
  <si>
    <t>Összesen</t>
  </si>
  <si>
    <t>Összesen:</t>
  </si>
  <si>
    <t>01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</si>
  <si>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</si>
  <si>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</si>
  <si>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</si>
  <si>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</si>
  <si>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</si>
  <si>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</si>
  <si>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</si>
  <si>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</si>
  <si>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</si>
  <si>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</si>
  <si>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</si>
  <si>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</si>
  <si>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</si>
  <si>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</si>
  <si>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</si>
  <si>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</si>
  <si>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</si>
  <si>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</si>
  <si>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</si>
  <si>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</si>
  <si>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</si>
  <si>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</si>
  <si>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</si>
  <si>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</si>
  <si>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</si>
  <si>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</si>
  <si>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</si>
  <si>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</si>
  <si>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</si>
  <si>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</si>
  <si>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</si>
  <si>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</si>
  <si>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</si>
  <si>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</si>
  <si>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</si>
  <si>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</si>
  <si>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</si>
  <si>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</si>
  <si>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</si>
  <si>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</si>
  <si>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</si>
  <si>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</si>
  <si>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</si>
  <si>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</si>
  <si>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</si>
  <si>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</si>
  <si>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</si>
  <si>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</si>
  <si>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</si>
  <si>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</si>
  <si>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</si>
  <si>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</si>
  <si>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</si>
  <si>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</si>
  <si>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</si>
  <si>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</si>
  <si>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</si>
  <si>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</si>
  <si>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</si>
  <si>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</si>
  <si>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</si>
  <si>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</si>
  <si>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</si>
  <si>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</si>
  <si>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</si>
  <si>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</si>
  <si>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</si>
  <si>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</si>
  <si>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</si>
  <si>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</si>
  <si>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</si>
  <si>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Dologi  kiadások</t>
  </si>
  <si>
    <t>Összesen (1+4+7+9+11)</t>
  </si>
  <si>
    <t>11.1.</t>
  </si>
  <si>
    <t>11.2.</t>
  </si>
  <si>
    <t>Költségvetési rendelet űrlapjainak összefüggései:</t>
  </si>
  <si>
    <t>1. sz. táblázat</t>
  </si>
  <si>
    <t>ELTÉRÉS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</si>
  <si>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</si>
  <si>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</si>
  <si>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</si>
  <si>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</si>
  <si>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</si>
  <si>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</si>
  <si>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</si>
  <si>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</si>
  <si>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</si>
  <si>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</si>
  <si>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</si>
  <si>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</si>
  <si>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</si>
  <si>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</si>
  <si>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</si>
  <si>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</si>
  <si>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</si>
  <si>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</si>
  <si>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</si>
  <si>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</si>
  <si>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</si>
  <si>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</si>
  <si>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</si>
  <si>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</si>
  <si>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</si>
  <si>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</si>
  <si>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</si>
  <si>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</si>
  <si>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</si>
  <si>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</si>
  <si>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</si>
  <si>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</si>
  <si>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</si>
  <si>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</si>
  <si>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</si>
  <si>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</si>
  <si>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</si>
  <si>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</si>
  <si>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</si>
  <si>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</si>
  <si>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</si>
  <si>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</si>
  <si>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</si>
  <si>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</si>
  <si>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</si>
  <si>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>Beruházások</t>
  </si>
  <si>
    <t>8.3.</t>
  </si>
  <si>
    <t>Egyéb felhalmozási kiadások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</si>
  <si>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</si>
  <si>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</si>
  <si>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</si>
  <si>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</si>
  <si>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</si>
  <si>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</si>
  <si>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</si>
  <si>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</si>
  <si>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</si>
  <si>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</si>
  <si>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</si>
  <si>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</si>
  <si>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</si>
  <si>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</si>
  <si>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</si>
  <si>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</si>
  <si>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</si>
  <si>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</si>
  <si>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</si>
  <si>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</si>
  <si>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</si>
  <si>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</si>
  <si>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</si>
  <si>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</si>
  <si>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</si>
  <si>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</si>
  <si>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</si>
  <si>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</si>
  <si>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</si>
  <si>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Általános forgalmi adó visszatérítése</t>
  </si>
  <si>
    <t>Kamatbevételek</t>
  </si>
  <si>
    <t>Egyéb pénzügyi műveletek bevételei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</si>
  <si>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</si>
  <si>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</si>
  <si>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</si>
  <si>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</si>
  <si>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</si>
  <si>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</si>
  <si>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</si>
  <si>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</si>
  <si>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</si>
  <si>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</si>
  <si>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</si>
  <si>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</si>
  <si>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</si>
  <si>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</si>
  <si>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</si>
  <si>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</si>
  <si>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</si>
  <si>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</si>
  <si>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</si>
  <si>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</si>
  <si>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</si>
  <si>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</si>
  <si>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</si>
  <si>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</si>
  <si>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</si>
  <si>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</si>
  <si>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</si>
  <si>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</si>
  <si>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</si>
  <si>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</si>
  <si>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</si>
  <si>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</si>
  <si>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</si>
  <si>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</si>
  <si>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</si>
  <si>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</si>
  <si>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</si>
  <si>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</si>
  <si>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</si>
  <si>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</si>
  <si>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</si>
  <si>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</si>
  <si>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</si>
  <si>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</si>
  <si>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</si>
  <si>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</si>
  <si>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</si>
  <si>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</si>
  <si>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</si>
  <si>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</si>
  <si>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</si>
  <si>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</si>
  <si>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</si>
  <si>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</si>
  <si>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</si>
  <si>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</si>
  <si>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</si>
  <si>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</si>
  <si>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</si>
  <si>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</si>
  <si>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</si>
  <si>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</si>
  <si>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</si>
  <si>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</si>
  <si>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</si>
  <si>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</si>
  <si>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</si>
  <si>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</si>
  <si>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</si>
  <si>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</si>
  <si>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</si>
  <si>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</si>
  <si>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</si>
  <si>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</si>
  <si>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</si>
  <si>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</si>
  <si>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</si>
  <si>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</si>
  <si>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</si>
  <si>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</si>
  <si>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</si>
  <si>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</si>
  <si>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</si>
  <si>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</si>
  <si>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</si>
  <si>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</si>
  <si>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</si>
  <si>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</si>
  <si>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</si>
  <si>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</si>
  <si>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</si>
  <si>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</si>
  <si>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</si>
  <si>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</si>
  <si>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</si>
  <si>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</si>
  <si>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</si>
  <si>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</si>
  <si>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</si>
  <si>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</si>
  <si>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</si>
  <si>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</si>
  <si>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</si>
  <si>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</si>
  <si>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</si>
  <si>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</si>
  <si>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</si>
  <si>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</si>
  <si>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</si>
  <si>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</si>
  <si>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</si>
  <si>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</si>
  <si>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</si>
  <si>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</si>
  <si>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</si>
  <si>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</si>
  <si>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</si>
  <si>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</si>
  <si>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</si>
  <si>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</si>
  <si>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</si>
  <si>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</si>
  <si>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Összes bevétel, kiadás</t>
  </si>
  <si>
    <t>Felhalmozási célú átvett pénzeszközök</t>
  </si>
  <si>
    <t>BEVÉTELEK ÖSSZESEN: (9+16)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</si>
  <si>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</si>
  <si>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</si>
  <si>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</si>
  <si>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</si>
  <si>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</si>
  <si>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</si>
  <si>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</si>
  <si>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2.5.-ből        - Garancia- és kezességvállalásból kifizetés ÁH-n belülre</t>
  </si>
  <si>
    <t>Osztalék, a koncessziós díj és a hozambevétel</t>
  </si>
  <si>
    <t>Nagymányok Város Önkormányzata adósságot keletkeztető ügyletekből és kezességvállalásokból fennálló kötelezettségei</t>
  </si>
  <si>
    <t>Nagymányok Város Önkormányzata saját bevételeinek részletezése az adósságot keletkeztető ügyletből származó tárgyévi fizetési kötelezettség megállapításához</t>
  </si>
  <si>
    <t>Működési célú átvett pénze.</t>
  </si>
  <si>
    <t xml:space="preserve"> Egyéb működési célú kiad.</t>
  </si>
  <si>
    <t>Műk célú garancia- és kezvállalásból megtérülések ÁH-n kívülről</t>
  </si>
  <si>
    <t>Műk célú visszatér. támogatások, kölcs. visszatér. ÁH-n kívülről</t>
  </si>
  <si>
    <t>Felhalm. célú garancia- és kezvállalásból megtérülések ÁH-n kívülről</t>
  </si>
  <si>
    <t>Felhalm. célú visszatér tám., kölcsönök visszatér. ÁH-n kívülről</t>
  </si>
  <si>
    <t>ÖSSZESEN</t>
  </si>
  <si>
    <t>Eredeti ei.</t>
  </si>
  <si>
    <t>Módosított ei.</t>
  </si>
  <si>
    <t>Eredeti ei</t>
  </si>
  <si>
    <t>Módosított</t>
  </si>
  <si>
    <t>1.4</t>
  </si>
  <si>
    <t>1.6</t>
  </si>
  <si>
    <t>1.7</t>
  </si>
  <si>
    <t>Felhalmozási célú önkormányzati támogatások ÁH-n belülről</t>
  </si>
  <si>
    <t>Központi, irányítószervi kiadások</t>
  </si>
  <si>
    <t>Helyi önkormányzatok működésének általános támogatása(B111)</t>
  </si>
  <si>
    <t>Önkormányzatok egyes köznevelési feladatainak támogatása(B112)</t>
  </si>
  <si>
    <t>Önkormányzatok szociális és gyermekjóléti feladatainak támogatása(B113)</t>
  </si>
  <si>
    <t>Önkormányzat kulturális feladat támogatása(B114)</t>
  </si>
  <si>
    <t>Elszámolásból származó bevétel (B116)</t>
  </si>
  <si>
    <t>Működési célú költségvetési támogatások és kiegészítő támogatások (B115)</t>
  </si>
  <si>
    <t>Egyéb működési célú támogatások bevételei államháztartáson belülről  (B16)</t>
  </si>
  <si>
    <t>Működési célú átvett pénzeszközök ÁH kívülről (7.1. + … + 7.3.)</t>
  </si>
  <si>
    <r>
      <t xml:space="preserve">   Működési költségvetés kiadásai </t>
    </r>
    <r>
      <rPr>
        <sz val="11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</si>
  <si>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11"/>
        <rFont val="Arial"/>
        <family val="2"/>
        <charset val="238"/>
      </rPr>
      <t>(2.1.+2.3.+2.5.)</t>
    </r>
  </si>
  <si>
    <t xml:space="preserve">           Vagyoni típusú adók (B34)</t>
  </si>
  <si>
    <t xml:space="preserve">     Értékesítési és forgalmi adók(B35)</t>
  </si>
  <si>
    <t>Gépjárműadó (B354)</t>
  </si>
  <si>
    <t>Szolgáltatások ellenértéke (B402)</t>
  </si>
  <si>
    <t>Közvetített szolgáltatások értéke (B403)</t>
  </si>
  <si>
    <t>Tulajdonosi bevételek(B404)</t>
  </si>
  <si>
    <t>Ellátási díjak (B405)</t>
  </si>
  <si>
    <t>Kiszámlázott általános forgalmi adó (B406)</t>
  </si>
  <si>
    <t>Egyéb működési bevételek (B411)</t>
  </si>
  <si>
    <t>Éves tervezett létszám előirányzat (fő)</t>
  </si>
  <si>
    <t>Nagymányok Város Önkormányzat 2016. évi adósságot keletkeztető fejlesztési céljai</t>
  </si>
  <si>
    <t>Előző évi maradvány igénybev.</t>
  </si>
  <si>
    <t>III.5. Gyermekétkeztetés támogatása</t>
  </si>
  <si>
    <t>2018. évi</t>
  </si>
  <si>
    <t>2019. évi</t>
  </si>
  <si>
    <t>Működési célú átvett pénzeszközök</t>
  </si>
  <si>
    <t xml:space="preserve">Felhalmozási célú támogatások államháztartáson belülről </t>
  </si>
  <si>
    <t>FINANSZÍROZÁSI BEVÉTELEK ÖSSZESEN</t>
  </si>
  <si>
    <t>BEVÉTELEK ÖSSZESEN</t>
  </si>
  <si>
    <t>Kiadási jogcímek</t>
  </si>
  <si>
    <t>Működési kiadások</t>
  </si>
  <si>
    <t xml:space="preserve">Felhalmozási kiadások </t>
  </si>
  <si>
    <t xml:space="preserve">       Beruházások </t>
  </si>
  <si>
    <t xml:space="preserve">       Felújítások</t>
  </si>
  <si>
    <t xml:space="preserve">       Egyéb felhalmozási kiadások</t>
  </si>
  <si>
    <t xml:space="preserve">FINANSZÍROZÁSI KIADÁSOK </t>
  </si>
  <si>
    <t xml:space="preserve">Közhatalmi bevételek </t>
  </si>
  <si>
    <t xml:space="preserve">KÖLTSÉGVETÉSI BEVÉTELEK ÖSSZESEN </t>
  </si>
  <si>
    <t xml:space="preserve">  KÖLTSÉGVETÉSI KIADÁSOK ÖSSZESEN: </t>
  </si>
  <si>
    <t>Önkormányzat máködési támogatásai</t>
  </si>
  <si>
    <t>Tartalék</t>
  </si>
  <si>
    <t>forintban</t>
  </si>
  <si>
    <t xml:space="preserve"> forintban</t>
  </si>
  <si>
    <t>forintban !</t>
  </si>
  <si>
    <t xml:space="preserve">Államháztartáson belüli megelőlegezések </t>
  </si>
  <si>
    <t xml:space="preserve"> forintban !</t>
  </si>
  <si>
    <t>2017 évi előirányzat</t>
  </si>
  <si>
    <t>Nagymányoki Polgármesteri Hivatal ASP rendszer bevezetésével kapcsolatos informatikai eszközbeszerzés</t>
  </si>
  <si>
    <t>2016.12.20</t>
  </si>
  <si>
    <t>Felhasználás
2016.12.31</t>
  </si>
  <si>
    <t>2017. évi előirányzat</t>
  </si>
  <si>
    <t xml:space="preserve">
2017. év utáni szükséglet
</t>
  </si>
  <si>
    <t>Nagymányoki Közművelődési Központ Művelődési Ház nagytermének felújítása</t>
  </si>
  <si>
    <t>2017.02.20</t>
  </si>
  <si>
    <t>Felhasználás 2016.. december 31-ig</t>
  </si>
  <si>
    <t>2017. év utáni szükséglet
(6=2 - 4 - 5)</t>
  </si>
  <si>
    <t>2016 előtti kifizetés</t>
  </si>
  <si>
    <t>2017.évi likvidítási terv</t>
  </si>
  <si>
    <t>A 2017. évi általános működés és ágazati feladatok támogatásának alakulása jogcímenként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</si>
  <si>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</si>
  <si>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</si>
  <si>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</si>
  <si>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</si>
  <si>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</si>
  <si>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</si>
  <si>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</si>
  <si>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</si>
  <si>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</si>
  <si>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</si>
  <si>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</si>
  <si>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</si>
  <si>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</si>
  <si>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</si>
  <si>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</si>
  <si>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</si>
  <si>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</si>
  <si>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</si>
  <si>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</si>
  <si>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</si>
  <si>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</si>
  <si>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</si>
  <si>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</si>
  <si>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</si>
  <si>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</si>
  <si>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</si>
  <si>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</si>
  <si>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</si>
  <si>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</si>
  <si>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</si>
  <si>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</si>
  <si>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</si>
  <si>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</si>
  <si>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</si>
  <si>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</si>
  <si>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</si>
  <si>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</si>
  <si>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</si>
  <si>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9</t>
  </si>
  <si>
    <t>I.1.ba - V.</t>
  </si>
  <si>
    <t>A zöldterület-gazdálkodással kapcsolatos feladatok ellátásának támogatása - beszámítás után</t>
  </si>
  <si>
    <t>10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</si>
  <si>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</si>
  <si>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</si>
  <si>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</si>
  <si>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</si>
  <si>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</si>
  <si>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</si>
  <si>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</si>
  <si>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</si>
  <si>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</si>
  <si>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</si>
  <si>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</si>
  <si>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</si>
  <si>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</si>
  <si>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</si>
  <si>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</si>
  <si>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</si>
  <si>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</si>
  <si>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</si>
  <si>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</si>
  <si>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</si>
  <si>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</si>
  <si>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</si>
  <si>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</si>
  <si>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</si>
  <si>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</si>
  <si>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</si>
  <si>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</si>
  <si>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</si>
  <si>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</si>
  <si>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</si>
  <si>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</si>
  <si>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</si>
  <si>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</si>
  <si>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</si>
  <si>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</si>
  <si>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</si>
  <si>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</si>
  <si>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</si>
  <si>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</si>
  <si>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</si>
  <si>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</si>
  <si>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</si>
  <si>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</si>
  <si>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</si>
  <si>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</si>
  <si>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</si>
  <si>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</si>
  <si>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</si>
  <si>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</si>
  <si>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</si>
  <si>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</si>
  <si>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</si>
  <si>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2017. évben 8 hónapra - óvoda napi nyitvatartási ideje eléri a nyolc órát</t>
  </si>
  <si>
    <t>28</t>
  </si>
  <si>
    <t>II.1. (1) 1</t>
  </si>
  <si>
    <t>Óvodapedagógusok elismert létszáma</t>
  </si>
  <si>
    <t>29</t>
  </si>
  <si>
    <t>II.1. (2) 1</t>
  </si>
  <si>
    <t>pedagógus szakképzettséggel nem rendelkező, óvodapedagógusok nevelő munkáját közvetlenül segítők száma a Köznev. tv. 2. melléklete szerint</t>
  </si>
  <si>
    <t>30</t>
  </si>
  <si>
    <t>II.1. (3) 1</t>
  </si>
  <si>
    <t>pedagógus szakképzettséggel rendelkező, óvodapedagógusok nevelő munkáját közvetlenül segítők száma a Köznev. tv. 2. melléklete szerint</t>
  </si>
  <si>
    <t>2017. évben 8 hónapra - óvoda napi nyitvatartási ideje nem éri el a nyolc órát, de eléri a hat órát</t>
  </si>
  <si>
    <t>31</t>
  </si>
  <si>
    <t>II.1. (11) 1</t>
  </si>
  <si>
    <t>32</t>
  </si>
  <si>
    <t>II.1. (12) 1</t>
  </si>
  <si>
    <t>33</t>
  </si>
  <si>
    <t>II.1. (13) 1</t>
  </si>
  <si>
    <t>2017. évben 4 hónapra - óvoda napi nyitvatartási ideje eléri a nyolc órát</t>
  </si>
  <si>
    <t>34</t>
  </si>
  <si>
    <t>II.1. (1) 2</t>
  </si>
  <si>
    <t>35</t>
  </si>
  <si>
    <t>II.1. (2) 2</t>
  </si>
  <si>
    <t>36</t>
  </si>
  <si>
    <t>II.1. (3) 2</t>
  </si>
  <si>
    <t>37</t>
  </si>
  <si>
    <t>II.1. (4) 2</t>
  </si>
  <si>
    <t>óvodapedagógusok elismert létszáma (pótlólagos összeg)</t>
  </si>
  <si>
    <t>38</t>
  </si>
  <si>
    <t>II.1. (5) 2</t>
  </si>
  <si>
    <t>pedagógus szakképzettséggel rendelkező, óvodapedagógusok nevelő munkáját közvetlenül segítők pótlólagos támogatása</t>
  </si>
  <si>
    <t>2017. évben 4 hónapra - óvoda napi nyitvatartási ideje nem éri el a nyolc órát, de eléri a hat órát</t>
  </si>
  <si>
    <t>39</t>
  </si>
  <si>
    <t xml:space="preserve">II.1. (11) 2 </t>
  </si>
  <si>
    <t>40</t>
  </si>
  <si>
    <t xml:space="preserve">II.1. (12) 2 </t>
  </si>
  <si>
    <t>41</t>
  </si>
  <si>
    <t xml:space="preserve">II.1. (13) 2 </t>
  </si>
  <si>
    <t>42</t>
  </si>
  <si>
    <t xml:space="preserve">II.1. (14) 2 </t>
  </si>
  <si>
    <t>43</t>
  </si>
  <si>
    <t xml:space="preserve">II.1. (15) 2 </t>
  </si>
  <si>
    <t>II.2. Óvodaműködtetési támogatás</t>
  </si>
  <si>
    <t>44</t>
  </si>
  <si>
    <t>II.2. (1) 1</t>
  </si>
  <si>
    <t>Óvoda napi nyitvatartási ideje eléri a nyolc órát</t>
  </si>
  <si>
    <t>45</t>
  </si>
  <si>
    <t>II.2. (8) 1</t>
  </si>
  <si>
    <t>Óvoda napi nyitvatartási ideje nem éri el a nyolc órát, de eléri a hat órát</t>
  </si>
  <si>
    <t>46</t>
  </si>
  <si>
    <t>II.2. (1) 2</t>
  </si>
  <si>
    <t>47</t>
  </si>
  <si>
    <t>II.2. (6) 2</t>
  </si>
  <si>
    <t xml:space="preserve">II.3. Társulás által fenntartott óvodákba bejáró gyermekek utaztatásának támogatása </t>
  </si>
  <si>
    <t>48</t>
  </si>
  <si>
    <t>II.3. 1</t>
  </si>
  <si>
    <t xml:space="preserve">8 hónap </t>
  </si>
  <si>
    <t>49</t>
  </si>
  <si>
    <t>II.3. 2</t>
  </si>
  <si>
    <t>4 hónap</t>
  </si>
  <si>
    <t>II.4. Kiegészítő támogatás az óvodapedagógusok minősítéséből adódó többletkiadásokhoz</t>
  </si>
  <si>
    <t>50</t>
  </si>
  <si>
    <t>II.4.a (1)</t>
  </si>
  <si>
    <t>Alapfokozatú végzettségű pedagógus II. kategóriába sorolt óvodapedagógusok kiegészítő támogatása, akik a minősítést 2015. december 31-éig szerezték meg</t>
  </si>
  <si>
    <t>51</t>
  </si>
  <si>
    <t>II.4.b (1)</t>
  </si>
  <si>
    <t>Alapfokozatú végzettségű pedagógus II. kategóriába sorolt óvodapedagógusok kiegészítő támogatása, akik a minősítést 2016. évben szerezték meg</t>
  </si>
  <si>
    <t>52</t>
  </si>
  <si>
    <t>II.4.a (2)</t>
  </si>
  <si>
    <t>Alapfokozatú végzettségű mesterpedagógus kategóriába sorolt óvodapedagógusok kiegészítő támogatása, akik a minősítést 2015. december 31-éig szerezték meg</t>
  </si>
  <si>
    <t>53</t>
  </si>
  <si>
    <t>II.4.b (2)</t>
  </si>
  <si>
    <t>Alapfokozatú végzettségű mesterpedagógus kategóriába sorolt óvodapedagógusok kiegészítő támogatása, akik a minősítést 2016. évben szerezték meg</t>
  </si>
  <si>
    <t>54</t>
  </si>
  <si>
    <t>II.4.a (3)</t>
  </si>
  <si>
    <t>Mesterfokozatú végzettségű pedagógus II. kategóriába sorolt óvodapedagógusok kiegészítő támogatása, akik a minősítést 2015. december 31-éig szerezték meg</t>
  </si>
  <si>
    <t>55</t>
  </si>
  <si>
    <t>II.4.b (3)</t>
  </si>
  <si>
    <t>Mesterfokozatú végzettségű pedagógus II. kategóriába sorolt óvodapedagógusok kiegészítő támogatása, akik a minősítést 2016. évben szerezték meg</t>
  </si>
  <si>
    <t>56</t>
  </si>
  <si>
    <t>II.4.a (4)</t>
  </si>
  <si>
    <t>Mesterfokozatú végzettségű mesterpedagógus kategóriába sorolt óvodapedagógusok kiegészítő támogatása, akik a minősítést 2015. december 31-éig szerezték meg</t>
  </si>
  <si>
    <t>57</t>
  </si>
  <si>
    <t>II.4.b (4)</t>
  </si>
  <si>
    <t>Mesterfokozatú végzettségű mesterpedagógus kategóriába sorolt óvodapedagógusok kiegészítő támogatása, akik a minősítést 2016. évben szerezték meg</t>
  </si>
  <si>
    <t>58</t>
  </si>
  <si>
    <t>II.4.a (5)</t>
  </si>
  <si>
    <t>59</t>
  </si>
  <si>
    <t>II.4.b (5)</t>
  </si>
  <si>
    <t>60</t>
  </si>
  <si>
    <t>II.4.a (6)</t>
  </si>
  <si>
    <t>61</t>
  </si>
  <si>
    <t>II.4.b (6)</t>
  </si>
  <si>
    <t>62</t>
  </si>
  <si>
    <t>II.4.a (7)</t>
  </si>
  <si>
    <t>63</t>
  </si>
  <si>
    <t>II.4.b (7)</t>
  </si>
  <si>
    <t>64</t>
  </si>
  <si>
    <t>II.4.a (8)</t>
  </si>
  <si>
    <t>65</t>
  </si>
  <si>
    <t>II.4.b (8)</t>
  </si>
  <si>
    <t>66</t>
  </si>
  <si>
    <t xml:space="preserve">II. </t>
  </si>
  <si>
    <t>A települési önkormányzatok egyes köznevelési feladatainak támogatása</t>
  </si>
  <si>
    <t>67</t>
  </si>
  <si>
    <t>III.2.</t>
  </si>
  <si>
    <t>A települési önkormányzatok szociális feladatainak egyéb támogatása</t>
  </si>
  <si>
    <t>III. 4. A települési önkormányzatok által biztosított egyes szociális szakosított ellátások, valamint a gyermekek átmeneti gondozásával kapcsolatos feladatok támogatása</t>
  </si>
  <si>
    <t>115</t>
  </si>
  <si>
    <t>III.4.a</t>
  </si>
  <si>
    <t>A finanszírozás szempontjából elismert szakmai dolgozók bértámogatása</t>
  </si>
  <si>
    <t>116</t>
  </si>
  <si>
    <t>III.4.b</t>
  </si>
  <si>
    <t>Intézmény-üzemeltetési támogatás</t>
  </si>
  <si>
    <t>117</t>
  </si>
  <si>
    <t>III.5.a</t>
  </si>
  <si>
    <t>A finanszírozás szempontjából elismert dolgozók bértámogatása</t>
  </si>
  <si>
    <t>118</t>
  </si>
  <si>
    <t>III.5.b</t>
  </si>
  <si>
    <t>Gyermekétkeztetés üzemeltetési támogatása</t>
  </si>
  <si>
    <t>119</t>
  </si>
  <si>
    <t>III.6.</t>
  </si>
  <si>
    <t>A rászoruló gyermekek szünidei étkeztetésének támogatása</t>
  </si>
  <si>
    <t>120</t>
  </si>
  <si>
    <t>III.7.</t>
  </si>
  <si>
    <t>Kiegészítő támogatás a bölcsődében, mini bölcsődében foglalkoztatott, felsőfokú végzettségű kisgyermeknevelők és szakemberek béréhez</t>
  </si>
  <si>
    <t>121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</si>
  <si>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</si>
  <si>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</si>
  <si>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</si>
  <si>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125</t>
  </si>
  <si>
    <t>IV.1.d</t>
  </si>
  <si>
    <t>Települési önkormányzatok nyilvános könyvtári és a közművelődési feladatainak támogatása</t>
  </si>
  <si>
    <t>131</t>
  </si>
  <si>
    <t>IV.1.</t>
  </si>
  <si>
    <t>Könyvtári, közművelődési és műzeumi feladatok támogatása összesen</t>
  </si>
  <si>
    <t>150</t>
  </si>
  <si>
    <t>IV.</t>
  </si>
  <si>
    <t>A települési önkormányzatok kulturális feladatainak támogatása</t>
  </si>
  <si>
    <t xml:space="preserve">Nagymányok Város Önkormányzatának 2017. évi költségvetési évet követő 3 év tervezett bevételeinek, kiadásainak alakulását </t>
  </si>
  <si>
    <t>2020. évi</t>
  </si>
  <si>
    <t>KIADÁSOK ÖSSZESEN</t>
  </si>
  <si>
    <t>Sportpálya lelátó tető felújítása</t>
  </si>
  <si>
    <t>2017.04.30</t>
  </si>
  <si>
    <t xml:space="preserve">4. tájékoztató tábla a 2/2017. (II.20.) önkormányzati rendelethez </t>
  </si>
  <si>
    <t>t</t>
  </si>
  <si>
    <t>5. tájékoztató tábla a 2/2017.(II.20.) önkormányzati rendelethez</t>
  </si>
  <si>
    <r>
      <t xml:space="preserve">   Működési költségvetés kiadásai </t>
    </r>
    <r>
      <rPr>
        <sz val="10"/>
        <rFont val="Times New Roman CE"/>
        <family val="2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</si>
  <si>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family val="2"/>
        <charset val="238"/>
      </rPr>
      <t>(2.1.+2.3.+2.5.)</t>
    </r>
  </si>
  <si>
    <t xml:space="preserve">   - működési célú támogatás áh-n belülre</t>
  </si>
  <si>
    <t>9.1.2 melléklet a 2/2017.(II.20.) önkormányzati rendelethez</t>
  </si>
  <si>
    <t>"</t>
  </si>
  <si>
    <t xml:space="preserve">Nagymányok Város Önkormányzata 2017. évi költségvetésének összevont mérlege                         </t>
  </si>
  <si>
    <t>1. melléklet az 5/2018. (VI.4.) önkormányzati rendelethez</t>
  </si>
  <si>
    <t>2017. évi eredeti ei.</t>
  </si>
  <si>
    <t>2017. évi módosított ei.</t>
  </si>
  <si>
    <t xml:space="preserve">Működési célú támogatások államháztartáson belülről </t>
  </si>
  <si>
    <t>1.1.1.</t>
  </si>
  <si>
    <t>Helyi önkormányzatok működésének általános támogatása</t>
  </si>
  <si>
    <t>1.1.2.</t>
  </si>
  <si>
    <t>Önkormányzatok egyes köznevelési feladatainak támogatás</t>
  </si>
  <si>
    <t>1.1.3.</t>
  </si>
  <si>
    <t>Önkormányzatok szociális és gyermekjóléti feladatainak támogatása</t>
  </si>
  <si>
    <t>1.1.4.</t>
  </si>
  <si>
    <t>Önkormányzatok kulturális feladatainak támogatása</t>
  </si>
  <si>
    <t>1.1.5.</t>
  </si>
  <si>
    <t>Működési célú központosított előirányzatok</t>
  </si>
  <si>
    <t>1.1.6.</t>
  </si>
  <si>
    <t>Elszámolásból származó bevételek</t>
  </si>
  <si>
    <t>1.1.7.</t>
  </si>
  <si>
    <t>1.1.8.</t>
  </si>
  <si>
    <t>Visszatérítendő támogatások, kölcsönök visszatérülése ÁH-n belülről</t>
  </si>
  <si>
    <t>1.1.9.</t>
  </si>
  <si>
    <t>Egyéb működési célú támogatások bevételei államháztartáson belülről</t>
  </si>
  <si>
    <t>1.1.10.</t>
  </si>
  <si>
    <t xml:space="preserve"> - ebből EU támogatás</t>
  </si>
  <si>
    <t>1.1.11.</t>
  </si>
  <si>
    <t xml:space="preserve"> - ebből társadalombiztosítási alaptól támogatás</t>
  </si>
  <si>
    <t>1.1.12.</t>
  </si>
  <si>
    <t xml:space="preserve"> - ebből elkülönített állami pénzalaptól támogatás</t>
  </si>
  <si>
    <t>1.1.13.</t>
  </si>
  <si>
    <t xml:space="preserve"> - ebből helyi önkormányzattól támogatás</t>
  </si>
  <si>
    <t>1.1.14.</t>
  </si>
  <si>
    <t xml:space="preserve"> - ebből társulások és költségvetési szervek támogatása</t>
  </si>
  <si>
    <t>1.1.15.</t>
  </si>
  <si>
    <t xml:space="preserve"> - ebből egyéb fejezeti kezelésű támogatás</t>
  </si>
  <si>
    <t>1.1.16.</t>
  </si>
  <si>
    <t xml:space="preserve"> - ebből központi ktgvetési támogatás</t>
  </si>
  <si>
    <t>1.2.1.</t>
  </si>
  <si>
    <t xml:space="preserve">Helyi adók </t>
  </si>
  <si>
    <t>1.2.2.</t>
  </si>
  <si>
    <t xml:space="preserve">         - Vagyoni típusú adók</t>
  </si>
  <si>
    <t>1.2.3.</t>
  </si>
  <si>
    <t xml:space="preserve">        - Termékek és szolgáltatások adói</t>
  </si>
  <si>
    <t>1.2.4.</t>
  </si>
  <si>
    <t>Gépjárműadó</t>
  </si>
  <si>
    <t>1.2.5.</t>
  </si>
  <si>
    <t>1.2.6.</t>
  </si>
  <si>
    <t>Jövedelemadók</t>
  </si>
  <si>
    <t>1.2.7.</t>
  </si>
  <si>
    <t>1.3.2.</t>
  </si>
  <si>
    <t>1.3.3.</t>
  </si>
  <si>
    <t>Szolgáltatások ellenértéke</t>
  </si>
  <si>
    <t>1.3.4.</t>
  </si>
  <si>
    <t>Közvetített szolgáltatások értéke</t>
  </si>
  <si>
    <t>1.3.5.</t>
  </si>
  <si>
    <t>Tulajdonosi bevételek</t>
  </si>
  <si>
    <t>1.3.6.</t>
  </si>
  <si>
    <t>Ellátási díjak</t>
  </si>
  <si>
    <t>1.3.7.</t>
  </si>
  <si>
    <t>Kiszámlázott általános forgalmi adó</t>
  </si>
  <si>
    <t>1.3.8.</t>
  </si>
  <si>
    <t>Általános forgalmi adó visszatérülése</t>
  </si>
  <si>
    <t>1.3.9.</t>
  </si>
  <si>
    <t>1.3.10.</t>
  </si>
  <si>
    <t>1.3.11.</t>
  </si>
  <si>
    <t>Biztosító által fizetett kártérítés</t>
  </si>
  <si>
    <t>1.3.12.</t>
  </si>
  <si>
    <t>Egyéb működési bevételek</t>
  </si>
  <si>
    <t>1.4.1.</t>
  </si>
  <si>
    <t>Működési célú visszatérítendő támogatások, kölcsönök visszatérülése</t>
  </si>
  <si>
    <t>1.4.2.</t>
  </si>
  <si>
    <t xml:space="preserve">Felhalmozási bevételek </t>
  </si>
  <si>
    <t>2.1.1</t>
  </si>
  <si>
    <t>Felhalmozási célú önkormányzati támogatások</t>
  </si>
  <si>
    <t>2.1.2.</t>
  </si>
  <si>
    <t xml:space="preserve">Felhalmozási célú visszatérítendő támogatások, kölcsönök visszatérülése </t>
  </si>
  <si>
    <t>2.1.3.</t>
  </si>
  <si>
    <t>2.1.4.</t>
  </si>
  <si>
    <t>Egyéb felhalmozási célú támogatások bevételei államháztartáson belülről</t>
  </si>
  <si>
    <t>2.1.5.</t>
  </si>
  <si>
    <t>- ebből EU-s támogatás</t>
  </si>
  <si>
    <t>2.1.6.</t>
  </si>
  <si>
    <t>2.1.7.</t>
  </si>
  <si>
    <t xml:space="preserve"> - ebből fejezeti kezelésű támogatás</t>
  </si>
  <si>
    <t>2.1.8.</t>
  </si>
  <si>
    <t xml:space="preserve"> - ebből társulástól felhalmozási támogatás</t>
  </si>
  <si>
    <t>2.2.1.</t>
  </si>
  <si>
    <t>2.2.2.</t>
  </si>
  <si>
    <t>2.2.3.</t>
  </si>
  <si>
    <t>2.2.4.</t>
  </si>
  <si>
    <t>2.3.1.</t>
  </si>
  <si>
    <t>2.3.2.</t>
  </si>
  <si>
    <t>KÖLTSÉGVETÉSI BEVÉTELEK ÖSSZESEN</t>
  </si>
  <si>
    <t>Hitel-, kölcsönfelvétel államháztartáson kívülről  (4.1.+4.3.)</t>
  </si>
  <si>
    <t>Belföldi értékpapírok bevételei (5.1. +…+ 5.4.)</t>
  </si>
  <si>
    <t>Maradvány igénybevétele (6.1. + 6.2.)</t>
  </si>
  <si>
    <t xml:space="preserve">    7.</t>
  </si>
  <si>
    <t>Belföldi finanszírozás bevételei (7.1. + … + 7.3.)</t>
  </si>
  <si>
    <t xml:space="preserve"> 8.</t>
  </si>
  <si>
    <t>Külföldi finanszírozás bevételei (8.1.+…8.4.)</t>
  </si>
  <si>
    <t xml:space="preserve">    8.1.</t>
  </si>
  <si>
    <t xml:space="preserve">    8.2.</t>
  </si>
  <si>
    <t xml:space="preserve">    8.3.</t>
  </si>
  <si>
    <t xml:space="preserve">    8.4.</t>
  </si>
  <si>
    <t>FINANSZÍROZÁSI BEVÉTELEK ÖSSZESEN: (4. + … +8.)</t>
  </si>
  <si>
    <t>BEVÉTELEK ÖSSZESEN: (3+9)</t>
  </si>
  <si>
    <t>K I A D Á S O K</t>
  </si>
  <si>
    <t>2. sz. táblázat</t>
  </si>
  <si>
    <t>Működési kiadások(1.1+…+1.16.)</t>
  </si>
  <si>
    <t>Dologi kiadások</t>
  </si>
  <si>
    <t>1.5.</t>
  </si>
  <si>
    <t xml:space="preserve">    1.5.-ből  - Elvonások, befizetések</t>
  </si>
  <si>
    <t xml:space="preserve">     - Garancia- és kezessségvállalásból kifizetés ÁH-n belülre</t>
  </si>
  <si>
    <t xml:space="preserve">     - Visszatérítendő támogatások, kölcsönök nyújtása ÁH-n belülre</t>
  </si>
  <si>
    <t xml:space="preserve">     - Visszatérítendő támogatások, kölcsönök törlesztése ÁH-n belülre</t>
  </si>
  <si>
    <t xml:space="preserve">     - Egyéb működési célú támogatások ÁH-n belülre</t>
  </si>
  <si>
    <t xml:space="preserve">     - Garancia és kezességvállalásból származó kifizetés ÁH-n kívülre</t>
  </si>
  <si>
    <t xml:space="preserve">     - Visszatérítendő támogatások, kölcsönök nyújtása ÁH-n kívülre</t>
  </si>
  <si>
    <t xml:space="preserve">     - Árkiegészítések, ártámogatások</t>
  </si>
  <si>
    <t xml:space="preserve">     - Kamatkiadások</t>
  </si>
  <si>
    <t xml:space="preserve">     - Egyéb működési célú támogatások ÁH-n kívülre</t>
  </si>
  <si>
    <t>1.16.</t>
  </si>
  <si>
    <t>Felhalmozási kiadások (2.1+…+2.15)</t>
  </si>
  <si>
    <t xml:space="preserve">Beruházások </t>
  </si>
  <si>
    <t>2.1.-ból EU-s forrásból megvalósuló beruházás</t>
  </si>
  <si>
    <t>2.3</t>
  </si>
  <si>
    <t xml:space="preserve">             Meglévő részesedések növeléséhez kapcsolódó kiadások</t>
  </si>
  <si>
    <t>2.4.-ból EU-s forrásból megvalósuló felújítás</t>
  </si>
  <si>
    <t xml:space="preserve"> Egyéb felhalmozási kiadások</t>
  </si>
  <si>
    <t>a 2.6-ből    - Garancia- és kezességvállalából kifizetés ÁH-n belülre</t>
  </si>
  <si>
    <t xml:space="preserve">                  - Visszatérítendő támogatások, kölcsönök nyújtása ÁH-n belülre</t>
  </si>
  <si>
    <t xml:space="preserve">      - Visszatérítendő támogatások, kölcsönök törlesztése ÁH-n belülre</t>
  </si>
  <si>
    <t xml:space="preserve">      - Egyéb felhalmozási célú támogatások ÁH-n belülre</t>
  </si>
  <si>
    <t xml:space="preserve">      - Garancia és kezességvállalásból származó kifizetés ÁH-n kívülre</t>
  </si>
  <si>
    <t xml:space="preserve">                  - Visszatérítendő támogatások, kölcsönök nyújtása ÁH-n kívülre</t>
  </si>
  <si>
    <t xml:space="preserve">      - Lakástámogatás</t>
  </si>
  <si>
    <t>2.14.</t>
  </si>
  <si>
    <t xml:space="preserve">      - Egyéb felhalmozási célú támogatások államháztartáson kívülre </t>
  </si>
  <si>
    <t>2.15.</t>
  </si>
  <si>
    <t>KÖLTSÉGVETÉSI KIADÁSOK ÖSSZESEN:</t>
  </si>
  <si>
    <t>Hitel-, kölcsöntörlesztés államháztartáson kívülre (4.1.+…+4.3.)</t>
  </si>
  <si>
    <t>Likviditási hitelek törlesztése</t>
  </si>
  <si>
    <t>Kölcsön törlesztése</t>
  </si>
  <si>
    <t>Egyéb felhalmozási célú finanszírozási műveletek kiadásai</t>
  </si>
  <si>
    <t>Belföldi értékpapírok kiadásai (5.1.+…+5.4.)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</si>
  <si>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</si>
  <si>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</si>
  <si>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</si>
  <si>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</si>
  <si>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(6.1.+…+6.4.)</t>
  </si>
  <si>
    <t>Pénzeszközök betétként elhelyezése</t>
  </si>
  <si>
    <t>Pénzügyi lízing kiadásai</t>
  </si>
  <si>
    <t>Külföldi finanszírozás kiadásai</t>
  </si>
  <si>
    <t>FINANSZÍROZÁSI KIADÁSOK ÖSSZESEN (4.+…+8.)</t>
  </si>
  <si>
    <t>KIADÁSOK ÖSSZESEN: (3.+8.)</t>
  </si>
  <si>
    <t>KÖLTSÉGVETÉSI, FINANSZÍROZÁSI
 BEVÉTELEK ÉS KIADÁSOK EGYENLEGE</t>
  </si>
  <si>
    <t>3. sz. táblázat</t>
  </si>
  <si>
    <t>Költségvetési hiány, többlet ( költségvetési bevételek 3. sor - költségvetési kiadások 3. sor) (+/-)</t>
  </si>
  <si>
    <t>Finanszírozási bevételek, kiadások egyenlege (finanszírozási bevételek 9. sor - finanszírozási kiadások 8. sor) (+/-)</t>
  </si>
  <si>
    <t xml:space="preserve">Nagymányok Város Önkormányzata 2017. évi költségvetésének kötelező feladatainak mérlege                </t>
  </si>
  <si>
    <t>1.1  melléklet az 5/2018. (VI.4.) önkormányzati rendelethez</t>
  </si>
  <si>
    <t>I. Működési célú bevételek és kiadások mérlege
(Önkormányzati szinten)</t>
  </si>
  <si>
    <t>2.1. melléklet az 5/2018. (VI.4.) önkormányzati rendelethez</t>
  </si>
  <si>
    <t>1.-ből EU-s támogatás</t>
  </si>
  <si>
    <t xml:space="preserve">Dologi kiadások 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</si>
  <si>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</si>
  <si>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</si>
  <si>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</si>
  <si>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</si>
  <si>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</si>
  <si>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</si>
  <si>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</si>
  <si>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</si>
  <si>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</si>
  <si>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</si>
  <si>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</si>
  <si>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</si>
  <si>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</si>
  <si>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</si>
  <si>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</si>
  <si>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</si>
  <si>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</si>
  <si>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</si>
  <si>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</si>
  <si>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</si>
  <si>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</si>
  <si>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</si>
  <si>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</si>
  <si>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</si>
  <si>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</si>
  <si>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</si>
  <si>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</si>
  <si>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>2017. évi      eredeti ei.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</si>
  <si>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</si>
  <si>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</si>
  <si>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</si>
  <si>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</si>
  <si>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</si>
  <si>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</si>
  <si>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</si>
  <si>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</si>
  <si>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</si>
  <si>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</si>
  <si>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</si>
  <si>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</si>
  <si>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</si>
  <si>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</si>
  <si>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</si>
  <si>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</si>
  <si>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</si>
  <si>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</si>
  <si>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</si>
  <si>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</si>
  <si>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</si>
  <si>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</si>
  <si>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</si>
  <si>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</si>
  <si>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</si>
  <si>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</si>
  <si>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</si>
  <si>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Nagymányok Város Önkormányzata Európai uniós támogatással megvalósuló projektek
bevételei, kiadásai, hozzájárulások</t>
  </si>
  <si>
    <t>8. melléklet  az 5/2018. (VI.4.)  önkormányzati rendelethez</t>
  </si>
  <si>
    <t>EU-s projekt neve, azonosítója:</t>
  </si>
  <si>
    <t>TOP-1.1.3-15-TL1-2016-00003 Helyi piac kialakítása Nagymányokon</t>
  </si>
  <si>
    <t>Források</t>
  </si>
  <si>
    <t>2017.        eredeti ei.</t>
  </si>
  <si>
    <t>2017.     módosított ei.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</si>
  <si>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</si>
  <si>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</si>
  <si>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</si>
  <si>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</si>
  <si>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</si>
  <si>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</si>
  <si>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</si>
  <si>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</si>
  <si>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</si>
  <si>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beszerzések, felújítások</t>
  </si>
  <si>
    <t>TOP-3.2.1-15-TL1-2016-00003 Önkormányzati épületek energetika korszerűsítése Nagymányokon</t>
  </si>
  <si>
    <t>Beruházások, beszerzések</t>
  </si>
  <si>
    <t>EFOP-4.1.7-16-2017-00010 A közösségi művelődési intézményrendszer tanulást segítő infrastrukturális fejlesztése Nagymányokon - műv ház felújítás</t>
  </si>
  <si>
    <t>KÖFOP-1.2.1-VEKOP-16-2016-00352 Nagymányok Község Önkormányzata ASP Központhoz való csatlakozása</t>
  </si>
  <si>
    <t>Előző évi maradvány</t>
  </si>
  <si>
    <t>Nagymányok Város Önkormányzata fejezeti kezelésű támogatásai és kiadásai</t>
  </si>
  <si>
    <t>2017.         eredeti ei.</t>
  </si>
  <si>
    <t>Adminisztratív költségek</t>
  </si>
  <si>
    <t>Nagymányok Város Önkormányzata 2017. évi költségvetése előirányzat csoportonként, kiemelt előirányzatonként</t>
  </si>
  <si>
    <t>Nagymányok Város Önkormányzata</t>
  </si>
  <si>
    <t xml:space="preserve"> - ebből központi kezelésű előirányzat</t>
  </si>
  <si>
    <t xml:space="preserve"> </t>
  </si>
  <si>
    <t xml:space="preserve"> - ebből elkülített állami pénzalaptól támogatás</t>
  </si>
  <si>
    <t xml:space="preserve">KÖLTSÉGVETÉSI BEVÉTELEK ÖSSZESEN: </t>
  </si>
  <si>
    <t xml:space="preserve">   Működési kiadások</t>
  </si>
  <si>
    <t>1.3.-ből EU-s forrásból megvalósuló dologi kiadás</t>
  </si>
  <si>
    <t xml:space="preserve">   Felhalmozási kiadások </t>
  </si>
  <si>
    <t>KÖLTSÉGVETÉSI KIADÁSOK ÖSSZESEN (1+2)</t>
  </si>
  <si>
    <t>Hitel-, kölcsöntörlesztés államháztartáson kívülre (4.1. + … + 4.3.)</t>
  </si>
  <si>
    <t>Belföldi értékpapírok kiadásai (5.1. + … + 5.4.)</t>
  </si>
  <si>
    <t>Belföldi finanszírozás kiadásai (6.1. + … + 6.4.)</t>
  </si>
  <si>
    <t xml:space="preserve"> Pénzügyi lízing kiadásai</t>
  </si>
  <si>
    <t>Külföldi finanszírozás kiadásai (7.1. + … + 7.4.)</t>
  </si>
  <si>
    <t>FINANSZÍROZÁSI KIADÁSOK ÖSSZESEN:</t>
  </si>
  <si>
    <t xml:space="preserve">Irányító szervi támogatás (intézményfinanszírozás) </t>
  </si>
  <si>
    <t>KIADÁSOK ÖSSZESEN: (4+8)</t>
  </si>
  <si>
    <t>2017. évi átlagos statisztikai állományi létszám (fő)</t>
  </si>
  <si>
    <t>Kötelező feladat bevétel, kiadás</t>
  </si>
  <si>
    <t>2015. évi átlagos statisztikai állományi létszám (fő)</t>
  </si>
  <si>
    <t>A Nagymányoki Polgármesteri Hivatal 2017. évi költségvetése előirányzat csoportonként, kiemelt előirányzatonként</t>
  </si>
  <si>
    <t>Költségvetési szerv megnevezése</t>
  </si>
  <si>
    <t>Nagymányoki Polgármesteri Hivatal</t>
  </si>
  <si>
    <t>2.1.1.</t>
  </si>
  <si>
    <t xml:space="preserve">Költségvetési bevételek összesen </t>
  </si>
  <si>
    <t xml:space="preserve">Finanszírozási bevételek </t>
  </si>
  <si>
    <t>4.1</t>
  </si>
  <si>
    <t>Vállalkozási maradvány igénybevétele</t>
  </si>
  <si>
    <t>Irányító szervi támogatás (intézményfinanszírozás) működés</t>
  </si>
  <si>
    <t xml:space="preserve">BEVÉTELEK ÖSSZESEN: </t>
  </si>
  <si>
    <t>Működési kiadások (1.1+…+1.5.)</t>
  </si>
  <si>
    <t>Felhalmozási kiadások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</si>
  <si>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</si>
  <si>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</si>
  <si>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</si>
  <si>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 xml:space="preserve">2015. évi átlagos statisztikai állományi létszám </t>
  </si>
  <si>
    <t>A Nagymányoki Polgármesteri Hivatal  2017. évi költségvetés bevételei és kiadásai előirányzat csoportok és kiemelt előirányzatok szerinti bontásban kötelező feladatok szerint csoportosítva</t>
  </si>
  <si>
    <t>Kötelező feladatok bevételei, kiadásai</t>
  </si>
  <si>
    <t>A Nagymányoki Polgármesteri Hivatal  2017. évi költségvetés bevételei és kiadásai előirányzat csoportok és kiemelt előirányzatok szerinti bontásban önként vállalt feladatok szerint csoportosítva</t>
  </si>
  <si>
    <t>Önként vállalt feladatok bevételei, kiadásai</t>
  </si>
  <si>
    <t>Biztosító által fizetettkártérítés</t>
  </si>
  <si>
    <t>A Nagymányoki Polgármesteri Hivatal  2017. évi költségvetés bevételei és kiadásai előirányzat csoportok és kiemelt előirányzatok szerinti bontásban államigazgatási feladatok szerint csoportosítva</t>
  </si>
  <si>
    <t>Államigazgatási feladatok bevételei, kiadásai</t>
  </si>
  <si>
    <t>Irányító szervi támogatás (intézményfinanszírozás) felhalmozás</t>
  </si>
  <si>
    <t>A Nagymányoki Pitypang Óvoda 2017. évi költségvetése előirányzat csoportonként, kiemelt előirányzatonként</t>
  </si>
  <si>
    <t>Nagymányoki Pitypang Óvoda</t>
  </si>
  <si>
    <t>* az intézményben államigazgatási feladatok nem találhatók</t>
  </si>
  <si>
    <t>A Nagymányoki Pitypang Óvoda 2017. évi költségvetés bevételei és kiadásai előirányzat csoportok és kiemelt előirányzatok szerinti bontásban kötelező feladatok szerint csoportosítva</t>
  </si>
  <si>
    <t>9.3.1 melléklet a 9/2017. (V.29.) önkormányzati rendelethez</t>
  </si>
  <si>
    <t>A Nagymányoki Pitypang Óvoda 2017. évi költségvetés bevételei és kiadásai előirányzat csoportok és kiemelt előirányzatok szerinti bontásban önként vállalt feladatok szerint csoportosítva</t>
  </si>
  <si>
    <t>9.3.2 melléklet a 10/2017. (V.26.) önkormányzati rendelethez</t>
  </si>
  <si>
    <t>A Nagymányoki Közművelődési Központ 2017. évi költségvetése előirányzat csoportonként, kiemelt előirányzatonként</t>
  </si>
  <si>
    <t>Nagymányoki Közművelődési Központ</t>
  </si>
  <si>
    <t>Biztosító által fizetett kártérÍtés</t>
  </si>
  <si>
    <t>Működési kiadások(1.1+…+1.5.)</t>
  </si>
  <si>
    <t>9.4.1. melléklet a 9/2017. (V.29.) önkormányzati rendelethez</t>
  </si>
  <si>
    <t>Kötelezően vállalt feladatok bevételei, kiadásai</t>
  </si>
  <si>
    <t>A Nagymányoki Közművelődési Központ 2017. évi költségvetés bevételei és kiadásai előirányzat csoportok és kiemelt előirányzatok szerinti bontásban önkéntvállalt feladatok szerint csoportosítva</t>
  </si>
  <si>
    <t>Irányító szervi támogatás (intézményfinanszírozás)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</si>
</sst>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75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12"/>
      <name val="Times New Roman CE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"/>
      <family val="1"/>
      <charset val="238"/>
    </font>
    <font>
      <b/>
      <sz val="14"/>
      <color indexed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i/>
      <sz val="14"/>
      <name val="Times New Roman CE"/>
      <charset val="238"/>
    </font>
    <font>
      <b/>
      <i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 CE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 CE"/>
      <family val="2"/>
      <charset val="238"/>
    </font>
    <font>
      <b/>
      <sz val="12"/>
      <name val="Paks RomanHU"/>
      <charset val="238"/>
    </font>
    <font>
      <b/>
      <i/>
      <sz val="12"/>
      <name val="Paks RomanHU"/>
      <charset val="238"/>
    </font>
    <font>
      <b/>
      <i/>
      <sz val="8"/>
      <color theme="1"/>
      <name val="Paks RomanHU"/>
      <charset val="238"/>
    </font>
    <font>
      <b/>
      <sz val="8"/>
      <name val="Paks RomanHU"/>
      <charset val="238"/>
    </font>
    <font>
      <b/>
      <sz val="12"/>
      <color theme="1"/>
      <name val="Paks RomanHU"/>
      <charset val="238"/>
    </font>
    <font>
      <sz val="12"/>
      <name val="Paks RomanHU"/>
      <charset val="238"/>
    </font>
    <font>
      <sz val="12"/>
      <color theme="1"/>
      <name val="Paks RomanHU"/>
      <charset val="238"/>
    </font>
    <font>
      <sz val="11"/>
      <color theme="1"/>
      <name val="Paks RomanHU"/>
      <charset val="238"/>
    </font>
    <font>
      <b/>
      <i/>
      <sz val="9"/>
      <name val="Paks RomanHU"/>
      <charset val="238"/>
    </font>
    <font>
      <b/>
      <i/>
      <sz val="10"/>
      <name val="Paks RomanHU"/>
      <charset val="238"/>
    </font>
    <font>
      <b/>
      <i/>
      <sz val="8"/>
      <name val="Paks RomanHU"/>
      <charset val="238"/>
    </font>
    <font>
      <b/>
      <sz val="10"/>
      <name val="Paks RomanHU"/>
      <charset val="238"/>
    </font>
    <font>
      <b/>
      <sz val="9"/>
      <name val="Paks RomanHU"/>
      <charset val="238"/>
    </font>
    <font>
      <sz val="8"/>
      <color theme="1"/>
      <name val="Paks RomanHU"/>
      <charset val="238"/>
    </font>
    <font>
      <sz val="8"/>
      <name val="Paks RomanHU"/>
      <charset val="238"/>
    </font>
    <font>
      <i/>
      <sz val="8"/>
      <name val="Paks RomanHU"/>
      <charset val="238"/>
    </font>
    <font>
      <b/>
      <sz val="11"/>
      <name val="Paks RomanHU"/>
      <charset val="238"/>
    </font>
    <font>
      <sz val="10"/>
      <name val="Calibri"/>
      <family val="2"/>
      <charset val="238"/>
      <scheme val="minor"/>
    </font>
    <font>
      <sz val="10"/>
      <color theme="1"/>
      <name val="Paks RomanHU"/>
      <charset val="238"/>
    </font>
    <font>
      <b/>
      <sz val="10"/>
      <color theme="1"/>
      <name val="Paks RomanHU"/>
      <charset val="238"/>
    </font>
    <font>
      <b/>
      <sz val="6"/>
      <name val="Paks RomanHU"/>
      <charset val="238"/>
    </font>
    <font>
      <b/>
      <sz val="8"/>
      <color theme="1"/>
      <name val="Paks RomanHU"/>
      <charset val="238"/>
    </font>
    <font>
      <b/>
      <sz val="7"/>
      <name val="Paks RomanHU"/>
      <charset val="238"/>
    </font>
    <font>
      <b/>
      <sz val="8"/>
      <color indexed="8"/>
      <name val="Paks RomanHU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" fillId="0" borderId="0"/>
  </cellStyleXfs>
  <cellXfs count="844">
    <xf numFmtId="0" fontId="0" fillId="0" borderId="0" xfId="0"/>
    <xf numFmtId="164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5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2" fillId="0" borderId="0" xfId="5" applyFont="1" applyFill="1" applyProtection="1"/>
    <xf numFmtId="0" fontId="19" fillId="0" borderId="0" xfId="5" applyFont="1" applyFill="1" applyProtection="1">
      <protection locked="0"/>
    </xf>
    <xf numFmtId="0" fontId="15" fillId="0" borderId="0" xfId="5" applyFont="1" applyFill="1" applyProtection="1">
      <protection locked="0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right" indent="1"/>
    </xf>
    <xf numFmtId="0" fontId="16" fillId="0" borderId="0" xfId="0" applyFont="1" applyAlignment="1">
      <alignment horizontal="center"/>
    </xf>
    <xf numFmtId="0" fontId="21" fillId="0" borderId="0" xfId="0" applyFont="1" applyFill="1"/>
    <xf numFmtId="3" fontId="21" fillId="0" borderId="0" xfId="0" applyNumberFormat="1" applyFont="1" applyFill="1" applyAlignment="1">
      <alignment horizontal="right" indent="1"/>
    </xf>
    <xf numFmtId="3" fontId="18" fillId="0" borderId="0" xfId="0" applyNumberFormat="1" applyFont="1" applyFill="1" applyAlignment="1">
      <alignment horizontal="right" indent="1"/>
    </xf>
    <xf numFmtId="0" fontId="21" fillId="0" borderId="0" xfId="0" applyFont="1" applyFill="1" applyAlignment="1">
      <alignment horizontal="right" indent="1"/>
    </xf>
    <xf numFmtId="0" fontId="23" fillId="0" borderId="0" xfId="0" applyFont="1" applyFill="1"/>
    <xf numFmtId="0" fontId="24" fillId="0" borderId="0" xfId="0" applyFont="1"/>
    <xf numFmtId="0" fontId="3" fillId="0" borderId="0" xfId="4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13" fillId="0" borderId="0" xfId="0" applyFont="1" applyAlignment="1">
      <alignment horizontal="center" wrapTex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9" fillId="0" borderId="0" xfId="4" applyFill="1" applyProtection="1"/>
    <xf numFmtId="0" fontId="25" fillId="0" borderId="0" xfId="0" applyFont="1" applyAlignment="1" applyProtection="1">
      <alignment horizontal="right" vertical="top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164" fontId="15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0" fontId="28" fillId="0" borderId="0" xfId="4" applyFont="1" applyFill="1" applyProtection="1"/>
    <xf numFmtId="0" fontId="30" fillId="0" borderId="3" xfId="0" applyFont="1" applyFill="1" applyBorder="1" applyAlignment="1" applyProtection="1">
      <alignment horizontal="right" vertical="center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1" xfId="4" applyFont="1" applyFill="1" applyBorder="1" applyAlignment="1" applyProtection="1">
      <alignment horizontal="center" vertical="center" wrapText="1"/>
    </xf>
    <xf numFmtId="0" fontId="27" fillId="0" borderId="2" xfId="4" applyFont="1" applyFill="1" applyBorder="1" applyAlignment="1" applyProtection="1">
      <alignment horizontal="center" vertical="center" wrapText="1"/>
    </xf>
    <xf numFmtId="0" fontId="27" fillId="0" borderId="5" xfId="4" applyFont="1" applyFill="1" applyBorder="1" applyAlignment="1" applyProtection="1">
      <alignment horizontal="center" vertical="center" wrapText="1"/>
    </xf>
    <xf numFmtId="0" fontId="27" fillId="0" borderId="6" xfId="4" applyFont="1" applyFill="1" applyBorder="1" applyAlignment="1" applyProtection="1">
      <alignment horizontal="center" vertical="center" wrapText="1"/>
    </xf>
    <xf numFmtId="0" fontId="27" fillId="0" borderId="7" xfId="4" applyFont="1" applyFill="1" applyBorder="1" applyAlignment="1" applyProtection="1">
      <alignment horizontal="center" vertical="center" wrapText="1"/>
    </xf>
    <xf numFmtId="0" fontId="31" fillId="0" borderId="0" xfId="4" applyFont="1" applyFill="1" applyProtection="1"/>
    <xf numFmtId="0" fontId="28" fillId="0" borderId="0" xfId="4" applyFont="1" applyFill="1" applyAlignment="1" applyProtection="1"/>
    <xf numFmtId="0" fontId="26" fillId="0" borderId="0" xfId="4" applyFont="1" applyFill="1" applyProtection="1"/>
    <xf numFmtId="0" fontId="20" fillId="0" borderId="0" xfId="4" applyFont="1" applyFill="1" applyProtection="1"/>
    <xf numFmtId="0" fontId="28" fillId="0" borderId="0" xfId="4" applyFont="1" applyFill="1" applyAlignment="1" applyProtection="1">
      <alignment horizontal="right" vertical="center" indent="1"/>
    </xf>
    <xf numFmtId="164" fontId="9" fillId="0" borderId="0" xfId="0" applyNumberFormat="1" applyFont="1" applyFill="1" applyAlignment="1" applyProtection="1">
      <alignment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6" fillId="0" borderId="0" xfId="4" applyNumberFormat="1" applyFont="1" applyFill="1" applyBorder="1" applyAlignment="1" applyProtection="1">
      <alignment horizontal="centerContinuous" vertical="center"/>
    </xf>
    <xf numFmtId="0" fontId="22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/>
    <xf numFmtId="0" fontId="6" fillId="0" borderId="14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0" fontId="4" fillId="0" borderId="16" xfId="4" applyFont="1" applyFill="1" applyBorder="1" applyProtection="1">
      <protection locked="0"/>
    </xf>
    <xf numFmtId="165" fontId="4" fillId="0" borderId="16" xfId="1" applyNumberFormat="1" applyFont="1" applyFill="1" applyBorder="1" applyProtection="1">
      <protection locked="0"/>
    </xf>
    <xf numFmtId="165" fontId="4" fillId="0" borderId="9" xfId="1" applyNumberFormat="1" applyFont="1" applyFill="1" applyBorder="1"/>
    <xf numFmtId="0" fontId="4" fillId="0" borderId="12" xfId="4" applyFont="1" applyFill="1" applyBorder="1" applyAlignment="1">
      <alignment horizontal="center" vertical="center"/>
    </xf>
    <xf numFmtId="0" fontId="4" fillId="0" borderId="10" xfId="4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11" xfId="1" applyNumberFormat="1" applyFont="1" applyFill="1" applyBorder="1"/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Protection="1">
      <protection locked="0"/>
    </xf>
    <xf numFmtId="165" fontId="4" fillId="0" borderId="14" xfId="1" applyNumberFormat="1" applyFont="1" applyFill="1" applyBorder="1" applyProtection="1">
      <protection locked="0"/>
    </xf>
    <xf numFmtId="0" fontId="6" fillId="0" borderId="4" xfId="4" applyFont="1" applyFill="1" applyBorder="1" applyAlignment="1">
      <alignment horizontal="center" vertical="center"/>
    </xf>
    <xf numFmtId="0" fontId="6" fillId="0" borderId="1" xfId="4" applyFont="1" applyFill="1" applyBorder="1"/>
    <xf numFmtId="165" fontId="6" fillId="0" borderId="1" xfId="4" applyNumberFormat="1" applyFont="1" applyFill="1" applyBorder="1"/>
    <xf numFmtId="165" fontId="6" fillId="0" borderId="2" xfId="4" applyNumberFormat="1" applyFont="1" applyFill="1" applyBorder="1"/>
    <xf numFmtId="0" fontId="6" fillId="0" borderId="0" xfId="4" applyFont="1" applyFill="1"/>
    <xf numFmtId="0" fontId="15" fillId="0" borderId="17" xfId="4" applyFont="1" applyFill="1" applyBorder="1" applyAlignment="1" applyProtection="1">
      <alignment horizontal="center" vertical="center" wrapText="1"/>
    </xf>
    <xf numFmtId="0" fontId="15" fillId="0" borderId="18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9" fillId="0" borderId="4" xfId="4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9" fillId="0" borderId="2" xfId="4" applyFont="1" applyFill="1" applyBorder="1" applyAlignment="1" applyProtection="1">
      <alignment horizontal="center" vertical="center"/>
    </xf>
    <xf numFmtId="0" fontId="9" fillId="0" borderId="17" xfId="4" applyFont="1" applyFill="1" applyBorder="1" applyAlignment="1" applyProtection="1">
      <alignment horizontal="center" vertical="center"/>
    </xf>
    <xf numFmtId="0" fontId="9" fillId="0" borderId="16" xfId="4" applyFont="1" applyFill="1" applyBorder="1" applyProtection="1"/>
    <xf numFmtId="165" fontId="9" fillId="0" borderId="20" xfId="1" applyNumberFormat="1" applyFont="1" applyFill="1" applyBorder="1" applyProtection="1">
      <protection locked="0"/>
    </xf>
    <xf numFmtId="0" fontId="9" fillId="0" borderId="12" xfId="4" applyFont="1" applyFill="1" applyBorder="1" applyAlignment="1" applyProtection="1">
      <alignment horizontal="center" vertical="center"/>
    </xf>
    <xf numFmtId="0" fontId="25" fillId="0" borderId="10" xfId="0" applyFont="1" applyBorder="1" applyAlignment="1">
      <alignment horizontal="justify" wrapText="1"/>
    </xf>
    <xf numFmtId="165" fontId="9" fillId="0" borderId="21" xfId="1" applyNumberFormat="1" applyFont="1" applyFill="1" applyBorder="1" applyProtection="1">
      <protection locked="0"/>
    </xf>
    <xf numFmtId="0" fontId="25" fillId="0" borderId="10" xfId="0" applyFont="1" applyBorder="1" applyAlignment="1">
      <alignment wrapText="1"/>
    </xf>
    <xf numFmtId="0" fontId="9" fillId="0" borderId="13" xfId="4" applyFont="1" applyFill="1" applyBorder="1" applyAlignment="1" applyProtection="1">
      <alignment horizontal="center" vertical="center"/>
    </xf>
    <xf numFmtId="165" fontId="9" fillId="0" borderId="22" xfId="1" applyNumberFormat="1" applyFont="1" applyFill="1" applyBorder="1" applyProtection="1">
      <protection locked="0"/>
    </xf>
    <xf numFmtId="0" fontId="25" fillId="0" borderId="23" xfId="0" applyFont="1" applyBorder="1" applyAlignment="1">
      <alignment wrapText="1"/>
    </xf>
    <xf numFmtId="165" fontId="15" fillId="0" borderId="2" xfId="1" applyNumberFormat="1" applyFont="1" applyFill="1" applyBorder="1" applyProtection="1"/>
    <xf numFmtId="0" fontId="6" fillId="0" borderId="17" xfId="4" applyFont="1" applyFill="1" applyBorder="1" applyAlignment="1" applyProtection="1">
      <alignment horizontal="center" vertical="center" wrapText="1"/>
    </xf>
    <xf numFmtId="0" fontId="6" fillId="0" borderId="18" xfId="4" applyFont="1" applyFill="1" applyBorder="1" applyAlignment="1" applyProtection="1">
      <alignment horizontal="center" vertical="center" wrapText="1"/>
    </xf>
    <xf numFmtId="0" fontId="6" fillId="0" borderId="19" xfId="4" applyFont="1" applyFill="1" applyBorder="1" applyAlignment="1" applyProtection="1">
      <alignment horizontal="center" vertical="center" wrapText="1"/>
    </xf>
    <xf numFmtId="0" fontId="4" fillId="0" borderId="4" xfId="4" applyFont="1" applyFill="1" applyBorder="1" applyAlignment="1" applyProtection="1">
      <alignment horizontal="center" vertical="center"/>
    </xf>
    <xf numFmtId="0" fontId="4" fillId="0" borderId="1" xfId="4" applyFont="1" applyFill="1" applyBorder="1" applyAlignment="1" applyProtection="1">
      <alignment horizontal="center" vertical="center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17" xfId="4" applyFont="1" applyFill="1" applyBorder="1" applyAlignment="1" applyProtection="1">
      <alignment horizontal="center" vertical="center"/>
    </xf>
    <xf numFmtId="0" fontId="4" fillId="0" borderId="18" xfId="4" applyFont="1" applyFill="1" applyBorder="1" applyProtection="1">
      <protection locked="0"/>
    </xf>
    <xf numFmtId="165" fontId="4" fillId="0" borderId="19" xfId="1" applyNumberFormat="1" applyFont="1" applyFill="1" applyBorder="1" applyProtection="1">
      <protection locked="0"/>
    </xf>
    <xf numFmtId="0" fontId="4" fillId="0" borderId="12" xfId="4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Protection="1">
      <protection locked="0"/>
    </xf>
    <xf numFmtId="0" fontId="4" fillId="0" borderId="13" xfId="4" applyFont="1" applyFill="1" applyBorder="1" applyAlignment="1" applyProtection="1">
      <alignment horizontal="center" vertical="center"/>
    </xf>
    <xf numFmtId="165" fontId="4" fillId="0" borderId="24" xfId="1" applyNumberFormat="1" applyFont="1" applyFill="1" applyBorder="1" applyProtection="1">
      <protection locked="0"/>
    </xf>
    <xf numFmtId="0" fontId="6" fillId="0" borderId="4" xfId="4" applyFont="1" applyFill="1" applyBorder="1" applyAlignment="1" applyProtection="1">
      <alignment horizontal="center" vertical="center"/>
    </xf>
    <xf numFmtId="0" fontId="6" fillId="0" borderId="1" xfId="4" applyFont="1" applyFill="1" applyBorder="1" applyAlignment="1" applyProtection="1">
      <alignment horizontal="left" vertical="center" wrapText="1"/>
    </xf>
    <xf numFmtId="165" fontId="6" fillId="0" borderId="2" xfId="1" applyNumberFormat="1" applyFont="1" applyFill="1" applyBorder="1" applyProtection="1"/>
    <xf numFmtId="164" fontId="9" fillId="0" borderId="0" xfId="0" applyNumberFormat="1" applyFont="1" applyFill="1" applyAlignment="1">
      <alignment vertical="center" wrapText="1"/>
    </xf>
    <xf numFmtId="164" fontId="33" fillId="0" borderId="0" xfId="0" applyNumberFormat="1" applyFont="1" applyFill="1" applyAlignment="1" applyProtection="1">
      <alignment horizontal="right" wrapText="1"/>
    </xf>
    <xf numFmtId="164" fontId="15" fillId="0" borderId="25" xfId="0" applyNumberFormat="1" applyFont="1" applyFill="1" applyBorder="1" applyAlignment="1" applyProtection="1">
      <alignment horizontal="center" vertical="center" wrapText="1"/>
    </xf>
    <xf numFmtId="164" fontId="15" fillId="0" borderId="26" xfId="0" applyNumberFormat="1" applyFont="1" applyFill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164" fontId="9" fillId="0" borderId="2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49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2" borderId="1" xfId="0" applyNumberFormat="1" applyFont="1" applyFill="1" applyBorder="1" applyAlignment="1" applyProtection="1">
      <alignment vertical="center" wrapText="1"/>
    </xf>
    <xf numFmtId="164" fontId="15" fillId="0" borderId="2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0" xfId="0" applyNumberFormat="1" applyFont="1" applyFill="1" applyAlignment="1" applyProtection="1">
      <alignment horizontal="right"/>
    </xf>
    <xf numFmtId="164" fontId="15" fillId="0" borderId="0" xfId="0" applyNumberFormat="1" applyFont="1" applyFill="1" applyAlignment="1" applyProtection="1">
      <alignment vertical="center"/>
    </xf>
    <xf numFmtId="164" fontId="15" fillId="0" borderId="30" xfId="0" applyNumberFormat="1" applyFont="1" applyFill="1" applyBorder="1" applyAlignment="1" applyProtection="1">
      <alignment horizontal="center" vertical="center"/>
    </xf>
    <xf numFmtId="164" fontId="15" fillId="0" borderId="2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center" vertical="center" wrapText="1"/>
    </xf>
    <xf numFmtId="164" fontId="15" fillId="0" borderId="33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vertical="center" wrapText="1"/>
    </xf>
    <xf numFmtId="164" fontId="15" fillId="0" borderId="12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4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34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9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5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164" fontId="9" fillId="0" borderId="35" xfId="0" applyNumberFormat="1" applyFont="1" applyFill="1" applyBorder="1" applyAlignment="1" applyProtection="1">
      <alignment vertical="center" wrapText="1"/>
    </xf>
    <xf numFmtId="164" fontId="15" fillId="0" borderId="28" xfId="0" applyNumberFormat="1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3" xfId="0" applyNumberFormat="1" applyFont="1" applyFill="1" applyBorder="1" applyAlignment="1" applyProtection="1">
      <alignment vertical="center" wrapText="1"/>
      <protection locked="0"/>
    </xf>
    <xf numFmtId="164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164" fontId="9" fillId="0" borderId="39" xfId="0" applyNumberFormat="1" applyFont="1" applyFill="1" applyBorder="1" applyAlignment="1" applyProtection="1">
      <alignment vertical="center" wrapText="1"/>
      <protection locked="0"/>
    </xf>
    <xf numFmtId="164" fontId="9" fillId="0" borderId="33" xfId="0" applyNumberFormat="1" applyFont="1" applyFill="1" applyBorder="1" applyAlignment="1" applyProtection="1">
      <alignment vertical="center" wrapText="1"/>
    </xf>
    <xf numFmtId="164" fontId="9" fillId="2" borderId="32" xfId="0" applyNumberFormat="1" applyFont="1" applyFill="1" applyBorder="1" applyAlignment="1" applyProtection="1">
      <alignment horizontal="left" vertical="center" wrapText="1" indent="2"/>
    </xf>
    <xf numFmtId="0" fontId="9" fillId="0" borderId="0" xfId="0" applyFont="1" applyFill="1" applyAlignment="1">
      <alignment horizontal="center"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164" fontId="34" fillId="0" borderId="0" xfId="0" applyNumberFormat="1" applyFont="1" applyFill="1" applyAlignment="1">
      <alignment vertical="center" wrapText="1"/>
    </xf>
    <xf numFmtId="164" fontId="22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 applyProtection="1">
      <alignment horizontal="left" vertical="center" wrapText="1" indent="1"/>
    </xf>
    <xf numFmtId="164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 applyProtection="1">
      <alignment horizontal="left" vertical="center" wrapText="1" indent="1"/>
    </xf>
    <xf numFmtId="164" fontId="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1" xfId="0" applyFont="1" applyFill="1" applyBorder="1" applyAlignment="1" applyProtection="1">
      <alignment horizontal="left" vertical="center" wrapText="1" indent="8"/>
    </xf>
    <xf numFmtId="0" fontId="9" fillId="0" borderId="16" xfId="0" applyFont="1" applyFill="1" applyBorder="1" applyAlignment="1" applyProtection="1">
      <alignment vertical="center" wrapText="1"/>
      <protection locked="0"/>
    </xf>
    <xf numFmtId="0" fontId="9" fillId="0" borderId="10" xfId="0" applyFont="1" applyFill="1" applyBorder="1" applyAlignment="1" applyProtection="1">
      <alignment vertical="center" wrapText="1"/>
      <protection locked="0"/>
    </xf>
    <xf numFmtId="0" fontId="9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5" fillId="0" borderId="27" xfId="0" applyNumberFormat="1" applyFont="1" applyFill="1" applyBorder="1" applyAlignment="1" applyProtection="1">
      <alignment vertical="center" wrapText="1"/>
    </xf>
    <xf numFmtId="0" fontId="9" fillId="0" borderId="0" xfId="5" applyFont="1" applyFill="1" applyProtection="1">
      <protection locked="0"/>
    </xf>
    <xf numFmtId="0" fontId="9" fillId="0" borderId="0" xfId="5" applyFont="1" applyFill="1" applyProtection="1"/>
    <xf numFmtId="0" fontId="9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  <protection locked="0"/>
    </xf>
    <xf numFmtId="0" fontId="32" fillId="0" borderId="0" xfId="0" applyFont="1" applyFill="1" applyAlignment="1">
      <alignment vertical="center"/>
    </xf>
    <xf numFmtId="164" fontId="9" fillId="0" borderId="0" xfId="0" applyNumberFormat="1" applyFont="1" applyFill="1" applyAlignment="1" applyProtection="1">
      <alignment vertical="center"/>
    </xf>
    <xf numFmtId="0" fontId="35" fillId="0" borderId="0" xfId="0" applyFont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38" fillId="0" borderId="42" xfId="0" applyFont="1" applyFill="1" applyBorder="1" applyAlignment="1" applyProtection="1">
      <alignment horizontal="center" vertical="center" shrinkToFit="1"/>
    </xf>
    <xf numFmtId="0" fontId="38" fillId="0" borderId="18" xfId="0" applyFont="1" applyFill="1" applyBorder="1" applyAlignment="1" applyProtection="1">
      <alignment horizontal="center" vertical="center" shrinkToFit="1"/>
    </xf>
    <xf numFmtId="0" fontId="38" fillId="0" borderId="19" xfId="0" quotePrefix="1" applyFont="1" applyFill="1" applyBorder="1" applyAlignment="1" applyProtection="1">
      <alignment horizontal="right" vertical="center" indent="1"/>
    </xf>
    <xf numFmtId="0" fontId="39" fillId="0" borderId="43" xfId="0" applyFont="1" applyFill="1" applyBorder="1" applyAlignment="1" applyProtection="1">
      <alignment vertical="center" wrapText="1" shrinkToFit="1"/>
    </xf>
    <xf numFmtId="0" fontId="38" fillId="0" borderId="23" xfId="0" applyFont="1" applyFill="1" applyBorder="1" applyAlignment="1" applyProtection="1">
      <alignment horizontal="center" vertical="center" shrinkToFit="1"/>
    </xf>
    <xf numFmtId="0" fontId="38" fillId="0" borderId="44" xfId="0" applyFont="1" applyFill="1" applyBorder="1" applyAlignment="1" applyProtection="1">
      <alignment horizontal="right" vertical="center" indent="1"/>
    </xf>
    <xf numFmtId="0" fontId="38" fillId="0" borderId="0" xfId="0" applyFont="1" applyFill="1" applyAlignment="1" applyProtection="1">
      <alignment vertical="center"/>
    </xf>
    <xf numFmtId="0" fontId="40" fillId="0" borderId="0" xfId="0" applyFont="1" applyFill="1" applyAlignment="1">
      <alignment vertical="center"/>
    </xf>
    <xf numFmtId="0" fontId="41" fillId="0" borderId="0" xfId="0" applyFont="1" applyFill="1" applyAlignment="1" applyProtection="1">
      <alignment horizontal="right"/>
    </xf>
    <xf numFmtId="0" fontId="38" fillId="0" borderId="31" xfId="0" applyFont="1" applyFill="1" applyBorder="1" applyAlignment="1" applyProtection="1">
      <alignment horizontal="center" vertical="center" wrapText="1"/>
    </xf>
    <xf numFmtId="0" fontId="38" fillId="0" borderId="6" xfId="0" applyFont="1" applyFill="1" applyBorder="1" applyAlignment="1" applyProtection="1">
      <alignment horizontal="center" vertical="center" wrapText="1"/>
    </xf>
    <xf numFmtId="0" fontId="38" fillId="0" borderId="45" xfId="0" applyFont="1" applyFill="1" applyBorder="1" applyAlignment="1" applyProtection="1">
      <alignment horizontal="right" vertical="center" wrapText="1" indent="1"/>
    </xf>
    <xf numFmtId="0" fontId="38" fillId="0" borderId="17" xfId="0" applyFont="1" applyFill="1" applyBorder="1" applyAlignment="1" applyProtection="1">
      <alignment horizontal="right" vertical="center" wrapText="1" indent="1"/>
    </xf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 wrapText="1"/>
    </xf>
    <xf numFmtId="0" fontId="38" fillId="0" borderId="32" xfId="0" applyFont="1" applyFill="1" applyBorder="1" applyAlignment="1" applyProtection="1">
      <alignment horizontal="center" vertical="center" wrapText="1"/>
    </xf>
    <xf numFmtId="0" fontId="38" fillId="0" borderId="46" xfId="0" applyFont="1" applyFill="1" applyBorder="1" applyAlignment="1" applyProtection="1">
      <alignment horizontal="center" vertical="center" wrapText="1"/>
    </xf>
    <xf numFmtId="0" fontId="38" fillId="0" borderId="4" xfId="4" applyFont="1" applyFill="1" applyBorder="1" applyAlignment="1" applyProtection="1">
      <alignment horizontal="left" vertical="center" wrapText="1" indent="1"/>
    </xf>
    <xf numFmtId="0" fontId="38" fillId="0" borderId="1" xfId="4" applyFont="1" applyFill="1" applyBorder="1" applyAlignment="1" applyProtection="1">
      <alignment horizontal="left" vertical="center" wrapText="1" indent="1"/>
    </xf>
    <xf numFmtId="164" fontId="38" fillId="0" borderId="2" xfId="4" applyNumberFormat="1" applyFont="1" applyFill="1" applyBorder="1" applyAlignment="1" applyProtection="1">
      <alignment horizontal="right" vertical="center" wrapText="1" indent="1"/>
    </xf>
    <xf numFmtId="0" fontId="36" fillId="0" borderId="16" xfId="0" applyFont="1" applyBorder="1" applyAlignment="1" applyProtection="1">
      <alignment horizontal="left" wrapText="1"/>
    </xf>
    <xf numFmtId="164" fontId="36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0" xfId="0" applyFont="1" applyBorder="1" applyAlignment="1" applyProtection="1">
      <alignment horizontal="left" wrapText="1"/>
    </xf>
    <xf numFmtId="164" fontId="36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2" borderId="11" xfId="4" applyNumberFormat="1" applyFont="1" applyFill="1" applyBorder="1" applyAlignment="1" applyProtection="1">
      <alignment horizontal="right" vertical="center" wrapText="1" indent="1"/>
    </xf>
    <xf numFmtId="164" fontId="36" fillId="2" borderId="24" xfId="4" applyNumberFormat="1" applyFont="1" applyFill="1" applyBorder="1" applyAlignment="1" applyProtection="1">
      <alignment horizontal="right" vertical="center" wrapText="1" indent="1"/>
    </xf>
    <xf numFmtId="0" fontId="38" fillId="0" borderId="4" xfId="4" applyFont="1" applyFill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left" vertical="center" wrapText="1"/>
    </xf>
    <xf numFmtId="49" fontId="36" fillId="0" borderId="15" xfId="4" applyNumberFormat="1" applyFont="1" applyFill="1" applyBorder="1" applyAlignment="1" applyProtection="1">
      <alignment horizontal="center" vertical="center" wrapText="1"/>
    </xf>
    <xf numFmtId="49" fontId="36" fillId="0" borderId="12" xfId="4" applyNumberFormat="1" applyFont="1" applyFill="1" applyBorder="1" applyAlignment="1" applyProtection="1">
      <alignment horizontal="center" vertical="center" wrapText="1"/>
    </xf>
    <xf numFmtId="49" fontId="36" fillId="0" borderId="13" xfId="4" applyNumberFormat="1" applyFont="1" applyFill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left" wrapText="1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" xfId="4" applyFont="1" applyFill="1" applyBorder="1" applyAlignment="1" applyProtection="1">
      <alignment horizontal="left" vertical="center" wrapText="1"/>
    </xf>
    <xf numFmtId="164" fontId="36" fillId="0" borderId="9" xfId="4" applyNumberFormat="1" applyFont="1" applyFill="1" applyBorder="1" applyAlignment="1" applyProtection="1">
      <alignment horizontal="right" vertical="center" wrapText="1" indent="1"/>
    </xf>
    <xf numFmtId="0" fontId="38" fillId="0" borderId="4" xfId="0" applyFont="1" applyBorder="1" applyAlignment="1" applyProtection="1">
      <alignment horizontal="center" wrapText="1"/>
    </xf>
    <xf numFmtId="0" fontId="36" fillId="0" borderId="14" xfId="0" applyFont="1" applyBorder="1" applyAlignment="1" applyProtection="1">
      <alignment wrapText="1"/>
    </xf>
    <xf numFmtId="0" fontId="36" fillId="0" borderId="15" xfId="0" applyFont="1" applyBorder="1" applyAlignment="1" applyProtection="1">
      <alignment horizontal="center" wrapText="1"/>
    </xf>
    <xf numFmtId="0" fontId="36" fillId="0" borderId="12" xfId="0" applyFont="1" applyBorder="1" applyAlignment="1" applyProtection="1">
      <alignment horizontal="center" wrapText="1"/>
    </xf>
    <xf numFmtId="0" fontId="36" fillId="0" borderId="13" xfId="0" applyFont="1" applyBorder="1" applyAlignment="1" applyProtection="1">
      <alignment horizontal="center" wrapText="1"/>
    </xf>
    <xf numFmtId="164" fontId="3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" xfId="0" applyFont="1" applyBorder="1" applyAlignment="1" applyProtection="1">
      <alignment wrapText="1"/>
    </xf>
    <xf numFmtId="0" fontId="38" fillId="0" borderId="25" xfId="0" applyFont="1" applyBorder="1" applyAlignment="1" applyProtection="1">
      <alignment horizontal="center" wrapText="1"/>
    </xf>
    <xf numFmtId="0" fontId="38" fillId="0" borderId="26" xfId="0" applyFont="1" applyBorder="1" applyAlignment="1" applyProtection="1">
      <alignment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left" vertical="center" shrinkToFit="1"/>
    </xf>
    <xf numFmtId="164" fontId="38" fillId="0" borderId="0" xfId="0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shrinkToFit="1"/>
    </xf>
    <xf numFmtId="0" fontId="36" fillId="0" borderId="0" xfId="0" applyFont="1" applyFill="1" applyAlignment="1" applyProtection="1">
      <alignment horizontal="right" vertical="center" wrapText="1" indent="1"/>
    </xf>
    <xf numFmtId="0" fontId="38" fillId="0" borderId="31" xfId="0" applyFont="1" applyFill="1" applyBorder="1" applyAlignment="1" applyProtection="1">
      <alignment vertical="center" shrinkToFit="1"/>
    </xf>
    <xf numFmtId="0" fontId="38" fillId="0" borderId="47" xfId="0" applyFont="1" applyFill="1" applyBorder="1" applyAlignment="1" applyProtection="1">
      <alignment vertical="center" shrinkToFit="1"/>
    </xf>
    <xf numFmtId="0" fontId="38" fillId="0" borderId="48" xfId="0" applyFont="1" applyFill="1" applyBorder="1" applyAlignment="1">
      <alignment horizontal="center" vertical="center" wrapText="1"/>
    </xf>
    <xf numFmtId="0" fontId="38" fillId="0" borderId="5" xfId="4" applyFont="1" applyFill="1" applyBorder="1" applyAlignment="1" applyProtection="1">
      <alignment horizontal="center" vertical="center" wrapText="1"/>
    </xf>
    <xf numFmtId="0" fontId="38" fillId="0" borderId="6" xfId="4" applyFont="1" applyFill="1" applyBorder="1" applyAlignment="1" applyProtection="1">
      <alignment vertical="center" shrinkToFit="1"/>
    </xf>
    <xf numFmtId="164" fontId="38" fillId="0" borderId="7" xfId="4" applyNumberFormat="1" applyFont="1" applyFill="1" applyBorder="1" applyAlignment="1" applyProtection="1">
      <alignment horizontal="right" vertical="center" wrapText="1" indent="1"/>
    </xf>
    <xf numFmtId="49" fontId="36" fillId="0" borderId="17" xfId="4" applyNumberFormat="1" applyFont="1" applyFill="1" applyBorder="1" applyAlignment="1" applyProtection="1">
      <alignment horizontal="center" vertical="center" wrapText="1"/>
    </xf>
    <xf numFmtId="0" fontId="36" fillId="0" borderId="18" xfId="4" applyFont="1" applyFill="1" applyBorder="1" applyAlignment="1" applyProtection="1">
      <alignment horizontal="left" vertical="center" wrapText="1"/>
    </xf>
    <xf numFmtId="164" fontId="36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0" xfId="4" applyFont="1" applyFill="1" applyBorder="1" applyAlignment="1" applyProtection="1">
      <alignment horizontal="left" vertical="center" wrapText="1"/>
    </xf>
    <xf numFmtId="0" fontId="36" fillId="0" borderId="41" xfId="4" applyFont="1" applyFill="1" applyBorder="1" applyAlignment="1" applyProtection="1">
      <alignment horizontal="left" vertical="center" wrapText="1"/>
    </xf>
    <xf numFmtId="0" fontId="36" fillId="0" borderId="0" xfId="4" applyFont="1" applyFill="1" applyBorder="1" applyAlignment="1" applyProtection="1">
      <alignment horizontal="left" vertical="center" wrapText="1"/>
    </xf>
    <xf numFmtId="49" fontId="36" fillId="0" borderId="28" xfId="4" applyNumberFormat="1" applyFont="1" applyFill="1" applyBorder="1" applyAlignment="1" applyProtection="1">
      <alignment horizontal="center" vertical="center" wrapText="1"/>
    </xf>
    <xf numFmtId="0" fontId="36" fillId="0" borderId="14" xfId="4" applyFont="1" applyFill="1" applyBorder="1" applyAlignment="1" applyProtection="1">
      <alignment horizontal="left" vertical="center" wrapText="1"/>
    </xf>
    <xf numFmtId="49" fontId="36" fillId="0" borderId="46" xfId="4" applyNumberFormat="1" applyFont="1" applyFill="1" applyBorder="1" applyAlignment="1" applyProtection="1">
      <alignment horizontal="center" vertical="center" wrapText="1"/>
    </xf>
    <xf numFmtId="0" fontId="38" fillId="0" borderId="1" xfId="4" applyFont="1" applyFill="1" applyBorder="1" applyAlignment="1" applyProtection="1">
      <alignment vertical="center" wrapText="1"/>
    </xf>
    <xf numFmtId="164" fontId="3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4" xfId="0" applyFont="1" applyBorder="1" applyAlignment="1" applyProtection="1">
      <alignment horizontal="left" vertical="center" wrapText="1"/>
    </xf>
    <xf numFmtId="0" fontId="36" fillId="0" borderId="10" xfId="0" applyFont="1" applyBorder="1" applyAlignment="1" applyProtection="1">
      <alignment horizontal="left" vertical="center" wrapText="1"/>
    </xf>
    <xf numFmtId="0" fontId="36" fillId="0" borderId="16" xfId="4" applyFont="1" applyFill="1" applyBorder="1" applyAlignment="1" applyProtection="1">
      <alignment horizontal="left" vertical="center" wrapText="1"/>
    </xf>
    <xf numFmtId="0" fontId="36" fillId="0" borderId="38" xfId="4" applyFont="1" applyFill="1" applyBorder="1" applyAlignment="1" applyProtection="1">
      <alignment horizontal="left" vertical="center" wrapText="1"/>
    </xf>
    <xf numFmtId="164" fontId="38" fillId="0" borderId="2" xfId="0" applyNumberFormat="1" applyFont="1" applyBorder="1" applyAlignment="1" applyProtection="1">
      <alignment horizontal="right" vertical="center" wrapText="1" indent="1"/>
    </xf>
    <xf numFmtId="164" fontId="38" fillId="0" borderId="2" xfId="0" quotePrefix="1" applyNumberFormat="1" applyFont="1" applyBorder="1" applyAlignment="1" applyProtection="1">
      <alignment horizontal="right" vertical="center" wrapText="1" indent="1"/>
    </xf>
    <xf numFmtId="0" fontId="38" fillId="0" borderId="25" xfId="0" applyFont="1" applyBorder="1" applyAlignment="1" applyProtection="1">
      <alignment horizontal="center" vertical="center" wrapText="1"/>
    </xf>
    <xf numFmtId="0" fontId="38" fillId="0" borderId="26" xfId="0" applyFont="1" applyBorder="1" applyAlignment="1" applyProtection="1">
      <alignment horizontal="left" vertical="center" shrinkToFi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8" fillId="0" borderId="4" xfId="0" applyFont="1" applyFill="1" applyBorder="1" applyAlignment="1" applyProtection="1">
      <alignment horizontal="left" vertical="center"/>
    </xf>
    <xf numFmtId="0" fontId="38" fillId="0" borderId="49" xfId="0" applyFont="1" applyFill="1" applyBorder="1" applyAlignment="1" applyProtection="1">
      <alignment vertical="center" wrapText="1"/>
    </xf>
    <xf numFmtId="3" fontId="3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0" applyFont="1" applyBorder="1" applyAlignment="1" applyProtection="1">
      <alignment horizontal="left" wrapText="1"/>
    </xf>
    <xf numFmtId="164" fontId="35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4" applyFont="1" applyFill="1" applyBorder="1" applyAlignment="1" applyProtection="1">
      <alignment horizontal="left" vertical="center" wrapText="1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4" applyFont="1" applyFill="1" applyBorder="1" applyAlignment="1" applyProtection="1">
      <alignment horizontal="left" wrapText="1"/>
    </xf>
    <xf numFmtId="0" fontId="35" fillId="0" borderId="14" xfId="4" applyFont="1" applyFill="1" applyBorder="1" applyAlignment="1" applyProtection="1">
      <alignment horizontal="left" vertical="center" wrapText="1"/>
    </xf>
    <xf numFmtId="0" fontId="35" fillId="0" borderId="23" xfId="4" applyFont="1" applyFill="1" applyBorder="1" applyAlignment="1" applyProtection="1">
      <alignment horizontal="left" vertical="center" wrapText="1"/>
    </xf>
    <xf numFmtId="164" fontId="3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6" xfId="4" applyFont="1" applyFill="1" applyBorder="1" applyAlignment="1" applyProtection="1">
      <alignment horizontal="left" vertical="center" wrapText="1"/>
    </xf>
    <xf numFmtId="164" fontId="3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0" applyFont="1" applyFill="1" applyBorder="1" applyAlignment="1" applyProtection="1">
      <alignment horizontal="right" vertical="center" wrapText="1" indent="1"/>
    </xf>
    <xf numFmtId="0" fontId="0" fillId="0" borderId="0" xfId="0" applyAlignment="1">
      <alignment wrapText="1"/>
    </xf>
    <xf numFmtId="0" fontId="0" fillId="0" borderId="10" xfId="0" applyBorder="1"/>
    <xf numFmtId="0" fontId="42" fillId="0" borderId="10" xfId="0" applyFont="1" applyBorder="1"/>
    <xf numFmtId="0" fontId="42" fillId="0" borderId="0" xfId="0" applyFont="1" applyAlignment="1">
      <alignment horizontal="right"/>
    </xf>
    <xf numFmtId="0" fontId="38" fillId="0" borderId="1" xfId="4" applyFont="1" applyFill="1" applyBorder="1" applyAlignment="1" applyProtection="1">
      <alignment vertical="center" shrinkToFit="1"/>
    </xf>
    <xf numFmtId="0" fontId="17" fillId="0" borderId="0" xfId="5" applyFont="1" applyFill="1" applyProtection="1"/>
    <xf numFmtId="0" fontId="17" fillId="0" borderId="0" xfId="5" applyFont="1" applyFill="1" applyProtection="1">
      <protection locked="0"/>
    </xf>
    <xf numFmtId="0" fontId="44" fillId="0" borderId="0" xfId="0" applyFont="1" applyFill="1" applyAlignment="1">
      <alignment horizontal="right"/>
    </xf>
    <xf numFmtId="0" fontId="43" fillId="0" borderId="5" xfId="5" applyFont="1" applyFill="1" applyBorder="1" applyAlignment="1" applyProtection="1">
      <alignment horizontal="center" vertical="center" wrapText="1"/>
    </xf>
    <xf numFmtId="0" fontId="43" fillId="0" borderId="6" xfId="5" applyFont="1" applyFill="1" applyBorder="1" applyAlignment="1" applyProtection="1">
      <alignment horizontal="center" vertical="center"/>
    </xf>
    <xf numFmtId="0" fontId="43" fillId="0" borderId="7" xfId="5" applyFont="1" applyFill="1" applyBorder="1" applyAlignment="1" applyProtection="1">
      <alignment horizontal="center" vertical="center"/>
    </xf>
    <xf numFmtId="0" fontId="17" fillId="0" borderId="4" xfId="5" applyFont="1" applyFill="1" applyBorder="1" applyAlignment="1" applyProtection="1">
      <alignment horizontal="left" vertical="center" indent="1"/>
    </xf>
    <xf numFmtId="0" fontId="17" fillId="0" borderId="28" xfId="5" applyFont="1" applyFill="1" applyBorder="1" applyAlignment="1" applyProtection="1">
      <alignment horizontal="left" vertical="center" indent="1"/>
    </xf>
    <xf numFmtId="0" fontId="17" fillId="0" borderId="38" xfId="5" applyFont="1" applyFill="1" applyBorder="1" applyAlignment="1" applyProtection="1">
      <alignment horizontal="left" vertical="center" wrapText="1" indent="1"/>
    </xf>
    <xf numFmtId="164" fontId="17" fillId="0" borderId="38" xfId="5" applyNumberFormat="1" applyFont="1" applyFill="1" applyBorder="1" applyAlignment="1" applyProtection="1">
      <alignment vertical="center"/>
      <protection locked="0"/>
    </xf>
    <xf numFmtId="164" fontId="17" fillId="0" borderId="39" xfId="5" applyNumberFormat="1" applyFont="1" applyFill="1" applyBorder="1" applyAlignment="1" applyProtection="1">
      <alignment vertical="center"/>
    </xf>
    <xf numFmtId="0" fontId="17" fillId="0" borderId="12" xfId="5" applyFont="1" applyFill="1" applyBorder="1" applyAlignment="1" applyProtection="1">
      <alignment horizontal="left" vertical="center" indent="1"/>
    </xf>
    <xf numFmtId="0" fontId="17" fillId="0" borderId="10" xfId="5" applyFont="1" applyFill="1" applyBorder="1" applyAlignment="1" applyProtection="1">
      <alignment horizontal="left" vertical="center" wrapText="1" indent="1"/>
    </xf>
    <xf numFmtId="164" fontId="17" fillId="0" borderId="10" xfId="5" applyNumberFormat="1" applyFont="1" applyFill="1" applyBorder="1" applyAlignment="1" applyProtection="1">
      <alignment vertical="center"/>
      <protection locked="0"/>
    </xf>
    <xf numFmtId="164" fontId="17" fillId="0" borderId="11" xfId="5" applyNumberFormat="1" applyFont="1" applyFill="1" applyBorder="1" applyAlignment="1" applyProtection="1">
      <alignment vertical="center"/>
    </xf>
    <xf numFmtId="0" fontId="17" fillId="0" borderId="16" xfId="5" applyFont="1" applyFill="1" applyBorder="1" applyAlignment="1" applyProtection="1">
      <alignment horizontal="left" vertical="center" wrapText="1" indent="1"/>
    </xf>
    <xf numFmtId="164" fontId="17" fillId="0" borderId="16" xfId="5" applyNumberFormat="1" applyFont="1" applyFill="1" applyBorder="1" applyAlignment="1" applyProtection="1">
      <alignment vertical="center"/>
      <protection locked="0"/>
    </xf>
    <xf numFmtId="164" fontId="17" fillId="0" borderId="9" xfId="5" applyNumberFormat="1" applyFont="1" applyFill="1" applyBorder="1" applyAlignment="1" applyProtection="1">
      <alignment vertical="center"/>
    </xf>
    <xf numFmtId="0" fontId="17" fillId="0" borderId="10" xfId="5" applyFont="1" applyFill="1" applyBorder="1" applyAlignment="1" applyProtection="1">
      <alignment horizontal="left" vertical="center" indent="1"/>
    </xf>
    <xf numFmtId="0" fontId="43" fillId="0" borderId="1" xfId="5" applyFont="1" applyFill="1" applyBorder="1" applyAlignment="1" applyProtection="1">
      <alignment horizontal="left" vertical="center" indent="1"/>
    </xf>
    <xf numFmtId="164" fontId="43" fillId="0" borderId="1" xfId="5" applyNumberFormat="1" applyFont="1" applyFill="1" applyBorder="1" applyAlignment="1" applyProtection="1">
      <alignment vertical="center"/>
    </xf>
    <xf numFmtId="164" fontId="43" fillId="0" borderId="2" xfId="5" applyNumberFormat="1" applyFont="1" applyFill="1" applyBorder="1" applyAlignment="1" applyProtection="1">
      <alignment vertical="center"/>
    </xf>
    <xf numFmtId="0" fontId="17" fillId="0" borderId="15" xfId="5" applyFont="1" applyFill="1" applyBorder="1" applyAlignment="1" applyProtection="1">
      <alignment horizontal="left" vertical="center" indent="1"/>
    </xf>
    <xf numFmtId="0" fontId="17" fillId="0" borderId="16" xfId="5" applyFont="1" applyFill="1" applyBorder="1" applyAlignment="1" applyProtection="1">
      <alignment horizontal="left" vertical="center" indent="1"/>
    </xf>
    <xf numFmtId="0" fontId="43" fillId="0" borderId="4" xfId="5" applyFont="1" applyFill="1" applyBorder="1" applyAlignment="1" applyProtection="1">
      <alignment horizontal="left" vertical="center" indent="1"/>
    </xf>
    <xf numFmtId="0" fontId="43" fillId="0" borderId="1" xfId="5" applyFont="1" applyFill="1" applyBorder="1" applyAlignment="1" applyProtection="1">
      <alignment horizontal="left" indent="1"/>
    </xf>
    <xf numFmtId="164" fontId="43" fillId="0" borderId="1" xfId="5" applyNumberFormat="1" applyFont="1" applyFill="1" applyBorder="1" applyProtection="1"/>
    <xf numFmtId="164" fontId="43" fillId="0" borderId="2" xfId="5" applyNumberFormat="1" applyFont="1" applyFill="1" applyBorder="1" applyProtection="1"/>
    <xf numFmtId="0" fontId="25" fillId="0" borderId="0" xfId="0" applyFont="1" applyFill="1"/>
    <xf numFmtId="0" fontId="45" fillId="0" borderId="10" xfId="0" applyFont="1" applyBorder="1" applyAlignment="1">
      <alignment wrapText="1"/>
    </xf>
    <xf numFmtId="0" fontId="25" fillId="0" borderId="0" xfId="0" applyFont="1" applyFill="1" applyAlignment="1"/>
    <xf numFmtId="0" fontId="46" fillId="0" borderId="10" xfId="0" applyFont="1" applyBorder="1" applyAlignment="1">
      <alignment wrapText="1"/>
    </xf>
    <xf numFmtId="3" fontId="46" fillId="0" borderId="10" xfId="0" applyNumberFormat="1" applyFont="1" applyBorder="1" applyAlignment="1">
      <alignment wrapText="1"/>
    </xf>
    <xf numFmtId="0" fontId="47" fillId="0" borderId="0" xfId="0" applyFont="1" applyFill="1" applyAlignment="1">
      <alignment vertical="center"/>
    </xf>
    <xf numFmtId="0" fontId="48" fillId="0" borderId="10" xfId="0" applyFont="1" applyBorder="1" applyAlignment="1">
      <alignment wrapText="1"/>
    </xf>
    <xf numFmtId="3" fontId="48" fillId="0" borderId="10" xfId="0" applyNumberFormat="1" applyFont="1" applyBorder="1" applyAlignment="1">
      <alignment wrapText="1"/>
    </xf>
    <xf numFmtId="0" fontId="48" fillId="0" borderId="0" xfId="0" applyFont="1" applyFill="1"/>
    <xf numFmtId="166" fontId="48" fillId="0" borderId="10" xfId="0" applyNumberFormat="1" applyFont="1" applyBorder="1" applyAlignment="1">
      <alignment wrapText="1"/>
    </xf>
    <xf numFmtId="4" fontId="48" fillId="0" borderId="10" xfId="0" applyNumberFormat="1" applyFont="1" applyBorder="1" applyAlignment="1">
      <alignment wrapText="1"/>
    </xf>
    <xf numFmtId="0" fontId="13" fillId="3" borderId="10" xfId="0" applyFont="1" applyFill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0" borderId="11" xfId="0" applyFont="1" applyBorder="1" applyAlignment="1">
      <alignment wrapText="1"/>
    </xf>
    <xf numFmtId="0" fontId="46" fillId="0" borderId="12" xfId="0" applyFont="1" applyBorder="1" applyAlignment="1">
      <alignment wrapText="1"/>
    </xf>
    <xf numFmtId="3" fontId="46" fillId="0" borderId="11" xfId="0" applyNumberFormat="1" applyFont="1" applyBorder="1" applyAlignment="1">
      <alignment wrapText="1"/>
    </xf>
    <xf numFmtId="0" fontId="48" fillId="0" borderId="12" xfId="0" applyFont="1" applyBorder="1" applyAlignment="1">
      <alignment wrapText="1"/>
    </xf>
    <xf numFmtId="3" fontId="48" fillId="0" borderId="11" xfId="0" applyNumberFormat="1" applyFont="1" applyBorder="1" applyAlignment="1">
      <alignment wrapText="1"/>
    </xf>
    <xf numFmtId="0" fontId="46" fillId="0" borderId="11" xfId="0" applyFont="1" applyBorder="1" applyAlignment="1">
      <alignment wrapText="1"/>
    </xf>
    <xf numFmtId="3" fontId="45" fillId="0" borderId="11" xfId="0" applyNumberFormat="1" applyFont="1" applyBorder="1" applyAlignment="1">
      <alignment wrapText="1"/>
    </xf>
    <xf numFmtId="0" fontId="13" fillId="3" borderId="12" xfId="0" applyFont="1" applyFill="1" applyBorder="1" applyAlignment="1">
      <alignment wrapText="1"/>
    </xf>
    <xf numFmtId="3" fontId="13" fillId="3" borderId="11" xfId="0" applyNumberFormat="1" applyFont="1" applyFill="1" applyBorder="1" applyAlignment="1">
      <alignment wrapText="1"/>
    </xf>
    <xf numFmtId="0" fontId="48" fillId="0" borderId="11" xfId="0" applyFont="1" applyBorder="1" applyAlignment="1">
      <alignment wrapText="1"/>
    </xf>
    <xf numFmtId="0" fontId="13" fillId="0" borderId="0" xfId="0" applyFont="1" applyFill="1" applyBorder="1" applyAlignment="1" applyProtection="1">
      <alignment vertical="center"/>
    </xf>
    <xf numFmtId="0" fontId="46" fillId="0" borderId="15" xfId="0" applyFont="1" applyBorder="1" applyAlignment="1">
      <alignment wrapText="1"/>
    </xf>
    <xf numFmtId="0" fontId="46" fillId="0" borderId="16" xfId="0" applyFont="1" applyBorder="1" applyAlignment="1">
      <alignment wrapText="1"/>
    </xf>
    <xf numFmtId="3" fontId="46" fillId="0" borderId="16" xfId="0" applyNumberFormat="1" applyFont="1" applyBorder="1" applyAlignment="1">
      <alignment wrapText="1"/>
    </xf>
    <xf numFmtId="4" fontId="46" fillId="0" borderId="16" xfId="0" applyNumberFormat="1" applyFont="1" applyBorder="1" applyAlignment="1">
      <alignment wrapText="1"/>
    </xf>
    <xf numFmtId="3" fontId="46" fillId="0" borderId="9" xfId="0" applyNumberFormat="1" applyFont="1" applyBorder="1" applyAlignment="1">
      <alignment wrapText="1"/>
    </xf>
    <xf numFmtId="0" fontId="45" fillId="4" borderId="4" xfId="0" applyFont="1" applyFill="1" applyBorder="1" applyAlignment="1">
      <alignment wrapText="1"/>
    </xf>
    <xf numFmtId="0" fontId="45" fillId="4" borderId="1" xfId="0" applyFont="1" applyFill="1" applyBorder="1" applyAlignment="1">
      <alignment wrapText="1"/>
    </xf>
    <xf numFmtId="0" fontId="45" fillId="4" borderId="2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41" fontId="0" fillId="0" borderId="10" xfId="0" applyNumberFormat="1" applyBorder="1"/>
    <xf numFmtId="41" fontId="42" fillId="0" borderId="10" xfId="0" applyNumberFormat="1" applyFont="1" applyBorder="1"/>
    <xf numFmtId="41" fontId="0" fillId="0" borderId="0" xfId="0" applyNumberFormat="1"/>
    <xf numFmtId="0" fontId="9" fillId="0" borderId="0" xfId="0" applyFont="1" applyFill="1" applyAlignment="1">
      <alignment horizontal="center"/>
    </xf>
    <xf numFmtId="3" fontId="25" fillId="5" borderId="44" xfId="0" applyNumberFormat="1" applyFont="1" applyFill="1" applyBorder="1"/>
    <xf numFmtId="41" fontId="37" fillId="0" borderId="14" xfId="0" applyNumberFormat="1" applyFont="1" applyBorder="1"/>
    <xf numFmtId="0" fontId="14" fillId="0" borderId="0" xfId="0" applyFont="1" applyFill="1" applyAlignment="1">
      <alignment vertical="center" wrapText="1"/>
    </xf>
    <xf numFmtId="16" fontId="14" fillId="0" borderId="0" xfId="0" applyNumberFormat="1" applyFont="1" applyFill="1" applyAlignment="1">
      <alignment vertical="center" wrapText="1"/>
    </xf>
    <xf numFmtId="164" fontId="27" fillId="0" borderId="0" xfId="4" applyNumberFormat="1" applyFont="1" applyFill="1" applyBorder="1" applyAlignment="1" applyProtection="1">
      <alignment horizontal="center" vertical="center"/>
    </xf>
    <xf numFmtId="164" fontId="29" fillId="0" borderId="3" xfId="4" applyNumberFormat="1" applyFont="1" applyFill="1" applyBorder="1" applyAlignment="1" applyProtection="1">
      <alignment horizontal="left" vertical="center"/>
    </xf>
    <xf numFmtId="164" fontId="6" fillId="0" borderId="0" xfId="4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/>
    </xf>
    <xf numFmtId="0" fontId="6" fillId="0" borderId="19" xfId="4" applyFont="1" applyFill="1" applyBorder="1" applyAlignment="1">
      <alignment horizontal="center" vertical="center" wrapText="1"/>
    </xf>
    <xf numFmtId="0" fontId="6" fillId="0" borderId="24" xfId="4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0" fontId="6" fillId="0" borderId="18" xfId="4" applyFont="1" applyFill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center" vertical="center" wrapText="1"/>
    </xf>
    <xf numFmtId="0" fontId="15" fillId="0" borderId="4" xfId="4" applyFont="1" applyFill="1" applyBorder="1" applyAlignment="1" applyProtection="1">
      <alignment horizontal="left"/>
    </xf>
    <xf numFmtId="0" fontId="15" fillId="0" borderId="1" xfId="4" applyFont="1" applyFill="1" applyBorder="1" applyAlignment="1" applyProtection="1">
      <alignment horizontal="left"/>
    </xf>
    <xf numFmtId="0" fontId="4" fillId="0" borderId="50" xfId="4" applyFont="1" applyFill="1" applyBorder="1" applyAlignment="1">
      <alignment horizontal="justify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38" fillId="0" borderId="31" xfId="0" applyFont="1" applyFill="1" applyBorder="1" applyAlignment="1" applyProtection="1">
      <alignment horizontal="center" vertical="center" wrapText="1"/>
    </xf>
    <xf numFmtId="0" fontId="38" fillId="0" borderId="47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left" vertical="center" wrapText="1" indent="2"/>
    </xf>
    <xf numFmtId="164" fontId="15" fillId="0" borderId="48" xfId="0" applyNumberFormat="1" applyFont="1" applyFill="1" applyBorder="1" applyAlignment="1" applyProtection="1">
      <alignment horizontal="left" vertical="center" wrapText="1" indent="2"/>
    </xf>
    <xf numFmtId="164" fontId="15" fillId="0" borderId="51" xfId="0" applyNumberFormat="1" applyFont="1" applyFill="1" applyBorder="1" applyAlignment="1" applyProtection="1">
      <alignment horizontal="center" vertical="center"/>
    </xf>
    <xf numFmtId="164" fontId="15" fillId="0" borderId="52" xfId="0" applyNumberFormat="1" applyFont="1" applyFill="1" applyBorder="1" applyAlignment="1" applyProtection="1">
      <alignment horizontal="center" vertical="center"/>
    </xf>
    <xf numFmtId="164" fontId="15" fillId="0" borderId="42" xfId="0" applyNumberFormat="1" applyFont="1" applyFill="1" applyBorder="1" applyAlignment="1" applyProtection="1">
      <alignment horizontal="center" vertical="center"/>
    </xf>
    <xf numFmtId="164" fontId="15" fillId="0" borderId="53" xfId="0" applyNumberFormat="1" applyFont="1" applyFill="1" applyBorder="1" applyAlignment="1" applyProtection="1">
      <alignment horizontal="center" vertical="center"/>
    </xf>
    <xf numFmtId="164" fontId="15" fillId="0" borderId="20" xfId="0" applyNumberFormat="1" applyFont="1" applyFill="1" applyBorder="1" applyAlignment="1" applyProtection="1">
      <alignment horizontal="center" vertical="center"/>
    </xf>
    <xf numFmtId="164" fontId="15" fillId="0" borderId="51" xfId="0" applyNumberFormat="1" applyFont="1" applyFill="1" applyBorder="1" applyAlignment="1" applyProtection="1">
      <alignment horizontal="center" vertical="center" wrapText="1"/>
    </xf>
    <xf numFmtId="164" fontId="15" fillId="0" borderId="52" xfId="0" applyNumberFormat="1" applyFont="1" applyFill="1" applyBorder="1" applyAlignment="1" applyProtection="1">
      <alignment horizontal="center" vertical="center" wrapText="1"/>
    </xf>
    <xf numFmtId="0" fontId="17" fillId="0" borderId="50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 wrapText="1"/>
    </xf>
    <xf numFmtId="0" fontId="43" fillId="0" borderId="0" xfId="5" applyFont="1" applyFill="1" applyAlignment="1" applyProtection="1">
      <alignment horizontal="center" wrapText="1"/>
    </xf>
    <xf numFmtId="0" fontId="43" fillId="0" borderId="0" xfId="5" applyFont="1" applyFill="1" applyAlignment="1" applyProtection="1">
      <alignment horizontal="center"/>
    </xf>
    <xf numFmtId="0" fontId="44" fillId="0" borderId="32" xfId="5" applyFont="1" applyFill="1" applyBorder="1" applyAlignment="1" applyProtection="1">
      <alignment horizontal="left" vertical="center" indent="1"/>
    </xf>
    <xf numFmtId="0" fontId="44" fillId="0" borderId="47" xfId="5" applyFont="1" applyFill="1" applyBorder="1" applyAlignment="1" applyProtection="1">
      <alignment horizontal="left" vertical="center" indent="1"/>
    </xf>
    <xf numFmtId="0" fontId="44" fillId="0" borderId="48" xfId="5" applyFont="1" applyFill="1" applyBorder="1" applyAlignment="1" applyProtection="1">
      <alignment horizontal="left" vertical="center" indent="1"/>
    </xf>
    <xf numFmtId="0" fontId="49" fillId="5" borderId="31" xfId="0" applyFont="1" applyFill="1" applyBorder="1" applyAlignment="1">
      <alignment horizontal="center"/>
    </xf>
    <xf numFmtId="0" fontId="49" fillId="5" borderId="47" xfId="0" applyFont="1" applyFill="1" applyBorder="1" applyAlignment="1">
      <alignment horizontal="center"/>
    </xf>
    <xf numFmtId="0" fontId="49" fillId="5" borderId="48" xfId="0" applyFont="1" applyFill="1" applyBorder="1" applyAlignment="1">
      <alignment horizont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0" fontId="13" fillId="0" borderId="48" xfId="0" applyFont="1" applyFill="1" applyBorder="1" applyAlignment="1" applyProtection="1">
      <alignment horizontal="center" vertical="center"/>
    </xf>
    <xf numFmtId="0" fontId="51" fillId="0" borderId="0" xfId="4" applyFont="1" applyFill="1" applyAlignment="1" applyProtection="1">
      <alignment horizontal="center" wrapText="1"/>
    </xf>
    <xf numFmtId="0" fontId="51" fillId="0" borderId="0" xfId="4" applyFont="1" applyFill="1" applyAlignment="1" applyProtection="1">
      <alignment horizontal="center" wrapText="1"/>
    </xf>
    <xf numFmtId="0" fontId="1" fillId="0" borderId="0" xfId="6"/>
    <xf numFmtId="0" fontId="51" fillId="0" borderId="0" xfId="6" applyFont="1" applyAlignment="1">
      <alignment horizontal="center" vertical="center" wrapText="1"/>
    </xf>
    <xf numFmtId="164" fontId="51" fillId="0" borderId="0" xfId="4" applyNumberFormat="1" applyFont="1" applyFill="1" applyBorder="1" applyAlignment="1" applyProtection="1">
      <alignment horizontal="center" vertical="center"/>
    </xf>
    <xf numFmtId="164" fontId="52" fillId="0" borderId="0" xfId="4" applyNumberFormat="1" applyFont="1" applyFill="1" applyBorder="1" applyAlignment="1" applyProtection="1">
      <alignment horizontal="left" vertical="center"/>
    </xf>
    <xf numFmtId="164" fontId="53" fillId="0" borderId="0" xfId="6" applyNumberFormat="1" applyFont="1" applyFill="1" applyAlignment="1" applyProtection="1">
      <alignment horizontal="right" vertical="center"/>
    </xf>
    <xf numFmtId="164" fontId="52" fillId="0" borderId="3" xfId="4" applyNumberFormat="1" applyFont="1" applyFill="1" applyBorder="1" applyAlignment="1" applyProtection="1">
      <alignment horizontal="left" vertical="center"/>
    </xf>
    <xf numFmtId="164" fontId="51" fillId="0" borderId="3" xfId="4" applyNumberFormat="1" applyFont="1" applyFill="1" applyBorder="1" applyAlignment="1" applyProtection="1">
      <alignment horizontal="centerContinuous" vertical="center"/>
    </xf>
    <xf numFmtId="0" fontId="52" fillId="0" borderId="0" xfId="6" applyFont="1" applyFill="1" applyBorder="1" applyAlignment="1" applyProtection="1">
      <alignment horizontal="right"/>
    </xf>
    <xf numFmtId="0" fontId="51" fillId="0" borderId="4" xfId="4" applyFont="1" applyFill="1" applyBorder="1" applyAlignment="1" applyProtection="1">
      <alignment horizontal="center" vertical="center" wrapText="1"/>
    </xf>
    <xf numFmtId="0" fontId="51" fillId="0" borderId="1" xfId="4" applyFont="1" applyFill="1" applyBorder="1" applyAlignment="1" applyProtection="1">
      <alignment horizontal="center" vertical="center" wrapText="1"/>
    </xf>
    <xf numFmtId="0" fontId="54" fillId="0" borderId="6" xfId="6" applyFont="1" applyFill="1" applyBorder="1" applyAlignment="1" applyProtection="1">
      <alignment horizontal="center" vertical="center" wrapText="1"/>
    </xf>
    <xf numFmtId="0" fontId="1" fillId="0" borderId="0" xfId="6" applyAlignment="1">
      <alignment horizontal="right"/>
    </xf>
    <xf numFmtId="0" fontId="55" fillId="6" borderId="5" xfId="6" applyFont="1" applyFill="1" applyBorder="1" applyAlignment="1">
      <alignment horizontal="center"/>
    </xf>
    <xf numFmtId="0" fontId="51" fillId="6" borderId="1" xfId="6" applyFont="1" applyFill="1" applyBorder="1" applyAlignment="1" applyProtection="1">
      <alignment horizontal="left" vertical="center" indent="1"/>
    </xf>
    <xf numFmtId="3" fontId="51" fillId="6" borderId="1" xfId="6" applyNumberFormat="1" applyFont="1" applyFill="1" applyBorder="1" applyAlignment="1" applyProtection="1">
      <alignment horizontal="right" vertical="center" wrapText="1" indent="1"/>
    </xf>
    <xf numFmtId="49" fontId="51" fillId="0" borderId="4" xfId="6" applyNumberFormat="1" applyFont="1" applyFill="1" applyBorder="1" applyAlignment="1" applyProtection="1">
      <alignment horizontal="center" vertical="center" wrapText="1"/>
    </xf>
    <xf numFmtId="0" fontId="51" fillId="0" borderId="1" xfId="6" applyFont="1" applyFill="1" applyBorder="1" applyAlignment="1" applyProtection="1">
      <alignment horizontal="left" vertical="center" indent="1"/>
    </xf>
    <xf numFmtId="3" fontId="51" fillId="0" borderId="1" xfId="6" applyNumberFormat="1" applyFont="1" applyFill="1" applyBorder="1" applyAlignment="1" applyProtection="1">
      <alignment horizontal="right" vertical="center" wrapText="1" indent="1"/>
    </xf>
    <xf numFmtId="49" fontId="56" fillId="0" borderId="28" xfId="6" applyNumberFormat="1" applyFont="1" applyFill="1" applyBorder="1" applyAlignment="1" applyProtection="1">
      <alignment horizontal="center" vertical="center" wrapText="1"/>
    </xf>
    <xf numFmtId="0" fontId="56" fillId="0" borderId="38" xfId="6" applyFont="1" applyFill="1" applyBorder="1" applyAlignment="1" applyProtection="1">
      <alignment horizontal="left" vertical="center" indent="1"/>
    </xf>
    <xf numFmtId="3" fontId="56" fillId="0" borderId="38" xfId="6" applyNumberFormat="1" applyFont="1" applyFill="1" applyBorder="1" applyAlignment="1" applyProtection="1">
      <alignment horizontal="right" vertical="center" wrapText="1" indent="1"/>
    </xf>
    <xf numFmtId="49" fontId="56" fillId="0" borderId="12" xfId="6" applyNumberFormat="1" applyFont="1" applyFill="1" applyBorder="1" applyAlignment="1" applyProtection="1">
      <alignment horizontal="center" vertical="center" wrapText="1"/>
    </xf>
    <xf numFmtId="0" fontId="56" fillId="0" borderId="10" xfId="6" applyFont="1" applyFill="1" applyBorder="1" applyAlignment="1" applyProtection="1">
      <alignment horizontal="left" vertical="center" indent="1"/>
    </xf>
    <xf numFmtId="3" fontId="56" fillId="0" borderId="10" xfId="6" applyNumberFormat="1" applyFont="1" applyFill="1" applyBorder="1" applyAlignment="1" applyProtection="1">
      <alignment horizontal="right" vertical="center" wrapText="1" indent="1"/>
    </xf>
    <xf numFmtId="0" fontId="56" fillId="0" borderId="16" xfId="6" applyFont="1" applyFill="1" applyBorder="1" applyAlignment="1" applyProtection="1">
      <alignment horizontal="left" vertical="center" indent="1"/>
    </xf>
    <xf numFmtId="0" fontId="56" fillId="0" borderId="16" xfId="4" applyFont="1" applyFill="1" applyBorder="1" applyAlignment="1" applyProtection="1">
      <alignment horizontal="left" vertical="center" wrapText="1" indent="1"/>
    </xf>
    <xf numFmtId="164" fontId="56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13" xfId="6" applyNumberFormat="1" applyFont="1" applyFill="1" applyBorder="1" applyAlignment="1" applyProtection="1">
      <alignment horizontal="center" vertical="center" wrapText="1"/>
    </xf>
    <xf numFmtId="0" fontId="56" fillId="0" borderId="10" xfId="4" applyFont="1" applyFill="1" applyBorder="1" applyAlignment="1" applyProtection="1">
      <alignment horizontal="left" vertical="center" wrapText="1" indent="1"/>
    </xf>
    <xf numFmtId="164" fontId="56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4" applyFont="1" applyFill="1" applyBorder="1" applyAlignment="1" applyProtection="1">
      <alignment horizontal="left" vertical="center" wrapText="1" indent="1"/>
    </xf>
    <xf numFmtId="49" fontId="56" fillId="0" borderId="15" xfId="6" applyNumberFormat="1" applyFont="1" applyFill="1" applyBorder="1" applyAlignment="1" applyProtection="1">
      <alignment horizontal="center" vertical="center" wrapText="1"/>
    </xf>
    <xf numFmtId="0" fontId="56" fillId="0" borderId="14" xfId="6" applyFont="1" applyFill="1" applyBorder="1" applyAlignment="1" applyProtection="1">
      <alignment horizontal="left" wrapText="1" indent="1"/>
    </xf>
    <xf numFmtId="164" fontId="5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46" xfId="6" applyNumberFormat="1" applyFont="1" applyFill="1" applyBorder="1" applyAlignment="1" applyProtection="1">
      <alignment horizontal="center" vertical="center" wrapText="1"/>
    </xf>
    <xf numFmtId="0" fontId="56" fillId="0" borderId="23" xfId="6" applyFont="1" applyFill="1" applyBorder="1" applyAlignment="1" applyProtection="1">
      <alignment horizontal="left" wrapText="1" indent="1"/>
    </xf>
    <xf numFmtId="164" fontId="56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1" xfId="4" applyFont="1" applyFill="1" applyBorder="1" applyAlignment="1" applyProtection="1">
      <alignment horizontal="left" vertical="center" wrapText="1" indent="1"/>
    </xf>
    <xf numFmtId="164" fontId="51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17" xfId="4" applyNumberFormat="1" applyFont="1" applyFill="1" applyBorder="1" applyAlignment="1" applyProtection="1">
      <alignment horizontal="left" vertical="center" wrapText="1" indent="1"/>
    </xf>
    <xf numFmtId="0" fontId="56" fillId="0" borderId="18" xfId="4" applyFont="1" applyFill="1" applyBorder="1" applyAlignment="1" applyProtection="1">
      <alignment horizontal="left" vertical="center" wrapText="1" indent="1"/>
    </xf>
    <xf numFmtId="164" fontId="5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12" xfId="4" applyNumberFormat="1" applyFont="1" applyFill="1" applyBorder="1" applyAlignment="1" applyProtection="1">
      <alignment horizontal="left" vertical="center" wrapText="1" indent="1"/>
    </xf>
    <xf numFmtId="164" fontId="56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6" applyFont="1" applyBorder="1" applyAlignment="1" applyProtection="1">
      <alignment horizontal="left" wrapText="1" indent="1"/>
    </xf>
    <xf numFmtId="49" fontId="56" fillId="0" borderId="46" xfId="4" applyNumberFormat="1" applyFont="1" applyFill="1" applyBorder="1" applyAlignment="1" applyProtection="1">
      <alignment horizontal="left" vertical="center" wrapText="1" indent="1"/>
    </xf>
    <xf numFmtId="0" fontId="56" fillId="0" borderId="23" xfId="4" applyFont="1" applyFill="1" applyBorder="1" applyAlignment="1" applyProtection="1">
      <alignment horizontal="left" vertical="center" wrapText="1" indent="1"/>
    </xf>
    <xf numFmtId="49" fontId="56" fillId="0" borderId="5" xfId="6" applyNumberFormat="1" applyFont="1" applyFill="1" applyBorder="1" applyAlignment="1" applyProtection="1">
      <alignment horizontal="center" vertical="center" wrapText="1"/>
    </xf>
    <xf numFmtId="0" fontId="56" fillId="0" borderId="6" xfId="4" applyFont="1" applyFill="1" applyBorder="1" applyAlignment="1" applyProtection="1">
      <alignment horizontal="left" vertical="center" wrapText="1" indent="1"/>
    </xf>
    <xf numFmtId="164" fontId="56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51" fillId="6" borderId="4" xfId="6" applyFont="1" applyFill="1" applyBorder="1" applyAlignment="1" applyProtection="1">
      <alignment horizontal="center" vertical="center" wrapText="1"/>
    </xf>
    <xf numFmtId="0" fontId="51" fillId="6" borderId="1" xfId="4" applyFont="1" applyFill="1" applyBorder="1" applyAlignment="1" applyProtection="1">
      <alignment horizontal="left" vertical="center" wrapText="1" indent="1"/>
    </xf>
    <xf numFmtId="164" fontId="51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38" xfId="4" applyFont="1" applyFill="1" applyBorder="1" applyAlignment="1" applyProtection="1">
      <alignment horizontal="left" vertical="center" wrapText="1" indent="1"/>
    </xf>
    <xf numFmtId="164" fontId="56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4" quotePrefix="1" applyFont="1" applyFill="1" applyBorder="1" applyAlignment="1" applyProtection="1">
      <alignment horizontal="left" vertical="center" wrapText="1" indent="1"/>
    </xf>
    <xf numFmtId="0" fontId="51" fillId="0" borderId="49" xfId="4" applyFont="1" applyFill="1" applyBorder="1" applyAlignment="1" applyProtection="1">
      <alignment horizontal="left" vertical="center" wrapText="1" indent="1"/>
    </xf>
    <xf numFmtId="164" fontId="51" fillId="0" borderId="1" xfId="6" applyNumberFormat="1" applyFont="1" applyFill="1" applyBorder="1" applyAlignment="1" applyProtection="1">
      <alignment horizontal="right" vertical="center" wrapText="1" indent="1"/>
    </xf>
    <xf numFmtId="0" fontId="56" fillId="0" borderId="40" xfId="4" applyFont="1" applyFill="1" applyBorder="1" applyAlignment="1" applyProtection="1">
      <alignment horizontal="left" vertical="center" wrapText="1" indent="1"/>
    </xf>
    <xf numFmtId="0" fontId="56" fillId="0" borderId="41" xfId="4" applyFont="1" applyFill="1" applyBorder="1" applyAlignment="1" applyProtection="1">
      <alignment horizontal="left" vertical="center" wrapText="1" indent="1"/>
    </xf>
    <xf numFmtId="0" fontId="56" fillId="0" borderId="54" xfId="4" applyFont="1" applyFill="1" applyBorder="1" applyAlignment="1" applyProtection="1">
      <alignment horizontal="left" vertical="center" wrapText="1" indent="1"/>
    </xf>
    <xf numFmtId="0" fontId="56" fillId="0" borderId="55" xfId="4" applyFont="1" applyFill="1" applyBorder="1" applyAlignment="1" applyProtection="1">
      <alignment horizontal="left" vertical="center" wrapText="1" indent="1"/>
    </xf>
    <xf numFmtId="0" fontId="56" fillId="0" borderId="56" xfId="4" applyFont="1" applyFill="1" applyBorder="1" applyAlignment="1" applyProtection="1">
      <alignment horizontal="left" vertical="center" wrapText="1" indent="1"/>
    </xf>
    <xf numFmtId="0" fontId="51" fillId="6" borderId="25" xfId="6" applyFont="1" applyFill="1" applyBorder="1" applyAlignment="1" applyProtection="1">
      <alignment horizontal="center" vertical="center" wrapText="1"/>
    </xf>
    <xf numFmtId="0" fontId="51" fillId="6" borderId="57" xfId="4" applyFont="1" applyFill="1" applyBorder="1" applyAlignment="1" applyProtection="1">
      <alignment horizontal="left" vertical="center" wrapText="1" indent="1"/>
    </xf>
    <xf numFmtId="164" fontId="51" fillId="6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6" applyFont="1" applyBorder="1" applyAlignment="1" applyProtection="1">
      <alignment horizontal="center" wrapText="1"/>
    </xf>
    <xf numFmtId="0" fontId="51" fillId="0" borderId="1" xfId="6" applyFont="1" applyBorder="1" applyAlignment="1" applyProtection="1">
      <alignment horizontal="left" vertical="center" wrapText="1" indent="1"/>
    </xf>
    <xf numFmtId="164" fontId="51" fillId="0" borderId="1" xfId="4" applyNumberFormat="1" applyFont="1" applyFill="1" applyBorder="1" applyAlignment="1" applyProtection="1">
      <alignment horizontal="right" vertical="center" wrapText="1" indent="1"/>
    </xf>
    <xf numFmtId="49" fontId="56" fillId="0" borderId="15" xfId="4" applyNumberFormat="1" applyFont="1" applyFill="1" applyBorder="1" applyAlignment="1" applyProtection="1">
      <alignment horizontal="center" vertical="center" wrapText="1"/>
    </xf>
    <xf numFmtId="0" fontId="56" fillId="0" borderId="16" xfId="6" applyFont="1" applyBorder="1" applyAlignment="1" applyProtection="1">
      <alignment horizontal="left" wrapText="1" indent="1"/>
    </xf>
    <xf numFmtId="0" fontId="56" fillId="0" borderId="10" xfId="6" applyFont="1" applyBorder="1" applyAlignment="1" applyProtection="1">
      <alignment horizontal="left" wrapText="1" indent="1"/>
    </xf>
    <xf numFmtId="0" fontId="56" fillId="0" borderId="14" xfId="6" applyFont="1" applyBorder="1" applyAlignment="1" applyProtection="1">
      <alignment wrapText="1"/>
    </xf>
    <xf numFmtId="49" fontId="56" fillId="0" borderId="13" xfId="4" applyNumberFormat="1" applyFont="1" applyFill="1" applyBorder="1" applyAlignment="1" applyProtection="1">
      <alignment horizontal="center" vertical="center" wrapText="1"/>
    </xf>
    <xf numFmtId="49" fontId="56" fillId="0" borderId="12" xfId="4" applyNumberFormat="1" applyFont="1" applyFill="1" applyBorder="1" applyAlignment="1" applyProtection="1">
      <alignment horizontal="center" vertical="center" wrapText="1"/>
    </xf>
    <xf numFmtId="0" fontId="56" fillId="0" borderId="15" xfId="6" applyFont="1" applyBorder="1" applyAlignment="1" applyProtection="1">
      <alignment horizontal="center" wrapText="1"/>
    </xf>
    <xf numFmtId="0" fontId="56" fillId="0" borderId="12" xfId="6" applyFont="1" applyBorder="1" applyAlignment="1" applyProtection="1">
      <alignment horizontal="center" wrapText="1"/>
    </xf>
    <xf numFmtId="0" fontId="56" fillId="0" borderId="13" xfId="6" applyFont="1" applyBorder="1" applyAlignment="1" applyProtection="1">
      <alignment horizontal="center" wrapText="1"/>
    </xf>
    <xf numFmtId="0" fontId="51" fillId="0" borderId="1" xfId="6" applyFont="1" applyBorder="1" applyAlignment="1" applyProtection="1">
      <alignment wrapText="1"/>
    </xf>
    <xf numFmtId="0" fontId="51" fillId="7" borderId="25" xfId="6" applyFont="1" applyFill="1" applyBorder="1" applyAlignment="1" applyProtection="1">
      <alignment horizontal="center" wrapText="1"/>
    </xf>
    <xf numFmtId="0" fontId="51" fillId="7" borderId="26" xfId="6" applyFont="1" applyFill="1" applyBorder="1" applyAlignment="1" applyProtection="1">
      <alignment wrapText="1"/>
    </xf>
    <xf numFmtId="164" fontId="51" fillId="7" borderId="1" xfId="4" applyNumberFormat="1" applyFont="1" applyFill="1" applyBorder="1" applyAlignment="1" applyProtection="1">
      <alignment horizontal="right" vertical="center" wrapText="1" indent="1"/>
    </xf>
    <xf numFmtId="164" fontId="1" fillId="0" borderId="0" xfId="6" applyNumberFormat="1"/>
    <xf numFmtId="0" fontId="57" fillId="0" borderId="0" xfId="6" applyFont="1"/>
    <xf numFmtId="164" fontId="52" fillId="0" borderId="0" xfId="4" applyNumberFormat="1" applyFont="1" applyFill="1" applyBorder="1" applyAlignment="1" applyProtection="1">
      <alignment vertical="center"/>
    </xf>
    <xf numFmtId="164" fontId="52" fillId="0" borderId="3" xfId="4" applyNumberFormat="1" applyFont="1" applyFill="1" applyBorder="1" applyAlignment="1" applyProtection="1">
      <alignment vertical="center"/>
    </xf>
    <xf numFmtId="0" fontId="51" fillId="0" borderId="5" xfId="4" applyFont="1" applyFill="1" applyBorder="1" applyAlignment="1" applyProtection="1">
      <alignment horizontal="left" vertical="center" wrapText="1" indent="1"/>
    </xf>
    <xf numFmtId="0" fontId="51" fillId="0" borderId="6" xfId="4" applyFont="1" applyFill="1" applyBorder="1" applyAlignment="1" applyProtection="1">
      <alignment horizontal="left" vertical="center" wrapText="1" indent="1"/>
    </xf>
    <xf numFmtId="3" fontId="51" fillId="0" borderId="6" xfId="4" applyNumberFormat="1" applyFont="1" applyFill="1" applyBorder="1" applyAlignment="1" applyProtection="1">
      <alignment vertical="center" wrapText="1"/>
    </xf>
    <xf numFmtId="3" fontId="56" fillId="0" borderId="18" xfId="4" applyNumberFormat="1" applyFont="1" applyFill="1" applyBorder="1" applyAlignment="1" applyProtection="1">
      <alignment vertical="center" wrapText="1"/>
      <protection locked="0"/>
    </xf>
    <xf numFmtId="3" fontId="56" fillId="0" borderId="14" xfId="4" applyNumberFormat="1" applyFont="1" applyFill="1" applyBorder="1" applyAlignment="1" applyProtection="1">
      <alignment vertical="center" wrapText="1"/>
      <protection locked="0"/>
    </xf>
    <xf numFmtId="3" fontId="56" fillId="0" borderId="10" xfId="4" applyNumberFormat="1" applyFont="1" applyFill="1" applyBorder="1" applyAlignment="1" applyProtection="1">
      <alignment vertical="center" wrapText="1"/>
      <protection locked="0"/>
    </xf>
    <xf numFmtId="164" fontId="5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0" xfId="4" applyFont="1" applyFill="1" applyBorder="1" applyAlignment="1" applyProtection="1">
      <alignment horizontal="left" vertical="center" wrapText="1" indent="5"/>
    </xf>
    <xf numFmtId="49" fontId="56" fillId="0" borderId="12" xfId="4" applyNumberFormat="1" applyFont="1" applyFill="1" applyBorder="1" applyAlignment="1" applyProtection="1">
      <alignment horizontal="left" vertical="top" wrapText="1" indent="1"/>
    </xf>
    <xf numFmtId="49" fontId="56" fillId="0" borderId="13" xfId="4" applyNumberFormat="1" applyFont="1" applyFill="1" applyBorder="1" applyAlignment="1" applyProtection="1">
      <alignment horizontal="left" vertical="top" wrapText="1" indent="1"/>
    </xf>
    <xf numFmtId="0" fontId="56" fillId="0" borderId="14" xfId="4" applyFont="1" applyFill="1" applyBorder="1" applyAlignment="1" applyProtection="1">
      <alignment horizontal="left" vertical="center" wrapText="1" indent="5"/>
    </xf>
    <xf numFmtId="49" fontId="56" fillId="0" borderId="46" xfId="4" applyNumberFormat="1" applyFont="1" applyFill="1" applyBorder="1" applyAlignment="1" applyProtection="1">
      <alignment horizontal="left" vertical="center" indent="1"/>
    </xf>
    <xf numFmtId="164" fontId="5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4" applyFont="1" applyFill="1" applyBorder="1" applyAlignment="1" applyProtection="1">
      <alignment horizontal="left" vertical="center" wrapText="1" indent="1"/>
    </xf>
    <xf numFmtId="3" fontId="51" fillId="0" borderId="1" xfId="4" applyNumberFormat="1" applyFont="1" applyFill="1" applyBorder="1" applyAlignment="1" applyProtection="1">
      <alignment vertical="center" wrapText="1"/>
    </xf>
    <xf numFmtId="49" fontId="56" fillId="0" borderId="15" xfId="4" applyNumberFormat="1" applyFont="1" applyFill="1" applyBorder="1" applyAlignment="1" applyProtection="1">
      <alignment horizontal="left" vertical="center" wrapText="1" indent="1"/>
    </xf>
    <xf numFmtId="3" fontId="56" fillId="0" borderId="16" xfId="4" applyNumberFormat="1" applyFont="1" applyFill="1" applyBorder="1" applyAlignment="1" applyProtection="1">
      <alignment vertical="center" wrapText="1"/>
      <protection locked="0"/>
    </xf>
    <xf numFmtId="49" fontId="56" fillId="0" borderId="15" xfId="4" applyNumberFormat="1" applyFont="1" applyFill="1" applyBorder="1" applyAlignment="1" applyProtection="1">
      <alignment horizontal="left" vertical="center" indent="1"/>
    </xf>
    <xf numFmtId="0" fontId="51" fillId="6" borderId="4" xfId="4" applyFont="1" applyFill="1" applyBorder="1" applyAlignment="1" applyProtection="1">
      <alignment horizontal="left" vertical="center" wrapText="1" indent="1"/>
    </xf>
    <xf numFmtId="0" fontId="51" fillId="6" borderId="1" xfId="4" applyFont="1" applyFill="1" applyBorder="1" applyAlignment="1" applyProtection="1">
      <alignment horizontal="center" vertical="center"/>
    </xf>
    <xf numFmtId="3" fontId="51" fillId="6" borderId="1" xfId="4" applyNumberFormat="1" applyFont="1" applyFill="1" applyBorder="1" applyAlignment="1" applyProtection="1">
      <alignment vertical="center" wrapText="1"/>
    </xf>
    <xf numFmtId="0" fontId="51" fillId="0" borderId="1" xfId="4" applyFont="1" applyFill="1" applyBorder="1" applyAlignment="1" applyProtection="1">
      <alignment horizontal="left" vertical="center" indent="1"/>
    </xf>
    <xf numFmtId="0" fontId="56" fillId="0" borderId="16" xfId="4" applyFont="1" applyFill="1" applyBorder="1" applyAlignment="1" applyProtection="1">
      <alignment horizontal="left" vertical="center" wrapText="1" indent="2"/>
    </xf>
    <xf numFmtId="164" fontId="56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4" applyFont="1" applyFill="1" applyBorder="1" applyAlignment="1" applyProtection="1">
      <alignment horizontal="left" vertical="center" wrapText="1" indent="2"/>
    </xf>
    <xf numFmtId="164" fontId="5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51" fillId="6" borderId="1" xfId="4" applyNumberFormat="1" applyFont="1" applyFill="1" applyBorder="1" applyAlignment="1" applyProtection="1">
      <alignment horizontal="right" vertical="center" wrapText="1" indent="1"/>
    </xf>
    <xf numFmtId="3" fontId="57" fillId="0" borderId="0" xfId="6" applyNumberFormat="1" applyFont="1"/>
    <xf numFmtId="0" fontId="51" fillId="0" borderId="0" xfId="4" applyFont="1" applyFill="1" applyAlignment="1" applyProtection="1">
      <alignment horizontal="center"/>
    </xf>
    <xf numFmtId="164" fontId="52" fillId="0" borderId="3" xfId="4" applyNumberFormat="1" applyFont="1" applyFill="1" applyBorder="1" applyAlignment="1" applyProtection="1">
      <alignment horizontal="left" vertical="center"/>
    </xf>
    <xf numFmtId="0" fontId="52" fillId="0" borderId="0" xfId="4" applyFont="1" applyFill="1" applyAlignment="1" applyProtection="1">
      <alignment horizontal="right"/>
    </xf>
    <xf numFmtId="0" fontId="51" fillId="0" borderId="1" xfId="4" applyFont="1" applyFill="1" applyBorder="1" applyAlignment="1" applyProtection="1">
      <alignment vertical="center" wrapText="1"/>
    </xf>
    <xf numFmtId="164" fontId="51" fillId="0" borderId="1" xfId="4" applyNumberFormat="1" applyFont="1" applyFill="1" applyBorder="1" applyAlignment="1" applyProtection="1">
      <alignment vertical="center" wrapText="1"/>
    </xf>
    <xf numFmtId="164" fontId="51" fillId="0" borderId="1" xfId="4" applyNumberFormat="1" applyFont="1" applyFill="1" applyBorder="1" applyProtection="1"/>
    <xf numFmtId="0" fontId="15" fillId="0" borderId="0" xfId="4" applyFont="1" applyFill="1" applyAlignment="1" applyProtection="1">
      <alignment horizontal="center" wrapText="1"/>
    </xf>
    <xf numFmtId="0" fontId="15" fillId="0" borderId="0" xfId="4" applyFont="1" applyFill="1" applyAlignment="1" applyProtection="1">
      <alignment horizontal="center" wrapText="1"/>
    </xf>
    <xf numFmtId="0" fontId="58" fillId="0" borderId="0" xfId="6" applyFont="1"/>
    <xf numFmtId="164" fontId="59" fillId="0" borderId="3" xfId="4" applyNumberFormat="1" applyFont="1" applyFill="1" applyBorder="1" applyAlignment="1" applyProtection="1">
      <alignment horizontal="left" vertical="center"/>
    </xf>
    <xf numFmtId="0" fontId="60" fillId="0" borderId="0" xfId="6" applyFont="1" applyFill="1" applyBorder="1" applyAlignment="1" applyProtection="1">
      <alignment horizontal="right" vertical="center"/>
    </xf>
    <xf numFmtId="164" fontId="58" fillId="0" borderId="0" xfId="6" applyNumberFormat="1" applyFont="1"/>
    <xf numFmtId="3" fontId="58" fillId="0" borderId="0" xfId="6" applyNumberFormat="1" applyFont="1"/>
    <xf numFmtId="0" fontId="51" fillId="0" borderId="0" xfId="4" applyFont="1" applyFill="1" applyBorder="1" applyAlignment="1" applyProtection="1">
      <alignment horizontal="center" vertical="center" wrapText="1"/>
    </xf>
    <xf numFmtId="0" fontId="51" fillId="0" borderId="0" xfId="4" applyFont="1" applyFill="1" applyBorder="1" applyAlignment="1" applyProtection="1">
      <alignment vertical="center" wrapText="1"/>
    </xf>
    <xf numFmtId="164" fontId="51" fillId="0" borderId="0" xfId="4" applyNumberFormat="1" applyFont="1" applyFill="1" applyBorder="1" applyAlignment="1" applyProtection="1">
      <alignment horizontal="right" vertical="center" wrapText="1" indent="1"/>
    </xf>
    <xf numFmtId="164" fontId="59" fillId="0" borderId="0" xfId="4" applyNumberFormat="1" applyFont="1" applyFill="1" applyBorder="1" applyAlignment="1" applyProtection="1">
      <alignment horizontal="left"/>
    </xf>
    <xf numFmtId="164" fontId="61" fillId="0" borderId="0" xfId="4" applyNumberFormat="1" applyFont="1" applyFill="1" applyBorder="1" applyAlignment="1" applyProtection="1">
      <alignment horizontal="right" vertical="center"/>
    </xf>
    <xf numFmtId="164" fontId="59" fillId="0" borderId="3" xfId="4" applyNumberFormat="1" applyFont="1" applyFill="1" applyBorder="1" applyAlignment="1" applyProtection="1">
      <alignment horizontal="left"/>
    </xf>
    <xf numFmtId="0" fontId="60" fillId="0" borderId="3" xfId="6" applyFont="1" applyFill="1" applyBorder="1" applyAlignment="1" applyProtection="1">
      <alignment horizontal="right"/>
    </xf>
    <xf numFmtId="0" fontId="58" fillId="0" borderId="0" xfId="6" applyFont="1" applyBorder="1"/>
    <xf numFmtId="0" fontId="54" fillId="0" borderId="0" xfId="4" applyFont="1" applyFill="1" applyBorder="1" applyAlignment="1" applyProtection="1">
      <alignment horizontal="left" vertical="center" wrapText="1" indent="1"/>
    </xf>
    <xf numFmtId="0" fontId="62" fillId="0" borderId="0" xfId="4" applyFont="1" applyFill="1" applyBorder="1" applyAlignment="1" applyProtection="1">
      <alignment vertical="center" wrapText="1"/>
    </xf>
    <xf numFmtId="164" fontId="54" fillId="0" borderId="0" xfId="4" applyNumberFormat="1" applyFont="1" applyFill="1" applyBorder="1" applyAlignment="1" applyProtection="1">
      <alignment horizontal="right" vertical="center" wrapText="1" indent="1"/>
    </xf>
    <xf numFmtId="0" fontId="1" fillId="0" borderId="0" xfId="6" applyBorder="1"/>
    <xf numFmtId="164" fontId="51" fillId="0" borderId="0" xfId="6" applyNumberFormat="1" applyFont="1" applyFill="1" applyAlignment="1" applyProtection="1">
      <alignment horizontal="center" vertical="center" wrapText="1"/>
    </xf>
    <xf numFmtId="164" fontId="58" fillId="0" borderId="0" xfId="6" applyNumberFormat="1" applyFont="1" applyFill="1" applyAlignment="1" applyProtection="1">
      <alignment vertical="center" wrapText="1"/>
    </xf>
    <xf numFmtId="164" fontId="51" fillId="0" borderId="0" xfId="6" applyNumberFormat="1" applyFont="1" applyFill="1" applyAlignment="1" applyProtection="1">
      <alignment horizontal="centerContinuous" vertical="center" wrapText="1"/>
    </xf>
    <xf numFmtId="164" fontId="58" fillId="0" borderId="0" xfId="6" applyNumberFormat="1" applyFont="1" applyFill="1" applyAlignment="1" applyProtection="1">
      <alignment horizontal="centerContinuous" vertical="center"/>
    </xf>
    <xf numFmtId="164" fontId="58" fillId="0" borderId="0" xfId="6" applyNumberFormat="1" applyFont="1" applyFill="1" applyAlignment="1" applyProtection="1">
      <alignment horizontal="center" vertical="center"/>
    </xf>
    <xf numFmtId="164" fontId="53" fillId="0" borderId="0" xfId="6" applyNumberFormat="1" applyFont="1" applyFill="1" applyAlignment="1" applyProtection="1">
      <alignment horizontal="center" vertical="center"/>
    </xf>
    <xf numFmtId="164" fontId="53" fillId="0" borderId="0" xfId="6" applyNumberFormat="1" applyFont="1" applyFill="1" applyAlignment="1" applyProtection="1">
      <alignment horizontal="centerContinuous" vertical="center"/>
    </xf>
    <xf numFmtId="164" fontId="58" fillId="0" borderId="0" xfId="6" applyNumberFormat="1" applyFont="1" applyFill="1" applyAlignment="1" applyProtection="1">
      <alignment horizontal="center" vertical="center" wrapText="1"/>
    </xf>
    <xf numFmtId="164" fontId="60" fillId="0" borderId="0" xfId="6" applyNumberFormat="1" applyFont="1" applyFill="1" applyAlignment="1" applyProtection="1">
      <alignment horizontal="right" vertical="center"/>
    </xf>
    <xf numFmtId="164" fontId="63" fillId="0" borderId="51" xfId="6" applyNumberFormat="1" applyFont="1" applyFill="1" applyBorder="1" applyAlignment="1" applyProtection="1">
      <alignment horizontal="center" vertical="center" wrapText="1"/>
    </xf>
    <xf numFmtId="164" fontId="63" fillId="0" borderId="4" xfId="6" applyNumberFormat="1" applyFont="1" applyFill="1" applyBorder="1" applyAlignment="1" applyProtection="1">
      <alignment horizontal="centerContinuous" vertical="center" wrapText="1"/>
    </xf>
    <xf numFmtId="164" fontId="63" fillId="0" borderId="47" xfId="6" applyNumberFormat="1" applyFont="1" applyFill="1" applyBorder="1" applyAlignment="1" applyProtection="1">
      <alignment horizontal="centerContinuous" vertical="center" wrapText="1"/>
    </xf>
    <xf numFmtId="164" fontId="63" fillId="0" borderId="31" xfId="6" applyNumberFormat="1" applyFont="1" applyFill="1" applyBorder="1" applyAlignment="1" applyProtection="1">
      <alignment horizontal="center" vertical="center" wrapText="1"/>
    </xf>
    <xf numFmtId="164" fontId="63" fillId="0" borderId="47" xfId="6" applyNumberFormat="1" applyFont="1" applyFill="1" applyBorder="1" applyAlignment="1" applyProtection="1">
      <alignment horizontal="center" vertical="center" wrapText="1"/>
    </xf>
    <xf numFmtId="164" fontId="63" fillId="0" borderId="52" xfId="6" applyNumberFormat="1" applyFont="1" applyFill="1" applyBorder="1" applyAlignment="1" applyProtection="1">
      <alignment horizontal="center" vertical="center" wrapText="1"/>
    </xf>
    <xf numFmtId="164" fontId="63" fillId="0" borderId="4" xfId="6" applyNumberFormat="1" applyFont="1" applyFill="1" applyBorder="1" applyAlignment="1" applyProtection="1">
      <alignment horizontal="center" vertical="center" wrapText="1"/>
    </xf>
    <xf numFmtId="164" fontId="54" fillId="0" borderId="8" xfId="6" applyNumberFormat="1" applyFont="1" applyFill="1" applyBorder="1" applyAlignment="1" applyProtection="1">
      <alignment horizontal="center" vertical="center" wrapText="1"/>
    </xf>
    <xf numFmtId="164" fontId="54" fillId="0" borderId="4" xfId="6" applyNumberFormat="1" applyFont="1" applyFill="1" applyBorder="1" applyAlignment="1" applyProtection="1">
      <alignment horizontal="center" vertical="center" wrapText="1"/>
    </xf>
    <xf numFmtId="164" fontId="54" fillId="0" borderId="49" xfId="6" applyNumberFormat="1" applyFont="1" applyFill="1" applyBorder="1" applyAlignment="1" applyProtection="1">
      <alignment horizontal="center" vertical="center" wrapText="1"/>
    </xf>
    <xf numFmtId="164" fontId="54" fillId="0" borderId="2" xfId="6" applyNumberFormat="1" applyFont="1" applyFill="1" applyBorder="1" applyAlignment="1" applyProtection="1">
      <alignment horizontal="center" vertical="center" wrapText="1"/>
    </xf>
    <xf numFmtId="164" fontId="64" fillId="0" borderId="36" xfId="6" applyNumberFormat="1" applyFont="1" applyFill="1" applyBorder="1" applyAlignment="1" applyProtection="1">
      <alignment horizontal="left" vertical="center" wrapText="1" indent="1"/>
    </xf>
    <xf numFmtId="164" fontId="65" fillId="0" borderId="12" xfId="6" applyNumberFormat="1" applyFont="1" applyFill="1" applyBorder="1" applyAlignment="1" applyProtection="1">
      <alignment horizontal="left" vertical="center" wrapText="1" indent="1"/>
    </xf>
    <xf numFmtId="164" fontId="6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5" xfId="6" applyNumberFormat="1" applyFont="1" applyFill="1" applyBorder="1" applyAlignment="1" applyProtection="1">
      <alignment horizontal="left" vertical="center" wrapText="1" indent="1"/>
    </xf>
    <xf numFmtId="164" fontId="65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4" xfId="6" applyNumberFormat="1" applyFont="1" applyFill="1" applyBorder="1" applyAlignment="1" applyProtection="1">
      <alignment horizontal="left" vertical="center" wrapText="1" indent="1"/>
    </xf>
    <xf numFmtId="164" fontId="65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58" xfId="6" applyNumberFormat="1" applyFont="1" applyFill="1" applyBorder="1" applyAlignment="1" applyProtection="1">
      <alignment horizontal="left" vertical="center" wrapText="1" indent="1"/>
    </xf>
    <xf numFmtId="164" fontId="65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65" fillId="0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65" fillId="0" borderId="13" xfId="6" applyNumberFormat="1" applyFont="1" applyFill="1" applyBorder="1" applyAlignment="1" applyProtection="1">
      <alignment horizontal="left" vertical="center" wrapText="1" indent="1"/>
      <protection locked="0"/>
    </xf>
    <xf numFmtId="164" fontId="65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8" xfId="6" applyNumberFormat="1" applyFont="1" applyFill="1" applyBorder="1" applyAlignment="1" applyProtection="1">
      <alignment horizontal="left" vertical="center" wrapText="1" indent="1"/>
    </xf>
    <xf numFmtId="164" fontId="54" fillId="0" borderId="4" xfId="6" applyNumberFormat="1" applyFont="1" applyFill="1" applyBorder="1" applyAlignment="1" applyProtection="1">
      <alignment horizontal="left" vertical="center" wrapText="1" indent="1"/>
    </xf>
    <xf numFmtId="164" fontId="54" fillId="0" borderId="1" xfId="6" applyNumberFormat="1" applyFont="1" applyFill="1" applyBorder="1" applyAlignment="1" applyProtection="1">
      <alignment horizontal="right" vertical="center" wrapText="1" indent="1"/>
    </xf>
    <xf numFmtId="164" fontId="54" fillId="0" borderId="2" xfId="6" applyNumberFormat="1" applyFont="1" applyFill="1" applyBorder="1" applyAlignment="1" applyProtection="1">
      <alignment horizontal="right" vertical="center" wrapText="1" indent="1"/>
    </xf>
    <xf numFmtId="164" fontId="65" fillId="0" borderId="33" xfId="6" applyNumberFormat="1" applyFont="1" applyFill="1" applyBorder="1" applyAlignment="1" applyProtection="1">
      <alignment horizontal="left" vertical="center" wrapText="1" indent="1"/>
    </xf>
    <xf numFmtId="164" fontId="65" fillId="0" borderId="28" xfId="6" applyNumberFormat="1" applyFont="1" applyFill="1" applyBorder="1" applyAlignment="1" applyProtection="1">
      <alignment horizontal="left" vertical="center" wrapText="1" indent="1"/>
    </xf>
    <xf numFmtId="164" fontId="66" fillId="0" borderId="38" xfId="6" applyNumberFormat="1" applyFont="1" applyFill="1" applyBorder="1" applyAlignment="1" applyProtection="1">
      <alignment horizontal="right" vertical="center" wrapText="1" indent="1"/>
    </xf>
    <xf numFmtId="164" fontId="65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34" xfId="6" applyNumberFormat="1" applyFont="1" applyFill="1" applyBorder="1" applyAlignment="1" applyProtection="1">
      <alignment horizontal="left" vertical="center" wrapText="1" indent="1"/>
    </xf>
    <xf numFmtId="164" fontId="65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0" xfId="6" applyNumberFormat="1" applyFont="1" applyFill="1" applyBorder="1" applyAlignment="1" applyProtection="1">
      <alignment horizontal="right" vertical="center" wrapText="1" indent="1"/>
    </xf>
    <xf numFmtId="164" fontId="65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4" xfId="4" applyFont="1" applyFill="1" applyBorder="1" applyAlignment="1" applyProtection="1">
      <alignment horizontal="left" vertical="center" wrapText="1" indent="2"/>
    </xf>
    <xf numFmtId="164" fontId="54" fillId="0" borderId="48" xfId="6" applyNumberFormat="1" applyFont="1" applyFill="1" applyBorder="1" applyAlignment="1" applyProtection="1">
      <alignment horizontal="right" vertical="center" wrapText="1" indent="1"/>
    </xf>
    <xf numFmtId="164" fontId="54" fillId="0" borderId="47" xfId="6" applyNumberFormat="1" applyFont="1" applyFill="1" applyBorder="1" applyAlignment="1" applyProtection="1">
      <alignment horizontal="right" vertical="center" wrapText="1" indent="1"/>
    </xf>
    <xf numFmtId="164" fontId="67" fillId="0" borderId="0" xfId="6" applyNumberFormat="1" applyFont="1" applyFill="1" applyAlignment="1" applyProtection="1">
      <alignment horizontal="center" vertical="center" wrapText="1"/>
    </xf>
    <xf numFmtId="164" fontId="64" fillId="0" borderId="0" xfId="6" applyNumberFormat="1" applyFont="1" applyFill="1" applyAlignment="1" applyProtection="1">
      <alignment vertical="center" wrapText="1"/>
    </xf>
    <xf numFmtId="164" fontId="67" fillId="0" borderId="0" xfId="6" applyNumberFormat="1" applyFont="1" applyFill="1" applyAlignment="1" applyProtection="1">
      <alignment horizontal="centerContinuous" vertical="center" wrapText="1"/>
    </xf>
    <xf numFmtId="164" fontId="53" fillId="0" borderId="0" xfId="6" applyNumberFormat="1" applyFont="1" applyFill="1" applyAlignment="1" applyProtection="1">
      <alignment horizontal="right" vertical="center"/>
    </xf>
    <xf numFmtId="164" fontId="64" fillId="0" borderId="0" xfId="6" applyNumberFormat="1" applyFont="1" applyFill="1" applyAlignment="1" applyProtection="1">
      <alignment horizontal="center" vertical="center" wrapText="1"/>
    </xf>
    <xf numFmtId="164" fontId="61" fillId="0" borderId="0" xfId="6" applyNumberFormat="1" applyFont="1" applyFill="1" applyAlignment="1" applyProtection="1">
      <alignment horizontal="right" vertical="center"/>
    </xf>
    <xf numFmtId="164" fontId="54" fillId="0" borderId="60" xfId="6" applyNumberFormat="1" applyFont="1" applyFill="1" applyBorder="1" applyAlignment="1" applyProtection="1">
      <alignment horizontal="center" vertical="center" wrapText="1"/>
    </xf>
    <xf numFmtId="164" fontId="54" fillId="0" borderId="31" xfId="6" applyNumberFormat="1" applyFont="1" applyFill="1" applyBorder="1" applyAlignment="1" applyProtection="1">
      <alignment horizontal="center" vertical="center" wrapText="1"/>
    </xf>
    <xf numFmtId="164" fontId="54" fillId="0" borderId="47" xfId="6" applyNumberFormat="1" applyFont="1" applyFill="1" applyBorder="1" applyAlignment="1" applyProtection="1">
      <alignment horizontal="center" vertical="center" wrapText="1"/>
    </xf>
    <xf numFmtId="164" fontId="54" fillId="0" borderId="47" xfId="6" applyNumberFormat="1" applyFont="1" applyFill="1" applyBorder="1" applyAlignment="1" applyProtection="1">
      <alignment horizontal="center" vertical="center" wrapText="1"/>
    </xf>
    <xf numFmtId="164" fontId="54" fillId="0" borderId="61" xfId="6" applyNumberFormat="1" applyFont="1" applyFill="1" applyBorder="1" applyAlignment="1" applyProtection="1">
      <alignment horizontal="center" vertical="center" wrapText="1"/>
    </xf>
    <xf numFmtId="164" fontId="54" fillId="0" borderId="1" xfId="6" applyNumberFormat="1" applyFont="1" applyFill="1" applyBorder="1" applyAlignment="1" applyProtection="1">
      <alignment horizontal="center" vertical="center" wrapText="1"/>
    </xf>
    <xf numFmtId="164" fontId="54" fillId="0" borderId="48" xfId="6" applyNumberFormat="1" applyFont="1" applyFill="1" applyBorder="1" applyAlignment="1" applyProtection="1">
      <alignment horizontal="center" vertical="center" wrapText="1"/>
    </xf>
    <xf numFmtId="164" fontId="65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33" xfId="6" applyNumberFormat="1" applyFont="1" applyFill="1" applyBorder="1" applyAlignment="1" applyProtection="1">
      <alignment horizontal="left" vertical="center" wrapText="1" indent="1"/>
    </xf>
    <xf numFmtId="164" fontId="65" fillId="0" borderId="28" xfId="6" applyNumberFormat="1" applyFont="1" applyFill="1" applyBorder="1" applyAlignment="1" applyProtection="1">
      <alignment horizontal="left" vertical="center" wrapText="1" indent="1"/>
      <protection locked="0"/>
    </xf>
    <xf numFmtId="164" fontId="65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8" xfId="6" applyNumberFormat="1" applyFont="1" applyFill="1" applyBorder="1" applyAlignment="1" applyProtection="1">
      <alignment horizontal="left" vertical="center" wrapText="1" indent="1"/>
    </xf>
    <xf numFmtId="164" fontId="65" fillId="0" borderId="16" xfId="6" applyNumberFormat="1" applyFont="1" applyFill="1" applyBorder="1" applyAlignment="1" applyProtection="1">
      <alignment horizontal="right" vertical="center" wrapText="1" indent="1"/>
    </xf>
    <xf numFmtId="164" fontId="65" fillId="0" borderId="12" xfId="6" applyNumberFormat="1" applyFont="1" applyFill="1" applyBorder="1" applyAlignment="1" applyProtection="1">
      <alignment horizontal="left" vertical="center" wrapText="1" indent="2"/>
    </xf>
    <xf numFmtId="164" fontId="65" fillId="0" borderId="10" xfId="6" applyNumberFormat="1" applyFont="1" applyFill="1" applyBorder="1" applyAlignment="1" applyProtection="1">
      <alignment horizontal="left" vertical="center" wrapText="1" indent="2"/>
    </xf>
    <xf numFmtId="164" fontId="66" fillId="0" borderId="10" xfId="6" applyNumberFormat="1" applyFont="1" applyFill="1" applyBorder="1" applyAlignment="1" applyProtection="1">
      <alignment horizontal="left" vertical="center" wrapText="1" indent="1"/>
    </xf>
    <xf numFmtId="164" fontId="65" fillId="0" borderId="15" xfId="6" applyNumberFormat="1" applyFont="1" applyFill="1" applyBorder="1" applyAlignment="1" applyProtection="1">
      <alignment horizontal="left" vertical="center" wrapText="1" indent="1"/>
      <protection locked="0"/>
    </xf>
    <xf numFmtId="164" fontId="65" fillId="0" borderId="15" xfId="6" applyNumberFormat="1" applyFont="1" applyFill="1" applyBorder="1" applyAlignment="1" applyProtection="1">
      <alignment horizontal="left" vertical="center" wrapText="1" indent="2"/>
    </xf>
    <xf numFmtId="164" fontId="65" fillId="0" borderId="13" xfId="6" applyNumberFormat="1" applyFont="1" applyFill="1" applyBorder="1" applyAlignment="1" applyProtection="1">
      <alignment horizontal="left" vertical="center" wrapText="1" indent="2"/>
    </xf>
    <xf numFmtId="164" fontId="54" fillId="0" borderId="49" xfId="6" applyNumberFormat="1" applyFont="1" applyFill="1" applyBorder="1" applyAlignment="1" applyProtection="1">
      <alignment horizontal="right" vertical="center" wrapText="1" indent="1"/>
    </xf>
    <xf numFmtId="0" fontId="67" fillId="0" borderId="0" xfId="6" applyFont="1" applyFill="1" applyAlignment="1" applyProtection="1">
      <alignment horizontal="center" vertical="top" wrapText="1"/>
    </xf>
    <xf numFmtId="0" fontId="51" fillId="0" borderId="0" xfId="6" applyFont="1" applyFill="1" applyAlignment="1" applyProtection="1">
      <alignment horizontal="center" vertical="top" wrapText="1"/>
    </xf>
    <xf numFmtId="0" fontId="62" fillId="0" borderId="0" xfId="6" applyFont="1" applyFill="1" applyProtection="1"/>
    <xf numFmtId="0" fontId="68" fillId="0" borderId="0" xfId="6" applyFont="1" applyAlignment="1"/>
    <xf numFmtId="0" fontId="69" fillId="0" borderId="0" xfId="6" applyFont="1" applyFill="1" applyAlignment="1" applyProtection="1">
      <alignment horizontal="left"/>
    </xf>
    <xf numFmtId="0" fontId="70" fillId="0" borderId="0" xfId="6" applyFont="1" applyFill="1" applyProtection="1"/>
    <xf numFmtId="0" fontId="58" fillId="0" borderId="0" xfId="6" applyFont="1" applyFill="1" applyProtection="1"/>
    <xf numFmtId="0" fontId="63" fillId="0" borderId="5" xfId="6" applyFont="1" applyFill="1" applyBorder="1" applyAlignment="1" applyProtection="1">
      <alignment vertical="center"/>
    </xf>
    <xf numFmtId="0" fontId="63" fillId="0" borderId="63" xfId="6" applyFont="1" applyFill="1" applyBorder="1" applyAlignment="1" applyProtection="1">
      <alignment horizontal="center" vertical="center" wrapText="1"/>
    </xf>
    <xf numFmtId="49" fontId="65" fillId="0" borderId="17" xfId="6" applyNumberFormat="1" applyFont="1" applyFill="1" applyBorder="1" applyAlignment="1" applyProtection="1">
      <alignment vertical="center"/>
    </xf>
    <xf numFmtId="3" fontId="65" fillId="0" borderId="18" xfId="6" applyNumberFormat="1" applyFont="1" applyFill="1" applyBorder="1" applyAlignment="1" applyProtection="1">
      <alignment vertical="center"/>
      <protection locked="0"/>
    </xf>
    <xf numFmtId="49" fontId="66" fillId="0" borderId="12" xfId="6" quotePrefix="1" applyNumberFormat="1" applyFont="1" applyFill="1" applyBorder="1" applyAlignment="1" applyProtection="1">
      <alignment horizontal="left" vertical="center" indent="1"/>
    </xf>
    <xf numFmtId="3" fontId="66" fillId="0" borderId="10" xfId="6" applyNumberFormat="1" applyFont="1" applyFill="1" applyBorder="1" applyAlignment="1" applyProtection="1">
      <alignment vertical="center"/>
      <protection locked="0"/>
    </xf>
    <xf numFmtId="49" fontId="65" fillId="0" borderId="12" xfId="6" applyNumberFormat="1" applyFont="1" applyFill="1" applyBorder="1" applyAlignment="1" applyProtection="1">
      <alignment vertical="center"/>
    </xf>
    <xf numFmtId="3" fontId="65" fillId="0" borderId="10" xfId="6" applyNumberFormat="1" applyFont="1" applyFill="1" applyBorder="1" applyAlignment="1" applyProtection="1">
      <alignment vertical="center"/>
      <protection locked="0"/>
    </xf>
    <xf numFmtId="49" fontId="63" fillId="0" borderId="4" xfId="6" applyNumberFormat="1" applyFont="1" applyFill="1" applyBorder="1" applyAlignment="1" applyProtection="1">
      <alignment vertical="center"/>
    </xf>
    <xf numFmtId="3" fontId="65" fillId="0" borderId="1" xfId="6" applyNumberFormat="1" applyFont="1" applyFill="1" applyBorder="1" applyAlignment="1" applyProtection="1">
      <alignment vertical="center"/>
    </xf>
    <xf numFmtId="0" fontId="58" fillId="0" borderId="0" xfId="6" applyFont="1" applyFill="1" applyAlignment="1" applyProtection="1">
      <alignment vertical="center"/>
    </xf>
    <xf numFmtId="49" fontId="65" fillId="0" borderId="12" xfId="6" applyNumberFormat="1" applyFont="1" applyFill="1" applyBorder="1" applyAlignment="1" applyProtection="1">
      <alignment horizontal="left" vertical="center"/>
    </xf>
    <xf numFmtId="0" fontId="68" fillId="0" borderId="0" xfId="6" applyFont="1" applyAlignment="1">
      <alignment horizontal="center" wrapText="1"/>
    </xf>
    <xf numFmtId="49" fontId="65" fillId="0" borderId="28" xfId="6" applyNumberFormat="1" applyFont="1" applyFill="1" applyBorder="1" applyAlignment="1" applyProtection="1">
      <alignment vertical="center"/>
    </xf>
    <xf numFmtId="3" fontId="65" fillId="0" borderId="38" xfId="6" applyNumberFormat="1" applyFont="1" applyFill="1" applyBorder="1" applyAlignment="1" applyProtection="1">
      <alignment vertical="center"/>
      <protection locked="0"/>
    </xf>
    <xf numFmtId="0" fontId="62" fillId="0" borderId="0" xfId="6" applyFont="1" applyFill="1" applyAlignment="1" applyProtection="1"/>
    <xf numFmtId="0" fontId="63" fillId="0" borderId="64" xfId="6" applyFont="1" applyFill="1" applyBorder="1" applyAlignment="1" applyProtection="1">
      <alignment horizontal="center" vertical="center" wrapText="1"/>
    </xf>
    <xf numFmtId="3" fontId="65" fillId="0" borderId="20" xfId="6" applyNumberFormat="1" applyFont="1" applyFill="1" applyBorder="1" applyAlignment="1" applyProtection="1">
      <alignment vertical="center"/>
      <protection locked="0"/>
    </xf>
    <xf numFmtId="3" fontId="66" fillId="0" borderId="21" xfId="6" applyNumberFormat="1" applyFont="1" applyFill="1" applyBorder="1" applyAlignment="1" applyProtection="1">
      <alignment vertical="center"/>
      <protection locked="0"/>
    </xf>
    <xf numFmtId="0" fontId="54" fillId="0" borderId="12" xfId="4" applyFont="1" applyFill="1" applyBorder="1" applyAlignment="1" applyProtection="1">
      <alignment horizontal="left" vertical="center" wrapText="1"/>
    </xf>
    <xf numFmtId="3" fontId="54" fillId="0" borderId="21" xfId="6" applyNumberFormat="1" applyFont="1" applyFill="1" applyBorder="1" applyAlignment="1" applyProtection="1">
      <alignment vertical="center"/>
      <protection locked="0"/>
    </xf>
    <xf numFmtId="0" fontId="65" fillId="0" borderId="13" xfId="6" applyFont="1" applyFill="1" applyBorder="1" applyAlignment="1" applyProtection="1">
      <alignment horizontal="left" wrapText="1" indent="1"/>
    </xf>
    <xf numFmtId="3" fontId="65" fillId="0" borderId="21" xfId="6" applyNumberFormat="1" applyFont="1" applyFill="1" applyBorder="1" applyAlignment="1" applyProtection="1">
      <alignment vertical="center"/>
      <protection locked="0"/>
    </xf>
    <xf numFmtId="3" fontId="54" fillId="0" borderId="48" xfId="6" applyNumberFormat="1" applyFont="1" applyFill="1" applyBorder="1" applyAlignment="1" applyProtection="1">
      <alignment vertical="center"/>
    </xf>
    <xf numFmtId="0" fontId="67" fillId="0" borderId="0" xfId="6" applyFont="1" applyAlignment="1">
      <alignment horizontal="center" wrapText="1"/>
    </xf>
    <xf numFmtId="0" fontId="61" fillId="0" borderId="0" xfId="4" applyFont="1" applyFill="1" applyAlignment="1" applyProtection="1">
      <alignment horizontal="right"/>
    </xf>
    <xf numFmtId="0" fontId="71" fillId="0" borderId="42" xfId="6" applyFont="1" applyFill="1" applyBorder="1" applyAlignment="1" applyProtection="1">
      <alignment horizontal="center" vertical="center" wrapText="1"/>
    </xf>
    <xf numFmtId="0" fontId="54" fillId="0" borderId="18" xfId="6" applyFont="1" applyFill="1" applyBorder="1" applyAlignment="1" applyProtection="1">
      <alignment horizontal="center" vertical="center"/>
    </xf>
    <xf numFmtId="0" fontId="54" fillId="0" borderId="53" xfId="6" quotePrefix="1" applyFont="1" applyFill="1" applyBorder="1" applyAlignment="1" applyProtection="1">
      <alignment horizontal="right" vertical="center" indent="1"/>
    </xf>
    <xf numFmtId="0" fontId="71" fillId="0" borderId="43" xfId="6" applyFont="1" applyFill="1" applyBorder="1" applyAlignment="1" applyProtection="1">
      <alignment horizontal="center" vertical="center" wrapText="1"/>
    </xf>
    <xf numFmtId="0" fontId="54" fillId="0" borderId="23" xfId="6" applyFont="1" applyFill="1" applyBorder="1" applyAlignment="1" applyProtection="1">
      <alignment horizontal="center" vertical="center"/>
    </xf>
    <xf numFmtId="0" fontId="54" fillId="0" borderId="3" xfId="6" applyFont="1" applyFill="1" applyBorder="1" applyAlignment="1" applyProtection="1">
      <alignment horizontal="right" vertical="center" indent="1"/>
    </xf>
    <xf numFmtId="0" fontId="54" fillId="0" borderId="0" xfId="6" applyFont="1" applyFill="1" applyAlignment="1" applyProtection="1">
      <alignment vertical="center"/>
    </xf>
    <xf numFmtId="0" fontId="61" fillId="0" borderId="0" xfId="6" applyFont="1" applyFill="1" applyAlignment="1" applyProtection="1">
      <alignment horizontal="right"/>
    </xf>
    <xf numFmtId="0" fontId="54" fillId="0" borderId="31" xfId="6" applyFont="1" applyFill="1" applyBorder="1" applyAlignment="1" applyProtection="1">
      <alignment horizontal="center" vertical="center" wrapText="1"/>
    </xf>
    <xf numFmtId="0" fontId="54" fillId="0" borderId="4" xfId="6" applyFont="1" applyFill="1" applyBorder="1" applyAlignment="1" applyProtection="1">
      <alignment horizontal="center" vertical="center" wrapText="1"/>
    </xf>
    <xf numFmtId="0" fontId="54" fillId="0" borderId="1" xfId="6" applyFont="1" applyFill="1" applyBorder="1" applyAlignment="1" applyProtection="1">
      <alignment horizontal="center" vertical="center" wrapText="1"/>
    </xf>
    <xf numFmtId="0" fontId="54" fillId="0" borderId="65" xfId="6" applyFont="1" applyFill="1" applyBorder="1" applyAlignment="1" applyProtection="1">
      <alignment horizontal="center" vertical="center" wrapText="1"/>
    </xf>
    <xf numFmtId="0" fontId="54" fillId="0" borderId="66" xfId="6" applyFont="1" applyFill="1" applyBorder="1" applyAlignment="1" applyProtection="1">
      <alignment horizontal="center" vertical="center" wrapText="1"/>
    </xf>
    <xf numFmtId="164" fontId="54" fillId="0" borderId="0" xfId="6" applyNumberFormat="1" applyFont="1" applyFill="1" applyBorder="1" applyAlignment="1" applyProtection="1">
      <alignment horizontal="right" vertical="center" wrapText="1" indent="1"/>
    </xf>
    <xf numFmtId="0" fontId="72" fillId="6" borderId="5" xfId="6" applyFont="1" applyFill="1" applyBorder="1" applyAlignment="1">
      <alignment horizontal="center"/>
    </xf>
    <xf numFmtId="0" fontId="54" fillId="6" borderId="1" xfId="6" applyFont="1" applyFill="1" applyBorder="1" applyAlignment="1" applyProtection="1">
      <alignment horizontal="left" vertical="center" indent="1"/>
    </xf>
    <xf numFmtId="3" fontId="54" fillId="6" borderId="1" xfId="6" applyNumberFormat="1" applyFont="1" applyFill="1" applyBorder="1" applyAlignment="1" applyProtection="1">
      <alignment horizontal="right" vertical="center" wrapText="1" indent="1"/>
    </xf>
    <xf numFmtId="49" fontId="54" fillId="0" borderId="4" xfId="6" applyNumberFormat="1" applyFont="1" applyFill="1" applyBorder="1" applyAlignment="1" applyProtection="1">
      <alignment horizontal="center" vertical="center" wrapText="1"/>
    </xf>
    <xf numFmtId="0" fontId="54" fillId="0" borderId="1" xfId="6" applyFont="1" applyFill="1" applyBorder="1" applyAlignment="1" applyProtection="1">
      <alignment horizontal="left" vertical="center" indent="1"/>
    </xf>
    <xf numFmtId="3" fontId="54" fillId="0" borderId="1" xfId="6" applyNumberFormat="1" applyFont="1" applyFill="1" applyBorder="1" applyAlignment="1" applyProtection="1">
      <alignment horizontal="right" vertical="center" wrapText="1" indent="1"/>
    </xf>
    <xf numFmtId="49" fontId="65" fillId="0" borderId="28" xfId="6" applyNumberFormat="1" applyFont="1" applyFill="1" applyBorder="1" applyAlignment="1" applyProtection="1">
      <alignment horizontal="center" vertical="center" wrapText="1"/>
    </xf>
    <xf numFmtId="0" fontId="65" fillId="0" borderId="38" xfId="6" applyFont="1" applyFill="1" applyBorder="1" applyAlignment="1" applyProtection="1">
      <alignment horizontal="left" vertical="center" indent="1"/>
    </xf>
    <xf numFmtId="3" fontId="65" fillId="0" borderId="38" xfId="6" applyNumberFormat="1" applyFont="1" applyFill="1" applyBorder="1" applyAlignment="1" applyProtection="1">
      <alignment horizontal="right" vertical="center" wrapText="1" indent="1"/>
    </xf>
    <xf numFmtId="49" fontId="65" fillId="0" borderId="12" xfId="6" applyNumberFormat="1" applyFont="1" applyFill="1" applyBorder="1" applyAlignment="1" applyProtection="1">
      <alignment horizontal="center" vertical="center" wrapText="1"/>
    </xf>
    <xf numFmtId="0" fontId="65" fillId="0" borderId="10" xfId="6" applyFont="1" applyFill="1" applyBorder="1" applyAlignment="1" applyProtection="1">
      <alignment horizontal="left" vertical="center" indent="1"/>
    </xf>
    <xf numFmtId="3" fontId="65" fillId="0" borderId="10" xfId="6" applyNumberFormat="1" applyFont="1" applyFill="1" applyBorder="1" applyAlignment="1" applyProtection="1">
      <alignment horizontal="right" vertical="center" wrapText="1" indent="1"/>
    </xf>
    <xf numFmtId="0" fontId="65" fillId="0" borderId="16" xfId="6" applyFont="1" applyFill="1" applyBorder="1" applyAlignment="1" applyProtection="1">
      <alignment horizontal="left" vertical="center" indent="1"/>
    </xf>
    <xf numFmtId="3" fontId="65" fillId="0" borderId="16" xfId="6" applyNumberFormat="1" applyFont="1" applyFill="1" applyBorder="1" applyAlignment="1" applyProtection="1">
      <alignment horizontal="right" vertical="center" wrapText="1" indent="1"/>
    </xf>
    <xf numFmtId="0" fontId="65" fillId="0" borderId="16" xfId="4" applyFont="1" applyFill="1" applyBorder="1" applyAlignment="1" applyProtection="1">
      <alignment horizontal="left" vertical="center" wrapText="1" indent="1"/>
    </xf>
    <xf numFmtId="49" fontId="65" fillId="0" borderId="13" xfId="6" applyNumberFormat="1" applyFont="1" applyFill="1" applyBorder="1" applyAlignment="1" applyProtection="1">
      <alignment horizontal="center" vertical="center" wrapText="1"/>
    </xf>
    <xf numFmtId="0" fontId="65" fillId="0" borderId="10" xfId="4" applyFont="1" applyFill="1" applyBorder="1" applyAlignment="1" applyProtection="1">
      <alignment horizontal="left" vertical="center" wrapText="1" indent="1"/>
    </xf>
    <xf numFmtId="0" fontId="65" fillId="0" borderId="14" xfId="4" applyFont="1" applyFill="1" applyBorder="1" applyAlignment="1" applyProtection="1">
      <alignment horizontal="left" vertical="center" wrapText="1" indent="1"/>
    </xf>
    <xf numFmtId="49" fontId="65" fillId="0" borderId="15" xfId="6" applyNumberFormat="1" applyFont="1" applyFill="1" applyBorder="1" applyAlignment="1" applyProtection="1">
      <alignment horizontal="center" vertical="center" wrapText="1"/>
    </xf>
    <xf numFmtId="0" fontId="65" fillId="0" borderId="14" xfId="6" applyFont="1" applyFill="1" applyBorder="1" applyAlignment="1" applyProtection="1">
      <alignment horizontal="left" wrapText="1" indent="1"/>
    </xf>
    <xf numFmtId="49" fontId="65" fillId="0" borderId="46" xfId="6" applyNumberFormat="1" applyFont="1" applyFill="1" applyBorder="1" applyAlignment="1" applyProtection="1">
      <alignment horizontal="center" vertical="center" wrapText="1"/>
    </xf>
    <xf numFmtId="0" fontId="65" fillId="0" borderId="23" xfId="6" applyFont="1" applyFill="1" applyBorder="1" applyAlignment="1" applyProtection="1">
      <alignment horizontal="left" wrapText="1" indent="1"/>
    </xf>
    <xf numFmtId="164" fontId="65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" xfId="4" applyFont="1" applyFill="1" applyBorder="1" applyAlignment="1" applyProtection="1">
      <alignment horizontal="left" vertical="center" wrapText="1" indent="1"/>
    </xf>
    <xf numFmtId="164" fontId="5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49" fontId="65" fillId="0" borderId="17" xfId="4" applyNumberFormat="1" applyFont="1" applyFill="1" applyBorder="1" applyAlignment="1" applyProtection="1">
      <alignment horizontal="left" vertical="center" wrapText="1" indent="1"/>
    </xf>
    <xf numFmtId="0" fontId="65" fillId="0" borderId="18" xfId="4" applyFont="1" applyFill="1" applyBorder="1" applyAlignment="1" applyProtection="1">
      <alignment horizontal="left" vertical="center" wrapText="1" indent="1"/>
    </xf>
    <xf numFmtId="164" fontId="6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65" fillId="0" borderId="12" xfId="4" applyNumberFormat="1" applyFont="1" applyFill="1" applyBorder="1" applyAlignment="1" applyProtection="1">
      <alignment horizontal="left" vertical="center" wrapText="1" indent="1"/>
    </xf>
    <xf numFmtId="164" fontId="65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6" applyFont="1" applyBorder="1" applyAlignment="1" applyProtection="1">
      <alignment horizontal="left" wrapText="1" indent="1"/>
    </xf>
    <xf numFmtId="49" fontId="65" fillId="0" borderId="46" xfId="4" applyNumberFormat="1" applyFont="1" applyFill="1" applyBorder="1" applyAlignment="1" applyProtection="1">
      <alignment horizontal="left" vertical="center" wrapText="1" indent="1"/>
    </xf>
    <xf numFmtId="0" fontId="65" fillId="0" borderId="23" xfId="4" applyFont="1" applyFill="1" applyBorder="1" applyAlignment="1" applyProtection="1">
      <alignment horizontal="left" vertical="center" wrapText="1" indent="1"/>
    </xf>
    <xf numFmtId="49" fontId="65" fillId="0" borderId="5" xfId="6" applyNumberFormat="1" applyFont="1" applyFill="1" applyBorder="1" applyAlignment="1" applyProtection="1">
      <alignment horizontal="center" vertical="center" wrapText="1"/>
    </xf>
    <xf numFmtId="0" fontId="65" fillId="0" borderId="6" xfId="4" applyFont="1" applyFill="1" applyBorder="1" applyAlignment="1" applyProtection="1">
      <alignment horizontal="left" vertical="center" wrapText="1" indent="1"/>
    </xf>
    <xf numFmtId="164" fontId="65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54" fillId="6" borderId="4" xfId="6" applyFont="1" applyFill="1" applyBorder="1" applyAlignment="1" applyProtection="1">
      <alignment horizontal="center" vertical="center" wrapText="1"/>
    </xf>
    <xf numFmtId="0" fontId="54" fillId="6" borderId="1" xfId="4" applyFont="1" applyFill="1" applyBorder="1" applyAlignment="1" applyProtection="1">
      <alignment horizontal="left" vertical="center" wrapText="1" indent="1"/>
    </xf>
    <xf numFmtId="164" fontId="54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38" xfId="4" applyFont="1" applyFill="1" applyBorder="1" applyAlignment="1" applyProtection="1">
      <alignment horizontal="left" vertical="center" wrapText="1" indent="1"/>
    </xf>
    <xf numFmtId="164" fontId="5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4" quotePrefix="1" applyFont="1" applyFill="1" applyBorder="1" applyAlignment="1" applyProtection="1">
      <alignment horizontal="left" vertical="center" wrapText="1" indent="1"/>
    </xf>
    <xf numFmtId="0" fontId="54" fillId="0" borderId="49" xfId="4" applyFont="1" applyFill="1" applyBorder="1" applyAlignment="1" applyProtection="1">
      <alignment horizontal="left" vertical="center" wrapText="1" indent="1"/>
    </xf>
    <xf numFmtId="0" fontId="65" fillId="0" borderId="40" xfId="4" applyFont="1" applyFill="1" applyBorder="1" applyAlignment="1" applyProtection="1">
      <alignment horizontal="left" vertical="center" wrapText="1" indent="1"/>
    </xf>
    <xf numFmtId="0" fontId="65" fillId="0" borderId="41" xfId="4" applyFont="1" applyFill="1" applyBorder="1" applyAlignment="1" applyProtection="1">
      <alignment horizontal="left" vertical="center" wrapText="1" indent="1"/>
    </xf>
    <xf numFmtId="0" fontId="65" fillId="0" borderId="54" xfId="4" applyFont="1" applyFill="1" applyBorder="1" applyAlignment="1" applyProtection="1">
      <alignment horizontal="left" vertical="center" wrapText="1" indent="1"/>
    </xf>
    <xf numFmtId="164" fontId="54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5" xfId="4" applyFont="1" applyFill="1" applyBorder="1" applyAlignment="1" applyProtection="1">
      <alignment horizontal="left" vertical="center" wrapText="1" indent="1"/>
    </xf>
    <xf numFmtId="0" fontId="65" fillId="0" borderId="56" xfId="4" applyFont="1" applyFill="1" applyBorder="1" applyAlignment="1" applyProtection="1">
      <alignment horizontal="left" vertical="center" wrapText="1" indent="1"/>
    </xf>
    <xf numFmtId="0" fontId="62" fillId="6" borderId="25" xfId="6" applyFont="1" applyFill="1" applyBorder="1" applyAlignment="1" applyProtection="1">
      <alignment horizontal="center" vertical="center" wrapText="1"/>
    </xf>
    <xf numFmtId="0" fontId="62" fillId="6" borderId="57" xfId="4" applyFont="1" applyFill="1" applyBorder="1" applyAlignment="1" applyProtection="1">
      <alignment horizontal="left" vertical="center" wrapText="1" indent="1"/>
    </xf>
    <xf numFmtId="164" fontId="62" fillId="6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4" xfId="6" applyFont="1" applyBorder="1" applyAlignment="1" applyProtection="1">
      <alignment horizontal="center" wrapText="1"/>
    </xf>
    <xf numFmtId="0" fontId="54" fillId="0" borderId="1" xfId="6" applyFont="1" applyBorder="1" applyAlignment="1" applyProtection="1">
      <alignment horizontal="left" vertical="center" wrapText="1" indent="1"/>
    </xf>
    <xf numFmtId="164" fontId="54" fillId="0" borderId="1" xfId="4" applyNumberFormat="1" applyFont="1" applyFill="1" applyBorder="1" applyAlignment="1" applyProtection="1">
      <alignment horizontal="right" vertical="center" wrapText="1" indent="1"/>
    </xf>
    <xf numFmtId="49" fontId="65" fillId="0" borderId="15" xfId="4" applyNumberFormat="1" applyFont="1" applyFill="1" applyBorder="1" applyAlignment="1" applyProtection="1">
      <alignment horizontal="center" vertical="center" wrapText="1"/>
    </xf>
    <xf numFmtId="0" fontId="65" fillId="0" borderId="16" xfId="6" applyFont="1" applyBorder="1" applyAlignment="1" applyProtection="1">
      <alignment horizontal="left" wrapText="1" indent="1"/>
    </xf>
    <xf numFmtId="0" fontId="65" fillId="0" borderId="10" xfId="6" applyFont="1" applyBorder="1" applyAlignment="1" applyProtection="1">
      <alignment horizontal="left" wrapText="1" indent="1"/>
    </xf>
    <xf numFmtId="0" fontId="65" fillId="0" borderId="14" xfId="6" applyFont="1" applyBorder="1" applyAlignment="1" applyProtection="1">
      <alignment wrapText="1"/>
    </xf>
    <xf numFmtId="49" fontId="65" fillId="0" borderId="13" xfId="4" applyNumberFormat="1" applyFont="1" applyFill="1" applyBorder="1" applyAlignment="1" applyProtection="1">
      <alignment horizontal="center" vertical="center" wrapText="1"/>
    </xf>
    <xf numFmtId="49" fontId="65" fillId="0" borderId="12" xfId="4" applyNumberFormat="1" applyFont="1" applyFill="1" applyBorder="1" applyAlignment="1" applyProtection="1">
      <alignment horizontal="center" vertical="center" wrapText="1"/>
    </xf>
    <xf numFmtId="0" fontId="65" fillId="0" borderId="15" xfId="6" applyFont="1" applyBorder="1" applyAlignment="1" applyProtection="1">
      <alignment horizontal="center" wrapText="1"/>
    </xf>
    <xf numFmtId="0" fontId="65" fillId="0" borderId="12" xfId="6" applyFont="1" applyBorder="1" applyAlignment="1" applyProtection="1">
      <alignment horizontal="center" wrapText="1"/>
    </xf>
    <xf numFmtId="0" fontId="65" fillId="0" borderId="13" xfId="6" applyFont="1" applyBorder="1" applyAlignment="1" applyProtection="1">
      <alignment horizontal="center" wrapText="1"/>
    </xf>
    <xf numFmtId="0" fontId="54" fillId="0" borderId="1" xfId="6" applyFont="1" applyBorder="1" applyAlignment="1" applyProtection="1">
      <alignment wrapText="1"/>
    </xf>
    <xf numFmtId="164" fontId="54" fillId="7" borderId="1" xfId="4" applyNumberFormat="1" applyFont="1" applyFill="1" applyBorder="1" applyAlignment="1" applyProtection="1">
      <alignment horizontal="right" vertical="center" wrapText="1" indent="1"/>
    </xf>
    <xf numFmtId="0" fontId="65" fillId="0" borderId="0" xfId="6" applyFont="1" applyFill="1" applyBorder="1" applyAlignment="1" applyProtection="1">
      <alignment horizontal="center" vertical="center" wrapText="1"/>
    </xf>
    <xf numFmtId="0" fontId="54" fillId="0" borderId="0" xfId="6" applyFont="1" applyFill="1" applyBorder="1" applyAlignment="1" applyProtection="1">
      <alignment horizontal="left" vertical="center" wrapText="1" indent="1"/>
    </xf>
    <xf numFmtId="0" fontId="54" fillId="0" borderId="47" xfId="6" applyFont="1" applyFill="1" applyBorder="1" applyAlignment="1" applyProtection="1">
      <alignment horizontal="center" vertical="center" wrapText="1"/>
    </xf>
    <xf numFmtId="0" fontId="54" fillId="6" borderId="5" xfId="4" applyFont="1" applyFill="1" applyBorder="1" applyAlignment="1" applyProtection="1">
      <alignment horizontal="center" vertical="center" wrapText="1"/>
    </xf>
    <xf numFmtId="0" fontId="54" fillId="6" borderId="6" xfId="4" applyFont="1" applyFill="1" applyBorder="1" applyAlignment="1" applyProtection="1">
      <alignment vertical="center" wrapText="1"/>
    </xf>
    <xf numFmtId="164" fontId="54" fillId="6" borderId="1" xfId="4" applyNumberFormat="1" applyFont="1" applyFill="1" applyBorder="1" applyAlignment="1" applyProtection="1">
      <alignment horizontal="right" vertical="center" wrapText="1" indent="1"/>
    </xf>
    <xf numFmtId="49" fontId="65" fillId="0" borderId="17" xfId="4" applyNumberFormat="1" applyFont="1" applyFill="1" applyBorder="1" applyAlignment="1" applyProtection="1">
      <alignment horizontal="center" vertical="center" wrapText="1"/>
    </xf>
    <xf numFmtId="164" fontId="6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4" applyFont="1" applyFill="1" applyBorder="1" applyAlignment="1" applyProtection="1">
      <alignment horizontal="left" vertical="center" wrapText="1" indent="1"/>
    </xf>
    <xf numFmtId="164" fontId="65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0" xfId="4" applyFont="1" applyFill="1" applyBorder="1" applyAlignment="1" applyProtection="1">
      <alignment horizontal="left" indent="6"/>
    </xf>
    <xf numFmtId="0" fontId="65" fillId="0" borderId="10" xfId="4" applyFont="1" applyFill="1" applyBorder="1" applyAlignment="1" applyProtection="1">
      <alignment horizontal="left" vertical="center" wrapText="1" indent="6"/>
    </xf>
    <xf numFmtId="49" fontId="65" fillId="0" borderId="28" xfId="4" applyNumberFormat="1" applyFont="1" applyFill="1" applyBorder="1" applyAlignment="1" applyProtection="1">
      <alignment horizontal="center" vertical="center" wrapText="1"/>
    </xf>
    <xf numFmtId="0" fontId="65" fillId="0" borderId="14" xfId="4" applyFont="1" applyFill="1" applyBorder="1" applyAlignment="1" applyProtection="1">
      <alignment horizontal="left" vertical="center" wrapText="1" indent="6"/>
    </xf>
    <xf numFmtId="49" fontId="65" fillId="0" borderId="46" xfId="4" applyNumberFormat="1" applyFont="1" applyFill="1" applyBorder="1" applyAlignment="1" applyProtection="1">
      <alignment horizontal="center" vertical="center" wrapText="1"/>
    </xf>
    <xf numFmtId="164" fontId="6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4" fillId="6" borderId="4" xfId="4" applyFont="1" applyFill="1" applyBorder="1" applyAlignment="1" applyProtection="1">
      <alignment horizontal="center" vertical="center" wrapText="1"/>
    </xf>
    <xf numFmtId="0" fontId="54" fillId="6" borderId="1" xfId="4" applyFont="1" applyFill="1" applyBorder="1" applyAlignment="1" applyProtection="1">
      <alignment vertical="center" wrapText="1"/>
    </xf>
    <xf numFmtId="0" fontId="65" fillId="0" borderId="14" xfId="6" applyFont="1" applyBorder="1" applyAlignment="1" applyProtection="1">
      <alignment horizontal="left" vertical="center" wrapText="1" indent="1"/>
    </xf>
    <xf numFmtId="0" fontId="65" fillId="0" borderId="10" xfId="6" applyFont="1" applyBorder="1" applyAlignment="1" applyProtection="1">
      <alignment horizontal="left" vertical="center" wrapText="1" indent="1"/>
    </xf>
    <xf numFmtId="0" fontId="65" fillId="0" borderId="16" xfId="4" applyFont="1" applyFill="1" applyBorder="1" applyAlignment="1" applyProtection="1">
      <alignment horizontal="left" vertical="center" wrapText="1" indent="6"/>
    </xf>
    <xf numFmtId="0" fontId="54" fillId="0" borderId="4" xfId="4" applyFont="1" applyFill="1" applyBorder="1" applyAlignment="1" applyProtection="1">
      <alignment horizontal="center" vertical="center" wrapText="1"/>
    </xf>
    <xf numFmtId="164" fontId="54" fillId="0" borderId="1" xfId="6" applyNumberFormat="1" applyFont="1" applyBorder="1" applyAlignment="1" applyProtection="1">
      <alignment horizontal="right" vertical="center" wrapText="1" indent="1"/>
    </xf>
    <xf numFmtId="164" fontId="54" fillId="0" borderId="1" xfId="6" quotePrefix="1" applyNumberFormat="1" applyFont="1" applyBorder="1" applyAlignment="1" applyProtection="1">
      <alignment horizontal="right" vertical="center" wrapText="1" indent="1"/>
    </xf>
    <xf numFmtId="0" fontId="54" fillId="7" borderId="4" xfId="6" applyFont="1" applyFill="1" applyBorder="1" applyAlignment="1" applyProtection="1">
      <alignment horizontal="center" vertical="center" wrapText="1"/>
    </xf>
    <xf numFmtId="0" fontId="54" fillId="7" borderId="26" xfId="6" applyFont="1" applyFill="1" applyBorder="1" applyAlignment="1" applyProtection="1">
      <alignment horizontal="left" vertical="center" wrapText="1" indent="1"/>
    </xf>
    <xf numFmtId="164" fontId="54" fillId="7" borderId="1" xfId="6" quotePrefix="1" applyNumberFormat="1" applyFont="1" applyFill="1" applyBorder="1" applyAlignment="1" applyProtection="1">
      <alignment horizontal="right" vertical="center" wrapText="1" indent="1"/>
    </xf>
    <xf numFmtId="0" fontId="65" fillId="0" borderId="0" xfId="6" applyFont="1" applyFill="1" applyAlignment="1" applyProtection="1">
      <alignment horizontal="left" vertical="center" wrapText="1"/>
    </xf>
    <xf numFmtId="0" fontId="65" fillId="0" borderId="0" xfId="6" applyFont="1" applyFill="1" applyAlignment="1" applyProtection="1">
      <alignment vertical="center" wrapText="1"/>
    </xf>
    <xf numFmtId="164" fontId="65" fillId="0" borderId="0" xfId="6" applyNumberFormat="1" applyFont="1" applyFill="1" applyAlignment="1" applyProtection="1">
      <alignment horizontal="right" vertical="center" wrapText="1" indent="1"/>
    </xf>
    <xf numFmtId="0" fontId="54" fillId="0" borderId="4" xfId="6" applyFont="1" applyFill="1" applyBorder="1" applyAlignment="1" applyProtection="1">
      <alignment horizontal="left" vertical="center"/>
    </xf>
    <xf numFmtId="0" fontId="54" fillId="0" borderId="49" xfId="6" applyFont="1" applyFill="1" applyBorder="1" applyAlignment="1" applyProtection="1">
      <alignment vertical="center" wrapText="1"/>
    </xf>
    <xf numFmtId="3" fontId="54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61" xfId="6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6" applyFont="1" applyFill="1" applyAlignment="1">
      <alignment horizontal="center"/>
    </xf>
    <xf numFmtId="0" fontId="73" fillId="0" borderId="42" xfId="6" applyFont="1" applyFill="1" applyBorder="1" applyAlignment="1" applyProtection="1">
      <alignment horizontal="center" vertical="center" wrapText="1"/>
    </xf>
    <xf numFmtId="49" fontId="54" fillId="0" borderId="53" xfId="6" applyNumberFormat="1" applyFont="1" applyFill="1" applyBorder="1" applyAlignment="1" applyProtection="1">
      <alignment horizontal="right" vertical="center"/>
    </xf>
    <xf numFmtId="0" fontId="73" fillId="0" borderId="43" xfId="6" applyFont="1" applyFill="1" applyBorder="1" applyAlignment="1" applyProtection="1">
      <alignment horizontal="center" vertical="center" wrapText="1"/>
    </xf>
    <xf numFmtId="49" fontId="54" fillId="0" borderId="3" xfId="6" applyNumberFormat="1" applyFont="1" applyFill="1" applyBorder="1" applyAlignment="1" applyProtection="1">
      <alignment horizontal="right" vertical="center"/>
    </xf>
    <xf numFmtId="3" fontId="1" fillId="0" borderId="0" xfId="6" applyNumberFormat="1"/>
    <xf numFmtId="164" fontId="65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54" fillId="6" borderId="25" xfId="6" applyFont="1" applyFill="1" applyBorder="1" applyAlignment="1" applyProtection="1">
      <alignment horizontal="center" vertical="center" wrapText="1"/>
    </xf>
    <xf numFmtId="0" fontId="54" fillId="6" borderId="57" xfId="4" applyFont="1" applyFill="1" applyBorder="1" applyAlignment="1" applyProtection="1">
      <alignment horizontal="left" vertical="center" wrapText="1" indent="1"/>
    </xf>
    <xf numFmtId="164" fontId="54" fillId="6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74" fillId="6" borderId="1" xfId="6" applyFont="1" applyFill="1" applyBorder="1" applyAlignment="1" applyProtection="1">
      <alignment horizontal="left" wrapText="1" indent="1"/>
    </xf>
    <xf numFmtId="164" fontId="54" fillId="6" borderId="49" xfId="6" applyNumberFormat="1" applyFont="1" applyFill="1" applyBorder="1" applyAlignment="1" applyProtection="1">
      <alignment horizontal="right" vertical="center" wrapText="1" indent="1"/>
      <protection locked="0"/>
    </xf>
    <xf numFmtId="0" fontId="54" fillId="7" borderId="1" xfId="6" applyFont="1" applyFill="1" applyBorder="1" applyAlignment="1" applyProtection="1">
      <alignment horizontal="left" vertical="center" wrapText="1" indent="1"/>
    </xf>
    <xf numFmtId="164" fontId="54" fillId="7" borderId="1" xfId="6" applyNumberFormat="1" applyFont="1" applyFill="1" applyBorder="1" applyAlignment="1" applyProtection="1">
      <alignment horizontal="right" vertical="center" wrapText="1" indent="1"/>
    </xf>
    <xf numFmtId="0" fontId="64" fillId="0" borderId="0" xfId="6" applyFont="1" applyFill="1" applyAlignment="1" applyProtection="1">
      <alignment horizontal="left" vertical="center" wrapText="1"/>
    </xf>
    <xf numFmtId="0" fontId="64" fillId="0" borderId="0" xfId="6" applyFont="1" applyFill="1" applyAlignment="1" applyProtection="1">
      <alignment vertical="center" wrapText="1"/>
    </xf>
    <xf numFmtId="0" fontId="64" fillId="0" borderId="0" xfId="6" applyFont="1" applyFill="1" applyAlignment="1" applyProtection="1">
      <alignment horizontal="right" vertical="center" wrapText="1" indent="1"/>
    </xf>
    <xf numFmtId="164" fontId="64" fillId="0" borderId="0" xfId="6" applyNumberFormat="1" applyFont="1" applyFill="1" applyAlignment="1" applyProtection="1">
      <alignment horizontal="right" vertical="center" wrapText="1" indent="1"/>
    </xf>
    <xf numFmtId="3" fontId="54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6" applyFont="1" applyAlignment="1">
      <alignment horizontal="center" vertical="center" wrapText="1"/>
    </xf>
    <xf numFmtId="0" fontId="44" fillId="0" borderId="0" xfId="4" applyFont="1" applyFill="1" applyAlignment="1" applyProtection="1">
      <alignment horizontal="right" wrapText="1"/>
    </xf>
    <xf numFmtId="3" fontId="54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6" applyFont="1" applyFill="1" applyAlignment="1">
      <alignment horizontal="center" wrapText="1"/>
    </xf>
    <xf numFmtId="0" fontId="61" fillId="0" borderId="0" xfId="4" applyFont="1" applyFill="1" applyAlignment="1" applyProtection="1">
      <alignment horizontal="right" wrapText="1"/>
    </xf>
    <xf numFmtId="0" fontId="65" fillId="0" borderId="0" xfId="6" applyFont="1" applyFill="1" applyAlignment="1" applyProtection="1">
      <alignment horizontal="right" vertical="center" wrapText="1" indent="1"/>
    </xf>
    <xf numFmtId="164" fontId="65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62" fillId="6" borderId="4" xfId="6" applyFont="1" applyFill="1" applyBorder="1" applyAlignment="1" applyProtection="1">
      <alignment horizontal="center" vertical="center" wrapText="1"/>
    </xf>
    <xf numFmtId="0" fontId="62" fillId="6" borderId="1" xfId="6" applyFont="1" applyFill="1" applyBorder="1" applyAlignment="1" applyProtection="1">
      <alignment horizontal="left" vertical="center" wrapText="1" indent="1"/>
    </xf>
    <xf numFmtId="164" fontId="62" fillId="6" borderId="1" xfId="6" applyNumberFormat="1" applyFont="1" applyFill="1" applyBorder="1" applyAlignment="1" applyProtection="1">
      <alignment horizontal="right" vertical="center" wrapText="1" indent="1"/>
    </xf>
    <xf numFmtId="4" fontId="5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0" xfId="6" applyFont="1"/>
    <xf numFmtId="0" fontId="44" fillId="0" borderId="3" xfId="4" applyNumberFormat="1" applyFont="1" applyFill="1" applyBorder="1" applyAlignment="1" applyProtection="1">
      <alignment horizontal="right"/>
    </xf>
    <xf numFmtId="0" fontId="44" fillId="0" borderId="0" xfId="4" applyNumberFormat="1" applyFont="1" applyFill="1" applyBorder="1" applyAlignment="1" applyProtection="1"/>
    <xf numFmtId="0" fontId="44" fillId="0" borderId="3" xfId="4" applyNumberFormat="1" applyFont="1" applyFill="1" applyBorder="1" applyAlignment="1" applyProtection="1">
      <alignment horizontal="center"/>
    </xf>
    <xf numFmtId="0" fontId="54" fillId="0" borderId="49" xfId="6" applyFont="1" applyFill="1" applyBorder="1" applyAlignment="1" applyProtection="1">
      <alignment horizontal="center" vertical="center" wrapText="1"/>
    </xf>
    <xf numFmtId="164" fontId="54" fillId="0" borderId="47" xfId="6" applyNumberFormat="1" applyFont="1" applyFill="1" applyBorder="1" applyAlignment="1" applyProtection="1">
      <alignment vertical="center" wrapText="1"/>
    </xf>
    <xf numFmtId="164" fontId="54" fillId="0" borderId="1" xfId="6" applyNumberFormat="1" applyFont="1" applyFill="1" applyBorder="1" applyAlignment="1" applyProtection="1">
      <alignment vertical="center" wrapText="1"/>
    </xf>
    <xf numFmtId="164" fontId="65" fillId="0" borderId="16" xfId="6" applyNumberFormat="1" applyFont="1" applyFill="1" applyBorder="1" applyAlignment="1" applyProtection="1">
      <alignment vertical="center" wrapText="1"/>
      <protection locked="0"/>
    </xf>
    <xf numFmtId="164" fontId="62" fillId="6" borderId="1" xfId="6" applyNumberFormat="1" applyFont="1" applyFill="1" applyBorder="1" applyAlignment="1" applyProtection="1">
      <alignment vertical="center" wrapText="1"/>
    </xf>
    <xf numFmtId="3" fontId="54" fillId="0" borderId="10" xfId="6" applyNumberFormat="1" applyFont="1" applyFill="1" applyBorder="1" applyAlignment="1" applyProtection="1">
      <alignment horizontal="right" vertical="center" wrapText="1"/>
      <protection locked="0"/>
    </xf>
    <xf numFmtId="3" fontId="54" fillId="0" borderId="10" xfId="6" applyNumberFormat="1" applyFont="1" applyFill="1" applyBorder="1" applyAlignment="1" applyProtection="1">
      <alignment vertical="center" wrapText="1"/>
      <protection locked="0"/>
    </xf>
    <xf numFmtId="0" fontId="54" fillId="0" borderId="0" xfId="6" applyFont="1" applyFill="1" applyBorder="1" applyAlignment="1" applyProtection="1">
      <alignment horizontal="left" vertical="center"/>
    </xf>
    <xf numFmtId="0" fontId="54" fillId="0" borderId="0" xfId="6" applyFont="1" applyFill="1" applyBorder="1" applyAlignment="1" applyProtection="1">
      <alignment vertical="center" wrapText="1"/>
    </xf>
    <xf numFmtId="0" fontId="44" fillId="0" borderId="3" xfId="4" applyFont="1" applyFill="1" applyBorder="1" applyAlignment="1" applyProtection="1">
      <alignment horizontal="center"/>
    </xf>
    <xf numFmtId="3" fontId="54" fillId="0" borderId="48" xfId="6" applyNumberFormat="1" applyFont="1" applyFill="1" applyBorder="1" applyAlignment="1" applyProtection="1">
      <alignment horizontal="right" vertical="center" wrapText="1"/>
      <protection locked="0"/>
    </xf>
    <xf numFmtId="3" fontId="54" fillId="0" borderId="0" xfId="6" applyNumberFormat="1" applyFont="1" applyFill="1" applyBorder="1" applyAlignment="1" applyProtection="1">
      <alignment horizontal="right" vertical="center" wrapText="1"/>
      <protection locked="0"/>
    </xf>
    <xf numFmtId="3" fontId="54" fillId="0" borderId="48" xfId="6" applyNumberFormat="1" applyFont="1" applyFill="1" applyBorder="1" applyAlignment="1" applyProtection="1">
      <alignment vertical="center" wrapText="1"/>
      <protection locked="0"/>
    </xf>
    <xf numFmtId="3" fontId="54" fillId="0" borderId="0" xfId="6" applyNumberFormat="1" applyFont="1" applyFill="1" applyBorder="1" applyAlignment="1" applyProtection="1">
      <alignment vertical="center" wrapText="1"/>
      <protection locked="0"/>
    </xf>
    <xf numFmtId="0" fontId="54" fillId="0" borderId="0" xfId="6" applyFont="1" applyBorder="1" applyAlignment="1">
      <alignment horizontal="center" vertical="center" wrapText="1"/>
    </xf>
    <xf numFmtId="164" fontId="54" fillId="0" borderId="0" xfId="6" applyNumberFormat="1" applyFont="1" applyFill="1" applyBorder="1" applyAlignment="1" applyProtection="1">
      <alignment horizontal="center" vertical="center" wrapText="1"/>
    </xf>
    <xf numFmtId="0" fontId="54" fillId="6" borderId="1" xfId="6" applyFont="1" applyFill="1" applyBorder="1" applyAlignment="1" applyProtection="1">
      <alignment horizontal="left" vertical="center" wrapText="1" indent="1"/>
    </xf>
    <xf numFmtId="164" fontId="54" fillId="6" borderId="1" xfId="6" applyNumberFormat="1" applyFont="1" applyFill="1" applyBorder="1" applyAlignment="1" applyProtection="1">
      <alignment horizontal="right" vertical="center" wrapText="1" indent="1"/>
    </xf>
  </cellXfs>
  <cellStyles count="7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6" xr:uid="{AE8C3DC4-1B32-4154-91CC-D54B2DDE84C0}"/>
    <cellStyle name="Normál_KVRENMUNKA" xfId="4" xr:uid="{00000000-0005-0000-0000-000004000000}"/>
    <cellStyle name="Normál_SEGEDLETEK" xfId="5" xr:uid="{00000000-0005-0000-0000-000005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workbookViewId="0"/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119</v>
      </c>
    </row>
    <row r="4" spans="1:2">
      <c r="A4" s="23"/>
      <c r="B4" s="23"/>
    </row>
    <row r="5" spans="1:2" s="28" customFormat="1" ht="15.75">
      <c r="A5" s="10" t="s">
        <v>309</v>
      </c>
      <c r="B5" s="27"/>
    </row>
    <row r="6" spans="1:2">
      <c r="A6" s="23"/>
      <c r="B6" s="23"/>
    </row>
    <row r="7" spans="1:2">
      <c r="A7" s="23" t="s">
        <v>311</v>
      </c>
      <c r="B7" s="23" t="s">
        <v>312</v>
      </c>
    </row>
    <row r="8" spans="1:2">
      <c r="A8" s="23" t="s">
        <v>313</v>
      </c>
      <c r="B8" s="23" t="s">
        <v>314</v>
      </c>
    </row>
    <row r="9" spans="1:2">
      <c r="A9" s="23" t="s">
        <v>315</v>
      </c>
      <c r="B9" s="23" t="s">
        <v>316</v>
      </c>
    </row>
    <row r="10" spans="1:2">
      <c r="A10" s="23"/>
      <c r="B10" s="23"/>
    </row>
    <row r="11" spans="1:2">
      <c r="A11" s="23"/>
      <c r="B11" s="23"/>
    </row>
    <row r="12" spans="1:2" s="28" customFormat="1" ht="15.75">
      <c r="A12" s="10" t="s">
        <v>310</v>
      </c>
      <c r="B12" s="27"/>
    </row>
    <row r="13" spans="1:2">
      <c r="A13" s="23"/>
      <c r="B13" s="23"/>
    </row>
    <row r="14" spans="1:2">
      <c r="A14" s="23" t="s">
        <v>320</v>
      </c>
      <c r="B14" s="23" t="s">
        <v>319</v>
      </c>
    </row>
    <row r="15" spans="1:2">
      <c r="A15" s="23" t="s">
        <v>174</v>
      </c>
      <c r="B15" s="23" t="s">
        <v>318</v>
      </c>
    </row>
    <row r="16" spans="1:2">
      <c r="A16" s="23" t="s">
        <v>321</v>
      </c>
      <c r="B16" s="23" t="s">
        <v>317</v>
      </c>
    </row>
  </sheetData>
  <sheetProtection sheet="1"/>
  <phoneticPr fontId="1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11"/>
  <sheetViews>
    <sheetView view="pageLayout" zoomScaleNormal="100" zoomScaleSheetLayoutView="100" workbookViewId="0">
      <selection activeCell="D6" sqref="D6"/>
    </sheetView>
  </sheetViews>
  <sheetFormatPr defaultRowHeight="15"/>
  <cols>
    <col min="1" max="1" width="5.6640625" style="29" customWidth="1"/>
    <col min="2" max="2" width="35.6640625" style="29" customWidth="1"/>
    <col min="3" max="6" width="14" style="29" customWidth="1"/>
    <col min="7" max="16384" width="9.33203125" style="29"/>
  </cols>
  <sheetData>
    <row r="1" spans="1:7" s="70" customFormat="1" ht="33" customHeight="1">
      <c r="A1" s="386" t="s">
        <v>336</v>
      </c>
      <c r="B1" s="386"/>
      <c r="C1" s="386"/>
      <c r="D1" s="386"/>
      <c r="E1" s="386"/>
      <c r="F1" s="386"/>
    </row>
    <row r="2" spans="1:7" s="70" customFormat="1" ht="15.95" customHeight="1" thickBot="1">
      <c r="A2" s="71"/>
      <c r="B2" s="71"/>
      <c r="C2" s="387"/>
      <c r="D2" s="387"/>
      <c r="E2" s="387" t="s">
        <v>399</v>
      </c>
      <c r="F2" s="387"/>
      <c r="G2" s="73"/>
    </row>
    <row r="3" spans="1:7" s="70" customFormat="1" ht="63" customHeight="1">
      <c r="A3" s="390" t="s">
        <v>11</v>
      </c>
      <c r="B3" s="392" t="s">
        <v>153</v>
      </c>
      <c r="C3" s="392" t="s">
        <v>175</v>
      </c>
      <c r="D3" s="392"/>
      <c r="E3" s="392"/>
      <c r="F3" s="388" t="s">
        <v>170</v>
      </c>
    </row>
    <row r="4" spans="1:7" s="70" customFormat="1" ht="16.5" thickBot="1">
      <c r="A4" s="391"/>
      <c r="B4" s="393"/>
      <c r="C4" s="74">
        <v>2017</v>
      </c>
      <c r="D4" s="74">
        <v>2018</v>
      </c>
      <c r="E4" s="74">
        <v>2019</v>
      </c>
      <c r="F4" s="389"/>
    </row>
    <row r="5" spans="1:7" s="70" customFormat="1" ht="16.5" thickBot="1">
      <c r="A5" s="75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</row>
    <row r="6" spans="1:7" s="70" customFormat="1" ht="15.75">
      <c r="A6" s="78" t="s">
        <v>13</v>
      </c>
      <c r="B6" s="79"/>
      <c r="C6" s="80"/>
      <c r="D6" s="80"/>
      <c r="E6" s="80"/>
      <c r="F6" s="81">
        <f>SUM(C6:E6)</f>
        <v>0</v>
      </c>
    </row>
    <row r="7" spans="1:7" s="70" customFormat="1" ht="15.75">
      <c r="A7" s="82" t="s">
        <v>14</v>
      </c>
      <c r="B7" s="83"/>
      <c r="C7" s="84"/>
      <c r="D7" s="84"/>
      <c r="E7" s="84"/>
      <c r="F7" s="85">
        <f>SUM(C7:E7)</f>
        <v>0</v>
      </c>
    </row>
    <row r="8" spans="1:7" s="70" customFormat="1" ht="15.75">
      <c r="A8" s="82" t="s">
        <v>15</v>
      </c>
      <c r="B8" s="83"/>
      <c r="C8" s="84"/>
      <c r="D8" s="84"/>
      <c r="E8" s="84"/>
      <c r="F8" s="85">
        <f>SUM(C8:E8)</f>
        <v>0</v>
      </c>
    </row>
    <row r="9" spans="1:7" s="70" customFormat="1" ht="15.75">
      <c r="A9" s="82" t="s">
        <v>16</v>
      </c>
      <c r="B9" s="83"/>
      <c r="C9" s="84"/>
      <c r="D9" s="84"/>
      <c r="E9" s="84"/>
      <c r="F9" s="85">
        <f>SUM(C9:E9)</f>
        <v>0</v>
      </c>
    </row>
    <row r="10" spans="1:7" s="70" customFormat="1" ht="16.5" thickBot="1">
      <c r="A10" s="86" t="s">
        <v>17</v>
      </c>
      <c r="B10" s="87"/>
      <c r="C10" s="88"/>
      <c r="D10" s="88"/>
      <c r="E10" s="88"/>
      <c r="F10" s="85">
        <f>SUM(C10:E10)</f>
        <v>0</v>
      </c>
    </row>
    <row r="11" spans="1:7" s="93" customFormat="1" ht="16.5" thickBot="1">
      <c r="A11" s="89" t="s">
        <v>18</v>
      </c>
      <c r="B11" s="90" t="s">
        <v>154</v>
      </c>
      <c r="C11" s="91">
        <f>SUM(C6:C10)</f>
        <v>0</v>
      </c>
      <c r="D11" s="91">
        <f>SUM(D6:D10)</f>
        <v>0</v>
      </c>
      <c r="E11" s="91">
        <f>SUM(E6:E10)</f>
        <v>0</v>
      </c>
      <c r="F11" s="9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2/2017. (II.20.)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2"/>
  <sheetViews>
    <sheetView view="pageLayout" zoomScaleNormal="100" workbookViewId="0">
      <selection activeCell="C5" sqref="C5"/>
    </sheetView>
  </sheetViews>
  <sheetFormatPr defaultRowHeight="15"/>
  <cols>
    <col min="1" max="1" width="5.6640625" style="29" customWidth="1"/>
    <col min="2" max="2" width="68.6640625" style="29" customWidth="1"/>
    <col min="3" max="3" width="19.5" style="29" customWidth="1"/>
    <col min="4" max="16384" width="9.33203125" style="29"/>
  </cols>
  <sheetData>
    <row r="1" spans="1:4" s="70" customFormat="1" ht="33" customHeight="1">
      <c r="A1" s="386" t="s">
        <v>337</v>
      </c>
      <c r="B1" s="386"/>
      <c r="C1" s="386"/>
    </row>
    <row r="2" spans="1:4" s="70" customFormat="1" ht="15.95" customHeight="1" thickBot="1">
      <c r="A2" s="71"/>
      <c r="B2" s="71"/>
      <c r="C2" s="72" t="s">
        <v>397</v>
      </c>
      <c r="D2" s="73"/>
    </row>
    <row r="3" spans="1:4" s="70" customFormat="1" ht="48" thickBot="1">
      <c r="A3" s="94" t="s">
        <v>11</v>
      </c>
      <c r="B3" s="95" t="s">
        <v>151</v>
      </c>
      <c r="C3" s="96" t="s">
        <v>400</v>
      </c>
    </row>
    <row r="4" spans="1:4" s="70" customFormat="1" ht="16.5" thickBot="1">
      <c r="A4" s="97">
        <v>1</v>
      </c>
      <c r="B4" s="98">
        <v>2</v>
      </c>
      <c r="C4" s="99">
        <v>3</v>
      </c>
    </row>
    <row r="5" spans="1:4" s="70" customFormat="1" ht="15.75">
      <c r="A5" s="100" t="s">
        <v>13</v>
      </c>
      <c r="B5" s="101" t="s">
        <v>134</v>
      </c>
      <c r="C5" s="102">
        <v>42424057</v>
      </c>
    </row>
    <row r="6" spans="1:4" s="70" customFormat="1" ht="47.25">
      <c r="A6" s="103" t="s">
        <v>14</v>
      </c>
      <c r="B6" s="104" t="s">
        <v>171</v>
      </c>
      <c r="C6" s="105">
        <v>30255161</v>
      </c>
    </row>
    <row r="7" spans="1:4" s="70" customFormat="1" ht="15.75">
      <c r="A7" s="103" t="s">
        <v>15</v>
      </c>
      <c r="B7" s="106" t="s">
        <v>335</v>
      </c>
      <c r="C7" s="105"/>
    </row>
    <row r="8" spans="1:4" s="70" customFormat="1" ht="31.5">
      <c r="A8" s="103" t="s">
        <v>16</v>
      </c>
      <c r="B8" s="106" t="s">
        <v>173</v>
      </c>
      <c r="C8" s="105"/>
    </row>
    <row r="9" spans="1:4" s="70" customFormat="1" ht="15.75">
      <c r="A9" s="107" t="s">
        <v>17</v>
      </c>
      <c r="B9" s="106" t="s">
        <v>172</v>
      </c>
      <c r="C9" s="108"/>
    </row>
    <row r="10" spans="1:4" s="70" customFormat="1" ht="16.5" thickBot="1">
      <c r="A10" s="103" t="s">
        <v>18</v>
      </c>
      <c r="B10" s="109" t="s">
        <v>152</v>
      </c>
      <c r="C10" s="105"/>
    </row>
    <row r="11" spans="1:4" s="70" customFormat="1" ht="16.5" thickBot="1">
      <c r="A11" s="394" t="s">
        <v>155</v>
      </c>
      <c r="B11" s="395"/>
      <c r="C11" s="110">
        <f>SUM(C5:C10)</f>
        <v>72679218</v>
      </c>
    </row>
    <row r="12" spans="1:4" s="70" customFormat="1" ht="33.75" customHeight="1">
      <c r="A12" s="396" t="s">
        <v>166</v>
      </c>
      <c r="B12" s="396"/>
      <c r="C12" s="396"/>
    </row>
  </sheetData>
  <mergeCells count="3">
    <mergeCell ref="A1:C1"/>
    <mergeCell ref="A11:B11"/>
    <mergeCell ref="A12:C12"/>
  </mergeCells>
  <phoneticPr fontId="1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2/2017 (II.20.)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8"/>
  <sheetViews>
    <sheetView view="pageLayout" zoomScaleNormal="100" workbookViewId="0">
      <selection activeCell="B6" sqref="B6"/>
    </sheetView>
  </sheetViews>
  <sheetFormatPr defaultRowHeight="15"/>
  <cols>
    <col min="1" max="1" width="5.6640625" style="29" customWidth="1"/>
    <col min="2" max="2" width="66.83203125" style="29" customWidth="1"/>
    <col min="3" max="3" width="27" style="29" customWidth="1"/>
    <col min="4" max="16384" width="9.33203125" style="29"/>
  </cols>
  <sheetData>
    <row r="1" spans="1:4" s="70" customFormat="1" ht="15.75">
      <c r="A1" s="386" t="s">
        <v>374</v>
      </c>
      <c r="B1" s="386"/>
      <c r="C1" s="386"/>
    </row>
    <row r="2" spans="1:4" s="70" customFormat="1" ht="16.5" thickBot="1">
      <c r="A2" s="71"/>
      <c r="B2" s="71"/>
      <c r="C2" s="72" t="s">
        <v>399</v>
      </c>
      <c r="D2" s="73"/>
    </row>
    <row r="3" spans="1:4" s="70" customFormat="1" ht="48" thickBot="1">
      <c r="A3" s="111" t="s">
        <v>11</v>
      </c>
      <c r="B3" s="112" t="s">
        <v>156</v>
      </c>
      <c r="C3" s="113" t="s">
        <v>164</v>
      </c>
    </row>
    <row r="4" spans="1:4" s="70" customFormat="1" ht="16.5" thickBot="1">
      <c r="A4" s="114">
        <v>1</v>
      </c>
      <c r="B4" s="115">
        <v>2</v>
      </c>
      <c r="C4" s="116">
        <v>3</v>
      </c>
    </row>
    <row r="5" spans="1:4" s="70" customFormat="1" ht="15.75">
      <c r="A5" s="117" t="s">
        <v>13</v>
      </c>
      <c r="B5" s="118"/>
      <c r="C5" s="119"/>
    </row>
    <row r="6" spans="1:4" s="70" customFormat="1" ht="15.75">
      <c r="A6" s="120" t="s">
        <v>14</v>
      </c>
      <c r="B6" s="83"/>
      <c r="C6" s="121"/>
    </row>
    <row r="7" spans="1:4" s="70" customFormat="1" ht="16.5" thickBot="1">
      <c r="A7" s="122" t="s">
        <v>15</v>
      </c>
      <c r="B7" s="87"/>
      <c r="C7" s="123"/>
    </row>
    <row r="8" spans="1:4" s="93" customFormat="1" ht="32.25" thickBot="1">
      <c r="A8" s="124" t="s">
        <v>16</v>
      </c>
      <c r="B8" s="125" t="s">
        <v>157</v>
      </c>
      <c r="C8" s="126">
        <f>SUM(C5:C7)</f>
        <v>0</v>
      </c>
    </row>
  </sheetData>
  <mergeCells count="1">
    <mergeCell ref="A1:C1"/>
  </mergeCells>
  <phoneticPr fontId="1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2/2017. (II.20.)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0"/>
  <sheetViews>
    <sheetView view="pageLayout" zoomScaleNormal="100" workbookViewId="0">
      <selection activeCell="B16" sqref="B16"/>
    </sheetView>
  </sheetViews>
  <sheetFormatPr defaultRowHeight="12.75"/>
  <cols>
    <col min="1" max="1" width="47.1640625" style="4" customWidth="1"/>
    <col min="2" max="2" width="15.6640625" style="3" customWidth="1"/>
    <col min="3" max="3" width="16.33203125" style="3" customWidth="1"/>
    <col min="4" max="4" width="18" style="3" customWidth="1"/>
    <col min="5" max="5" width="16.6640625" style="3" customWidth="1"/>
    <col min="6" max="6" width="18.83203125" style="6" customWidth="1"/>
    <col min="7" max="8" width="12.83203125" style="3" customWidth="1"/>
    <col min="9" max="9" width="13.83203125" style="3" customWidth="1"/>
    <col min="10" max="16384" width="9.33203125" style="3"/>
  </cols>
  <sheetData>
    <row r="1" spans="1:6" s="127" customFormat="1" ht="25.5" customHeight="1">
      <c r="A1" s="397" t="s">
        <v>0</v>
      </c>
      <c r="B1" s="397"/>
      <c r="C1" s="397"/>
      <c r="D1" s="397"/>
      <c r="E1" s="397"/>
      <c r="F1" s="397"/>
    </row>
    <row r="2" spans="1:6" s="127" customFormat="1" ht="16.5" thickBot="1">
      <c r="A2" s="59"/>
      <c r="B2" s="58"/>
      <c r="C2" s="58"/>
      <c r="D2" s="58"/>
      <c r="E2" s="58"/>
      <c r="F2" s="128" t="s">
        <v>399</v>
      </c>
    </row>
    <row r="3" spans="1:6" s="43" customFormat="1" ht="63.75" thickBot="1">
      <c r="A3" s="60" t="s">
        <v>52</v>
      </c>
      <c r="B3" s="61" t="s">
        <v>53</v>
      </c>
      <c r="C3" s="61" t="s">
        <v>54</v>
      </c>
      <c r="D3" s="61" t="s">
        <v>403</v>
      </c>
      <c r="E3" s="61" t="s">
        <v>404</v>
      </c>
      <c r="F3" s="62" t="s">
        <v>405</v>
      </c>
    </row>
    <row r="4" spans="1:6" s="58" customFormat="1" ht="16.5" thickBot="1">
      <c r="A4" s="129">
        <v>1</v>
      </c>
      <c r="B4" s="130">
        <v>2</v>
      </c>
      <c r="C4" s="130">
        <v>3</v>
      </c>
      <c r="D4" s="130">
        <v>4</v>
      </c>
      <c r="E4" s="130">
        <v>5</v>
      </c>
      <c r="F4" s="131" t="s">
        <v>73</v>
      </c>
    </row>
    <row r="5" spans="1:6" s="127" customFormat="1" ht="47.25">
      <c r="A5" s="132" t="s">
        <v>401</v>
      </c>
      <c r="B5" s="133">
        <v>6000000</v>
      </c>
      <c r="C5" s="134" t="s">
        <v>402</v>
      </c>
      <c r="D5" s="133">
        <v>0</v>
      </c>
      <c r="E5" s="133">
        <v>6000000</v>
      </c>
      <c r="F5" s="135"/>
    </row>
    <row r="6" spans="1:6" s="127" customFormat="1" ht="15.95" customHeight="1">
      <c r="A6" s="132"/>
      <c r="B6" s="133"/>
      <c r="C6" s="134"/>
      <c r="D6" s="133"/>
      <c r="E6" s="133"/>
      <c r="F6" s="135">
        <f t="shared" ref="F6:F19" si="0">B6-D6-E6</f>
        <v>0</v>
      </c>
    </row>
    <row r="7" spans="1:6" s="127" customFormat="1" ht="15.95" customHeight="1">
      <c r="A7" s="132"/>
      <c r="B7" s="133"/>
      <c r="C7" s="134"/>
      <c r="D7" s="133"/>
      <c r="E7" s="133"/>
      <c r="F7" s="135">
        <f t="shared" si="0"/>
        <v>0</v>
      </c>
    </row>
    <row r="8" spans="1:6" s="127" customFormat="1" ht="15.95" customHeight="1">
      <c r="A8" s="136"/>
      <c r="B8" s="133"/>
      <c r="C8" s="134"/>
      <c r="D8" s="133"/>
      <c r="E8" s="133"/>
      <c r="F8" s="135">
        <f t="shared" si="0"/>
        <v>0</v>
      </c>
    </row>
    <row r="9" spans="1:6" s="127" customFormat="1" ht="15.95" customHeight="1">
      <c r="A9" s="132"/>
      <c r="B9" s="133"/>
      <c r="C9" s="134"/>
      <c r="D9" s="133"/>
      <c r="E9" s="133"/>
      <c r="F9" s="135">
        <f t="shared" si="0"/>
        <v>0</v>
      </c>
    </row>
    <row r="10" spans="1:6" s="127" customFormat="1" ht="15.95" customHeight="1">
      <c r="A10" s="136"/>
      <c r="B10" s="133"/>
      <c r="C10" s="134"/>
      <c r="D10" s="133"/>
      <c r="E10" s="133"/>
      <c r="F10" s="135">
        <f t="shared" si="0"/>
        <v>0</v>
      </c>
    </row>
    <row r="11" spans="1:6" s="127" customFormat="1" ht="15.95" customHeight="1">
      <c r="A11" s="132"/>
      <c r="B11" s="133"/>
      <c r="C11" s="134"/>
      <c r="D11" s="133"/>
      <c r="E11" s="133"/>
      <c r="F11" s="135">
        <f t="shared" si="0"/>
        <v>0</v>
      </c>
    </row>
    <row r="12" spans="1:6" s="127" customFormat="1" ht="15.95" customHeight="1">
      <c r="A12" s="132"/>
      <c r="B12" s="133"/>
      <c r="C12" s="134"/>
      <c r="D12" s="133"/>
      <c r="E12" s="133"/>
      <c r="F12" s="135">
        <f t="shared" si="0"/>
        <v>0</v>
      </c>
    </row>
    <row r="13" spans="1:6" s="127" customFormat="1" ht="15.95" customHeight="1">
      <c r="A13" s="132"/>
      <c r="B13" s="133"/>
      <c r="C13" s="134"/>
      <c r="D13" s="133"/>
      <c r="E13" s="133"/>
      <c r="F13" s="135">
        <f t="shared" si="0"/>
        <v>0</v>
      </c>
    </row>
    <row r="14" spans="1:6" s="127" customFormat="1" ht="15.95" customHeight="1">
      <c r="A14" s="132"/>
      <c r="B14" s="133"/>
      <c r="C14" s="134"/>
      <c r="D14" s="133"/>
      <c r="E14" s="133"/>
      <c r="F14" s="135">
        <f t="shared" si="0"/>
        <v>0</v>
      </c>
    </row>
    <row r="15" spans="1:6" s="127" customFormat="1" ht="15.95" customHeight="1">
      <c r="A15" s="132"/>
      <c r="B15" s="133"/>
      <c r="C15" s="134"/>
      <c r="D15" s="133"/>
      <c r="E15" s="133"/>
      <c r="F15" s="135">
        <f t="shared" si="0"/>
        <v>0</v>
      </c>
    </row>
    <row r="16" spans="1:6" s="127" customFormat="1" ht="15.95" customHeight="1">
      <c r="A16" s="132"/>
      <c r="B16" s="133"/>
      <c r="C16" s="134"/>
      <c r="D16" s="133"/>
      <c r="E16" s="133"/>
      <c r="F16" s="135">
        <f t="shared" si="0"/>
        <v>0</v>
      </c>
    </row>
    <row r="17" spans="1:6" s="127" customFormat="1" ht="15.95" customHeight="1">
      <c r="A17" s="132"/>
      <c r="B17" s="133"/>
      <c r="C17" s="134"/>
      <c r="D17" s="133"/>
      <c r="E17" s="133"/>
      <c r="F17" s="135">
        <f t="shared" si="0"/>
        <v>0</v>
      </c>
    </row>
    <row r="18" spans="1:6" s="127" customFormat="1" ht="15.95" customHeight="1">
      <c r="A18" s="132"/>
      <c r="B18" s="133"/>
      <c r="C18" s="134"/>
      <c r="D18" s="133"/>
      <c r="E18" s="133"/>
      <c r="F18" s="135">
        <f t="shared" si="0"/>
        <v>0</v>
      </c>
    </row>
    <row r="19" spans="1:6" s="127" customFormat="1" ht="15.95" customHeight="1" thickBot="1">
      <c r="A19" s="68"/>
      <c r="B19" s="137"/>
      <c r="C19" s="138"/>
      <c r="D19" s="137"/>
      <c r="E19" s="137"/>
      <c r="F19" s="139">
        <f t="shared" si="0"/>
        <v>0</v>
      </c>
    </row>
    <row r="20" spans="1:6" s="144" customFormat="1" ht="18" customHeight="1" thickBot="1">
      <c r="A20" s="140" t="s">
        <v>51</v>
      </c>
      <c r="B20" s="141">
        <f>SUM(B5:B19)</f>
        <v>6000000</v>
      </c>
      <c r="C20" s="142"/>
      <c r="D20" s="141">
        <f>SUM(D5:D19)</f>
        <v>0</v>
      </c>
      <c r="E20" s="141">
        <f>SUM(E5:E19)</f>
        <v>6000000</v>
      </c>
      <c r="F20" s="143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>&amp;R&amp;"Times New Roman CE,Félkövér dőlt"&amp;11 6. melléklet a 2/2017. (II.20.)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22"/>
  <sheetViews>
    <sheetView view="pageLayout" zoomScaleNormal="100" workbookViewId="0">
      <selection activeCell="E7" sqref="E7"/>
    </sheetView>
  </sheetViews>
  <sheetFormatPr defaultRowHeight="12.75"/>
  <cols>
    <col min="1" max="1" width="60.6640625" style="4" customWidth="1"/>
    <col min="2" max="2" width="15.6640625" style="3" customWidth="1"/>
    <col min="3" max="3" width="16.33203125" style="3" customWidth="1"/>
    <col min="4" max="4" width="18" style="3" customWidth="1"/>
    <col min="5" max="5" width="16.6640625" style="3" customWidth="1"/>
    <col min="6" max="6" width="18.83203125" style="3" customWidth="1"/>
    <col min="7" max="8" width="12.83203125" style="3" customWidth="1"/>
    <col min="9" max="9" width="13.83203125" style="3" customWidth="1"/>
    <col min="10" max="16384" width="9.33203125" style="3"/>
  </cols>
  <sheetData>
    <row r="1" spans="1:6" s="127" customFormat="1" ht="15.75">
      <c r="A1" s="397" t="s">
        <v>1</v>
      </c>
      <c r="B1" s="397"/>
      <c r="C1" s="397"/>
      <c r="D1" s="397"/>
      <c r="E1" s="397"/>
      <c r="F1" s="397"/>
    </row>
    <row r="2" spans="1:6" s="127" customFormat="1" ht="16.5" thickBot="1">
      <c r="A2" s="59"/>
      <c r="B2" s="58"/>
      <c r="C2" s="58"/>
      <c r="D2" s="58"/>
      <c r="E2" s="58"/>
      <c r="F2" s="128" t="s">
        <v>397</v>
      </c>
    </row>
    <row r="3" spans="1:6" s="43" customFormat="1" ht="63.75" thickBot="1">
      <c r="A3" s="60" t="s">
        <v>55</v>
      </c>
      <c r="B3" s="61" t="s">
        <v>53</v>
      </c>
      <c r="C3" s="61" t="s">
        <v>54</v>
      </c>
      <c r="D3" s="61" t="s">
        <v>408</v>
      </c>
      <c r="E3" s="61" t="s">
        <v>404</v>
      </c>
      <c r="F3" s="62" t="s">
        <v>409</v>
      </c>
    </row>
    <row r="4" spans="1:6" s="58" customFormat="1" ht="16.5" thickBot="1">
      <c r="A4" s="129">
        <v>1</v>
      </c>
      <c r="B4" s="130">
        <v>2</v>
      </c>
      <c r="C4" s="130">
        <v>3</v>
      </c>
      <c r="D4" s="130">
        <v>4</v>
      </c>
      <c r="E4" s="130">
        <v>5</v>
      </c>
      <c r="F4" s="131">
        <v>6</v>
      </c>
    </row>
    <row r="5" spans="1:6" s="127" customFormat="1" ht="31.5">
      <c r="A5" s="67" t="s">
        <v>406</v>
      </c>
      <c r="B5" s="133">
        <v>1725000</v>
      </c>
      <c r="C5" s="134" t="s">
        <v>407</v>
      </c>
      <c r="D5" s="133"/>
      <c r="E5" s="133">
        <v>1725000</v>
      </c>
      <c r="F5" s="135">
        <v>0</v>
      </c>
    </row>
    <row r="6" spans="1:6" s="127" customFormat="1" ht="15.75">
      <c r="A6" s="67" t="s">
        <v>648</v>
      </c>
      <c r="B6" s="133">
        <v>500000</v>
      </c>
      <c r="C6" s="134" t="s">
        <v>649</v>
      </c>
      <c r="D6" s="133"/>
      <c r="E6" s="133">
        <v>500000</v>
      </c>
      <c r="F6" s="135">
        <f t="shared" ref="F6:F21" si="0">B6-D6-E6</f>
        <v>0</v>
      </c>
    </row>
    <row r="7" spans="1:6" s="127" customFormat="1" ht="15.75">
      <c r="A7" s="67"/>
      <c r="B7" s="133"/>
      <c r="C7" s="134"/>
      <c r="D7" s="133"/>
      <c r="E7" s="133"/>
      <c r="F7" s="135">
        <f t="shared" si="0"/>
        <v>0</v>
      </c>
    </row>
    <row r="8" spans="1:6" s="127" customFormat="1" ht="15.75">
      <c r="A8" s="67"/>
      <c r="B8" s="133"/>
      <c r="C8" s="134"/>
      <c r="D8" s="133"/>
      <c r="E8" s="133"/>
      <c r="F8" s="135">
        <f t="shared" si="0"/>
        <v>0</v>
      </c>
    </row>
    <row r="9" spans="1:6" s="127" customFormat="1" ht="15.75">
      <c r="A9" s="67"/>
      <c r="B9" s="133"/>
      <c r="C9" s="134"/>
      <c r="D9" s="133"/>
      <c r="E9" s="133"/>
      <c r="F9" s="135">
        <f t="shared" si="0"/>
        <v>0</v>
      </c>
    </row>
    <row r="10" spans="1:6" s="127" customFormat="1" ht="15.75">
      <c r="A10" s="67"/>
      <c r="B10" s="133"/>
      <c r="C10" s="134"/>
      <c r="D10" s="133"/>
      <c r="E10" s="133"/>
      <c r="F10" s="135">
        <f t="shared" si="0"/>
        <v>0</v>
      </c>
    </row>
    <row r="11" spans="1:6" s="127" customFormat="1" ht="15.75">
      <c r="A11" s="67"/>
      <c r="B11" s="133"/>
      <c r="C11" s="134"/>
      <c r="D11" s="133"/>
      <c r="E11" s="133"/>
      <c r="F11" s="135">
        <f t="shared" si="0"/>
        <v>0</v>
      </c>
    </row>
    <row r="12" spans="1:6" s="127" customFormat="1" ht="15.75">
      <c r="A12" s="67"/>
      <c r="B12" s="133"/>
      <c r="C12" s="134"/>
      <c r="D12" s="133"/>
      <c r="E12" s="133"/>
      <c r="F12" s="135">
        <f t="shared" si="0"/>
        <v>0</v>
      </c>
    </row>
    <row r="13" spans="1:6" s="127" customFormat="1" ht="15.75">
      <c r="A13" s="67"/>
      <c r="B13" s="133"/>
      <c r="C13" s="134"/>
      <c r="D13" s="133"/>
      <c r="E13" s="133"/>
      <c r="F13" s="135">
        <f t="shared" si="0"/>
        <v>0</v>
      </c>
    </row>
    <row r="14" spans="1:6" s="127" customFormat="1" ht="15.75">
      <c r="A14" s="67"/>
      <c r="B14" s="133"/>
      <c r="C14" s="134"/>
      <c r="D14" s="133"/>
      <c r="E14" s="133"/>
      <c r="F14" s="135">
        <f t="shared" si="0"/>
        <v>0</v>
      </c>
    </row>
    <row r="15" spans="1:6" s="127" customFormat="1" ht="15.75">
      <c r="A15" s="67"/>
      <c r="B15" s="133"/>
      <c r="C15" s="134"/>
      <c r="D15" s="133"/>
      <c r="E15" s="133"/>
      <c r="F15" s="135">
        <f t="shared" si="0"/>
        <v>0</v>
      </c>
    </row>
    <row r="16" spans="1:6" s="127" customFormat="1" ht="15.75">
      <c r="A16" s="67"/>
      <c r="B16" s="133"/>
      <c r="C16" s="134"/>
      <c r="D16" s="133"/>
      <c r="E16" s="133"/>
      <c r="F16" s="135">
        <f t="shared" si="0"/>
        <v>0</v>
      </c>
    </row>
    <row r="17" spans="1:6" s="127" customFormat="1" ht="15.75">
      <c r="A17" s="67"/>
      <c r="B17" s="133"/>
      <c r="C17" s="134"/>
      <c r="D17" s="133"/>
      <c r="E17" s="133"/>
      <c r="F17" s="135">
        <f t="shared" si="0"/>
        <v>0</v>
      </c>
    </row>
    <row r="18" spans="1:6" s="127" customFormat="1" ht="15.75">
      <c r="A18" s="67"/>
      <c r="B18" s="133"/>
      <c r="C18" s="134"/>
      <c r="D18" s="133"/>
      <c r="E18" s="133"/>
      <c r="F18" s="135">
        <f t="shared" si="0"/>
        <v>0</v>
      </c>
    </row>
    <row r="19" spans="1:6" s="127" customFormat="1" ht="15.75">
      <c r="A19" s="67"/>
      <c r="B19" s="133"/>
      <c r="C19" s="134"/>
      <c r="D19" s="133"/>
      <c r="E19" s="133"/>
      <c r="F19" s="135">
        <f t="shared" si="0"/>
        <v>0</v>
      </c>
    </row>
    <row r="20" spans="1:6" s="127" customFormat="1" ht="15.75">
      <c r="A20" s="67"/>
      <c r="B20" s="133"/>
      <c r="C20" s="134"/>
      <c r="D20" s="133"/>
      <c r="E20" s="133"/>
      <c r="F20" s="135">
        <f t="shared" si="0"/>
        <v>0</v>
      </c>
    </row>
    <row r="21" spans="1:6" s="127" customFormat="1" ht="16.5" thickBot="1">
      <c r="A21" s="68"/>
      <c r="B21" s="137"/>
      <c r="C21" s="138"/>
      <c r="D21" s="137"/>
      <c r="E21" s="137"/>
      <c r="F21" s="139">
        <f t="shared" si="0"/>
        <v>0</v>
      </c>
    </row>
    <row r="22" spans="1:6" s="144" customFormat="1" ht="16.5" thickBot="1">
      <c r="A22" s="140" t="s">
        <v>51</v>
      </c>
      <c r="B22" s="141">
        <f>SUM(B5:B21)</f>
        <v>2225000</v>
      </c>
      <c r="C22" s="142"/>
      <c r="D22" s="141">
        <f>SUM(D5:D21)</f>
        <v>0</v>
      </c>
      <c r="E22" s="141">
        <f>SUM(E5:E21)</f>
        <v>2225000</v>
      </c>
      <c r="F22" s="143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7. melléklet a 2/2017. (II.20.)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A8F1-258C-484B-BB52-46C5FCF24848}">
  <dimension ref="A2:G87"/>
  <sheetViews>
    <sheetView workbookViewId="0">
      <selection activeCell="A5" sqref="A5:XFD5"/>
    </sheetView>
  </sheetViews>
  <sheetFormatPr defaultRowHeight="15"/>
  <cols>
    <col min="1" max="1" width="42.1640625" style="425" customWidth="1"/>
    <col min="2" max="2" width="14.33203125" style="425" customWidth="1"/>
    <col min="3" max="3" width="13.6640625" style="425" customWidth="1"/>
    <col min="4" max="5" width="9.33203125" style="425"/>
    <col min="6" max="6" width="13.1640625" style="425" customWidth="1"/>
    <col min="7" max="16384" width="9.33203125" style="425"/>
  </cols>
  <sheetData>
    <row r="2" spans="1:3" ht="32.25" customHeight="1">
      <c r="A2" s="641" t="s">
        <v>877</v>
      </c>
      <c r="B2" s="641"/>
      <c r="C2" s="641"/>
    </row>
    <row r="3" spans="1:3" ht="15.75">
      <c r="A3" s="642"/>
      <c r="B3" s="642"/>
      <c r="C3" s="425" t="s">
        <v>878</v>
      </c>
    </row>
    <row r="4" spans="1:3">
      <c r="A4" s="643" t="s">
        <v>879</v>
      </c>
      <c r="B4" s="644" t="s">
        <v>880</v>
      </c>
      <c r="C4" s="644"/>
    </row>
    <row r="5" spans="1:3">
      <c r="A5" s="643"/>
      <c r="B5" s="645"/>
    </row>
    <row r="6" spans="1:3" ht="15.75" thickBot="1">
      <c r="A6" s="646"/>
      <c r="B6" s="647"/>
    </row>
    <row r="7" spans="1:3" ht="26.25" customHeight="1" thickBot="1">
      <c r="A7" s="648" t="s">
        <v>881</v>
      </c>
      <c r="B7" s="649" t="s">
        <v>882</v>
      </c>
      <c r="C7" s="649" t="s">
        <v>883</v>
      </c>
    </row>
    <row r="8" spans="1:3">
      <c r="A8" s="650" t="s">
        <v>884</v>
      </c>
      <c r="B8" s="651">
        <v>0</v>
      </c>
      <c r="C8" s="651"/>
    </row>
    <row r="9" spans="1:3">
      <c r="A9" s="652" t="s">
        <v>885</v>
      </c>
      <c r="B9" s="653"/>
      <c r="C9" s="653"/>
    </row>
    <row r="10" spans="1:3">
      <c r="A10" s="654" t="s">
        <v>886</v>
      </c>
      <c r="B10" s="655">
        <v>0</v>
      </c>
      <c r="C10" s="655">
        <v>70000000</v>
      </c>
    </row>
    <row r="11" spans="1:3">
      <c r="A11" s="654" t="s">
        <v>887</v>
      </c>
      <c r="B11" s="655"/>
      <c r="C11" s="655"/>
    </row>
    <row r="12" spans="1:3">
      <c r="A12" s="654" t="s">
        <v>888</v>
      </c>
      <c r="B12" s="655"/>
      <c r="C12" s="655"/>
    </row>
    <row r="13" spans="1:3" ht="15.75" thickBot="1">
      <c r="A13" s="654" t="s">
        <v>889</v>
      </c>
      <c r="B13" s="655"/>
      <c r="C13" s="655"/>
    </row>
    <row r="14" spans="1:3" ht="15.75" thickBot="1">
      <c r="A14" s="656" t="s">
        <v>890</v>
      </c>
      <c r="B14" s="657">
        <v>0</v>
      </c>
      <c r="C14" s="657">
        <f>SUM(C8:C13)</f>
        <v>70000000</v>
      </c>
    </row>
    <row r="15" spans="1:3" ht="15.75" thickBot="1">
      <c r="A15" s="658"/>
      <c r="B15" s="658"/>
    </row>
    <row r="16" spans="1:3" ht="27.75" customHeight="1" thickBot="1">
      <c r="A16" s="648" t="s">
        <v>891</v>
      </c>
      <c r="B16" s="649" t="s">
        <v>882</v>
      </c>
      <c r="C16" s="649" t="s">
        <v>883</v>
      </c>
    </row>
    <row r="17" spans="1:3">
      <c r="A17" s="650" t="s">
        <v>892</v>
      </c>
      <c r="B17" s="651">
        <v>0</v>
      </c>
      <c r="C17" s="651"/>
    </row>
    <row r="18" spans="1:3">
      <c r="A18" s="659" t="s">
        <v>893</v>
      </c>
      <c r="B18" s="655">
        <v>0</v>
      </c>
      <c r="C18" s="655">
        <v>68765116</v>
      </c>
    </row>
    <row r="19" spans="1:3">
      <c r="A19" s="654" t="s">
        <v>766</v>
      </c>
      <c r="B19" s="655">
        <v>0</v>
      </c>
      <c r="C19" s="655">
        <v>1234884</v>
      </c>
    </row>
    <row r="20" spans="1:3" ht="15.75" thickBot="1">
      <c r="A20" s="654"/>
      <c r="B20" s="655"/>
      <c r="C20" s="655"/>
    </row>
    <row r="21" spans="1:3" ht="15.75" thickBot="1">
      <c r="A21" s="656" t="s">
        <v>42</v>
      </c>
      <c r="B21" s="657">
        <f t="shared" ref="B21" si="0">SUM(B17:B20)</f>
        <v>0</v>
      </c>
      <c r="C21" s="657">
        <f>SUM(C17:C20)</f>
        <v>70000000</v>
      </c>
    </row>
    <row r="22" spans="1:3">
      <c r="A22" s="647"/>
      <c r="B22" s="647"/>
    </row>
    <row r="25" spans="1:3">
      <c r="A25" s="643" t="s">
        <v>879</v>
      </c>
      <c r="B25" s="644" t="s">
        <v>894</v>
      </c>
      <c r="C25" s="644"/>
    </row>
    <row r="26" spans="1:3" ht="25.5" customHeight="1">
      <c r="A26" s="643"/>
      <c r="B26" s="645"/>
    </row>
    <row r="27" spans="1:3" ht="15.75" thickBot="1">
      <c r="A27" s="646"/>
      <c r="B27" s="647"/>
    </row>
    <row r="28" spans="1:3" ht="36.75" thickBot="1">
      <c r="A28" s="648" t="s">
        <v>881</v>
      </c>
      <c r="B28" s="649" t="s">
        <v>882</v>
      </c>
      <c r="C28" s="649" t="s">
        <v>883</v>
      </c>
    </row>
    <row r="29" spans="1:3">
      <c r="A29" s="650" t="s">
        <v>884</v>
      </c>
      <c r="B29" s="651">
        <v>0</v>
      </c>
      <c r="C29" s="651"/>
    </row>
    <row r="30" spans="1:3">
      <c r="A30" s="652" t="s">
        <v>885</v>
      </c>
      <c r="B30" s="653"/>
      <c r="C30" s="653"/>
    </row>
    <row r="31" spans="1:3">
      <c r="A31" s="654" t="s">
        <v>886</v>
      </c>
      <c r="B31" s="655">
        <v>0</v>
      </c>
      <c r="C31" s="655">
        <v>127000000</v>
      </c>
    </row>
    <row r="32" spans="1:3">
      <c r="A32" s="654" t="s">
        <v>887</v>
      </c>
      <c r="B32" s="655"/>
      <c r="C32" s="655"/>
    </row>
    <row r="33" spans="1:7">
      <c r="A33" s="654" t="s">
        <v>888</v>
      </c>
      <c r="B33" s="655"/>
      <c r="C33" s="655"/>
    </row>
    <row r="34" spans="1:7" ht="15.75" thickBot="1">
      <c r="A34" s="654" t="s">
        <v>889</v>
      </c>
      <c r="B34" s="655"/>
      <c r="C34" s="655"/>
    </row>
    <row r="35" spans="1:7" ht="24" customHeight="1" thickBot="1">
      <c r="A35" s="656" t="s">
        <v>890</v>
      </c>
      <c r="B35" s="657">
        <v>0</v>
      </c>
      <c r="C35" s="657">
        <f>SUM(C29:C34)</f>
        <v>127000000</v>
      </c>
    </row>
    <row r="36" spans="1:7" ht="15.75" thickBot="1">
      <c r="A36" s="658"/>
      <c r="B36" s="658"/>
    </row>
    <row r="37" spans="1:7" ht="36.75" thickBot="1">
      <c r="A37" s="648" t="s">
        <v>891</v>
      </c>
      <c r="B37" s="649" t="s">
        <v>882</v>
      </c>
      <c r="C37" s="649" t="s">
        <v>883</v>
      </c>
    </row>
    <row r="38" spans="1:7">
      <c r="A38" s="650" t="s">
        <v>892</v>
      </c>
      <c r="B38" s="651">
        <v>0</v>
      </c>
      <c r="C38" s="651"/>
    </row>
    <row r="39" spans="1:7">
      <c r="A39" s="659" t="s">
        <v>895</v>
      </c>
      <c r="B39" s="655">
        <v>0</v>
      </c>
      <c r="C39" s="655">
        <v>117379832</v>
      </c>
    </row>
    <row r="40" spans="1:7">
      <c r="A40" s="654" t="s">
        <v>766</v>
      </c>
      <c r="B40" s="655">
        <v>0</v>
      </c>
      <c r="C40" s="655">
        <v>9620168</v>
      </c>
    </row>
    <row r="41" spans="1:7" ht="15.75" thickBot="1">
      <c r="A41" s="654"/>
      <c r="B41" s="655"/>
      <c r="C41" s="655"/>
    </row>
    <row r="42" spans="1:7" ht="15.75" thickBot="1">
      <c r="A42" s="656" t="s">
        <v>42</v>
      </c>
      <c r="B42" s="657">
        <f t="shared" ref="B42" si="1">SUM(B38:B41)</f>
        <v>0</v>
      </c>
      <c r="C42" s="657">
        <f>SUM(C38:C41)</f>
        <v>127000000</v>
      </c>
    </row>
    <row r="43" spans="1:7">
      <c r="A43" s="647"/>
      <c r="B43" s="647"/>
    </row>
    <row r="45" spans="1:7" ht="24.75" customHeight="1"/>
    <row r="46" spans="1:7" ht="28.5" customHeight="1">
      <c r="A46" s="643" t="s">
        <v>879</v>
      </c>
      <c r="B46" s="660" t="s">
        <v>896</v>
      </c>
      <c r="C46" s="660"/>
      <c r="D46" s="660"/>
      <c r="E46" s="660"/>
      <c r="F46" s="660"/>
      <c r="G46" s="660"/>
    </row>
    <row r="48" spans="1:7" ht="15.75" thickBot="1">
      <c r="A48" s="646"/>
      <c r="B48" s="647"/>
    </row>
    <row r="49" spans="1:3" ht="36.75" thickBot="1">
      <c r="A49" s="648" t="s">
        <v>881</v>
      </c>
      <c r="B49" s="649" t="s">
        <v>882</v>
      </c>
      <c r="C49" s="649" t="s">
        <v>883</v>
      </c>
    </row>
    <row r="50" spans="1:3">
      <c r="A50" s="650" t="s">
        <v>884</v>
      </c>
      <c r="B50" s="651">
        <v>0</v>
      </c>
      <c r="C50" s="651"/>
    </row>
    <row r="51" spans="1:3">
      <c r="A51" s="652" t="s">
        <v>885</v>
      </c>
      <c r="B51" s="653"/>
      <c r="C51" s="653"/>
    </row>
    <row r="52" spans="1:3">
      <c r="A52" s="654" t="s">
        <v>886</v>
      </c>
      <c r="B52" s="655">
        <v>0</v>
      </c>
      <c r="C52" s="655"/>
    </row>
    <row r="53" spans="1:3">
      <c r="A53" s="654" t="s">
        <v>887</v>
      </c>
      <c r="B53" s="655"/>
      <c r="C53" s="655"/>
    </row>
    <row r="54" spans="1:3" ht="23.25" customHeight="1">
      <c r="A54" s="654" t="s">
        <v>888</v>
      </c>
      <c r="B54" s="655"/>
      <c r="C54" s="655"/>
    </row>
    <row r="55" spans="1:3" ht="15.75" thickBot="1">
      <c r="A55" s="654" t="s">
        <v>889</v>
      </c>
      <c r="B55" s="655"/>
      <c r="C55" s="655">
        <v>210000</v>
      </c>
    </row>
    <row r="56" spans="1:3" ht="15.75" thickBot="1">
      <c r="A56" s="656" t="s">
        <v>890</v>
      </c>
      <c r="B56" s="657">
        <v>0</v>
      </c>
      <c r="C56" s="657">
        <f>SUM(C55)</f>
        <v>210000</v>
      </c>
    </row>
    <row r="57" spans="1:3" ht="15.75" thickBot="1">
      <c r="A57" s="658"/>
      <c r="B57" s="658"/>
    </row>
    <row r="58" spans="1:3" ht="36.75" thickBot="1">
      <c r="A58" s="648" t="s">
        <v>891</v>
      </c>
      <c r="B58" s="649" t="s">
        <v>882</v>
      </c>
      <c r="C58" s="649" t="s">
        <v>883</v>
      </c>
    </row>
    <row r="59" spans="1:3">
      <c r="A59" s="650" t="s">
        <v>892</v>
      </c>
      <c r="B59" s="651">
        <v>0</v>
      </c>
      <c r="C59" s="651"/>
    </row>
    <row r="60" spans="1:3">
      <c r="A60" s="659" t="s">
        <v>895</v>
      </c>
      <c r="B60" s="655">
        <v>0</v>
      </c>
      <c r="C60" s="655"/>
    </row>
    <row r="61" spans="1:3">
      <c r="A61" s="654" t="s">
        <v>766</v>
      </c>
      <c r="B61" s="655">
        <v>0</v>
      </c>
      <c r="C61" s="655">
        <v>210000</v>
      </c>
    </row>
    <row r="62" spans="1:3" ht="15.75" thickBot="1">
      <c r="A62" s="654"/>
      <c r="B62" s="655"/>
      <c r="C62" s="655"/>
    </row>
    <row r="63" spans="1:3" ht="15.75" thickBot="1">
      <c r="A63" s="656" t="s">
        <v>42</v>
      </c>
      <c r="B63" s="657">
        <f t="shared" ref="B63" si="2">SUM(B59:B62)</f>
        <v>0</v>
      </c>
      <c r="C63" s="657">
        <f>SUM(C61:C62)</f>
        <v>210000</v>
      </c>
    </row>
    <row r="64" spans="1:3">
      <c r="A64" s="647"/>
      <c r="B64" s="647"/>
    </row>
    <row r="68" spans="1:7" ht="39.75" customHeight="1">
      <c r="A68" s="643" t="s">
        <v>879</v>
      </c>
      <c r="B68" s="660" t="s">
        <v>897</v>
      </c>
      <c r="C68" s="660"/>
      <c r="D68" s="660"/>
      <c r="E68" s="660"/>
      <c r="F68" s="660"/>
      <c r="G68" s="660"/>
    </row>
    <row r="70" spans="1:7" ht="15.75" thickBot="1">
      <c r="A70" s="646"/>
      <c r="B70" s="647"/>
    </row>
    <row r="71" spans="1:7" ht="36.75" thickBot="1">
      <c r="A71" s="648" t="s">
        <v>881</v>
      </c>
      <c r="B71" s="649" t="s">
        <v>882</v>
      </c>
      <c r="C71" s="649" t="s">
        <v>883</v>
      </c>
    </row>
    <row r="72" spans="1:7">
      <c r="A72" s="650" t="s">
        <v>884</v>
      </c>
      <c r="B72" s="651">
        <v>0</v>
      </c>
      <c r="C72" s="651"/>
    </row>
    <row r="73" spans="1:7">
      <c r="A73" s="652" t="s">
        <v>885</v>
      </c>
      <c r="B73" s="653"/>
      <c r="C73" s="653"/>
    </row>
    <row r="74" spans="1:7">
      <c r="A74" s="654" t="s">
        <v>886</v>
      </c>
      <c r="B74" s="655">
        <v>0</v>
      </c>
      <c r="C74" s="655"/>
    </row>
    <row r="75" spans="1:7">
      <c r="A75" s="654" t="s">
        <v>887</v>
      </c>
      <c r="B75" s="655"/>
      <c r="C75" s="655"/>
    </row>
    <row r="76" spans="1:7">
      <c r="A76" s="654" t="s">
        <v>888</v>
      </c>
      <c r="B76" s="655"/>
      <c r="C76" s="655"/>
    </row>
    <row r="77" spans="1:7">
      <c r="A77" s="654" t="s">
        <v>889</v>
      </c>
      <c r="B77" s="655"/>
      <c r="C77" s="655"/>
    </row>
    <row r="78" spans="1:7" ht="15.75" thickBot="1">
      <c r="A78" s="661" t="s">
        <v>898</v>
      </c>
      <c r="B78" s="662"/>
      <c r="C78" s="662">
        <v>6000000</v>
      </c>
    </row>
    <row r="79" spans="1:7" ht="15.75" thickBot="1">
      <c r="A79" s="656" t="s">
        <v>890</v>
      </c>
      <c r="B79" s="657">
        <v>0</v>
      </c>
      <c r="C79" s="657"/>
    </row>
    <row r="80" spans="1:7" ht="15.75" thickBot="1">
      <c r="A80" s="658"/>
      <c r="B80" s="658"/>
    </row>
    <row r="81" spans="1:3" ht="36.75" thickBot="1">
      <c r="A81" s="648" t="s">
        <v>891</v>
      </c>
      <c r="B81" s="649" t="s">
        <v>882</v>
      </c>
      <c r="C81" s="649" t="s">
        <v>883</v>
      </c>
    </row>
    <row r="82" spans="1:3">
      <c r="A82" s="650" t="s">
        <v>892</v>
      </c>
      <c r="B82" s="651">
        <v>0</v>
      </c>
      <c r="C82" s="651">
        <v>146400</v>
      </c>
    </row>
    <row r="83" spans="1:3">
      <c r="A83" s="659" t="s">
        <v>895</v>
      </c>
      <c r="B83" s="655">
        <v>0</v>
      </c>
      <c r="C83" s="655">
        <v>3300000</v>
      </c>
    </row>
    <row r="84" spans="1:3">
      <c r="A84" s="654" t="s">
        <v>766</v>
      </c>
      <c r="B84" s="655">
        <v>0</v>
      </c>
      <c r="C84" s="655">
        <v>2553600</v>
      </c>
    </row>
    <row r="85" spans="1:3" ht="15.75" thickBot="1">
      <c r="A85" s="654"/>
      <c r="B85" s="655"/>
      <c r="C85" s="655"/>
    </row>
    <row r="86" spans="1:3" ht="15.75" thickBot="1">
      <c r="A86" s="656" t="s">
        <v>42</v>
      </c>
      <c r="B86" s="657">
        <f t="shared" ref="B86" si="3">SUM(B82:B85)</f>
        <v>0</v>
      </c>
      <c r="C86" s="657">
        <f>SUM(C82:C85)</f>
        <v>6000000</v>
      </c>
    </row>
    <row r="87" spans="1:3">
      <c r="A87" s="647"/>
      <c r="B87" s="647"/>
    </row>
  </sheetData>
  <mergeCells count="3">
    <mergeCell ref="A2:C2"/>
    <mergeCell ref="B46:G46"/>
    <mergeCell ref="B68:G68"/>
  </mergeCells>
  <conditionalFormatting sqref="B14:C14 B21:C21 B35:C35 B42:C42 B56:C56 B63:C63 B79:C79 B86:C86">
    <cfRule type="cellIs" dxfId="1" priority="1" stopIfTrue="1" operator="equal">
      <formula>0</formula>
    </cfRule>
  </conditionalFormatting>
  <pageMargins left="0.7" right="0.7" top="0.75" bottom="0.75" header="0.3" footer="0.3"/>
  <pageSetup paperSize="9" scale="75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50CB-6D01-4D12-9294-47DD9156B695}">
  <dimension ref="A4:C24"/>
  <sheetViews>
    <sheetView workbookViewId="0">
      <selection activeCell="A5" sqref="A5:XFD5"/>
    </sheetView>
  </sheetViews>
  <sheetFormatPr defaultRowHeight="15"/>
  <cols>
    <col min="1" max="1" width="40.6640625" style="425" customWidth="1"/>
    <col min="2" max="2" width="10.1640625" style="425" bestFit="1" customWidth="1"/>
    <col min="3" max="3" width="15.5" style="425" customWidth="1"/>
    <col min="4" max="16384" width="9.33203125" style="425"/>
  </cols>
  <sheetData>
    <row r="4" spans="1:3" ht="28.5" customHeight="1">
      <c r="A4" s="641" t="s">
        <v>899</v>
      </c>
      <c r="B4" s="641"/>
      <c r="C4" s="641"/>
    </row>
    <row r="5" spans="1:3" ht="15.75">
      <c r="A5" s="642"/>
      <c r="B5" s="642"/>
    </row>
    <row r="6" spans="1:3">
      <c r="A6" s="663"/>
      <c r="B6" s="663"/>
    </row>
    <row r="7" spans="1:3">
      <c r="A7" s="643"/>
      <c r="B7" s="645"/>
    </row>
    <row r="8" spans="1:3" ht="15.75" thickBot="1">
      <c r="A8" s="646"/>
      <c r="B8" s="647"/>
    </row>
    <row r="9" spans="1:3" ht="30.75" customHeight="1" thickBot="1">
      <c r="A9" s="648" t="s">
        <v>881</v>
      </c>
      <c r="B9" s="649" t="s">
        <v>900</v>
      </c>
      <c r="C9" s="664" t="s">
        <v>883</v>
      </c>
    </row>
    <row r="10" spans="1:3">
      <c r="A10" s="650" t="s">
        <v>884</v>
      </c>
      <c r="B10" s="651"/>
      <c r="C10" s="665"/>
    </row>
    <row r="11" spans="1:3">
      <c r="A11" s="652" t="s">
        <v>885</v>
      </c>
      <c r="B11" s="653"/>
      <c r="C11" s="666"/>
    </row>
    <row r="12" spans="1:3" ht="22.5">
      <c r="A12" s="667" t="s">
        <v>735</v>
      </c>
      <c r="B12" s="655"/>
      <c r="C12" s="668"/>
    </row>
    <row r="13" spans="1:3">
      <c r="A13" s="669" t="s">
        <v>740</v>
      </c>
      <c r="B13" s="655"/>
      <c r="C13" s="670"/>
    </row>
    <row r="14" spans="1:3">
      <c r="A14" s="654" t="s">
        <v>888</v>
      </c>
      <c r="B14" s="655"/>
      <c r="C14" s="670"/>
    </row>
    <row r="15" spans="1:3" ht="15.75" thickBot="1">
      <c r="A15" s="654" t="s">
        <v>889</v>
      </c>
      <c r="B15" s="655"/>
      <c r="C15" s="670"/>
    </row>
    <row r="16" spans="1:3" ht="15.75" thickBot="1">
      <c r="A16" s="656" t="s">
        <v>890</v>
      </c>
      <c r="B16" s="657"/>
      <c r="C16" s="671">
        <f>C10+C12</f>
        <v>0</v>
      </c>
    </row>
    <row r="17" spans="1:3" ht="15.75" thickBot="1">
      <c r="A17" s="658"/>
      <c r="B17" s="658"/>
    </row>
    <row r="18" spans="1:3" ht="36.75" customHeight="1" thickBot="1">
      <c r="A18" s="648" t="s">
        <v>891</v>
      </c>
      <c r="B18" s="649" t="s">
        <v>900</v>
      </c>
      <c r="C18" s="664" t="s">
        <v>883</v>
      </c>
    </row>
    <row r="19" spans="1:3">
      <c r="A19" s="650" t="s">
        <v>892</v>
      </c>
      <c r="B19" s="651"/>
      <c r="C19" s="665"/>
    </row>
    <row r="20" spans="1:3">
      <c r="A20" s="659" t="s">
        <v>895</v>
      </c>
      <c r="B20" s="655"/>
      <c r="C20" s="670"/>
    </row>
    <row r="21" spans="1:3">
      <c r="A21" s="654" t="s">
        <v>766</v>
      </c>
      <c r="B21" s="655"/>
      <c r="C21" s="670"/>
    </row>
    <row r="22" spans="1:3" ht="15.75" thickBot="1">
      <c r="A22" s="654" t="s">
        <v>901</v>
      </c>
      <c r="B22" s="655"/>
      <c r="C22" s="670"/>
    </row>
    <row r="23" spans="1:3" ht="15.75" thickBot="1">
      <c r="A23" s="656" t="s">
        <v>42</v>
      </c>
      <c r="B23" s="657">
        <f t="shared" ref="B23" si="0">SUM(B19:B22)</f>
        <v>0</v>
      </c>
      <c r="C23" s="671"/>
    </row>
    <row r="24" spans="1:3">
      <c r="A24" s="647"/>
      <c r="B24" s="647"/>
    </row>
  </sheetData>
  <mergeCells count="1">
    <mergeCell ref="A4:C4"/>
  </mergeCells>
  <conditionalFormatting sqref="B16:C16 B23:C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85D5-EFD2-4056-8701-4EFF2D199069}">
  <dimension ref="A2:J154"/>
  <sheetViews>
    <sheetView topLeftCell="A40" workbookViewId="0">
      <selection activeCell="A5" sqref="A5:XFD5"/>
    </sheetView>
  </sheetViews>
  <sheetFormatPr defaultRowHeight="15"/>
  <cols>
    <col min="1" max="1" width="8.5" style="425" customWidth="1"/>
    <col min="2" max="2" width="66.33203125" style="425" customWidth="1"/>
    <col min="3" max="3" width="15.5" style="425" customWidth="1"/>
    <col min="4" max="4" width="16.33203125" style="425" customWidth="1"/>
    <col min="5" max="5" width="13.6640625" style="425" customWidth="1"/>
    <col min="6" max="16384" width="9.33203125" style="425"/>
  </cols>
  <sheetData>
    <row r="2" spans="1:4" ht="30.75" customHeight="1">
      <c r="A2" s="672" t="s">
        <v>902</v>
      </c>
      <c r="B2" s="672"/>
      <c r="C2" s="672"/>
      <c r="D2" s="672"/>
    </row>
    <row r="3" spans="1:4" ht="16.5" thickBot="1">
      <c r="A3" s="546"/>
      <c r="B3" s="546"/>
      <c r="C3" s="673"/>
      <c r="D3" s="673"/>
    </row>
    <row r="4" spans="1:4">
      <c r="A4" s="674" t="s">
        <v>49</v>
      </c>
      <c r="B4" s="675" t="s">
        <v>903</v>
      </c>
      <c r="C4" s="676"/>
      <c r="D4" s="676"/>
    </row>
    <row r="5" spans="1:4" ht="21.75" customHeight="1" thickBot="1">
      <c r="A5" s="677" t="s">
        <v>158</v>
      </c>
      <c r="B5" s="678" t="s">
        <v>324</v>
      </c>
      <c r="C5" s="679"/>
      <c r="D5" s="679"/>
    </row>
    <row r="6" spans="1:4" ht="19.5" customHeight="1" thickBot="1">
      <c r="A6" s="680"/>
      <c r="B6" s="680"/>
      <c r="C6" s="681"/>
      <c r="D6" s="681"/>
    </row>
    <row r="7" spans="1:4" ht="23.25" thickBot="1">
      <c r="A7" s="682" t="s">
        <v>159</v>
      </c>
      <c r="B7" s="435" t="s">
        <v>44</v>
      </c>
      <c r="C7" s="435" t="s">
        <v>660</v>
      </c>
      <c r="D7" s="435" t="s">
        <v>661</v>
      </c>
    </row>
    <row r="8" spans="1:4" ht="15.75" customHeight="1" thickBot="1">
      <c r="A8" s="683">
        <v>1</v>
      </c>
      <c r="B8" s="684">
        <v>2</v>
      </c>
      <c r="C8" s="684">
        <v>3</v>
      </c>
      <c r="D8" s="684">
        <v>4</v>
      </c>
    </row>
    <row r="9" spans="1:4" ht="15.75" customHeight="1" thickBot="1">
      <c r="A9" s="685"/>
      <c r="B9" s="686" t="s">
        <v>45</v>
      </c>
      <c r="C9" s="687"/>
      <c r="D9" s="687"/>
    </row>
    <row r="10" spans="1:4" ht="15.75" customHeight="1" thickBot="1">
      <c r="A10" s="688" t="s">
        <v>13</v>
      </c>
      <c r="B10" s="689" t="s">
        <v>329</v>
      </c>
      <c r="C10" s="690">
        <f t="shared" ref="C10:D10" si="0">C11+C28+C36+C48</f>
        <v>242228634</v>
      </c>
      <c r="D10" s="690">
        <f t="shared" si="0"/>
        <v>297130119</v>
      </c>
    </row>
    <row r="11" spans="1:4" ht="15.75" customHeight="1" thickBot="1">
      <c r="A11" s="691" t="s">
        <v>88</v>
      </c>
      <c r="B11" s="692" t="s">
        <v>662</v>
      </c>
      <c r="C11" s="693">
        <f t="shared" ref="C11" si="1">SUM(C12:C20)</f>
        <v>169967095</v>
      </c>
      <c r="D11" s="693">
        <f t="shared" ref="D11" si="2">SUM(D12:D20)</f>
        <v>184120509</v>
      </c>
    </row>
    <row r="12" spans="1:4" ht="15.75" customHeight="1">
      <c r="A12" s="694" t="s">
        <v>663</v>
      </c>
      <c r="B12" s="695" t="s">
        <v>664</v>
      </c>
      <c r="C12" s="696">
        <v>73603500</v>
      </c>
      <c r="D12" s="696">
        <v>74603500</v>
      </c>
    </row>
    <row r="13" spans="1:4" ht="15.75" customHeight="1">
      <c r="A13" s="697" t="s">
        <v>665</v>
      </c>
      <c r="B13" s="698" t="s">
        <v>666</v>
      </c>
      <c r="C13" s="699">
        <v>41939033</v>
      </c>
      <c r="D13" s="699">
        <v>46161480</v>
      </c>
    </row>
    <row r="14" spans="1:4" ht="15.75" customHeight="1">
      <c r="A14" s="697" t="s">
        <v>667</v>
      </c>
      <c r="B14" s="698" t="s">
        <v>668</v>
      </c>
      <c r="C14" s="699">
        <v>39228309</v>
      </c>
      <c r="D14" s="699">
        <v>41627909</v>
      </c>
    </row>
    <row r="15" spans="1:4" ht="15.75" customHeight="1">
      <c r="A15" s="697" t="s">
        <v>669</v>
      </c>
      <c r="B15" s="698" t="s">
        <v>670</v>
      </c>
      <c r="C15" s="699">
        <v>2700660</v>
      </c>
      <c r="D15" s="699">
        <v>2840560</v>
      </c>
    </row>
    <row r="16" spans="1:4" ht="15.75" customHeight="1">
      <c r="A16" s="697" t="s">
        <v>671</v>
      </c>
      <c r="B16" s="698" t="s">
        <v>672</v>
      </c>
      <c r="C16" s="699"/>
      <c r="D16" s="699">
        <v>4379934</v>
      </c>
    </row>
    <row r="17" spans="1:10" ht="15.75" customHeight="1">
      <c r="A17" s="697" t="s">
        <v>673</v>
      </c>
      <c r="B17" s="700" t="s">
        <v>674</v>
      </c>
      <c r="C17" s="701"/>
      <c r="D17" s="701">
        <v>518723</v>
      </c>
    </row>
    <row r="18" spans="1:10" ht="15.75" customHeight="1">
      <c r="A18" s="694" t="s">
        <v>675</v>
      </c>
      <c r="B18" s="702" t="s">
        <v>178</v>
      </c>
      <c r="C18" s="586"/>
      <c r="D18" s="586">
        <v>0</v>
      </c>
    </row>
    <row r="19" spans="1:10" ht="15.75" customHeight="1">
      <c r="A19" s="703" t="s">
        <v>676</v>
      </c>
      <c r="B19" s="704" t="s">
        <v>677</v>
      </c>
      <c r="C19" s="590"/>
      <c r="D19" s="590"/>
    </row>
    <row r="20" spans="1:10" ht="15.75" customHeight="1">
      <c r="A20" s="703" t="s">
        <v>678</v>
      </c>
      <c r="B20" s="704" t="s">
        <v>679</v>
      </c>
      <c r="C20" s="590">
        <v>12495593</v>
      </c>
      <c r="D20" s="590">
        <v>13988403</v>
      </c>
    </row>
    <row r="21" spans="1:10" ht="15.75" customHeight="1">
      <c r="A21" s="697" t="s">
        <v>680</v>
      </c>
      <c r="B21" s="705" t="s">
        <v>681</v>
      </c>
      <c r="C21" s="590"/>
      <c r="D21" s="590">
        <v>0</v>
      </c>
    </row>
    <row r="22" spans="1:10" ht="15.75" customHeight="1">
      <c r="A22" s="706" t="s">
        <v>682</v>
      </c>
      <c r="B22" s="707" t="s">
        <v>683</v>
      </c>
      <c r="C22" s="590">
        <v>0</v>
      </c>
      <c r="D22" s="590">
        <v>0</v>
      </c>
    </row>
    <row r="23" spans="1:10" ht="15.75" customHeight="1">
      <c r="A23" s="694" t="s">
        <v>684</v>
      </c>
      <c r="B23" s="707" t="s">
        <v>685</v>
      </c>
      <c r="C23" s="596">
        <v>0</v>
      </c>
      <c r="D23" s="596">
        <v>0</v>
      </c>
    </row>
    <row r="24" spans="1:10" ht="15.75" customHeight="1">
      <c r="A24" s="703" t="s">
        <v>686</v>
      </c>
      <c r="B24" s="707" t="s">
        <v>687</v>
      </c>
      <c r="C24" s="596"/>
      <c r="D24" s="596">
        <v>0</v>
      </c>
    </row>
    <row r="25" spans="1:10" ht="15.75" customHeight="1">
      <c r="A25" s="703" t="s">
        <v>688</v>
      </c>
      <c r="B25" s="707" t="s">
        <v>689</v>
      </c>
      <c r="C25" s="596"/>
      <c r="D25" s="596"/>
    </row>
    <row r="26" spans="1:10" ht="15.75" customHeight="1">
      <c r="A26" s="703" t="s">
        <v>690</v>
      </c>
      <c r="B26" s="707" t="s">
        <v>691</v>
      </c>
      <c r="C26" s="596"/>
      <c r="D26" s="596">
        <v>0</v>
      </c>
    </row>
    <row r="27" spans="1:10" ht="15.75" customHeight="1" thickBot="1">
      <c r="A27" s="708" t="s">
        <v>692</v>
      </c>
      <c r="B27" s="709" t="s">
        <v>904</v>
      </c>
      <c r="C27" s="710">
        <v>0</v>
      </c>
      <c r="D27" s="710">
        <f>26910-20259-1143+1-13-1049+300-1028-1-508-896-121-119-2074</f>
        <v>0</v>
      </c>
      <c r="J27" s="425" t="s">
        <v>905</v>
      </c>
    </row>
    <row r="28" spans="1:10" ht="15.75" customHeight="1" thickBot="1">
      <c r="A28" s="691" t="s">
        <v>89</v>
      </c>
      <c r="B28" s="711" t="s">
        <v>134</v>
      </c>
      <c r="C28" s="712">
        <f t="shared" ref="C28:D28" si="3">C29+C32+C33+C34+C35</f>
        <v>42424057</v>
      </c>
      <c r="D28" s="712">
        <f t="shared" si="3"/>
        <v>63725776</v>
      </c>
    </row>
    <row r="29" spans="1:10" ht="15.75" customHeight="1">
      <c r="A29" s="713" t="s">
        <v>694</v>
      </c>
      <c r="B29" s="714" t="s">
        <v>695</v>
      </c>
      <c r="C29" s="715">
        <f t="shared" ref="C29" si="4">SUM(C30:C31)</f>
        <v>37398660</v>
      </c>
      <c r="D29" s="715">
        <f t="shared" ref="D29" si="5">SUM(D30:D31)</f>
        <v>52399273</v>
      </c>
    </row>
    <row r="30" spans="1:10" ht="15.75" customHeight="1">
      <c r="A30" s="716" t="s">
        <v>696</v>
      </c>
      <c r="B30" s="704" t="s">
        <v>697</v>
      </c>
      <c r="C30" s="717">
        <v>1725455</v>
      </c>
      <c r="D30" s="717">
        <v>1941223</v>
      </c>
      <c r="I30" s="425" t="s">
        <v>905</v>
      </c>
    </row>
    <row r="31" spans="1:10" ht="15.75" customHeight="1">
      <c r="A31" s="716" t="s">
        <v>698</v>
      </c>
      <c r="B31" s="704" t="s">
        <v>699</v>
      </c>
      <c r="C31" s="717">
        <v>35673205</v>
      </c>
      <c r="D31" s="717">
        <v>50458050</v>
      </c>
    </row>
    <row r="32" spans="1:10" ht="15.75" customHeight="1">
      <c r="A32" s="716" t="s">
        <v>700</v>
      </c>
      <c r="B32" s="704" t="s">
        <v>701</v>
      </c>
      <c r="C32" s="717">
        <v>4525397</v>
      </c>
      <c r="D32" s="717">
        <v>8636650</v>
      </c>
    </row>
    <row r="33" spans="1:4" ht="15.75" customHeight="1">
      <c r="A33" s="716" t="s">
        <v>702</v>
      </c>
      <c r="B33" s="704" t="s">
        <v>193</v>
      </c>
      <c r="C33" s="717"/>
      <c r="D33" s="717">
        <v>189853</v>
      </c>
    </row>
    <row r="34" spans="1:4" ht="15.75" customHeight="1">
      <c r="A34" s="716" t="s">
        <v>703</v>
      </c>
      <c r="B34" s="718" t="s">
        <v>704</v>
      </c>
      <c r="C34" s="717"/>
      <c r="D34" s="717"/>
    </row>
    <row r="35" spans="1:4" ht="15.75" customHeight="1" thickBot="1">
      <c r="A35" s="719" t="s">
        <v>705</v>
      </c>
      <c r="B35" s="720" t="s">
        <v>194</v>
      </c>
      <c r="C35" s="717">
        <v>500000</v>
      </c>
      <c r="D35" s="717">
        <v>2500000</v>
      </c>
    </row>
    <row r="36" spans="1:4" ht="15.75" customHeight="1" thickBot="1">
      <c r="A36" s="691" t="s">
        <v>90</v>
      </c>
      <c r="B36" s="711" t="s">
        <v>329</v>
      </c>
      <c r="C36" s="712">
        <f t="shared" ref="C36:D36" si="6">SUM(C37:C47)</f>
        <v>29837482</v>
      </c>
      <c r="D36" s="712">
        <f t="shared" si="6"/>
        <v>49283834</v>
      </c>
    </row>
    <row r="37" spans="1:4" ht="15.75" customHeight="1">
      <c r="A37" s="706" t="s">
        <v>706</v>
      </c>
      <c r="B37" s="702" t="s">
        <v>198</v>
      </c>
      <c r="C37" s="586">
        <v>0</v>
      </c>
      <c r="D37" s="586">
        <v>0</v>
      </c>
    </row>
    <row r="38" spans="1:4" ht="15.75" customHeight="1">
      <c r="A38" s="706" t="s">
        <v>707</v>
      </c>
      <c r="B38" s="704" t="s">
        <v>708</v>
      </c>
      <c r="C38" s="586">
        <v>10695946</v>
      </c>
      <c r="D38" s="586">
        <v>27159110</v>
      </c>
    </row>
    <row r="39" spans="1:4" ht="15.75" customHeight="1">
      <c r="A39" s="706" t="s">
        <v>709</v>
      </c>
      <c r="B39" s="704" t="s">
        <v>710</v>
      </c>
      <c r="C39" s="586">
        <v>372387</v>
      </c>
      <c r="D39" s="586">
        <v>372387</v>
      </c>
    </row>
    <row r="40" spans="1:4" ht="15.75" customHeight="1">
      <c r="A40" s="706" t="s">
        <v>711</v>
      </c>
      <c r="B40" s="704" t="s">
        <v>712</v>
      </c>
      <c r="C40" s="586">
        <v>2761149</v>
      </c>
      <c r="D40" s="586">
        <v>2761149</v>
      </c>
    </row>
    <row r="41" spans="1:4" ht="15.75" customHeight="1">
      <c r="A41" s="706" t="s">
        <v>713</v>
      </c>
      <c r="B41" s="704" t="s">
        <v>714</v>
      </c>
      <c r="C41" s="586">
        <v>3700000</v>
      </c>
      <c r="D41" s="586">
        <v>3700000</v>
      </c>
    </row>
    <row r="42" spans="1:4" ht="15.75" customHeight="1">
      <c r="A42" s="706" t="s">
        <v>715</v>
      </c>
      <c r="B42" s="704" t="s">
        <v>716</v>
      </c>
      <c r="C42" s="586">
        <v>6836771</v>
      </c>
      <c r="D42" s="586">
        <v>14263831</v>
      </c>
    </row>
    <row r="43" spans="1:4" ht="15.75" customHeight="1">
      <c r="A43" s="706" t="s">
        <v>717</v>
      </c>
      <c r="B43" s="704" t="s">
        <v>718</v>
      </c>
      <c r="C43" s="586">
        <v>5471229</v>
      </c>
      <c r="D43" s="586">
        <v>0</v>
      </c>
    </row>
    <row r="44" spans="1:4" ht="15.75" customHeight="1">
      <c r="A44" s="706" t="s">
        <v>719</v>
      </c>
      <c r="B44" s="704" t="s">
        <v>200</v>
      </c>
      <c r="C44" s="586">
        <v>0</v>
      </c>
      <c r="D44" s="586">
        <v>0</v>
      </c>
    </row>
    <row r="45" spans="1:4" ht="15.75" customHeight="1">
      <c r="A45" s="706" t="s">
        <v>720</v>
      </c>
      <c r="B45" s="704" t="s">
        <v>201</v>
      </c>
      <c r="C45" s="586"/>
      <c r="D45" s="586">
        <v>0</v>
      </c>
    </row>
    <row r="46" spans="1:4" ht="15.75" customHeight="1">
      <c r="A46" s="706" t="s">
        <v>721</v>
      </c>
      <c r="B46" s="705" t="s">
        <v>722</v>
      </c>
      <c r="C46" s="586"/>
      <c r="D46" s="586">
        <v>0</v>
      </c>
    </row>
    <row r="47" spans="1:4" ht="15.75" customHeight="1" thickBot="1">
      <c r="A47" s="706" t="s">
        <v>723</v>
      </c>
      <c r="B47" s="705" t="s">
        <v>724</v>
      </c>
      <c r="C47" s="586">
        <v>0</v>
      </c>
      <c r="D47" s="586">
        <v>1027357</v>
      </c>
    </row>
    <row r="48" spans="1:4" ht="15.75" customHeight="1" thickBot="1">
      <c r="A48" s="691" t="s">
        <v>91</v>
      </c>
      <c r="B48" s="711" t="s">
        <v>379</v>
      </c>
      <c r="C48" s="712">
        <f t="shared" ref="C48:D48" si="7">C49+C50</f>
        <v>0</v>
      </c>
      <c r="D48" s="712">
        <f t="shared" si="7"/>
        <v>0</v>
      </c>
    </row>
    <row r="49" spans="1:4" ht="15.75" customHeight="1">
      <c r="A49" s="721" t="s">
        <v>725</v>
      </c>
      <c r="B49" s="722" t="s">
        <v>726</v>
      </c>
      <c r="C49" s="723">
        <v>0</v>
      </c>
      <c r="D49" s="723">
        <v>0</v>
      </c>
    </row>
    <row r="50" spans="1:4" ht="15.75" customHeight="1" thickBot="1">
      <c r="A50" s="708" t="s">
        <v>727</v>
      </c>
      <c r="B50" s="720" t="s">
        <v>211</v>
      </c>
      <c r="C50" s="710"/>
      <c r="D50" s="710">
        <v>0</v>
      </c>
    </row>
    <row r="51" spans="1:4" ht="15.75" customHeight="1" thickBot="1">
      <c r="A51" s="724" t="s">
        <v>14</v>
      </c>
      <c r="B51" s="725" t="s">
        <v>728</v>
      </c>
      <c r="C51" s="726">
        <f t="shared" ref="C51" si="8">C52+C61+C66</f>
        <v>0</v>
      </c>
      <c r="D51" s="726">
        <f>D52+D61+D66</f>
        <v>220984758</v>
      </c>
    </row>
    <row r="52" spans="1:4" ht="15.75" customHeight="1" thickBot="1">
      <c r="A52" s="691" t="s">
        <v>94</v>
      </c>
      <c r="B52" s="711" t="s">
        <v>380</v>
      </c>
      <c r="C52" s="712">
        <f t="shared" ref="C52" si="9">SUM(C53:C56)</f>
        <v>0</v>
      </c>
      <c r="D52" s="712">
        <f t="shared" ref="D52" si="10">SUM(D53:D56)</f>
        <v>197775000</v>
      </c>
    </row>
    <row r="53" spans="1:4" ht="15.75" customHeight="1">
      <c r="A53" s="694" t="s">
        <v>729</v>
      </c>
      <c r="B53" s="727" t="s">
        <v>730</v>
      </c>
      <c r="C53" s="728"/>
      <c r="D53" s="609">
        <v>775000</v>
      </c>
    </row>
    <row r="54" spans="1:4" ht="15.75" customHeight="1">
      <c r="A54" s="697" t="s">
        <v>731</v>
      </c>
      <c r="B54" s="704" t="s">
        <v>732</v>
      </c>
      <c r="C54" s="590">
        <v>0</v>
      </c>
      <c r="D54" s="590">
        <v>0</v>
      </c>
    </row>
    <row r="55" spans="1:4" ht="15.75" customHeight="1">
      <c r="A55" s="697" t="s">
        <v>733</v>
      </c>
      <c r="B55" s="704" t="s">
        <v>333</v>
      </c>
      <c r="C55" s="609"/>
      <c r="D55" s="609"/>
    </row>
    <row r="56" spans="1:4" ht="15.75" customHeight="1">
      <c r="A56" s="697" t="s">
        <v>734</v>
      </c>
      <c r="B56" s="704" t="s">
        <v>735</v>
      </c>
      <c r="C56" s="590">
        <v>0</v>
      </c>
      <c r="D56" s="590">
        <v>197000000</v>
      </c>
    </row>
    <row r="57" spans="1:4" ht="15.75" customHeight="1">
      <c r="A57" s="703" t="s">
        <v>736</v>
      </c>
      <c r="B57" s="729" t="s">
        <v>737</v>
      </c>
      <c r="C57" s="596">
        <v>0</v>
      </c>
      <c r="D57" s="596">
        <v>0</v>
      </c>
    </row>
    <row r="58" spans="1:4" ht="15.75" customHeight="1">
      <c r="A58" s="703" t="s">
        <v>738</v>
      </c>
      <c r="B58" s="707" t="s">
        <v>906</v>
      </c>
      <c r="C58" s="596">
        <v>0</v>
      </c>
      <c r="D58" s="596">
        <v>0</v>
      </c>
    </row>
    <row r="59" spans="1:4" ht="15.75" customHeight="1">
      <c r="A59" s="703" t="s">
        <v>739</v>
      </c>
      <c r="B59" s="707" t="s">
        <v>740</v>
      </c>
      <c r="C59" s="596">
        <v>0</v>
      </c>
      <c r="D59" s="596">
        <v>0</v>
      </c>
    </row>
    <row r="60" spans="1:4" ht="15.75" customHeight="1" thickBot="1">
      <c r="A60" s="708" t="s">
        <v>741</v>
      </c>
      <c r="B60" s="709" t="s">
        <v>742</v>
      </c>
      <c r="C60" s="710">
        <v>0</v>
      </c>
      <c r="D60" s="710">
        <v>0</v>
      </c>
    </row>
    <row r="61" spans="1:4" ht="15.75" customHeight="1" thickBot="1">
      <c r="A61" s="691" t="s">
        <v>95</v>
      </c>
      <c r="B61" s="730" t="s">
        <v>728</v>
      </c>
      <c r="C61" s="600">
        <f t="shared" ref="C61" si="11">SUM(C62:C64)</f>
        <v>0</v>
      </c>
      <c r="D61" s="600">
        <f>SUM(D62:D65)</f>
        <v>23209758</v>
      </c>
    </row>
    <row r="62" spans="1:4" ht="15.75" customHeight="1">
      <c r="A62" s="706" t="s">
        <v>743</v>
      </c>
      <c r="B62" s="731" t="s">
        <v>206</v>
      </c>
      <c r="C62" s="586"/>
      <c r="D62" s="586"/>
    </row>
    <row r="63" spans="1:4" ht="15.75" customHeight="1">
      <c r="A63" s="697" t="s">
        <v>744</v>
      </c>
      <c r="B63" s="732" t="s">
        <v>207</v>
      </c>
      <c r="C63" s="609">
        <v>0</v>
      </c>
      <c r="D63" s="609">
        <v>23209758</v>
      </c>
    </row>
    <row r="64" spans="1:4" ht="15.75" customHeight="1">
      <c r="A64" s="703" t="s">
        <v>745</v>
      </c>
      <c r="B64" s="733" t="s">
        <v>208</v>
      </c>
      <c r="C64" s="734">
        <v>0</v>
      </c>
      <c r="D64" s="734">
        <v>0</v>
      </c>
    </row>
    <row r="65" spans="1:4" ht="15.75" customHeight="1" thickBot="1">
      <c r="A65" s="703" t="s">
        <v>746</v>
      </c>
      <c r="B65" s="733" t="s">
        <v>209</v>
      </c>
      <c r="C65" s="734"/>
      <c r="D65" s="734"/>
    </row>
    <row r="66" spans="1:4" ht="15.75" customHeight="1" thickBot="1">
      <c r="A66" s="691" t="s">
        <v>96</v>
      </c>
      <c r="B66" s="730" t="s">
        <v>325</v>
      </c>
      <c r="C66" s="712">
        <f t="shared" ref="C66:D66" si="12">SUM(C67:C68)</f>
        <v>0</v>
      </c>
      <c r="D66" s="712">
        <f t="shared" si="12"/>
        <v>0</v>
      </c>
    </row>
    <row r="67" spans="1:4" ht="15.75" customHeight="1">
      <c r="A67" s="694" t="s">
        <v>747</v>
      </c>
      <c r="B67" s="735" t="s">
        <v>732</v>
      </c>
      <c r="C67" s="609">
        <v>0</v>
      </c>
      <c r="D67" s="609">
        <v>0</v>
      </c>
    </row>
    <row r="68" spans="1:4" ht="15.75" customHeight="1" thickBot="1">
      <c r="A68" s="708" t="s">
        <v>748</v>
      </c>
      <c r="B68" s="736" t="s">
        <v>217</v>
      </c>
      <c r="C68" s="710"/>
      <c r="D68" s="710">
        <v>0</v>
      </c>
    </row>
    <row r="69" spans="1:4" ht="25.5" customHeight="1" thickBot="1">
      <c r="A69" s="737" t="s">
        <v>15</v>
      </c>
      <c r="B69" s="738" t="s">
        <v>907</v>
      </c>
      <c r="C69" s="739">
        <f>C51+C10</f>
        <v>242228634</v>
      </c>
      <c r="D69" s="739">
        <f>D51+D10</f>
        <v>518114877</v>
      </c>
    </row>
    <row r="70" spans="1:4" ht="15.75" customHeight="1" thickBot="1">
      <c r="A70" s="740" t="s">
        <v>16</v>
      </c>
      <c r="B70" s="741" t="s">
        <v>750</v>
      </c>
      <c r="C70" s="742">
        <f t="shared" ref="C70:D70" si="13">SUM(C71:C73)</f>
        <v>0</v>
      </c>
      <c r="D70" s="742">
        <f t="shared" si="13"/>
        <v>0</v>
      </c>
    </row>
    <row r="71" spans="1:4" ht="15.75" customHeight="1">
      <c r="A71" s="743" t="s">
        <v>186</v>
      </c>
      <c r="B71" s="744" t="s">
        <v>221</v>
      </c>
      <c r="C71" s="717"/>
      <c r="D71" s="717"/>
    </row>
    <row r="72" spans="1:4" ht="15.75" customHeight="1">
      <c r="A72" s="743" t="s">
        <v>189</v>
      </c>
      <c r="B72" s="745" t="s">
        <v>222</v>
      </c>
      <c r="C72" s="717"/>
      <c r="D72" s="717"/>
    </row>
    <row r="73" spans="1:4" ht="15.75" customHeight="1" thickBot="1">
      <c r="A73" s="743" t="s">
        <v>190</v>
      </c>
      <c r="B73" s="746" t="s">
        <v>223</v>
      </c>
      <c r="C73" s="717"/>
      <c r="D73" s="717"/>
    </row>
    <row r="74" spans="1:4" ht="15.75" customHeight="1" thickBot="1">
      <c r="A74" s="740" t="s">
        <v>17</v>
      </c>
      <c r="B74" s="741" t="s">
        <v>751</v>
      </c>
      <c r="C74" s="742">
        <f t="shared" ref="C74:D74" si="14">SUM(C75:C78)</f>
        <v>0</v>
      </c>
      <c r="D74" s="742">
        <f t="shared" si="14"/>
        <v>0</v>
      </c>
    </row>
    <row r="75" spans="1:4" ht="15.75" customHeight="1">
      <c r="A75" s="743" t="s">
        <v>81</v>
      </c>
      <c r="B75" s="744" t="s">
        <v>226</v>
      </c>
      <c r="C75" s="717"/>
      <c r="D75" s="717"/>
    </row>
    <row r="76" spans="1:4" ht="15.75" customHeight="1">
      <c r="A76" s="743" t="s">
        <v>82</v>
      </c>
      <c r="B76" s="745" t="s">
        <v>227</v>
      </c>
      <c r="C76" s="717"/>
      <c r="D76" s="717"/>
    </row>
    <row r="77" spans="1:4" ht="15.75" customHeight="1">
      <c r="A77" s="743" t="s">
        <v>83</v>
      </c>
      <c r="B77" s="745" t="s">
        <v>228</v>
      </c>
      <c r="C77" s="717"/>
      <c r="D77" s="717"/>
    </row>
    <row r="78" spans="1:4" ht="15.75" customHeight="1" thickBot="1">
      <c r="A78" s="743" t="s">
        <v>135</v>
      </c>
      <c r="B78" s="718" t="s">
        <v>229</v>
      </c>
      <c r="C78" s="717"/>
      <c r="D78" s="717"/>
    </row>
    <row r="79" spans="1:4" ht="15.75" customHeight="1" thickBot="1">
      <c r="A79" s="740" t="s">
        <v>18</v>
      </c>
      <c r="B79" s="741" t="s">
        <v>752</v>
      </c>
      <c r="C79" s="742">
        <f t="shared" ref="C79:D79" si="15">SUM(C80:C81)</f>
        <v>36214632</v>
      </c>
      <c r="D79" s="742">
        <f t="shared" si="15"/>
        <v>43059378</v>
      </c>
    </row>
    <row r="80" spans="1:4" ht="15.75" customHeight="1">
      <c r="A80" s="743" t="s">
        <v>84</v>
      </c>
      <c r="B80" s="744" t="s">
        <v>232</v>
      </c>
      <c r="C80" s="717">
        <v>36214632</v>
      </c>
      <c r="D80" s="717">
        <v>43059378</v>
      </c>
    </row>
    <row r="81" spans="1:5" ht="15.75" customHeight="1" thickBot="1">
      <c r="A81" s="747" t="s">
        <v>85</v>
      </c>
      <c r="B81" s="718" t="s">
        <v>233</v>
      </c>
      <c r="C81" s="717"/>
      <c r="D81" s="717"/>
    </row>
    <row r="82" spans="1:5" ht="15.75" customHeight="1" thickBot="1">
      <c r="A82" s="740" t="s">
        <v>753</v>
      </c>
      <c r="B82" s="741" t="s">
        <v>754</v>
      </c>
      <c r="C82" s="742">
        <f t="shared" ref="C82:D82" si="16">SUM(C83:C85)</f>
        <v>0</v>
      </c>
      <c r="D82" s="742">
        <f t="shared" si="16"/>
        <v>0</v>
      </c>
    </row>
    <row r="83" spans="1:5" ht="15.75" customHeight="1">
      <c r="A83" s="743" t="s">
        <v>86</v>
      </c>
      <c r="B83" s="744" t="s">
        <v>236</v>
      </c>
      <c r="C83" s="717"/>
      <c r="D83" s="717">
        <v>0</v>
      </c>
    </row>
    <row r="84" spans="1:5" ht="15.75" customHeight="1">
      <c r="A84" s="748" t="s">
        <v>87</v>
      </c>
      <c r="B84" s="745" t="s">
        <v>237</v>
      </c>
      <c r="C84" s="717"/>
      <c r="D84" s="717"/>
    </row>
    <row r="85" spans="1:5" ht="15.75" customHeight="1" thickBot="1">
      <c r="A85" s="747" t="s">
        <v>213</v>
      </c>
      <c r="B85" s="718" t="s">
        <v>238</v>
      </c>
      <c r="C85" s="717"/>
      <c r="D85" s="717">
        <v>0</v>
      </c>
    </row>
    <row r="86" spans="1:5" ht="15.75" customHeight="1" thickBot="1">
      <c r="A86" s="740" t="s">
        <v>755</v>
      </c>
      <c r="B86" s="741" t="s">
        <v>756</v>
      </c>
      <c r="C86" s="742">
        <f t="shared" ref="C86:D86" si="17">SUM(C87:C90)</f>
        <v>0</v>
      </c>
      <c r="D86" s="742">
        <f t="shared" si="17"/>
        <v>0</v>
      </c>
    </row>
    <row r="87" spans="1:5" ht="15.75" customHeight="1">
      <c r="A87" s="749" t="s">
        <v>757</v>
      </c>
      <c r="B87" s="744" t="s">
        <v>241</v>
      </c>
      <c r="C87" s="717"/>
      <c r="D87" s="717"/>
    </row>
    <row r="88" spans="1:5" ht="15.75" customHeight="1">
      <c r="A88" s="750" t="s">
        <v>758</v>
      </c>
      <c r="B88" s="745" t="s">
        <v>243</v>
      </c>
      <c r="C88" s="717"/>
      <c r="D88" s="717"/>
    </row>
    <row r="89" spans="1:5" ht="15.75" customHeight="1">
      <c r="A89" s="750" t="s">
        <v>759</v>
      </c>
      <c r="B89" s="745" t="s">
        <v>245</v>
      </c>
      <c r="C89" s="717"/>
      <c r="D89" s="717"/>
    </row>
    <row r="90" spans="1:5" ht="15.75" customHeight="1" thickBot="1">
      <c r="A90" s="751" t="s">
        <v>760</v>
      </c>
      <c r="B90" s="718" t="s">
        <v>247</v>
      </c>
      <c r="C90" s="717"/>
      <c r="D90" s="717"/>
    </row>
    <row r="91" spans="1:5" ht="15.75" customHeight="1" thickBot="1">
      <c r="A91" s="740" t="s">
        <v>21</v>
      </c>
      <c r="B91" s="752" t="s">
        <v>761</v>
      </c>
      <c r="C91" s="742">
        <f t="shared" ref="C91:D91" si="18">C70+C74+C79+C82+C86</f>
        <v>36214632</v>
      </c>
      <c r="D91" s="742">
        <f t="shared" si="18"/>
        <v>43059378</v>
      </c>
    </row>
    <row r="92" spans="1:5" ht="25.5" customHeight="1" thickBot="1">
      <c r="A92" s="504" t="s">
        <v>22</v>
      </c>
      <c r="B92" s="505" t="s">
        <v>762</v>
      </c>
      <c r="C92" s="753">
        <f t="shared" ref="C92:D92" si="19">C91+C69</f>
        <v>278443266</v>
      </c>
      <c r="D92" s="753">
        <f t="shared" si="19"/>
        <v>561174255</v>
      </c>
    </row>
    <row r="93" spans="1:5" ht="15.75" customHeight="1" thickBot="1">
      <c r="A93" s="754"/>
      <c r="B93" s="755"/>
      <c r="C93" s="687"/>
      <c r="D93" s="687">
        <v>0</v>
      </c>
    </row>
    <row r="94" spans="1:5" ht="15.75" customHeight="1" thickBot="1">
      <c r="A94" s="682"/>
      <c r="B94" s="756" t="s">
        <v>46</v>
      </c>
      <c r="C94" s="614"/>
      <c r="D94" s="614"/>
    </row>
    <row r="95" spans="1:5" ht="15.75" customHeight="1" thickBot="1">
      <c r="A95" s="757" t="s">
        <v>13</v>
      </c>
      <c r="B95" s="758" t="s">
        <v>908</v>
      </c>
      <c r="C95" s="759">
        <f t="shared" ref="C95:D95" si="20">C96+C97+C98+C100+C101+C112</f>
        <v>119528602</v>
      </c>
      <c r="D95" s="759">
        <f t="shared" si="20"/>
        <v>193207897</v>
      </c>
    </row>
    <row r="96" spans="1:5" ht="15.75" customHeight="1">
      <c r="A96" s="760" t="s">
        <v>88</v>
      </c>
      <c r="B96" s="714" t="s">
        <v>40</v>
      </c>
      <c r="C96" s="761">
        <v>41554216</v>
      </c>
      <c r="D96" s="761">
        <v>43997044</v>
      </c>
      <c r="E96" s="507"/>
    </row>
    <row r="97" spans="1:5" ht="15.75" customHeight="1">
      <c r="A97" s="748" t="s">
        <v>89</v>
      </c>
      <c r="B97" s="704" t="s">
        <v>143</v>
      </c>
      <c r="C97" s="717">
        <v>9141928</v>
      </c>
      <c r="D97" s="717">
        <v>8208898</v>
      </c>
      <c r="E97" s="507"/>
    </row>
    <row r="98" spans="1:5" ht="15.75" customHeight="1">
      <c r="A98" s="748" t="s">
        <v>90</v>
      </c>
      <c r="B98" s="704" t="s">
        <v>115</v>
      </c>
      <c r="C98" s="717">
        <v>56822357</v>
      </c>
      <c r="D98" s="717">
        <v>120764639</v>
      </c>
      <c r="E98" s="507"/>
    </row>
    <row r="99" spans="1:5" ht="15.75" customHeight="1">
      <c r="A99" s="748"/>
      <c r="B99" s="705" t="s">
        <v>909</v>
      </c>
      <c r="C99" s="717">
        <v>0</v>
      </c>
      <c r="D99" s="717">
        <v>0</v>
      </c>
      <c r="E99" s="507"/>
    </row>
    <row r="100" spans="1:5" ht="15.75" customHeight="1">
      <c r="A100" s="748" t="s">
        <v>91</v>
      </c>
      <c r="B100" s="732" t="s">
        <v>144</v>
      </c>
      <c r="C100" s="717">
        <v>8754276</v>
      </c>
      <c r="D100" s="717">
        <v>13735276</v>
      </c>
      <c r="E100" s="507"/>
    </row>
    <row r="101" spans="1:5" ht="15.75" customHeight="1">
      <c r="A101" s="748" t="s">
        <v>102</v>
      </c>
      <c r="B101" s="762" t="s">
        <v>145</v>
      </c>
      <c r="C101" s="717">
        <v>2255825</v>
      </c>
      <c r="D101" s="717">
        <v>5502040</v>
      </c>
      <c r="E101" s="507"/>
    </row>
    <row r="102" spans="1:5" ht="15.75" customHeight="1">
      <c r="A102" s="748" t="s">
        <v>92</v>
      </c>
      <c r="B102" s="704" t="s">
        <v>266</v>
      </c>
      <c r="C102" s="763">
        <v>0</v>
      </c>
      <c r="D102" s="763">
        <v>2261715</v>
      </c>
      <c r="E102" s="507"/>
    </row>
    <row r="103" spans="1:5" ht="15.75" customHeight="1">
      <c r="A103" s="748" t="s">
        <v>93</v>
      </c>
      <c r="B103" s="764" t="s">
        <v>267</v>
      </c>
      <c r="C103" s="763"/>
      <c r="D103" s="763"/>
      <c r="E103" s="507"/>
    </row>
    <row r="104" spans="1:5" ht="15.75" customHeight="1">
      <c r="A104" s="748" t="s">
        <v>103</v>
      </c>
      <c r="B104" s="765" t="s">
        <v>268</v>
      </c>
      <c r="C104" s="763"/>
      <c r="D104" s="763"/>
      <c r="E104" s="507"/>
    </row>
    <row r="105" spans="1:5" ht="15.75" customHeight="1">
      <c r="A105" s="748" t="s">
        <v>104</v>
      </c>
      <c r="B105" s="765" t="s">
        <v>269</v>
      </c>
      <c r="C105" s="763"/>
      <c r="D105" s="763"/>
      <c r="E105" s="507"/>
    </row>
    <row r="106" spans="1:5" ht="15.75" customHeight="1">
      <c r="A106" s="748" t="s">
        <v>105</v>
      </c>
      <c r="B106" s="764" t="s">
        <v>270</v>
      </c>
      <c r="C106" s="763">
        <v>0</v>
      </c>
      <c r="D106" s="763">
        <v>484500</v>
      </c>
      <c r="E106" s="507"/>
    </row>
    <row r="107" spans="1:5" ht="15.75" customHeight="1">
      <c r="A107" s="748" t="s">
        <v>106</v>
      </c>
      <c r="B107" s="764" t="s">
        <v>271</v>
      </c>
      <c r="C107" s="763"/>
      <c r="D107" s="763"/>
      <c r="E107" s="507"/>
    </row>
    <row r="108" spans="1:5" ht="15.75" customHeight="1">
      <c r="A108" s="748" t="s">
        <v>108</v>
      </c>
      <c r="B108" s="765" t="s">
        <v>272</v>
      </c>
      <c r="C108" s="763">
        <v>0</v>
      </c>
      <c r="D108" s="763">
        <v>0</v>
      </c>
      <c r="E108" s="507"/>
    </row>
    <row r="109" spans="1:5" ht="15.75" customHeight="1">
      <c r="A109" s="766" t="s">
        <v>146</v>
      </c>
      <c r="B109" s="767" t="s">
        <v>273</v>
      </c>
      <c r="C109" s="763"/>
      <c r="D109" s="763"/>
      <c r="E109" s="507"/>
    </row>
    <row r="110" spans="1:5" ht="15.75" customHeight="1">
      <c r="A110" s="748" t="s">
        <v>264</v>
      </c>
      <c r="B110" s="767" t="s">
        <v>274</v>
      </c>
      <c r="C110" s="763">
        <v>0</v>
      </c>
      <c r="D110" s="763">
        <v>0</v>
      </c>
      <c r="E110" s="507"/>
    </row>
    <row r="111" spans="1:5" ht="15.75" customHeight="1">
      <c r="A111" s="747" t="s">
        <v>265</v>
      </c>
      <c r="B111" s="767" t="s">
        <v>275</v>
      </c>
      <c r="C111" s="763">
        <v>2255825</v>
      </c>
      <c r="D111" s="763">
        <v>2755825</v>
      </c>
      <c r="E111" s="507"/>
    </row>
    <row r="112" spans="1:5" ht="15.75" customHeight="1" thickBot="1">
      <c r="A112" s="768" t="s">
        <v>778</v>
      </c>
      <c r="B112" s="720" t="s">
        <v>47</v>
      </c>
      <c r="C112" s="769">
        <v>1000000</v>
      </c>
      <c r="D112" s="769">
        <v>1000000</v>
      </c>
      <c r="E112" s="507"/>
    </row>
    <row r="113" spans="1:5" ht="15.75" customHeight="1" thickBot="1">
      <c r="A113" s="770" t="s">
        <v>14</v>
      </c>
      <c r="B113" s="771" t="s">
        <v>910</v>
      </c>
      <c r="C113" s="759">
        <f t="shared" ref="C113:D113" si="21">+C114+C117+C119+C128</f>
        <v>8225000</v>
      </c>
      <c r="D113" s="759">
        <f t="shared" si="21"/>
        <v>218249142</v>
      </c>
      <c r="E113" s="507"/>
    </row>
    <row r="114" spans="1:5" ht="15.75" customHeight="1">
      <c r="A114" s="743" t="s">
        <v>94</v>
      </c>
      <c r="B114" s="704" t="s">
        <v>167</v>
      </c>
      <c r="C114" s="761">
        <v>6000000</v>
      </c>
      <c r="D114" s="761">
        <v>19835494</v>
      </c>
      <c r="E114" s="507"/>
    </row>
    <row r="115" spans="1:5" ht="15.75" customHeight="1">
      <c r="A115" s="743" t="s">
        <v>95</v>
      </c>
      <c r="B115" s="705" t="s">
        <v>279</v>
      </c>
      <c r="C115" s="761">
        <v>0</v>
      </c>
      <c r="D115" s="761">
        <v>0</v>
      </c>
      <c r="E115" s="507"/>
    </row>
    <row r="116" spans="1:5" ht="15.75" customHeight="1">
      <c r="A116" s="743"/>
      <c r="B116" s="705" t="s">
        <v>783</v>
      </c>
      <c r="C116" s="761">
        <v>0</v>
      </c>
      <c r="D116" s="761">
        <v>0</v>
      </c>
      <c r="E116" s="507"/>
    </row>
    <row r="117" spans="1:5" ht="15.75" customHeight="1">
      <c r="A117" s="743" t="s">
        <v>96</v>
      </c>
      <c r="B117" s="705" t="s">
        <v>147</v>
      </c>
      <c r="C117" s="717">
        <v>2225000</v>
      </c>
      <c r="D117" s="717">
        <v>198413648</v>
      </c>
      <c r="E117" s="507"/>
    </row>
    <row r="118" spans="1:5" ht="15.75" customHeight="1">
      <c r="A118" s="743" t="s">
        <v>97</v>
      </c>
      <c r="B118" s="705" t="s">
        <v>280</v>
      </c>
      <c r="C118" s="717"/>
      <c r="D118" s="717"/>
      <c r="E118" s="507"/>
    </row>
    <row r="119" spans="1:5" ht="15.75" customHeight="1">
      <c r="A119" s="743" t="s">
        <v>98</v>
      </c>
      <c r="B119" s="772" t="s">
        <v>169</v>
      </c>
      <c r="C119" s="717">
        <f t="shared" ref="C119" si="22">SUM(C120:C127)</f>
        <v>0</v>
      </c>
      <c r="D119" s="717">
        <f t="shared" ref="D119" si="23">SUM(D120:D127)</f>
        <v>0</v>
      </c>
      <c r="E119" s="507"/>
    </row>
    <row r="120" spans="1:5" ht="15.75" customHeight="1">
      <c r="A120" s="743" t="s">
        <v>107</v>
      </c>
      <c r="B120" s="773" t="s">
        <v>334</v>
      </c>
      <c r="C120" s="717"/>
      <c r="D120" s="717"/>
      <c r="E120" s="507"/>
    </row>
    <row r="121" spans="1:5" ht="15.75" customHeight="1">
      <c r="A121" s="743" t="s">
        <v>109</v>
      </c>
      <c r="B121" s="774" t="s">
        <v>285</v>
      </c>
      <c r="C121" s="717"/>
      <c r="D121" s="717"/>
      <c r="E121" s="507"/>
    </row>
    <row r="122" spans="1:5" ht="15.75" customHeight="1">
      <c r="A122" s="743" t="s">
        <v>148</v>
      </c>
      <c r="B122" s="765" t="s">
        <v>269</v>
      </c>
      <c r="C122" s="717"/>
      <c r="D122" s="717"/>
      <c r="E122" s="507"/>
    </row>
    <row r="123" spans="1:5" ht="15.75" customHeight="1">
      <c r="A123" s="743" t="s">
        <v>149</v>
      </c>
      <c r="B123" s="765" t="s">
        <v>284</v>
      </c>
      <c r="C123" s="717">
        <v>0</v>
      </c>
      <c r="D123" s="717">
        <v>0</v>
      </c>
      <c r="E123" s="507"/>
    </row>
    <row r="124" spans="1:5" ht="15.75" customHeight="1">
      <c r="A124" s="743" t="s">
        <v>150</v>
      </c>
      <c r="B124" s="765" t="s">
        <v>283</v>
      </c>
      <c r="C124" s="717"/>
      <c r="D124" s="717"/>
      <c r="E124" s="507"/>
    </row>
    <row r="125" spans="1:5" ht="15.75" customHeight="1">
      <c r="A125" s="743" t="s">
        <v>276</v>
      </c>
      <c r="B125" s="765" t="s">
        <v>272</v>
      </c>
      <c r="C125" s="717">
        <v>0</v>
      </c>
      <c r="D125" s="717">
        <v>0</v>
      </c>
      <c r="E125" s="507"/>
    </row>
    <row r="126" spans="1:5" ht="15.75" customHeight="1">
      <c r="A126" s="743" t="s">
        <v>277</v>
      </c>
      <c r="B126" s="765" t="s">
        <v>282</v>
      </c>
      <c r="C126" s="717">
        <v>0</v>
      </c>
      <c r="D126" s="717">
        <v>0</v>
      </c>
      <c r="E126" s="507"/>
    </row>
    <row r="127" spans="1:5" ht="15.75" customHeight="1">
      <c r="A127" s="766" t="s">
        <v>278</v>
      </c>
      <c r="B127" s="765" t="s">
        <v>281</v>
      </c>
      <c r="C127" s="763">
        <v>0</v>
      </c>
      <c r="D127" s="763">
        <v>0</v>
      </c>
      <c r="E127" s="507"/>
    </row>
    <row r="128" spans="1:5" ht="15.75" customHeight="1" thickBot="1">
      <c r="A128" s="747" t="s">
        <v>793</v>
      </c>
      <c r="B128" s="705" t="s">
        <v>48</v>
      </c>
      <c r="C128" s="763">
        <v>0</v>
      </c>
      <c r="D128" s="763">
        <v>0</v>
      </c>
      <c r="E128" s="507"/>
    </row>
    <row r="129" spans="1:5" ht="18" customHeight="1" thickBot="1">
      <c r="A129" s="770" t="s">
        <v>15</v>
      </c>
      <c r="B129" s="725" t="s">
        <v>911</v>
      </c>
      <c r="C129" s="759">
        <f t="shared" ref="C129:D129" si="24">+C95+C113</f>
        <v>127753602</v>
      </c>
      <c r="D129" s="759">
        <f t="shared" si="24"/>
        <v>411457039</v>
      </c>
      <c r="E129" s="507"/>
    </row>
    <row r="130" spans="1:5" ht="15.75" customHeight="1" thickBot="1">
      <c r="A130" s="775" t="s">
        <v>16</v>
      </c>
      <c r="B130" s="711" t="s">
        <v>912</v>
      </c>
      <c r="C130" s="742">
        <f t="shared" ref="C130:D130" si="25">+C131+C132+C133</f>
        <v>0</v>
      </c>
      <c r="D130" s="742">
        <f t="shared" si="25"/>
        <v>0</v>
      </c>
      <c r="E130" s="507"/>
    </row>
    <row r="131" spans="1:5" ht="15.75" customHeight="1">
      <c r="A131" s="743" t="s">
        <v>186</v>
      </c>
      <c r="B131" s="702" t="s">
        <v>289</v>
      </c>
      <c r="C131" s="717"/>
      <c r="D131" s="717"/>
      <c r="E131" s="507"/>
    </row>
    <row r="132" spans="1:5" ht="15.75" customHeight="1">
      <c r="A132" s="743" t="s">
        <v>189</v>
      </c>
      <c r="B132" s="702" t="s">
        <v>290</v>
      </c>
      <c r="C132" s="717"/>
      <c r="D132" s="717"/>
      <c r="E132" s="507"/>
    </row>
    <row r="133" spans="1:5" ht="15.75" customHeight="1" thickBot="1">
      <c r="A133" s="766" t="s">
        <v>190</v>
      </c>
      <c r="B133" s="727" t="s">
        <v>291</v>
      </c>
      <c r="C133" s="717"/>
      <c r="D133" s="717"/>
      <c r="E133" s="507"/>
    </row>
    <row r="134" spans="1:5" ht="15.75" customHeight="1" thickBot="1">
      <c r="A134" s="775" t="s">
        <v>17</v>
      </c>
      <c r="B134" s="711" t="s">
        <v>913</v>
      </c>
      <c r="C134" s="742">
        <f t="shared" ref="C134:D134" si="26">+C135+C136+C137+C138</f>
        <v>0</v>
      </c>
      <c r="D134" s="742">
        <f t="shared" si="26"/>
        <v>0</v>
      </c>
      <c r="E134" s="507"/>
    </row>
    <row r="135" spans="1:5" ht="15.75" customHeight="1">
      <c r="A135" s="743" t="s">
        <v>81</v>
      </c>
      <c r="B135" s="702" t="s">
        <v>292</v>
      </c>
      <c r="C135" s="717"/>
      <c r="D135" s="717"/>
      <c r="E135" s="507"/>
    </row>
    <row r="136" spans="1:5" ht="15.75" customHeight="1">
      <c r="A136" s="743" t="s">
        <v>82</v>
      </c>
      <c r="B136" s="702" t="s">
        <v>293</v>
      </c>
      <c r="C136" s="717"/>
      <c r="D136" s="717"/>
      <c r="E136" s="507"/>
    </row>
    <row r="137" spans="1:5" ht="15.75" customHeight="1">
      <c r="A137" s="743" t="s">
        <v>83</v>
      </c>
      <c r="B137" s="702" t="s">
        <v>294</v>
      </c>
      <c r="C137" s="717"/>
      <c r="D137" s="717"/>
      <c r="E137" s="507"/>
    </row>
    <row r="138" spans="1:5" ht="15.75" customHeight="1" thickBot="1">
      <c r="A138" s="766" t="s">
        <v>135</v>
      </c>
      <c r="B138" s="727" t="s">
        <v>295</v>
      </c>
      <c r="C138" s="717"/>
      <c r="D138" s="717"/>
      <c r="E138" s="507"/>
    </row>
    <row r="139" spans="1:5" ht="15.75" customHeight="1" thickBot="1">
      <c r="A139" s="775" t="s">
        <v>18</v>
      </c>
      <c r="B139" s="711" t="s">
        <v>914</v>
      </c>
      <c r="C139" s="742">
        <f t="shared" ref="C139:D139" si="27">+C140+C141+C142+C143</f>
        <v>0</v>
      </c>
      <c r="D139" s="742">
        <f t="shared" si="27"/>
        <v>5788921</v>
      </c>
      <c r="E139" s="507"/>
    </row>
    <row r="140" spans="1:5" ht="15.75" customHeight="1">
      <c r="A140" s="743" t="s">
        <v>84</v>
      </c>
      <c r="B140" s="702" t="s">
        <v>297</v>
      </c>
      <c r="C140" s="717"/>
      <c r="D140" s="717"/>
      <c r="E140" s="507"/>
    </row>
    <row r="141" spans="1:5" ht="15.75" customHeight="1">
      <c r="A141" s="743" t="s">
        <v>85</v>
      </c>
      <c r="B141" s="702" t="s">
        <v>306</v>
      </c>
      <c r="C141" s="717"/>
      <c r="D141" s="717">
        <v>5788921</v>
      </c>
      <c r="E141" s="507"/>
    </row>
    <row r="142" spans="1:5" ht="15.75" customHeight="1">
      <c r="A142" s="743" t="s">
        <v>203</v>
      </c>
      <c r="B142" s="702" t="s">
        <v>298</v>
      </c>
      <c r="C142" s="717"/>
      <c r="D142" s="717">
        <v>0</v>
      </c>
      <c r="E142" s="507"/>
    </row>
    <row r="143" spans="1:5" ht="15.75" customHeight="1" thickBot="1">
      <c r="A143" s="766" t="s">
        <v>204</v>
      </c>
      <c r="B143" s="727" t="s">
        <v>915</v>
      </c>
      <c r="C143" s="717"/>
      <c r="D143" s="717"/>
      <c r="E143" s="507"/>
    </row>
    <row r="144" spans="1:5" ht="15.75" customHeight="1" thickBot="1">
      <c r="A144" s="775">
        <v>7</v>
      </c>
      <c r="B144" s="711" t="s">
        <v>916</v>
      </c>
      <c r="C144" s="776">
        <f t="shared" ref="C144:D144" si="28">+C145+C146+C147+C148</f>
        <v>0</v>
      </c>
      <c r="D144" s="776">
        <f t="shared" si="28"/>
        <v>0</v>
      </c>
      <c r="E144" s="507"/>
    </row>
    <row r="145" spans="1:5" ht="15.75" customHeight="1">
      <c r="A145" s="743" t="s">
        <v>86</v>
      </c>
      <c r="B145" s="702" t="s">
        <v>300</v>
      </c>
      <c r="C145" s="717"/>
      <c r="D145" s="717"/>
      <c r="E145" s="507"/>
    </row>
    <row r="146" spans="1:5" ht="15.75" customHeight="1">
      <c r="A146" s="743" t="s">
        <v>87</v>
      </c>
      <c r="B146" s="702" t="s">
        <v>301</v>
      </c>
      <c r="C146" s="717"/>
      <c r="D146" s="717"/>
      <c r="E146" s="507"/>
    </row>
    <row r="147" spans="1:5" ht="15.75" customHeight="1">
      <c r="A147" s="743" t="s">
        <v>213</v>
      </c>
      <c r="B147" s="702" t="s">
        <v>302</v>
      </c>
      <c r="C147" s="717"/>
      <c r="D147" s="717"/>
      <c r="E147" s="507"/>
    </row>
    <row r="148" spans="1:5" ht="15.75" customHeight="1" thickBot="1">
      <c r="A148" s="743" t="s">
        <v>214</v>
      </c>
      <c r="B148" s="702" t="s">
        <v>303</v>
      </c>
      <c r="C148" s="717"/>
      <c r="D148" s="717"/>
      <c r="E148" s="507"/>
    </row>
    <row r="149" spans="1:5" ht="15.75" customHeight="1" thickBot="1">
      <c r="A149" s="775" t="s">
        <v>20</v>
      </c>
      <c r="B149" s="711" t="s">
        <v>917</v>
      </c>
      <c r="C149" s="777">
        <f t="shared" ref="C149:D149" si="29">SUM(C150:C150)</f>
        <v>150689664</v>
      </c>
      <c r="D149" s="777">
        <f t="shared" si="29"/>
        <v>143928295</v>
      </c>
      <c r="E149" s="507"/>
    </row>
    <row r="150" spans="1:5" ht="15.75" customHeight="1" thickBot="1">
      <c r="A150" s="697"/>
      <c r="B150" s="727" t="s">
        <v>918</v>
      </c>
      <c r="C150" s="723">
        <v>150689664</v>
      </c>
      <c r="D150" s="723">
        <v>143928295</v>
      </c>
      <c r="E150" s="507"/>
    </row>
    <row r="151" spans="1:5" ht="15.75" customHeight="1" thickBot="1">
      <c r="A151" s="778" t="s">
        <v>21</v>
      </c>
      <c r="B151" s="779" t="s">
        <v>919</v>
      </c>
      <c r="C151" s="780">
        <f t="shared" ref="C151:D151" si="30">C129+C149+C130+C139</f>
        <v>278443266</v>
      </c>
      <c r="D151" s="780">
        <f t="shared" si="30"/>
        <v>561174255</v>
      </c>
      <c r="E151" s="507"/>
    </row>
    <row r="152" spans="1:5" ht="15.75" customHeight="1" thickBot="1">
      <c r="A152" s="781"/>
      <c r="B152" s="782"/>
      <c r="C152" s="783"/>
      <c r="D152" s="783"/>
      <c r="E152" s="507"/>
    </row>
    <row r="153" spans="1:5" ht="15.75" customHeight="1" thickBot="1">
      <c r="A153" s="784" t="s">
        <v>920</v>
      </c>
      <c r="B153" s="785"/>
      <c r="C153" s="786">
        <v>11</v>
      </c>
      <c r="D153" s="787">
        <v>11</v>
      </c>
    </row>
    <row r="154" spans="1:5" ht="15.75" customHeight="1" thickBot="1">
      <c r="A154" s="784" t="s">
        <v>160</v>
      </c>
      <c r="B154" s="785"/>
      <c r="C154" s="786">
        <v>8</v>
      </c>
      <c r="D154" s="788">
        <v>8</v>
      </c>
    </row>
  </sheetData>
  <mergeCells count="1">
    <mergeCell ref="A2:D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4966-5207-44BC-AC67-340B3FB59F88}">
  <dimension ref="A2:J154"/>
  <sheetViews>
    <sheetView workbookViewId="0">
      <selection activeCell="A5" sqref="A5:XFD5"/>
    </sheetView>
  </sheetViews>
  <sheetFormatPr defaultRowHeight="15"/>
  <cols>
    <col min="1" max="1" width="8.5" style="425" customWidth="1"/>
    <col min="2" max="2" width="66.33203125" style="425" customWidth="1"/>
    <col min="3" max="3" width="14.1640625" style="425" customWidth="1"/>
    <col min="4" max="4" width="16" style="425" customWidth="1"/>
    <col min="5" max="5" width="13.6640625" style="425" customWidth="1"/>
    <col min="6" max="16384" width="9.33203125" style="425"/>
  </cols>
  <sheetData>
    <row r="2" spans="1:4" ht="30.75" customHeight="1">
      <c r="A2" s="672" t="s">
        <v>902</v>
      </c>
      <c r="B2" s="672"/>
      <c r="C2" s="672"/>
      <c r="D2" s="672"/>
    </row>
    <row r="3" spans="1:4" ht="16.5" thickBot="1">
      <c r="A3" s="546"/>
      <c r="B3" s="546"/>
      <c r="C3" s="673"/>
      <c r="D3" s="673"/>
    </row>
    <row r="4" spans="1:4">
      <c r="A4" s="674" t="s">
        <v>49</v>
      </c>
      <c r="B4" s="675" t="s">
        <v>903</v>
      </c>
      <c r="C4" s="676"/>
      <c r="D4" s="676"/>
    </row>
    <row r="5" spans="1:4" ht="21.75" customHeight="1" thickBot="1">
      <c r="A5" s="677" t="s">
        <v>158</v>
      </c>
      <c r="B5" s="678" t="s">
        <v>921</v>
      </c>
      <c r="C5" s="679"/>
      <c r="D5" s="679"/>
    </row>
    <row r="6" spans="1:4" ht="19.5" customHeight="1" thickBot="1">
      <c r="A6" s="680"/>
      <c r="B6" s="680"/>
      <c r="C6" s="681"/>
      <c r="D6" s="681"/>
    </row>
    <row r="7" spans="1:4" ht="23.25" thickBot="1">
      <c r="A7" s="682" t="s">
        <v>159</v>
      </c>
      <c r="B7" s="435" t="s">
        <v>44</v>
      </c>
      <c r="C7" s="435" t="s">
        <v>660</v>
      </c>
      <c r="D7" s="435" t="s">
        <v>661</v>
      </c>
    </row>
    <row r="8" spans="1:4" ht="15.75" customHeight="1" thickBot="1">
      <c r="A8" s="683">
        <v>1</v>
      </c>
      <c r="B8" s="684">
        <v>2</v>
      </c>
      <c r="C8" s="684">
        <v>3</v>
      </c>
      <c r="D8" s="684">
        <v>4</v>
      </c>
    </row>
    <row r="9" spans="1:4" ht="15.75" customHeight="1" thickBot="1">
      <c r="A9" s="685"/>
      <c r="B9" s="686" t="s">
        <v>45</v>
      </c>
      <c r="C9" s="687"/>
      <c r="D9" s="687"/>
    </row>
    <row r="10" spans="1:4" ht="15.75" customHeight="1" thickBot="1">
      <c r="A10" s="688" t="s">
        <v>13</v>
      </c>
      <c r="B10" s="689" t="s">
        <v>329</v>
      </c>
      <c r="C10" s="690">
        <f t="shared" ref="C10:D10" si="0">C11+C28+C36+C48</f>
        <v>242228634</v>
      </c>
      <c r="D10" s="690">
        <f t="shared" si="0"/>
        <v>297130119</v>
      </c>
    </row>
    <row r="11" spans="1:4" ht="15.75" customHeight="1" thickBot="1">
      <c r="A11" s="691" t="s">
        <v>88</v>
      </c>
      <c r="B11" s="692" t="s">
        <v>662</v>
      </c>
      <c r="C11" s="693">
        <f t="shared" ref="C11" si="1">SUM(C12:C20)</f>
        <v>169967095</v>
      </c>
      <c r="D11" s="693">
        <f t="shared" ref="D11" si="2">SUM(D12:D20)</f>
        <v>184120509</v>
      </c>
    </row>
    <row r="12" spans="1:4" ht="15.75" customHeight="1">
      <c r="A12" s="694" t="s">
        <v>663</v>
      </c>
      <c r="B12" s="695" t="s">
        <v>664</v>
      </c>
      <c r="C12" s="696">
        <v>73603500</v>
      </c>
      <c r="D12" s="696">
        <v>74603500</v>
      </c>
    </row>
    <row r="13" spans="1:4" ht="15.75" customHeight="1">
      <c r="A13" s="697" t="s">
        <v>665</v>
      </c>
      <c r="B13" s="698" t="s">
        <v>666</v>
      </c>
      <c r="C13" s="699">
        <v>41939033</v>
      </c>
      <c r="D13" s="699">
        <v>46161480</v>
      </c>
    </row>
    <row r="14" spans="1:4" ht="15.75" customHeight="1">
      <c r="A14" s="697" t="s">
        <v>667</v>
      </c>
      <c r="B14" s="698" t="s">
        <v>668</v>
      </c>
      <c r="C14" s="699">
        <v>39228309</v>
      </c>
      <c r="D14" s="699">
        <v>41627909</v>
      </c>
    </row>
    <row r="15" spans="1:4" ht="15.75" customHeight="1">
      <c r="A15" s="697" t="s">
        <v>669</v>
      </c>
      <c r="B15" s="698" t="s">
        <v>670</v>
      </c>
      <c r="C15" s="699">
        <v>2700660</v>
      </c>
      <c r="D15" s="699">
        <v>2840560</v>
      </c>
    </row>
    <row r="16" spans="1:4" ht="15.75" customHeight="1">
      <c r="A16" s="697" t="s">
        <v>671</v>
      </c>
      <c r="B16" s="698" t="s">
        <v>672</v>
      </c>
      <c r="C16" s="699"/>
      <c r="D16" s="699">
        <v>4379934</v>
      </c>
    </row>
    <row r="17" spans="1:10" ht="15.75" customHeight="1">
      <c r="A17" s="697" t="s">
        <v>673</v>
      </c>
      <c r="B17" s="700" t="s">
        <v>674</v>
      </c>
      <c r="C17" s="701"/>
      <c r="D17" s="701">
        <v>518723</v>
      </c>
    </row>
    <row r="18" spans="1:10" ht="15.75" customHeight="1">
      <c r="A18" s="694" t="s">
        <v>675</v>
      </c>
      <c r="B18" s="702" t="s">
        <v>178</v>
      </c>
      <c r="C18" s="586"/>
      <c r="D18" s="586">
        <v>0</v>
      </c>
    </row>
    <row r="19" spans="1:10" ht="15.75" customHeight="1">
      <c r="A19" s="703" t="s">
        <v>676</v>
      </c>
      <c r="B19" s="704" t="s">
        <v>677</v>
      </c>
      <c r="C19" s="590"/>
      <c r="D19" s="590"/>
    </row>
    <row r="20" spans="1:10" ht="15.75" customHeight="1">
      <c r="A20" s="703" t="s">
        <v>678</v>
      </c>
      <c r="B20" s="704" t="s">
        <v>679</v>
      </c>
      <c r="C20" s="590">
        <v>12495593</v>
      </c>
      <c r="D20" s="590">
        <v>13988403</v>
      </c>
    </row>
    <row r="21" spans="1:10" ht="15.75" customHeight="1">
      <c r="A21" s="697" t="s">
        <v>680</v>
      </c>
      <c r="B21" s="705" t="s">
        <v>681</v>
      </c>
      <c r="C21" s="590"/>
      <c r="D21" s="590">
        <v>0</v>
      </c>
    </row>
    <row r="22" spans="1:10" ht="15.75" customHeight="1">
      <c r="A22" s="706" t="s">
        <v>682</v>
      </c>
      <c r="B22" s="707" t="s">
        <v>683</v>
      </c>
      <c r="C22" s="590">
        <v>0</v>
      </c>
      <c r="D22" s="590">
        <v>0</v>
      </c>
    </row>
    <row r="23" spans="1:10" ht="15.75" customHeight="1">
      <c r="A23" s="694" t="s">
        <v>684</v>
      </c>
      <c r="B23" s="707" t="s">
        <v>685</v>
      </c>
      <c r="C23" s="596">
        <v>0</v>
      </c>
      <c r="D23" s="596">
        <v>0</v>
      </c>
    </row>
    <row r="24" spans="1:10" ht="15.75" customHeight="1">
      <c r="A24" s="703" t="s">
        <v>686</v>
      </c>
      <c r="B24" s="707" t="s">
        <v>687</v>
      </c>
      <c r="C24" s="596"/>
      <c r="D24" s="596">
        <v>0</v>
      </c>
    </row>
    <row r="25" spans="1:10" ht="15.75" customHeight="1">
      <c r="A25" s="703" t="s">
        <v>688</v>
      </c>
      <c r="B25" s="707" t="s">
        <v>689</v>
      </c>
      <c r="C25" s="596"/>
      <c r="D25" s="596"/>
    </row>
    <row r="26" spans="1:10" ht="15.75" customHeight="1">
      <c r="A26" s="703" t="s">
        <v>690</v>
      </c>
      <c r="B26" s="707" t="s">
        <v>691</v>
      </c>
      <c r="C26" s="596"/>
      <c r="D26" s="596">
        <v>0</v>
      </c>
    </row>
    <row r="27" spans="1:10" ht="15.75" customHeight="1" thickBot="1">
      <c r="A27" s="708" t="s">
        <v>692</v>
      </c>
      <c r="B27" s="709" t="s">
        <v>904</v>
      </c>
      <c r="C27" s="710">
        <v>0</v>
      </c>
      <c r="D27" s="710">
        <f>26910-20259-1143+1-13-1049+300-1028-1-508-896-121-119-2074</f>
        <v>0</v>
      </c>
      <c r="J27" s="425" t="s">
        <v>905</v>
      </c>
    </row>
    <row r="28" spans="1:10" ht="15.75" customHeight="1" thickBot="1">
      <c r="A28" s="691" t="s">
        <v>89</v>
      </c>
      <c r="B28" s="711" t="s">
        <v>134</v>
      </c>
      <c r="C28" s="712">
        <f t="shared" ref="C28:D28" si="3">C29+C32+C33+C34+C35</f>
        <v>42424057</v>
      </c>
      <c r="D28" s="712">
        <f t="shared" si="3"/>
        <v>63725776</v>
      </c>
    </row>
    <row r="29" spans="1:10" ht="15.75" customHeight="1">
      <c r="A29" s="713" t="s">
        <v>694</v>
      </c>
      <c r="B29" s="714" t="s">
        <v>695</v>
      </c>
      <c r="C29" s="715">
        <f t="shared" ref="C29" si="4">SUM(C30:C31)</f>
        <v>37398660</v>
      </c>
      <c r="D29" s="715">
        <f t="shared" ref="D29" si="5">SUM(D30:D31)</f>
        <v>52399273</v>
      </c>
    </row>
    <row r="30" spans="1:10" ht="15.75" customHeight="1">
      <c r="A30" s="716" t="s">
        <v>696</v>
      </c>
      <c r="B30" s="704" t="s">
        <v>697</v>
      </c>
      <c r="C30" s="717">
        <v>1725455</v>
      </c>
      <c r="D30" s="717">
        <v>1941223</v>
      </c>
      <c r="I30" s="425" t="s">
        <v>905</v>
      </c>
    </row>
    <row r="31" spans="1:10" ht="15.75" customHeight="1">
      <c r="A31" s="716" t="s">
        <v>698</v>
      </c>
      <c r="B31" s="704" t="s">
        <v>699</v>
      </c>
      <c r="C31" s="717">
        <v>35673205</v>
      </c>
      <c r="D31" s="717">
        <v>50458050</v>
      </c>
    </row>
    <row r="32" spans="1:10" ht="15.75" customHeight="1">
      <c r="A32" s="716" t="s">
        <v>700</v>
      </c>
      <c r="B32" s="704" t="s">
        <v>701</v>
      </c>
      <c r="C32" s="717">
        <v>4525397</v>
      </c>
      <c r="D32" s="717">
        <v>8636650</v>
      </c>
    </row>
    <row r="33" spans="1:4" ht="15.75" customHeight="1">
      <c r="A33" s="716" t="s">
        <v>702</v>
      </c>
      <c r="B33" s="704" t="s">
        <v>193</v>
      </c>
      <c r="C33" s="717"/>
      <c r="D33" s="717">
        <v>189853</v>
      </c>
    </row>
    <row r="34" spans="1:4" ht="15.75" customHeight="1">
      <c r="A34" s="716" t="s">
        <v>703</v>
      </c>
      <c r="B34" s="718" t="s">
        <v>704</v>
      </c>
      <c r="C34" s="717"/>
      <c r="D34" s="717"/>
    </row>
    <row r="35" spans="1:4" ht="15.75" customHeight="1" thickBot="1">
      <c r="A35" s="719" t="s">
        <v>705</v>
      </c>
      <c r="B35" s="720" t="s">
        <v>194</v>
      </c>
      <c r="C35" s="717">
        <v>500000</v>
      </c>
      <c r="D35" s="717">
        <v>2500000</v>
      </c>
    </row>
    <row r="36" spans="1:4" ht="15.75" customHeight="1" thickBot="1">
      <c r="A36" s="691" t="s">
        <v>90</v>
      </c>
      <c r="B36" s="711" t="s">
        <v>329</v>
      </c>
      <c r="C36" s="712">
        <f t="shared" ref="C36:D36" si="6">SUM(C37:C47)</f>
        <v>29837482</v>
      </c>
      <c r="D36" s="712">
        <f t="shared" si="6"/>
        <v>49283834</v>
      </c>
    </row>
    <row r="37" spans="1:4" ht="15.75" customHeight="1">
      <c r="A37" s="706" t="s">
        <v>706</v>
      </c>
      <c r="B37" s="702" t="s">
        <v>198</v>
      </c>
      <c r="C37" s="586">
        <v>0</v>
      </c>
      <c r="D37" s="586">
        <v>0</v>
      </c>
    </row>
    <row r="38" spans="1:4" ht="15.75" customHeight="1">
      <c r="A38" s="706" t="s">
        <v>707</v>
      </c>
      <c r="B38" s="704" t="s">
        <v>708</v>
      </c>
      <c r="C38" s="586">
        <v>10695946</v>
      </c>
      <c r="D38" s="586">
        <v>27159110</v>
      </c>
    </row>
    <row r="39" spans="1:4" ht="15.75" customHeight="1">
      <c r="A39" s="706" t="s">
        <v>709</v>
      </c>
      <c r="B39" s="704" t="s">
        <v>710</v>
      </c>
      <c r="C39" s="586">
        <v>372387</v>
      </c>
      <c r="D39" s="586">
        <v>372387</v>
      </c>
    </row>
    <row r="40" spans="1:4" ht="15.75" customHeight="1">
      <c r="A40" s="706" t="s">
        <v>711</v>
      </c>
      <c r="B40" s="704" t="s">
        <v>712</v>
      </c>
      <c r="C40" s="586">
        <v>2761149</v>
      </c>
      <c r="D40" s="586">
        <v>2761149</v>
      </c>
    </row>
    <row r="41" spans="1:4" ht="15.75" customHeight="1">
      <c r="A41" s="706" t="s">
        <v>713</v>
      </c>
      <c r="B41" s="704" t="s">
        <v>714</v>
      </c>
      <c r="C41" s="586">
        <v>3700000</v>
      </c>
      <c r="D41" s="586">
        <v>3700000</v>
      </c>
    </row>
    <row r="42" spans="1:4" ht="15.75" customHeight="1">
      <c r="A42" s="706" t="s">
        <v>715</v>
      </c>
      <c r="B42" s="704" t="s">
        <v>716</v>
      </c>
      <c r="C42" s="586">
        <v>6836771</v>
      </c>
      <c r="D42" s="586">
        <v>14263831</v>
      </c>
    </row>
    <row r="43" spans="1:4" ht="15.75" customHeight="1">
      <c r="A43" s="706" t="s">
        <v>717</v>
      </c>
      <c r="B43" s="704" t="s">
        <v>718</v>
      </c>
      <c r="C43" s="586">
        <v>5471229</v>
      </c>
      <c r="D43" s="586">
        <v>0</v>
      </c>
    </row>
    <row r="44" spans="1:4" ht="15.75" customHeight="1">
      <c r="A44" s="706" t="s">
        <v>719</v>
      </c>
      <c r="B44" s="704" t="s">
        <v>200</v>
      </c>
      <c r="C44" s="586">
        <v>0</v>
      </c>
      <c r="D44" s="586">
        <v>0</v>
      </c>
    </row>
    <row r="45" spans="1:4" ht="15.75" customHeight="1">
      <c r="A45" s="706" t="s">
        <v>720</v>
      </c>
      <c r="B45" s="704" t="s">
        <v>201</v>
      </c>
      <c r="C45" s="586"/>
      <c r="D45" s="586">
        <v>0</v>
      </c>
    </row>
    <row r="46" spans="1:4" ht="15.75" customHeight="1">
      <c r="A46" s="706" t="s">
        <v>721</v>
      </c>
      <c r="B46" s="705" t="s">
        <v>722</v>
      </c>
      <c r="C46" s="586"/>
      <c r="D46" s="586">
        <v>0</v>
      </c>
    </row>
    <row r="47" spans="1:4" ht="15.75" customHeight="1" thickBot="1">
      <c r="A47" s="706" t="s">
        <v>723</v>
      </c>
      <c r="B47" s="705" t="s">
        <v>724</v>
      </c>
      <c r="C47" s="586">
        <v>0</v>
      </c>
      <c r="D47" s="586">
        <v>1027357</v>
      </c>
    </row>
    <row r="48" spans="1:4" ht="15.75" customHeight="1" thickBot="1">
      <c r="A48" s="691" t="s">
        <v>91</v>
      </c>
      <c r="B48" s="711" t="s">
        <v>379</v>
      </c>
      <c r="C48" s="712">
        <f t="shared" ref="C48:D48" si="7">C49+C50</f>
        <v>0</v>
      </c>
      <c r="D48" s="712">
        <f t="shared" si="7"/>
        <v>0</v>
      </c>
    </row>
    <row r="49" spans="1:4" ht="15.75" customHeight="1">
      <c r="A49" s="721" t="s">
        <v>725</v>
      </c>
      <c r="B49" s="722" t="s">
        <v>726</v>
      </c>
      <c r="C49" s="723">
        <v>0</v>
      </c>
      <c r="D49" s="723">
        <v>0</v>
      </c>
    </row>
    <row r="50" spans="1:4" ht="15.75" customHeight="1" thickBot="1">
      <c r="A50" s="708" t="s">
        <v>727</v>
      </c>
      <c r="B50" s="720" t="s">
        <v>211</v>
      </c>
      <c r="C50" s="710"/>
      <c r="D50" s="710">
        <v>0</v>
      </c>
    </row>
    <row r="51" spans="1:4" ht="15.75" customHeight="1" thickBot="1">
      <c r="A51" s="724" t="s">
        <v>14</v>
      </c>
      <c r="B51" s="725" t="s">
        <v>728</v>
      </c>
      <c r="C51" s="726">
        <f t="shared" ref="C51" si="8">C52+C61+C66</f>
        <v>0</v>
      </c>
      <c r="D51" s="726">
        <f>D52+D61+D66</f>
        <v>220984758</v>
      </c>
    </row>
    <row r="52" spans="1:4" ht="15.75" customHeight="1" thickBot="1">
      <c r="A52" s="691" t="s">
        <v>94</v>
      </c>
      <c r="B52" s="711" t="s">
        <v>380</v>
      </c>
      <c r="C52" s="712">
        <f t="shared" ref="C52" si="9">SUM(C53:C56)</f>
        <v>0</v>
      </c>
      <c r="D52" s="712">
        <f t="shared" ref="D52" si="10">SUM(D53:D56)</f>
        <v>197775000</v>
      </c>
    </row>
    <row r="53" spans="1:4" ht="15.75" customHeight="1">
      <c r="A53" s="694" t="s">
        <v>729</v>
      </c>
      <c r="B53" s="727" t="s">
        <v>730</v>
      </c>
      <c r="C53" s="728"/>
      <c r="D53" s="609">
        <v>775000</v>
      </c>
    </row>
    <row r="54" spans="1:4" ht="15.75" customHeight="1">
      <c r="A54" s="697" t="s">
        <v>731</v>
      </c>
      <c r="B54" s="704" t="s">
        <v>732</v>
      </c>
      <c r="C54" s="590">
        <v>0</v>
      </c>
      <c r="D54" s="590">
        <v>0</v>
      </c>
    </row>
    <row r="55" spans="1:4" ht="15.75" customHeight="1">
      <c r="A55" s="697" t="s">
        <v>733</v>
      </c>
      <c r="B55" s="704" t="s">
        <v>333</v>
      </c>
      <c r="C55" s="609"/>
      <c r="D55" s="609"/>
    </row>
    <row r="56" spans="1:4" ht="15.75" customHeight="1">
      <c r="A56" s="697" t="s">
        <v>734</v>
      </c>
      <c r="B56" s="704" t="s">
        <v>735</v>
      </c>
      <c r="C56" s="590">
        <v>0</v>
      </c>
      <c r="D56" s="590">
        <v>197000000</v>
      </c>
    </row>
    <row r="57" spans="1:4" ht="15.75" customHeight="1">
      <c r="A57" s="703" t="s">
        <v>736</v>
      </c>
      <c r="B57" s="729" t="s">
        <v>737</v>
      </c>
      <c r="C57" s="596">
        <v>0</v>
      </c>
      <c r="D57" s="596">
        <v>0</v>
      </c>
    </row>
    <row r="58" spans="1:4" ht="15.75" customHeight="1">
      <c r="A58" s="703" t="s">
        <v>738</v>
      </c>
      <c r="B58" s="707" t="s">
        <v>906</v>
      </c>
      <c r="C58" s="596">
        <v>0</v>
      </c>
      <c r="D58" s="596">
        <v>0</v>
      </c>
    </row>
    <row r="59" spans="1:4" ht="15.75" customHeight="1">
      <c r="A59" s="703" t="s">
        <v>739</v>
      </c>
      <c r="B59" s="707" t="s">
        <v>740</v>
      </c>
      <c r="C59" s="596">
        <v>0</v>
      </c>
      <c r="D59" s="596">
        <v>0</v>
      </c>
    </row>
    <row r="60" spans="1:4" ht="15.75" customHeight="1" thickBot="1">
      <c r="A60" s="708" t="s">
        <v>741</v>
      </c>
      <c r="B60" s="709" t="s">
        <v>742</v>
      </c>
      <c r="C60" s="710">
        <v>0</v>
      </c>
      <c r="D60" s="710">
        <v>0</v>
      </c>
    </row>
    <row r="61" spans="1:4" ht="15.75" customHeight="1" thickBot="1">
      <c r="A61" s="691" t="s">
        <v>95</v>
      </c>
      <c r="B61" s="730" t="s">
        <v>728</v>
      </c>
      <c r="C61" s="600">
        <f t="shared" ref="C61" si="11">SUM(C62:C64)</f>
        <v>0</v>
      </c>
      <c r="D61" s="600">
        <f>SUM(D62:D65)</f>
        <v>23209758</v>
      </c>
    </row>
    <row r="62" spans="1:4" ht="15.75" customHeight="1">
      <c r="A62" s="706" t="s">
        <v>743</v>
      </c>
      <c r="B62" s="731" t="s">
        <v>206</v>
      </c>
      <c r="C62" s="586"/>
      <c r="D62" s="586"/>
    </row>
    <row r="63" spans="1:4" ht="15.75" customHeight="1">
      <c r="A63" s="697" t="s">
        <v>744</v>
      </c>
      <c r="B63" s="732" t="s">
        <v>207</v>
      </c>
      <c r="C63" s="609">
        <v>0</v>
      </c>
      <c r="D63" s="609">
        <v>23209758</v>
      </c>
    </row>
    <row r="64" spans="1:4" ht="15.75" customHeight="1">
      <c r="A64" s="703" t="s">
        <v>745</v>
      </c>
      <c r="B64" s="733" t="s">
        <v>208</v>
      </c>
      <c r="C64" s="734">
        <v>0</v>
      </c>
      <c r="D64" s="734">
        <v>0</v>
      </c>
    </row>
    <row r="65" spans="1:4" ht="15.75" customHeight="1" thickBot="1">
      <c r="A65" s="703" t="s">
        <v>746</v>
      </c>
      <c r="B65" s="733" t="s">
        <v>209</v>
      </c>
      <c r="C65" s="734"/>
      <c r="D65" s="734">
        <v>0</v>
      </c>
    </row>
    <row r="66" spans="1:4" ht="15.75" customHeight="1" thickBot="1">
      <c r="A66" s="691" t="s">
        <v>96</v>
      </c>
      <c r="B66" s="730" t="s">
        <v>325</v>
      </c>
      <c r="C66" s="712">
        <f t="shared" ref="C66:D66" si="12">SUM(C67:C68)</f>
        <v>0</v>
      </c>
      <c r="D66" s="712">
        <f t="shared" si="12"/>
        <v>0</v>
      </c>
    </row>
    <row r="67" spans="1:4" ht="15.75" customHeight="1">
      <c r="A67" s="694" t="s">
        <v>747</v>
      </c>
      <c r="B67" s="735" t="s">
        <v>732</v>
      </c>
      <c r="C67" s="609">
        <v>0</v>
      </c>
      <c r="D67" s="609">
        <v>0</v>
      </c>
    </row>
    <row r="68" spans="1:4" ht="15.75" customHeight="1" thickBot="1">
      <c r="A68" s="708" t="s">
        <v>748</v>
      </c>
      <c r="B68" s="736" t="s">
        <v>217</v>
      </c>
      <c r="C68" s="710"/>
      <c r="D68" s="710">
        <v>0</v>
      </c>
    </row>
    <row r="69" spans="1:4" ht="25.5" customHeight="1" thickBot="1">
      <c r="A69" s="737" t="s">
        <v>15</v>
      </c>
      <c r="B69" s="738" t="s">
        <v>907</v>
      </c>
      <c r="C69" s="739">
        <f>C51+C10</f>
        <v>242228634</v>
      </c>
      <c r="D69" s="739">
        <f>D51+D10</f>
        <v>518114877</v>
      </c>
    </row>
    <row r="70" spans="1:4" ht="15.75" customHeight="1" thickBot="1">
      <c r="A70" s="740" t="s">
        <v>16</v>
      </c>
      <c r="B70" s="741" t="s">
        <v>750</v>
      </c>
      <c r="C70" s="742">
        <f t="shared" ref="C70:D70" si="13">SUM(C71:C73)</f>
        <v>0</v>
      </c>
      <c r="D70" s="742">
        <f t="shared" si="13"/>
        <v>0</v>
      </c>
    </row>
    <row r="71" spans="1:4" ht="15.75" customHeight="1">
      <c r="A71" s="743" t="s">
        <v>186</v>
      </c>
      <c r="B71" s="744" t="s">
        <v>221</v>
      </c>
      <c r="C71" s="717"/>
      <c r="D71" s="717"/>
    </row>
    <row r="72" spans="1:4" ht="15.75" customHeight="1">
      <c r="A72" s="743" t="s">
        <v>189</v>
      </c>
      <c r="B72" s="745" t="s">
        <v>222</v>
      </c>
      <c r="C72" s="717"/>
      <c r="D72" s="717"/>
    </row>
    <row r="73" spans="1:4" ht="15.75" customHeight="1" thickBot="1">
      <c r="A73" s="743" t="s">
        <v>190</v>
      </c>
      <c r="B73" s="746" t="s">
        <v>223</v>
      </c>
      <c r="C73" s="717"/>
      <c r="D73" s="717"/>
    </row>
    <row r="74" spans="1:4" ht="15.75" customHeight="1" thickBot="1">
      <c r="A74" s="740" t="s">
        <v>17</v>
      </c>
      <c r="B74" s="741" t="s">
        <v>751</v>
      </c>
      <c r="C74" s="742">
        <f t="shared" ref="C74:D74" si="14">SUM(C75:C78)</f>
        <v>0</v>
      </c>
      <c r="D74" s="742">
        <f t="shared" si="14"/>
        <v>0</v>
      </c>
    </row>
    <row r="75" spans="1:4" ht="15.75" customHeight="1">
      <c r="A75" s="743" t="s">
        <v>81</v>
      </c>
      <c r="B75" s="744" t="s">
        <v>226</v>
      </c>
      <c r="C75" s="717"/>
      <c r="D75" s="717"/>
    </row>
    <row r="76" spans="1:4" ht="15.75" customHeight="1">
      <c r="A76" s="743" t="s">
        <v>82</v>
      </c>
      <c r="B76" s="745" t="s">
        <v>227</v>
      </c>
      <c r="C76" s="717"/>
      <c r="D76" s="717"/>
    </row>
    <row r="77" spans="1:4" ht="15.75" customHeight="1">
      <c r="A77" s="743" t="s">
        <v>83</v>
      </c>
      <c r="B77" s="745" t="s">
        <v>228</v>
      </c>
      <c r="C77" s="717"/>
      <c r="D77" s="717"/>
    </row>
    <row r="78" spans="1:4" ht="15.75" customHeight="1" thickBot="1">
      <c r="A78" s="743" t="s">
        <v>135</v>
      </c>
      <c r="B78" s="718" t="s">
        <v>229</v>
      </c>
      <c r="C78" s="717"/>
      <c r="D78" s="717"/>
    </row>
    <row r="79" spans="1:4" ht="15.75" customHeight="1" thickBot="1">
      <c r="A79" s="740" t="s">
        <v>18</v>
      </c>
      <c r="B79" s="741" t="s">
        <v>752</v>
      </c>
      <c r="C79" s="742">
        <f t="shared" ref="C79:D79" si="15">SUM(C80:C81)</f>
        <v>33958807</v>
      </c>
      <c r="D79" s="742">
        <f t="shared" si="15"/>
        <v>40303553</v>
      </c>
    </row>
    <row r="80" spans="1:4" ht="15.75" customHeight="1">
      <c r="A80" s="743" t="s">
        <v>84</v>
      </c>
      <c r="B80" s="744" t="s">
        <v>232</v>
      </c>
      <c r="C80" s="717">
        <v>33958807</v>
      </c>
      <c r="D80" s="717">
        <v>40303553</v>
      </c>
    </row>
    <row r="81" spans="1:5" ht="15.75" customHeight="1" thickBot="1">
      <c r="A81" s="747" t="s">
        <v>85</v>
      </c>
      <c r="B81" s="718" t="s">
        <v>233</v>
      </c>
      <c r="C81" s="717"/>
      <c r="D81" s="717"/>
    </row>
    <row r="82" spans="1:5" ht="15.75" customHeight="1" thickBot="1">
      <c r="A82" s="740" t="s">
        <v>753</v>
      </c>
      <c r="B82" s="741" t="s">
        <v>754</v>
      </c>
      <c r="C82" s="742">
        <f t="shared" ref="C82:D82" si="16">SUM(C83:C85)</f>
        <v>0</v>
      </c>
      <c r="D82" s="742">
        <f t="shared" si="16"/>
        <v>0</v>
      </c>
    </row>
    <row r="83" spans="1:5" ht="15.75" customHeight="1">
      <c r="A83" s="743" t="s">
        <v>86</v>
      </c>
      <c r="B83" s="744" t="s">
        <v>236</v>
      </c>
      <c r="C83" s="717">
        <v>0</v>
      </c>
      <c r="D83" s="717">
        <v>0</v>
      </c>
    </row>
    <row r="84" spans="1:5" ht="15.75" customHeight="1">
      <c r="A84" s="748" t="s">
        <v>87</v>
      </c>
      <c r="B84" s="745" t="s">
        <v>237</v>
      </c>
      <c r="C84" s="717"/>
      <c r="D84" s="717"/>
    </row>
    <row r="85" spans="1:5" ht="15.75" customHeight="1" thickBot="1">
      <c r="A85" s="747" t="s">
        <v>213</v>
      </c>
      <c r="B85" s="718" t="s">
        <v>238</v>
      </c>
      <c r="C85" s="717"/>
      <c r="D85" s="717">
        <v>0</v>
      </c>
    </row>
    <row r="86" spans="1:5" ht="15.75" customHeight="1" thickBot="1">
      <c r="A86" s="740" t="s">
        <v>755</v>
      </c>
      <c r="B86" s="741" t="s">
        <v>756</v>
      </c>
      <c r="C86" s="742">
        <f t="shared" ref="C86:D86" si="17">SUM(C87:C90)</f>
        <v>0</v>
      </c>
      <c r="D86" s="742">
        <f t="shared" si="17"/>
        <v>0</v>
      </c>
    </row>
    <row r="87" spans="1:5" ht="15.75" customHeight="1">
      <c r="A87" s="749" t="s">
        <v>757</v>
      </c>
      <c r="B87" s="744" t="s">
        <v>241</v>
      </c>
      <c r="C87" s="717"/>
      <c r="D87" s="717"/>
    </row>
    <row r="88" spans="1:5" ht="15.75" customHeight="1">
      <c r="A88" s="750" t="s">
        <v>758</v>
      </c>
      <c r="B88" s="745" t="s">
        <v>243</v>
      </c>
      <c r="C88" s="717"/>
      <c r="D88" s="717"/>
    </row>
    <row r="89" spans="1:5" ht="15.75" customHeight="1">
      <c r="A89" s="750" t="s">
        <v>759</v>
      </c>
      <c r="B89" s="745" t="s">
        <v>245</v>
      </c>
      <c r="C89" s="717"/>
      <c r="D89" s="717"/>
    </row>
    <row r="90" spans="1:5" ht="15.75" customHeight="1" thickBot="1">
      <c r="A90" s="751" t="s">
        <v>760</v>
      </c>
      <c r="B90" s="718" t="s">
        <v>247</v>
      </c>
      <c r="C90" s="717"/>
      <c r="D90" s="717"/>
    </row>
    <row r="91" spans="1:5" ht="15.75" customHeight="1" thickBot="1">
      <c r="A91" s="740" t="s">
        <v>21</v>
      </c>
      <c r="B91" s="752" t="s">
        <v>761</v>
      </c>
      <c r="C91" s="742">
        <f t="shared" ref="C91:D91" si="18">C70+C74+C79+C82+C86</f>
        <v>33958807</v>
      </c>
      <c r="D91" s="742">
        <f t="shared" si="18"/>
        <v>40303553</v>
      </c>
    </row>
    <row r="92" spans="1:5" ht="25.5" customHeight="1" thickBot="1">
      <c r="A92" s="504" t="s">
        <v>22</v>
      </c>
      <c r="B92" s="505" t="s">
        <v>762</v>
      </c>
      <c r="C92" s="753">
        <f t="shared" ref="C92:D92" si="19">C91+C69</f>
        <v>276187441</v>
      </c>
      <c r="D92" s="753">
        <f t="shared" si="19"/>
        <v>558418430</v>
      </c>
    </row>
    <row r="93" spans="1:5" ht="15.75" customHeight="1" thickBot="1">
      <c r="A93" s="754"/>
      <c r="B93" s="755"/>
      <c r="C93" s="687"/>
      <c r="D93" s="687">
        <v>0</v>
      </c>
    </row>
    <row r="94" spans="1:5" ht="15.75" customHeight="1" thickBot="1">
      <c r="A94" s="682"/>
      <c r="B94" s="756" t="s">
        <v>46</v>
      </c>
      <c r="C94" s="614"/>
      <c r="D94" s="614"/>
    </row>
    <row r="95" spans="1:5" ht="15.75" customHeight="1" thickBot="1">
      <c r="A95" s="757" t="s">
        <v>13</v>
      </c>
      <c r="B95" s="758" t="s">
        <v>908</v>
      </c>
      <c r="C95" s="759">
        <f t="shared" ref="C95:D95" si="20">C96+C97+C98+C100+C101+C112</f>
        <v>117272777</v>
      </c>
      <c r="D95" s="759">
        <f t="shared" si="20"/>
        <v>190452072</v>
      </c>
    </row>
    <row r="96" spans="1:5" ht="15.75" customHeight="1">
      <c r="A96" s="760" t="s">
        <v>88</v>
      </c>
      <c r="B96" s="714" t="s">
        <v>40</v>
      </c>
      <c r="C96" s="761">
        <v>41554216</v>
      </c>
      <c r="D96" s="761">
        <v>43997044</v>
      </c>
      <c r="E96" s="507"/>
    </row>
    <row r="97" spans="1:5" ht="15.75" customHeight="1">
      <c r="A97" s="748" t="s">
        <v>89</v>
      </c>
      <c r="B97" s="704" t="s">
        <v>143</v>
      </c>
      <c r="C97" s="717">
        <v>9141928</v>
      </c>
      <c r="D97" s="717">
        <v>8208898</v>
      </c>
      <c r="E97" s="507"/>
    </row>
    <row r="98" spans="1:5" ht="15.75" customHeight="1">
      <c r="A98" s="748" t="s">
        <v>90</v>
      </c>
      <c r="B98" s="704" t="s">
        <v>115</v>
      </c>
      <c r="C98" s="717">
        <v>56822357</v>
      </c>
      <c r="D98" s="717">
        <v>120764639</v>
      </c>
      <c r="E98" s="507"/>
    </row>
    <row r="99" spans="1:5" ht="15.75" customHeight="1">
      <c r="A99" s="748"/>
      <c r="B99" s="705" t="s">
        <v>909</v>
      </c>
      <c r="C99" s="717">
        <v>0</v>
      </c>
      <c r="D99" s="717">
        <v>0</v>
      </c>
      <c r="E99" s="507"/>
    </row>
    <row r="100" spans="1:5" ht="15.75" customHeight="1">
      <c r="A100" s="748" t="s">
        <v>91</v>
      </c>
      <c r="B100" s="732" t="s">
        <v>144</v>
      </c>
      <c r="C100" s="717">
        <v>8754276</v>
      </c>
      <c r="D100" s="717">
        <v>13735276</v>
      </c>
      <c r="E100" s="507"/>
    </row>
    <row r="101" spans="1:5" ht="15.75" customHeight="1">
      <c r="A101" s="748" t="s">
        <v>102</v>
      </c>
      <c r="B101" s="762" t="s">
        <v>145</v>
      </c>
      <c r="C101" s="717">
        <v>0</v>
      </c>
      <c r="D101" s="717">
        <v>2746215</v>
      </c>
      <c r="E101" s="507"/>
    </row>
    <row r="102" spans="1:5" ht="15.75" customHeight="1">
      <c r="A102" s="748" t="s">
        <v>92</v>
      </c>
      <c r="B102" s="704" t="s">
        <v>266</v>
      </c>
      <c r="C102" s="763">
        <v>0</v>
      </c>
      <c r="D102" s="763">
        <v>0</v>
      </c>
      <c r="E102" s="507"/>
    </row>
    <row r="103" spans="1:5" ht="15.75" customHeight="1">
      <c r="A103" s="748" t="s">
        <v>93</v>
      </c>
      <c r="B103" s="764" t="s">
        <v>267</v>
      </c>
      <c r="C103" s="763"/>
      <c r="D103" s="763"/>
      <c r="E103" s="507"/>
    </row>
    <row r="104" spans="1:5" ht="15.75" customHeight="1">
      <c r="A104" s="748" t="s">
        <v>103</v>
      </c>
      <c r="B104" s="765" t="s">
        <v>268</v>
      </c>
      <c r="C104" s="763"/>
      <c r="D104" s="763"/>
      <c r="E104" s="507"/>
    </row>
    <row r="105" spans="1:5" ht="15.75" customHeight="1">
      <c r="A105" s="748" t="s">
        <v>104</v>
      </c>
      <c r="B105" s="765" t="s">
        <v>269</v>
      </c>
      <c r="C105" s="763"/>
      <c r="D105" s="763"/>
      <c r="E105" s="507"/>
    </row>
    <row r="106" spans="1:5" ht="15.75" customHeight="1">
      <c r="A106" s="748" t="s">
        <v>105</v>
      </c>
      <c r="B106" s="764" t="s">
        <v>270</v>
      </c>
      <c r="C106" s="763">
        <v>0</v>
      </c>
      <c r="D106" s="763">
        <v>484500</v>
      </c>
      <c r="E106" s="507"/>
    </row>
    <row r="107" spans="1:5" ht="15.75" customHeight="1">
      <c r="A107" s="748" t="s">
        <v>106</v>
      </c>
      <c r="B107" s="764" t="s">
        <v>271</v>
      </c>
      <c r="C107" s="763"/>
      <c r="D107" s="763"/>
      <c r="E107" s="507"/>
    </row>
    <row r="108" spans="1:5" ht="15.75" customHeight="1">
      <c r="A108" s="748" t="s">
        <v>108</v>
      </c>
      <c r="B108" s="765" t="s">
        <v>272</v>
      </c>
      <c r="C108" s="763">
        <v>0</v>
      </c>
      <c r="D108" s="763">
        <v>0</v>
      </c>
      <c r="E108" s="507"/>
    </row>
    <row r="109" spans="1:5" ht="15.75" customHeight="1">
      <c r="A109" s="766" t="s">
        <v>146</v>
      </c>
      <c r="B109" s="767" t="s">
        <v>273</v>
      </c>
      <c r="C109" s="763"/>
      <c r="D109" s="763"/>
      <c r="E109" s="507"/>
    </row>
    <row r="110" spans="1:5" ht="15.75" customHeight="1">
      <c r="A110" s="748" t="s">
        <v>264</v>
      </c>
      <c r="B110" s="767" t="s">
        <v>274</v>
      </c>
      <c r="C110" s="763">
        <v>0</v>
      </c>
      <c r="D110" s="763">
        <v>0</v>
      </c>
      <c r="E110" s="507"/>
    </row>
    <row r="111" spans="1:5" ht="15.75" customHeight="1">
      <c r="A111" s="747" t="s">
        <v>265</v>
      </c>
      <c r="B111" s="767" t="s">
        <v>275</v>
      </c>
      <c r="C111" s="763">
        <v>0</v>
      </c>
      <c r="D111" s="763">
        <v>0</v>
      </c>
      <c r="E111" s="507"/>
    </row>
    <row r="112" spans="1:5" ht="15.75" customHeight="1" thickBot="1">
      <c r="A112" s="768" t="s">
        <v>778</v>
      </c>
      <c r="B112" s="720" t="s">
        <v>47</v>
      </c>
      <c r="C112" s="769">
        <v>1000000</v>
      </c>
      <c r="D112" s="769">
        <v>1000000</v>
      </c>
      <c r="E112" s="507"/>
    </row>
    <row r="113" spans="1:5" ht="15.75" customHeight="1" thickBot="1">
      <c r="A113" s="770" t="s">
        <v>14</v>
      </c>
      <c r="B113" s="771" t="s">
        <v>910</v>
      </c>
      <c r="C113" s="759">
        <f t="shared" ref="C113:D113" si="21">+C114+C117+C119+C128</f>
        <v>8225000</v>
      </c>
      <c r="D113" s="759">
        <f t="shared" si="21"/>
        <v>218249142</v>
      </c>
      <c r="E113" s="507"/>
    </row>
    <row r="114" spans="1:5" ht="15.75" customHeight="1">
      <c r="A114" s="743" t="s">
        <v>94</v>
      </c>
      <c r="B114" s="704" t="s">
        <v>167</v>
      </c>
      <c r="C114" s="761">
        <v>6000000</v>
      </c>
      <c r="D114" s="761">
        <v>19835494</v>
      </c>
      <c r="E114" s="507"/>
    </row>
    <row r="115" spans="1:5" ht="15.75" customHeight="1">
      <c r="A115" s="743" t="s">
        <v>95</v>
      </c>
      <c r="B115" s="705" t="s">
        <v>279</v>
      </c>
      <c r="C115" s="761">
        <v>0</v>
      </c>
      <c r="D115" s="761">
        <v>0</v>
      </c>
      <c r="E115" s="507"/>
    </row>
    <row r="116" spans="1:5" ht="15.75" customHeight="1">
      <c r="A116" s="743"/>
      <c r="B116" s="705" t="s">
        <v>783</v>
      </c>
      <c r="C116" s="761">
        <v>0</v>
      </c>
      <c r="D116" s="761">
        <v>0</v>
      </c>
      <c r="E116" s="507"/>
    </row>
    <row r="117" spans="1:5" ht="15.75" customHeight="1">
      <c r="A117" s="743" t="s">
        <v>96</v>
      </c>
      <c r="B117" s="705" t="s">
        <v>147</v>
      </c>
      <c r="C117" s="717">
        <v>2225000</v>
      </c>
      <c r="D117" s="717">
        <v>198413648</v>
      </c>
      <c r="E117" s="507"/>
    </row>
    <row r="118" spans="1:5" ht="15.75" customHeight="1">
      <c r="A118" s="743" t="s">
        <v>97</v>
      </c>
      <c r="B118" s="705" t="s">
        <v>280</v>
      </c>
      <c r="C118" s="717"/>
      <c r="D118" s="717"/>
      <c r="E118" s="507"/>
    </row>
    <row r="119" spans="1:5" ht="15.75" customHeight="1">
      <c r="A119" s="743" t="s">
        <v>98</v>
      </c>
      <c r="B119" s="772" t="s">
        <v>169</v>
      </c>
      <c r="C119" s="717">
        <f t="shared" ref="C119" si="22">SUM(C120:C127)</f>
        <v>0</v>
      </c>
      <c r="D119" s="717">
        <f t="shared" ref="D119" si="23">SUM(D120:D127)</f>
        <v>0</v>
      </c>
      <c r="E119" s="507"/>
    </row>
    <row r="120" spans="1:5" ht="15.75" customHeight="1">
      <c r="A120" s="743" t="s">
        <v>107</v>
      </c>
      <c r="B120" s="773" t="s">
        <v>334</v>
      </c>
      <c r="C120" s="717"/>
      <c r="D120" s="717"/>
      <c r="E120" s="507"/>
    </row>
    <row r="121" spans="1:5" ht="15.75" customHeight="1">
      <c r="A121" s="743" t="s">
        <v>109</v>
      </c>
      <c r="B121" s="774" t="s">
        <v>285</v>
      </c>
      <c r="C121" s="717"/>
      <c r="D121" s="717"/>
      <c r="E121" s="507"/>
    </row>
    <row r="122" spans="1:5" ht="15.75" customHeight="1">
      <c r="A122" s="743" t="s">
        <v>148</v>
      </c>
      <c r="B122" s="765" t="s">
        <v>269</v>
      </c>
      <c r="C122" s="717"/>
      <c r="D122" s="717"/>
      <c r="E122" s="507"/>
    </row>
    <row r="123" spans="1:5" ht="15.75" customHeight="1">
      <c r="A123" s="743" t="s">
        <v>149</v>
      </c>
      <c r="B123" s="765" t="s">
        <v>284</v>
      </c>
      <c r="C123" s="717">
        <v>0</v>
      </c>
      <c r="D123" s="717">
        <v>0</v>
      </c>
      <c r="E123" s="507"/>
    </row>
    <row r="124" spans="1:5" ht="15.75" customHeight="1">
      <c r="A124" s="743" t="s">
        <v>150</v>
      </c>
      <c r="B124" s="765" t="s">
        <v>283</v>
      </c>
      <c r="C124" s="717"/>
      <c r="D124" s="717"/>
      <c r="E124" s="507"/>
    </row>
    <row r="125" spans="1:5" ht="15.75" customHeight="1">
      <c r="A125" s="743" t="s">
        <v>276</v>
      </c>
      <c r="B125" s="765" t="s">
        <v>272</v>
      </c>
      <c r="C125" s="717">
        <v>0</v>
      </c>
      <c r="D125" s="717">
        <v>0</v>
      </c>
      <c r="E125" s="507"/>
    </row>
    <row r="126" spans="1:5" ht="15.75" customHeight="1">
      <c r="A126" s="743" t="s">
        <v>277</v>
      </c>
      <c r="B126" s="765" t="s">
        <v>282</v>
      </c>
      <c r="C126" s="717">
        <v>0</v>
      </c>
      <c r="D126" s="717">
        <v>0</v>
      </c>
      <c r="E126" s="507"/>
    </row>
    <row r="127" spans="1:5" ht="15.75" customHeight="1">
      <c r="A127" s="766" t="s">
        <v>278</v>
      </c>
      <c r="B127" s="765" t="s">
        <v>281</v>
      </c>
      <c r="C127" s="763">
        <v>0</v>
      </c>
      <c r="D127" s="763">
        <v>0</v>
      </c>
      <c r="E127" s="507"/>
    </row>
    <row r="128" spans="1:5" ht="15.75" customHeight="1" thickBot="1">
      <c r="A128" s="747" t="s">
        <v>793</v>
      </c>
      <c r="B128" s="705" t="s">
        <v>48</v>
      </c>
      <c r="C128" s="763">
        <v>0</v>
      </c>
      <c r="D128" s="763">
        <v>0</v>
      </c>
      <c r="E128" s="507"/>
    </row>
    <row r="129" spans="1:5" ht="18" customHeight="1" thickBot="1">
      <c r="A129" s="770" t="s">
        <v>15</v>
      </c>
      <c r="B129" s="725" t="s">
        <v>911</v>
      </c>
      <c r="C129" s="759">
        <f t="shared" ref="C129:D129" si="24">+C95+C113</f>
        <v>125497777</v>
      </c>
      <c r="D129" s="759">
        <f t="shared" si="24"/>
        <v>408701214</v>
      </c>
      <c r="E129" s="507"/>
    </row>
    <row r="130" spans="1:5" ht="15.75" customHeight="1" thickBot="1">
      <c r="A130" s="775" t="s">
        <v>16</v>
      </c>
      <c r="B130" s="711" t="s">
        <v>912</v>
      </c>
      <c r="C130" s="742">
        <f t="shared" ref="C130:D130" si="25">+C131+C132+C133</f>
        <v>0</v>
      </c>
      <c r="D130" s="742">
        <f t="shared" si="25"/>
        <v>0</v>
      </c>
      <c r="E130" s="507"/>
    </row>
    <row r="131" spans="1:5" ht="15.75" customHeight="1">
      <c r="A131" s="743" t="s">
        <v>186</v>
      </c>
      <c r="B131" s="702" t="s">
        <v>289</v>
      </c>
      <c r="C131" s="717"/>
      <c r="D131" s="717"/>
      <c r="E131" s="507"/>
    </row>
    <row r="132" spans="1:5" ht="15.75" customHeight="1">
      <c r="A132" s="743" t="s">
        <v>189</v>
      </c>
      <c r="B132" s="702" t="s">
        <v>290</v>
      </c>
      <c r="C132" s="717"/>
      <c r="D132" s="717"/>
      <c r="E132" s="507"/>
    </row>
    <row r="133" spans="1:5" ht="15.75" customHeight="1" thickBot="1">
      <c r="A133" s="766" t="s">
        <v>190</v>
      </c>
      <c r="B133" s="727" t="s">
        <v>291</v>
      </c>
      <c r="C133" s="717"/>
      <c r="D133" s="717"/>
      <c r="E133" s="507"/>
    </row>
    <row r="134" spans="1:5" ht="15.75" customHeight="1" thickBot="1">
      <c r="A134" s="775" t="s">
        <v>17</v>
      </c>
      <c r="B134" s="711" t="s">
        <v>913</v>
      </c>
      <c r="C134" s="742">
        <f t="shared" ref="C134:D134" si="26">+C135+C136+C137+C138</f>
        <v>0</v>
      </c>
      <c r="D134" s="742">
        <f t="shared" si="26"/>
        <v>0</v>
      </c>
      <c r="E134" s="507"/>
    </row>
    <row r="135" spans="1:5" ht="15.75" customHeight="1">
      <c r="A135" s="743" t="s">
        <v>81</v>
      </c>
      <c r="B135" s="702" t="s">
        <v>292</v>
      </c>
      <c r="C135" s="717"/>
      <c r="D135" s="717"/>
      <c r="E135" s="507"/>
    </row>
    <row r="136" spans="1:5" ht="15.75" customHeight="1">
      <c r="A136" s="743" t="s">
        <v>82</v>
      </c>
      <c r="B136" s="702" t="s">
        <v>293</v>
      </c>
      <c r="C136" s="717"/>
      <c r="D136" s="717"/>
      <c r="E136" s="507"/>
    </row>
    <row r="137" spans="1:5" ht="15.75" customHeight="1">
      <c r="A137" s="743" t="s">
        <v>83</v>
      </c>
      <c r="B137" s="702" t="s">
        <v>294</v>
      </c>
      <c r="C137" s="717"/>
      <c r="D137" s="717"/>
      <c r="E137" s="507"/>
    </row>
    <row r="138" spans="1:5" ht="15.75" customHeight="1" thickBot="1">
      <c r="A138" s="766" t="s">
        <v>135</v>
      </c>
      <c r="B138" s="727" t="s">
        <v>295</v>
      </c>
      <c r="C138" s="717"/>
      <c r="D138" s="717"/>
      <c r="E138" s="507"/>
    </row>
    <row r="139" spans="1:5" ht="15.75" customHeight="1" thickBot="1">
      <c r="A139" s="775" t="s">
        <v>18</v>
      </c>
      <c r="B139" s="711" t="s">
        <v>914</v>
      </c>
      <c r="C139" s="742">
        <f t="shared" ref="C139:D139" si="27">+C140+C141+C142+C143</f>
        <v>0</v>
      </c>
      <c r="D139" s="742">
        <f t="shared" si="27"/>
        <v>5788921</v>
      </c>
      <c r="E139" s="507"/>
    </row>
    <row r="140" spans="1:5" ht="15.75" customHeight="1">
      <c r="A140" s="743" t="s">
        <v>84</v>
      </c>
      <c r="B140" s="702" t="s">
        <v>297</v>
      </c>
      <c r="C140" s="717"/>
      <c r="D140" s="717"/>
      <c r="E140" s="507"/>
    </row>
    <row r="141" spans="1:5" ht="15.75" customHeight="1">
      <c r="A141" s="743" t="s">
        <v>85</v>
      </c>
      <c r="B141" s="702" t="s">
        <v>306</v>
      </c>
      <c r="C141" s="717"/>
      <c r="D141" s="717">
        <v>5788921</v>
      </c>
      <c r="E141" s="507"/>
    </row>
    <row r="142" spans="1:5" ht="15.75" customHeight="1">
      <c r="A142" s="743" t="s">
        <v>203</v>
      </c>
      <c r="B142" s="702" t="s">
        <v>298</v>
      </c>
      <c r="C142" s="717"/>
      <c r="D142" s="717">
        <v>0</v>
      </c>
      <c r="E142" s="507"/>
    </row>
    <row r="143" spans="1:5" ht="15.75" customHeight="1" thickBot="1">
      <c r="A143" s="766" t="s">
        <v>204</v>
      </c>
      <c r="B143" s="727" t="s">
        <v>915</v>
      </c>
      <c r="C143" s="717"/>
      <c r="D143" s="717"/>
      <c r="E143" s="507"/>
    </row>
    <row r="144" spans="1:5" ht="15.75" customHeight="1" thickBot="1">
      <c r="A144" s="775">
        <v>7</v>
      </c>
      <c r="B144" s="711" t="s">
        <v>916</v>
      </c>
      <c r="C144" s="776">
        <f t="shared" ref="C144:D144" si="28">+C145+C146+C147+C148</f>
        <v>0</v>
      </c>
      <c r="D144" s="776">
        <f t="shared" si="28"/>
        <v>0</v>
      </c>
      <c r="E144" s="507"/>
    </row>
    <row r="145" spans="1:5" ht="15.75" customHeight="1">
      <c r="A145" s="743" t="s">
        <v>86</v>
      </c>
      <c r="B145" s="702" t="s">
        <v>300</v>
      </c>
      <c r="C145" s="717"/>
      <c r="D145" s="717"/>
      <c r="E145" s="507"/>
    </row>
    <row r="146" spans="1:5" ht="15.75" customHeight="1">
      <c r="A146" s="743" t="s">
        <v>87</v>
      </c>
      <c r="B146" s="702" t="s">
        <v>301</v>
      </c>
      <c r="C146" s="717"/>
      <c r="D146" s="717"/>
      <c r="E146" s="507"/>
    </row>
    <row r="147" spans="1:5" ht="15.75" customHeight="1">
      <c r="A147" s="743" t="s">
        <v>213</v>
      </c>
      <c r="B147" s="702" t="s">
        <v>302</v>
      </c>
      <c r="C147" s="717"/>
      <c r="D147" s="717"/>
      <c r="E147" s="507"/>
    </row>
    <row r="148" spans="1:5" ht="15.75" customHeight="1" thickBot="1">
      <c r="A148" s="743" t="s">
        <v>214</v>
      </c>
      <c r="B148" s="702" t="s">
        <v>303</v>
      </c>
      <c r="C148" s="717"/>
      <c r="D148" s="717"/>
      <c r="E148" s="507"/>
    </row>
    <row r="149" spans="1:5" ht="15.75" customHeight="1" thickBot="1">
      <c r="A149" s="775" t="s">
        <v>20</v>
      </c>
      <c r="B149" s="711" t="s">
        <v>917</v>
      </c>
      <c r="C149" s="777">
        <f t="shared" ref="C149:D149" si="29">SUM(C150:C150)</f>
        <v>150689664</v>
      </c>
      <c r="D149" s="777">
        <f t="shared" si="29"/>
        <v>143928295</v>
      </c>
      <c r="E149" s="507"/>
    </row>
    <row r="150" spans="1:5" ht="15.75" customHeight="1" thickBot="1">
      <c r="A150" s="697"/>
      <c r="B150" s="727" t="s">
        <v>918</v>
      </c>
      <c r="C150" s="723">
        <v>150689664</v>
      </c>
      <c r="D150" s="723">
        <v>143928295</v>
      </c>
      <c r="E150" s="507"/>
    </row>
    <row r="151" spans="1:5" ht="15.75" customHeight="1" thickBot="1">
      <c r="A151" s="778" t="s">
        <v>21</v>
      </c>
      <c r="B151" s="779" t="s">
        <v>919</v>
      </c>
      <c r="C151" s="780">
        <f t="shared" ref="C151:D151" si="30">C129+C149+C130+C139</f>
        <v>276187441</v>
      </c>
      <c r="D151" s="780">
        <f t="shared" si="30"/>
        <v>558418430</v>
      </c>
      <c r="E151" s="507"/>
    </row>
    <row r="152" spans="1:5" ht="15.75" customHeight="1" thickBot="1">
      <c r="A152" s="781"/>
      <c r="B152" s="782"/>
      <c r="C152" s="783"/>
      <c r="D152" s="783"/>
      <c r="E152" s="507"/>
    </row>
    <row r="153" spans="1:5" ht="15.75" customHeight="1" thickBot="1">
      <c r="A153" s="784" t="s">
        <v>922</v>
      </c>
      <c r="B153" s="785"/>
      <c r="C153" s="786">
        <v>11</v>
      </c>
      <c r="D153" s="787">
        <v>11</v>
      </c>
    </row>
    <row r="154" spans="1:5" ht="15.75" customHeight="1" thickBot="1">
      <c r="A154" s="784" t="s">
        <v>160</v>
      </c>
      <c r="B154" s="785"/>
      <c r="C154" s="786">
        <v>8</v>
      </c>
      <c r="D154" s="788">
        <v>8</v>
      </c>
    </row>
  </sheetData>
  <mergeCells count="1">
    <mergeCell ref="A2:D2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226"/>
  <sheetViews>
    <sheetView view="pageLayout" topLeftCell="A55" zoomScaleNormal="100" workbookViewId="0">
      <selection activeCell="B21" sqref="B21"/>
    </sheetView>
  </sheetViews>
  <sheetFormatPr defaultRowHeight="18.95" customHeight="1"/>
  <cols>
    <col min="1" max="1" width="11.6640625" style="40" customWidth="1"/>
    <col min="2" max="2" width="51.33203125" style="41" customWidth="1"/>
    <col min="3" max="3" width="23" style="42" customWidth="1"/>
    <col min="4" max="4" width="21.1640625" style="42" customWidth="1"/>
    <col min="5" max="5" width="16.33203125" style="382" customWidth="1"/>
    <col min="6" max="16384" width="9.33203125" style="382"/>
  </cols>
  <sheetData>
    <row r="1" spans="1:4" s="1" customFormat="1" ht="18.95" customHeight="1" thickBot="1">
      <c r="A1" s="31"/>
      <c r="B1" s="32"/>
      <c r="C1" s="37" t="s">
        <v>656</v>
      </c>
      <c r="D1" s="37"/>
    </row>
    <row r="2" spans="1:4" s="11" customFormat="1" ht="18.95" customHeight="1">
      <c r="A2" s="215" t="s">
        <v>49</v>
      </c>
      <c r="B2" s="216" t="s">
        <v>165</v>
      </c>
      <c r="C2" s="217" t="s">
        <v>43</v>
      </c>
      <c r="D2" s="217"/>
    </row>
    <row r="3" spans="1:4" s="11" customFormat="1" ht="34.5" thickBot="1">
      <c r="A3" s="218" t="s">
        <v>158</v>
      </c>
      <c r="B3" s="219" t="s">
        <v>324</v>
      </c>
      <c r="C3" s="220">
        <v>1</v>
      </c>
      <c r="D3" s="220"/>
    </row>
    <row r="4" spans="1:4" s="12" customFormat="1" ht="18.95" customHeight="1" thickBot="1">
      <c r="A4" s="221"/>
      <c r="B4" s="221"/>
      <c r="C4" s="222"/>
      <c r="D4" s="223"/>
    </row>
    <row r="5" spans="1:4" ht="30.75" thickBot="1">
      <c r="A5" s="224" t="s">
        <v>159</v>
      </c>
      <c r="B5" s="225" t="s">
        <v>44</v>
      </c>
      <c r="C5" s="226" t="s">
        <v>347</v>
      </c>
      <c r="D5" s="227" t="s">
        <v>348</v>
      </c>
    </row>
    <row r="6" spans="1:4" s="7" customFormat="1" ht="18.95" customHeight="1" thickBot="1">
      <c r="A6" s="228">
        <v>1</v>
      </c>
      <c r="B6" s="229">
        <v>2</v>
      </c>
      <c r="C6" s="230">
        <v>3</v>
      </c>
      <c r="D6" s="231">
        <v>4</v>
      </c>
    </row>
    <row r="7" spans="1:4" s="7" customFormat="1" ht="18.95" customHeight="1" thickBot="1">
      <c r="A7" s="398" t="s">
        <v>45</v>
      </c>
      <c r="B7" s="399"/>
      <c r="C7" s="399"/>
      <c r="D7" s="399"/>
    </row>
    <row r="8" spans="1:4" s="7" customFormat="1" ht="30.75" thickBot="1">
      <c r="A8" s="232" t="s">
        <v>13</v>
      </c>
      <c r="B8" s="233" t="s">
        <v>176</v>
      </c>
      <c r="C8" s="234">
        <f>SUM(C9:C12)</f>
        <v>0</v>
      </c>
      <c r="D8" s="234">
        <f>SUM(D9:D14)</f>
        <v>0</v>
      </c>
    </row>
    <row r="9" spans="1:4" s="13" customFormat="1" ht="28.5">
      <c r="A9" s="243" t="s">
        <v>88</v>
      </c>
      <c r="B9" s="235" t="s">
        <v>354</v>
      </c>
      <c r="C9" s="236"/>
      <c r="D9" s="236"/>
    </row>
    <row r="10" spans="1:4" s="14" customFormat="1" ht="28.5">
      <c r="A10" s="244" t="s">
        <v>89</v>
      </c>
      <c r="B10" s="237" t="s">
        <v>355</v>
      </c>
      <c r="C10" s="238"/>
      <c r="D10" s="238"/>
    </row>
    <row r="11" spans="1:4" s="14" customFormat="1" ht="28.5">
      <c r="A11" s="244" t="s">
        <v>90</v>
      </c>
      <c r="B11" s="237" t="s">
        <v>356</v>
      </c>
      <c r="C11" s="238"/>
      <c r="D11" s="238"/>
    </row>
    <row r="12" spans="1:4" s="14" customFormat="1" ht="28.5">
      <c r="A12" s="244" t="s">
        <v>349</v>
      </c>
      <c r="B12" s="237" t="s">
        <v>357</v>
      </c>
      <c r="C12" s="238"/>
      <c r="D12" s="238"/>
    </row>
    <row r="13" spans="1:4" s="13" customFormat="1" ht="28.5">
      <c r="A13" s="244" t="s">
        <v>350</v>
      </c>
      <c r="B13" s="211" t="s">
        <v>359</v>
      </c>
      <c r="C13" s="239"/>
      <c r="D13" s="238"/>
    </row>
    <row r="14" spans="1:4" s="13" customFormat="1" ht="15.75" thickBot="1">
      <c r="A14" s="245" t="s">
        <v>351</v>
      </c>
      <c r="B14" s="237" t="s">
        <v>358</v>
      </c>
      <c r="C14" s="240"/>
      <c r="D14" s="238"/>
    </row>
    <row r="15" spans="1:4" s="13" customFormat="1" ht="30.75" thickBot="1">
      <c r="A15" s="241" t="s">
        <v>14</v>
      </c>
      <c r="B15" s="242" t="s">
        <v>177</v>
      </c>
      <c r="C15" s="234">
        <f>+C16+C17+C18+C19+C20</f>
        <v>0</v>
      </c>
      <c r="D15" s="234">
        <f>+D16+D17+D18+D19+D20</f>
        <v>0</v>
      </c>
    </row>
    <row r="16" spans="1:4" s="13" customFormat="1" ht="15">
      <c r="A16" s="243" t="s">
        <v>94</v>
      </c>
      <c r="B16" s="235" t="s">
        <v>178</v>
      </c>
      <c r="C16" s="236"/>
      <c r="D16" s="236"/>
    </row>
    <row r="17" spans="1:9" s="13" customFormat="1" ht="28.5">
      <c r="A17" s="244" t="s">
        <v>95</v>
      </c>
      <c r="B17" s="237" t="s">
        <v>179</v>
      </c>
      <c r="C17" s="238"/>
      <c r="D17" s="238"/>
      <c r="I17" s="210"/>
    </row>
    <row r="18" spans="1:9" s="13" customFormat="1" ht="28.5">
      <c r="A18" s="244" t="s">
        <v>96</v>
      </c>
      <c r="B18" s="237" t="s">
        <v>330</v>
      </c>
      <c r="C18" s="238"/>
      <c r="D18" s="238"/>
    </row>
    <row r="19" spans="1:9" s="13" customFormat="1" ht="28.5">
      <c r="A19" s="244" t="s">
        <v>97</v>
      </c>
      <c r="B19" s="237" t="s">
        <v>331</v>
      </c>
      <c r="C19" s="238"/>
      <c r="D19" s="238"/>
    </row>
    <row r="20" spans="1:9" s="13" customFormat="1" ht="25.5">
      <c r="A20" s="244" t="s">
        <v>98</v>
      </c>
      <c r="B20" s="210" t="s">
        <v>360</v>
      </c>
      <c r="C20" s="238"/>
      <c r="D20" s="238"/>
    </row>
    <row r="21" spans="1:9" s="14" customFormat="1" ht="15.75" thickBot="1">
      <c r="A21" s="245" t="s">
        <v>107</v>
      </c>
      <c r="B21" s="246" t="s">
        <v>180</v>
      </c>
      <c r="C21" s="247"/>
      <c r="D21" s="247"/>
    </row>
    <row r="22" spans="1:9" s="14" customFormat="1" ht="30.75" thickBot="1">
      <c r="A22" s="241" t="s">
        <v>15</v>
      </c>
      <c r="B22" s="248" t="s">
        <v>181</v>
      </c>
      <c r="C22" s="234">
        <f>+C23+C24+C25+C26+C27</f>
        <v>0</v>
      </c>
      <c r="D22" s="234">
        <f>+D23+D24+D25+D26+D27</f>
        <v>0</v>
      </c>
    </row>
    <row r="23" spans="1:9" s="14" customFormat="1" ht="28.5">
      <c r="A23" s="243" t="s">
        <v>77</v>
      </c>
      <c r="B23" s="235" t="s">
        <v>352</v>
      </c>
      <c r="C23" s="236"/>
      <c r="D23" s="236"/>
    </row>
    <row r="24" spans="1:9" s="13" customFormat="1" ht="36.75" customHeight="1">
      <c r="A24" s="244" t="s">
        <v>78</v>
      </c>
      <c r="B24" s="237" t="s">
        <v>182</v>
      </c>
      <c r="C24" s="238"/>
      <c r="D24" s="238"/>
    </row>
    <row r="25" spans="1:9" s="14" customFormat="1" ht="37.5" customHeight="1">
      <c r="A25" s="244" t="s">
        <v>79</v>
      </c>
      <c r="B25" s="237" t="s">
        <v>332</v>
      </c>
      <c r="C25" s="238"/>
      <c r="D25" s="238"/>
    </row>
    <row r="26" spans="1:9" s="14" customFormat="1" ht="38.25" customHeight="1">
      <c r="A26" s="244" t="s">
        <v>80</v>
      </c>
      <c r="B26" s="237" t="s">
        <v>333</v>
      </c>
      <c r="C26" s="238"/>
      <c r="D26" s="238"/>
    </row>
    <row r="27" spans="1:9" s="14" customFormat="1" ht="28.5">
      <c r="A27" s="244" t="s">
        <v>131</v>
      </c>
      <c r="B27" s="237" t="s">
        <v>183</v>
      </c>
      <c r="C27" s="238"/>
      <c r="D27" s="238"/>
    </row>
    <row r="28" spans="1:9" s="14" customFormat="1" ht="18.95" customHeight="1" thickBot="1">
      <c r="A28" s="245" t="s">
        <v>132</v>
      </c>
      <c r="B28" s="246" t="s">
        <v>184</v>
      </c>
      <c r="C28" s="247"/>
      <c r="D28" s="247"/>
    </row>
    <row r="29" spans="1:9" s="14" customFormat="1" ht="18.95" customHeight="1" thickBot="1">
      <c r="A29" s="241" t="s">
        <v>133</v>
      </c>
      <c r="B29" s="248" t="s">
        <v>185</v>
      </c>
      <c r="C29" s="234">
        <f>+C30+C33+C34+C35</f>
        <v>0</v>
      </c>
      <c r="D29" s="234">
        <f>+D30+D33+D34+D35</f>
        <v>0</v>
      </c>
    </row>
    <row r="30" spans="1:9" s="14" customFormat="1" ht="18.95" customHeight="1">
      <c r="A30" s="243" t="s">
        <v>186</v>
      </c>
      <c r="B30" s="235" t="s">
        <v>192</v>
      </c>
      <c r="C30" s="249"/>
      <c r="D30" s="249"/>
    </row>
    <row r="31" spans="1:9" s="14" customFormat="1" ht="18.95" customHeight="1">
      <c r="A31" s="244" t="s">
        <v>187</v>
      </c>
      <c r="B31" s="296" t="s">
        <v>364</v>
      </c>
      <c r="C31" s="297"/>
      <c r="D31" s="297"/>
    </row>
    <row r="32" spans="1:9" s="14" customFormat="1" ht="18.95" customHeight="1">
      <c r="A32" s="244" t="s">
        <v>188</v>
      </c>
      <c r="B32" s="296" t="s">
        <v>365</v>
      </c>
      <c r="C32" s="297"/>
      <c r="D32" s="297"/>
    </row>
    <row r="33" spans="1:4" s="14" customFormat="1" ht="18.95" customHeight="1">
      <c r="A33" s="244" t="s">
        <v>189</v>
      </c>
      <c r="B33" s="237" t="s">
        <v>366</v>
      </c>
      <c r="C33" s="238"/>
      <c r="D33" s="238"/>
    </row>
    <row r="34" spans="1:4" s="14" customFormat="1" ht="18.95" customHeight="1">
      <c r="A34" s="244" t="s">
        <v>190</v>
      </c>
      <c r="B34" s="237" t="s">
        <v>193</v>
      </c>
      <c r="C34" s="238"/>
      <c r="D34" s="238"/>
    </row>
    <row r="35" spans="1:4" s="14" customFormat="1" ht="18.95" customHeight="1" thickBot="1">
      <c r="A35" s="245" t="s">
        <v>191</v>
      </c>
      <c r="B35" s="246" t="s">
        <v>194</v>
      </c>
      <c r="C35" s="247"/>
      <c r="D35" s="247"/>
    </row>
    <row r="36" spans="1:4" s="14" customFormat="1" ht="18.95" customHeight="1" thickBot="1">
      <c r="A36" s="241" t="s">
        <v>17</v>
      </c>
      <c r="B36" s="248" t="s">
        <v>195</v>
      </c>
      <c r="C36" s="234">
        <f>SUM(C37:C46)</f>
        <v>0</v>
      </c>
      <c r="D36" s="234">
        <f>SUM(D37:D46)</f>
        <v>0</v>
      </c>
    </row>
    <row r="37" spans="1:4" s="14" customFormat="1" ht="18.95" customHeight="1">
      <c r="A37" s="243" t="s">
        <v>81</v>
      </c>
      <c r="B37" s="235" t="s">
        <v>198</v>
      </c>
      <c r="C37" s="236"/>
      <c r="D37" s="236"/>
    </row>
    <row r="38" spans="1:4" s="14" customFormat="1" ht="18.95" customHeight="1">
      <c r="A38" s="244" t="s">
        <v>82</v>
      </c>
      <c r="B38" s="237" t="s">
        <v>367</v>
      </c>
      <c r="C38" s="238"/>
      <c r="D38" s="238"/>
    </row>
    <row r="39" spans="1:4" s="14" customFormat="1" ht="18.95" customHeight="1">
      <c r="A39" s="244" t="s">
        <v>83</v>
      </c>
      <c r="B39" s="237" t="s">
        <v>368</v>
      </c>
      <c r="C39" s="238"/>
      <c r="D39" s="238"/>
    </row>
    <row r="40" spans="1:4" s="14" customFormat="1" ht="18.95" customHeight="1">
      <c r="A40" s="244" t="s">
        <v>135</v>
      </c>
      <c r="B40" s="237" t="s">
        <v>369</v>
      </c>
      <c r="C40" s="238"/>
      <c r="D40" s="238"/>
    </row>
    <row r="41" spans="1:4" s="14" customFormat="1" ht="18.95" customHeight="1">
      <c r="A41" s="244" t="s">
        <v>136</v>
      </c>
      <c r="B41" s="237" t="s">
        <v>370</v>
      </c>
      <c r="C41" s="238"/>
      <c r="D41" s="238"/>
    </row>
    <row r="42" spans="1:4" s="14" customFormat="1" ht="18.95" customHeight="1">
      <c r="A42" s="244" t="s">
        <v>137</v>
      </c>
      <c r="B42" s="237" t="s">
        <v>371</v>
      </c>
      <c r="C42" s="238"/>
      <c r="D42" s="238"/>
    </row>
    <row r="43" spans="1:4" s="14" customFormat="1" ht="18.95" customHeight="1">
      <c r="A43" s="244" t="s">
        <v>138</v>
      </c>
      <c r="B43" s="237" t="s">
        <v>199</v>
      </c>
      <c r="C43" s="238"/>
      <c r="D43" s="238"/>
    </row>
    <row r="44" spans="1:4" s="14" customFormat="1" ht="18.95" customHeight="1">
      <c r="A44" s="244" t="s">
        <v>139</v>
      </c>
      <c r="B44" s="237" t="s">
        <v>200</v>
      </c>
      <c r="C44" s="238"/>
      <c r="D44" s="238"/>
    </row>
    <row r="45" spans="1:4" s="14" customFormat="1" ht="18.95" customHeight="1">
      <c r="A45" s="244" t="s">
        <v>196</v>
      </c>
      <c r="B45" s="237" t="s">
        <v>201</v>
      </c>
      <c r="C45" s="238"/>
      <c r="D45" s="238"/>
    </row>
    <row r="46" spans="1:4" s="14" customFormat="1" ht="18.95" customHeight="1" thickBot="1">
      <c r="A46" s="245" t="s">
        <v>197</v>
      </c>
      <c r="B46" s="246" t="s">
        <v>372</v>
      </c>
      <c r="C46" s="247"/>
      <c r="D46" s="247">
        <v>0</v>
      </c>
    </row>
    <row r="47" spans="1:4" s="14" customFormat="1" ht="18.95" customHeight="1" thickBot="1">
      <c r="A47" s="241" t="s">
        <v>18</v>
      </c>
      <c r="B47" s="248" t="s">
        <v>202</v>
      </c>
      <c r="C47" s="234">
        <f>SUM(C48:C52)</f>
        <v>0</v>
      </c>
      <c r="D47" s="234">
        <f>SUM(D48:D52)</f>
        <v>0</v>
      </c>
    </row>
    <row r="48" spans="1:4" s="14" customFormat="1" ht="18.95" customHeight="1">
      <c r="A48" s="243" t="s">
        <v>84</v>
      </c>
      <c r="B48" s="235" t="s">
        <v>206</v>
      </c>
      <c r="C48" s="236"/>
      <c r="D48" s="236"/>
    </row>
    <row r="49" spans="1:4" s="14" customFormat="1" ht="18.95" customHeight="1">
      <c r="A49" s="244" t="s">
        <v>85</v>
      </c>
      <c r="B49" s="237" t="s">
        <v>207</v>
      </c>
      <c r="C49" s="238"/>
      <c r="D49" s="238"/>
    </row>
    <row r="50" spans="1:4" s="14" customFormat="1" ht="18.95" customHeight="1">
      <c r="A50" s="244" t="s">
        <v>203</v>
      </c>
      <c r="B50" s="237" t="s">
        <v>208</v>
      </c>
      <c r="C50" s="238"/>
      <c r="D50" s="238"/>
    </row>
    <row r="51" spans="1:4" s="14" customFormat="1" ht="18.95" customHeight="1">
      <c r="A51" s="244" t="s">
        <v>204</v>
      </c>
      <c r="B51" s="237" t="s">
        <v>209</v>
      </c>
      <c r="C51" s="238"/>
      <c r="D51" s="238"/>
    </row>
    <row r="52" spans="1:4" s="14" customFormat="1" ht="18.95" customHeight="1" thickBot="1">
      <c r="A52" s="245" t="s">
        <v>205</v>
      </c>
      <c r="B52" s="246" t="s">
        <v>210</v>
      </c>
      <c r="C52" s="247"/>
      <c r="D52" s="247"/>
    </row>
    <row r="53" spans="1:4" s="14" customFormat="1" ht="30.75" thickBot="1">
      <c r="A53" s="241" t="s">
        <v>140</v>
      </c>
      <c r="B53" s="248" t="s">
        <v>361</v>
      </c>
      <c r="C53" s="234">
        <f>SUM(C54:C56)</f>
        <v>0</v>
      </c>
      <c r="D53" s="234">
        <f>SUM(D54:D56)</f>
        <v>0</v>
      </c>
    </row>
    <row r="54" spans="1:4" s="14" customFormat="1" ht="28.5">
      <c r="A54" s="243" t="s">
        <v>86</v>
      </c>
      <c r="B54" s="235" t="s">
        <v>340</v>
      </c>
      <c r="C54" s="236"/>
      <c r="D54" s="236"/>
    </row>
    <row r="55" spans="1:4" s="14" customFormat="1" ht="28.5">
      <c r="A55" s="244" t="s">
        <v>87</v>
      </c>
      <c r="B55" s="237" t="s">
        <v>341</v>
      </c>
      <c r="C55" s="238"/>
      <c r="D55" s="238"/>
    </row>
    <row r="56" spans="1:4" s="14" customFormat="1" ht="15">
      <c r="A56" s="244" t="s">
        <v>213</v>
      </c>
      <c r="B56" s="237" t="s">
        <v>211</v>
      </c>
      <c r="C56" s="238"/>
      <c r="D56" s="238"/>
    </row>
    <row r="57" spans="1:4" s="14" customFormat="1" ht="15.75" thickBot="1">
      <c r="A57" s="245" t="s">
        <v>214</v>
      </c>
      <c r="B57" s="246" t="s">
        <v>212</v>
      </c>
      <c r="C57" s="247"/>
      <c r="D57" s="247"/>
    </row>
    <row r="58" spans="1:4" s="14" customFormat="1" ht="30.75" thickBot="1">
      <c r="A58" s="241" t="s">
        <v>20</v>
      </c>
      <c r="B58" s="242" t="s">
        <v>215</v>
      </c>
      <c r="C58" s="234">
        <f>SUM(C59:C61)</f>
        <v>0</v>
      </c>
      <c r="D58" s="234">
        <f>SUM(D59:D61)</f>
        <v>0</v>
      </c>
    </row>
    <row r="59" spans="1:4" s="14" customFormat="1" ht="28.5">
      <c r="A59" s="243" t="s">
        <v>141</v>
      </c>
      <c r="B59" s="235" t="s">
        <v>342</v>
      </c>
      <c r="C59" s="238"/>
      <c r="D59" s="238"/>
    </row>
    <row r="60" spans="1:4" s="14" customFormat="1" ht="28.5">
      <c r="A60" s="244" t="s">
        <v>142</v>
      </c>
      <c r="B60" s="237" t="s">
        <v>343</v>
      </c>
      <c r="C60" s="238"/>
      <c r="D60" s="238"/>
    </row>
    <row r="61" spans="1:4" s="14" customFormat="1" ht="15">
      <c r="A61" s="244" t="s">
        <v>168</v>
      </c>
      <c r="B61" s="237" t="s">
        <v>217</v>
      </c>
      <c r="C61" s="238"/>
      <c r="D61" s="238"/>
    </row>
    <row r="62" spans="1:4" s="14" customFormat="1" ht="18.95" customHeight="1" thickBot="1">
      <c r="A62" s="245" t="s">
        <v>216</v>
      </c>
      <c r="B62" s="246" t="s">
        <v>218</v>
      </c>
      <c r="C62" s="238"/>
      <c r="D62" s="238"/>
    </row>
    <row r="63" spans="1:4" s="14" customFormat="1" ht="30.75" thickBot="1">
      <c r="A63" s="241" t="s">
        <v>21</v>
      </c>
      <c r="B63" s="248" t="s">
        <v>219</v>
      </c>
      <c r="C63" s="234">
        <f>+C8+C15+C22+C29+C36+C47+C53+C58</f>
        <v>0</v>
      </c>
      <c r="D63" s="234">
        <f>+D8+D15+D22+D29+D36+D47+D53+D58</f>
        <v>0</v>
      </c>
    </row>
    <row r="64" spans="1:4" s="14" customFormat="1" ht="30.75" thickBot="1">
      <c r="A64" s="250" t="s">
        <v>323</v>
      </c>
      <c r="B64" s="242" t="s">
        <v>220</v>
      </c>
      <c r="C64" s="234">
        <f>SUM(C65:C67)</f>
        <v>0</v>
      </c>
      <c r="D64" s="234">
        <f>SUM(D65:D67)</f>
        <v>0</v>
      </c>
    </row>
    <row r="65" spans="1:4" s="14" customFormat="1" ht="18.95" customHeight="1">
      <c r="A65" s="243" t="s">
        <v>252</v>
      </c>
      <c r="B65" s="235" t="s">
        <v>221</v>
      </c>
      <c r="C65" s="238"/>
      <c r="D65" s="238"/>
    </row>
    <row r="66" spans="1:4" s="14" customFormat="1" ht="28.5">
      <c r="A66" s="244" t="s">
        <v>261</v>
      </c>
      <c r="B66" s="237" t="s">
        <v>222</v>
      </c>
      <c r="C66" s="238"/>
      <c r="D66" s="238"/>
    </row>
    <row r="67" spans="1:4" s="14" customFormat="1" ht="15.75" thickBot="1">
      <c r="A67" s="245" t="s">
        <v>262</v>
      </c>
      <c r="B67" s="251" t="s">
        <v>223</v>
      </c>
      <c r="C67" s="238"/>
      <c r="D67" s="238"/>
    </row>
    <row r="68" spans="1:4" s="14" customFormat="1" ht="30.75" thickBot="1">
      <c r="A68" s="250" t="s">
        <v>224</v>
      </c>
      <c r="B68" s="242" t="s">
        <v>225</v>
      </c>
      <c r="C68" s="234">
        <f>SUM(C69:C72)</f>
        <v>0</v>
      </c>
      <c r="D68" s="234">
        <f>SUM(D69:D72)</f>
        <v>0</v>
      </c>
    </row>
    <row r="69" spans="1:4" s="14" customFormat="1" ht="28.5">
      <c r="A69" s="243" t="s">
        <v>117</v>
      </c>
      <c r="B69" s="235" t="s">
        <v>226</v>
      </c>
      <c r="C69" s="238"/>
      <c r="D69" s="238"/>
    </row>
    <row r="70" spans="1:4" s="14" customFormat="1" ht="28.5">
      <c r="A70" s="244" t="s">
        <v>118</v>
      </c>
      <c r="B70" s="237" t="s">
        <v>227</v>
      </c>
      <c r="C70" s="238"/>
      <c r="D70" s="238"/>
    </row>
    <row r="71" spans="1:4" s="14" customFormat="1" ht="28.5">
      <c r="A71" s="244" t="s">
        <v>253</v>
      </c>
      <c r="B71" s="237" t="s">
        <v>228</v>
      </c>
      <c r="C71" s="238"/>
      <c r="D71" s="238"/>
    </row>
    <row r="72" spans="1:4" s="14" customFormat="1" ht="29.25" thickBot="1">
      <c r="A72" s="245" t="s">
        <v>254</v>
      </c>
      <c r="B72" s="246" t="s">
        <v>229</v>
      </c>
      <c r="C72" s="238"/>
      <c r="D72" s="238"/>
    </row>
    <row r="73" spans="1:4" s="14" customFormat="1" ht="18.95" customHeight="1" thickBot="1">
      <c r="A73" s="250" t="s">
        <v>230</v>
      </c>
      <c r="B73" s="242" t="s">
        <v>231</v>
      </c>
      <c r="C73" s="234">
        <f>SUM(C74:C75)</f>
        <v>2255825</v>
      </c>
      <c r="D73" s="234">
        <f>SUM(D74:D75)</f>
        <v>2610325</v>
      </c>
    </row>
    <row r="74" spans="1:4" s="14" customFormat="1" ht="28.5">
      <c r="A74" s="243" t="s">
        <v>255</v>
      </c>
      <c r="B74" s="235" t="s">
        <v>232</v>
      </c>
      <c r="C74" s="238">
        <v>2255825</v>
      </c>
      <c r="D74" s="238">
        <v>2610325</v>
      </c>
    </row>
    <row r="75" spans="1:4" s="14" customFormat="1" ht="29.25" thickBot="1">
      <c r="A75" s="245" t="s">
        <v>256</v>
      </c>
      <c r="B75" s="246" t="s">
        <v>233</v>
      </c>
      <c r="C75" s="238"/>
      <c r="D75" s="238"/>
    </row>
    <row r="76" spans="1:4" s="13" customFormat="1" ht="30.75" thickBot="1">
      <c r="A76" s="250" t="s">
        <v>234</v>
      </c>
      <c r="B76" s="242" t="s">
        <v>235</v>
      </c>
      <c r="C76" s="234">
        <f>SUM(C77:C79)</f>
        <v>0</v>
      </c>
      <c r="D76" s="234">
        <f>SUM(D77:D79)</f>
        <v>0</v>
      </c>
    </row>
    <row r="77" spans="1:4" s="14" customFormat="1" ht="32.25" customHeight="1">
      <c r="A77" s="243" t="s">
        <v>257</v>
      </c>
      <c r="B77" s="235" t="s">
        <v>398</v>
      </c>
      <c r="C77" s="238"/>
      <c r="D77" s="238"/>
    </row>
    <row r="78" spans="1:4" s="14" customFormat="1" ht="28.5">
      <c r="A78" s="244" t="s">
        <v>258</v>
      </c>
      <c r="B78" s="237" t="s">
        <v>237</v>
      </c>
      <c r="C78" s="238"/>
      <c r="D78" s="238"/>
    </row>
    <row r="79" spans="1:4" s="14" customFormat="1" ht="15.75" thickBot="1">
      <c r="A79" s="245" t="s">
        <v>259</v>
      </c>
      <c r="B79" s="246" t="s">
        <v>238</v>
      </c>
      <c r="C79" s="238"/>
      <c r="D79" s="238"/>
    </row>
    <row r="80" spans="1:4" s="14" customFormat="1" ht="30.75" thickBot="1">
      <c r="A80" s="250" t="s">
        <v>239</v>
      </c>
      <c r="B80" s="242" t="s">
        <v>260</v>
      </c>
      <c r="C80" s="234">
        <f>SUM(C81:C84)</f>
        <v>0</v>
      </c>
      <c r="D80" s="234">
        <f>SUM(D81:D84)</f>
        <v>0</v>
      </c>
    </row>
    <row r="81" spans="1:4" s="14" customFormat="1" ht="28.5">
      <c r="A81" s="252" t="s">
        <v>240</v>
      </c>
      <c r="B81" s="235" t="s">
        <v>241</v>
      </c>
      <c r="C81" s="238"/>
      <c r="D81" s="238"/>
    </row>
    <row r="82" spans="1:4" s="14" customFormat="1" ht="28.5">
      <c r="A82" s="253" t="s">
        <v>242</v>
      </c>
      <c r="B82" s="237" t="s">
        <v>243</v>
      </c>
      <c r="C82" s="238"/>
      <c r="D82" s="238"/>
    </row>
    <row r="83" spans="1:4" s="14" customFormat="1" ht="15">
      <c r="A83" s="253" t="s">
        <v>244</v>
      </c>
      <c r="B83" s="237" t="s">
        <v>245</v>
      </c>
      <c r="C83" s="238"/>
      <c r="D83" s="238"/>
    </row>
    <row r="84" spans="1:4" s="13" customFormat="1" ht="15.75" thickBot="1">
      <c r="A84" s="254" t="s">
        <v>246</v>
      </c>
      <c r="B84" s="246" t="s">
        <v>247</v>
      </c>
      <c r="C84" s="238"/>
      <c r="D84" s="238"/>
    </row>
    <row r="85" spans="1:4" s="13" customFormat="1" ht="30.75" thickBot="1">
      <c r="A85" s="250" t="s">
        <v>248</v>
      </c>
      <c r="B85" s="242" t="s">
        <v>249</v>
      </c>
      <c r="C85" s="255"/>
      <c r="D85" s="255"/>
    </row>
    <row r="86" spans="1:4" s="13" customFormat="1" ht="30.75" thickBot="1">
      <c r="A86" s="250" t="s">
        <v>250</v>
      </c>
      <c r="B86" s="256" t="s">
        <v>251</v>
      </c>
      <c r="C86" s="234">
        <f>+C64+C68+C73+C76+C80+C85</f>
        <v>2255825</v>
      </c>
      <c r="D86" s="234">
        <f>+D64+D68+D73+D76+D80+D85</f>
        <v>2610325</v>
      </c>
    </row>
    <row r="87" spans="1:4" s="13" customFormat="1" ht="15.75" thickBot="1">
      <c r="A87" s="257" t="s">
        <v>263</v>
      </c>
      <c r="B87" s="258" t="s">
        <v>326</v>
      </c>
      <c r="C87" s="234">
        <f>+C63+C86</f>
        <v>2255825</v>
      </c>
      <c r="D87" s="234">
        <f>+D63+D86</f>
        <v>2610325</v>
      </c>
    </row>
    <row r="88" spans="1:4" s="14" customFormat="1" ht="18.95" customHeight="1">
      <c r="A88" s="259"/>
      <c r="B88" s="260"/>
      <c r="C88" s="261"/>
      <c r="D88" s="261"/>
    </row>
    <row r="89" spans="1:4" ht="18.95" customHeight="1" thickBot="1">
      <c r="A89" s="263"/>
      <c r="B89" s="264"/>
      <c r="C89" s="265"/>
      <c r="D89" s="265"/>
    </row>
    <row r="90" spans="1:4" s="7" customFormat="1" ht="18.95" customHeight="1" thickBot="1">
      <c r="A90" s="266" t="s">
        <v>46</v>
      </c>
      <c r="B90" s="267"/>
      <c r="C90" s="267"/>
      <c r="D90" s="267"/>
    </row>
    <row r="91" spans="1:4" s="15" customFormat="1" ht="18.95" customHeight="1" thickBot="1">
      <c r="A91" s="241" t="s">
        <v>13</v>
      </c>
      <c r="B91" s="313" t="s">
        <v>653</v>
      </c>
      <c r="C91" s="234">
        <f>SUM(C92:C96)</f>
        <v>2255825</v>
      </c>
      <c r="D91" s="234">
        <f>SUM(D92:D96)</f>
        <v>2610325</v>
      </c>
    </row>
    <row r="92" spans="1:4" ht="18.95" customHeight="1">
      <c r="A92" s="243" t="s">
        <v>88</v>
      </c>
      <c r="B92" s="285" t="s">
        <v>40</v>
      </c>
      <c r="C92" s="238"/>
      <c r="D92" s="236"/>
    </row>
    <row r="93" spans="1:4" ht="28.5">
      <c r="A93" s="244" t="s">
        <v>89</v>
      </c>
      <c r="B93" s="275" t="s">
        <v>143</v>
      </c>
      <c r="C93" s="238"/>
      <c r="D93" s="247"/>
    </row>
    <row r="94" spans="1:4" ht="18.95" customHeight="1">
      <c r="A94" s="244" t="s">
        <v>90</v>
      </c>
      <c r="B94" s="275" t="s">
        <v>115</v>
      </c>
      <c r="C94" s="247"/>
      <c r="D94" s="247"/>
    </row>
    <row r="95" spans="1:4" ht="18.95" customHeight="1">
      <c r="A95" s="244" t="s">
        <v>91</v>
      </c>
      <c r="B95" s="276" t="s">
        <v>144</v>
      </c>
      <c r="C95" s="247"/>
      <c r="D95" s="247"/>
    </row>
    <row r="96" spans="1:4" ht="14.25">
      <c r="A96" s="244" t="s">
        <v>102</v>
      </c>
      <c r="B96" s="277" t="s">
        <v>145</v>
      </c>
      <c r="C96" s="247">
        <f>SUM(C97:C101)</f>
        <v>2255825</v>
      </c>
      <c r="D96" s="247">
        <v>2610325</v>
      </c>
    </row>
    <row r="97" spans="1:4" ht="18.95" customHeight="1">
      <c r="A97" s="244" t="s">
        <v>92</v>
      </c>
      <c r="B97" s="298" t="s">
        <v>266</v>
      </c>
      <c r="C97" s="299"/>
      <c r="D97" s="299"/>
    </row>
    <row r="98" spans="1:4" ht="25.5">
      <c r="A98" s="244" t="s">
        <v>93</v>
      </c>
      <c r="B98" s="300" t="s">
        <v>267</v>
      </c>
      <c r="C98" s="299"/>
      <c r="D98" s="299"/>
    </row>
    <row r="99" spans="1:4" ht="14.25">
      <c r="A99" s="278" t="s">
        <v>146</v>
      </c>
      <c r="B99" s="301" t="s">
        <v>655</v>
      </c>
      <c r="C99" s="299"/>
      <c r="D99" s="299">
        <v>354500</v>
      </c>
    </row>
    <row r="100" spans="1:4" ht="18.95" customHeight="1">
      <c r="A100" s="244" t="s">
        <v>264</v>
      </c>
      <c r="B100" s="301" t="s">
        <v>274</v>
      </c>
      <c r="C100" s="299"/>
      <c r="D100" s="299"/>
    </row>
    <row r="101" spans="1:4" ht="26.25" thickBot="1">
      <c r="A101" s="280" t="s">
        <v>265</v>
      </c>
      <c r="B101" s="302" t="s">
        <v>275</v>
      </c>
      <c r="C101" s="303">
        <v>2255825</v>
      </c>
      <c r="D101" s="303">
        <v>2255825</v>
      </c>
    </row>
    <row r="102" spans="1:4" ht="36.75" customHeight="1" thickBot="1">
      <c r="A102" s="241" t="s">
        <v>14</v>
      </c>
      <c r="B102" s="281" t="s">
        <v>654</v>
      </c>
      <c r="C102" s="234">
        <f>+C103+C105+C107</f>
        <v>0</v>
      </c>
      <c r="D102" s="234">
        <f>+D103+D105+D107</f>
        <v>0</v>
      </c>
    </row>
    <row r="103" spans="1:4" ht="18.95" customHeight="1">
      <c r="A103" s="243" t="s">
        <v>94</v>
      </c>
      <c r="B103" s="275" t="s">
        <v>167</v>
      </c>
      <c r="C103" s="236"/>
      <c r="D103" s="236"/>
    </row>
    <row r="104" spans="1:4" ht="14.25">
      <c r="A104" s="243" t="s">
        <v>95</v>
      </c>
      <c r="B104" s="301" t="s">
        <v>279</v>
      </c>
      <c r="C104" s="304"/>
      <c r="D104" s="304"/>
    </row>
    <row r="105" spans="1:4" ht="18.95" customHeight="1">
      <c r="A105" s="243" t="s">
        <v>96</v>
      </c>
      <c r="B105" s="279" t="s">
        <v>147</v>
      </c>
      <c r="C105" s="238"/>
      <c r="D105" s="238"/>
    </row>
    <row r="106" spans="1:4" ht="18.95" customHeight="1">
      <c r="A106" s="243" t="s">
        <v>97</v>
      </c>
      <c r="B106" s="279" t="s">
        <v>280</v>
      </c>
      <c r="C106" s="282"/>
      <c r="D106" s="282"/>
    </row>
    <row r="107" spans="1:4" ht="18.95" customHeight="1">
      <c r="A107" s="243" t="s">
        <v>98</v>
      </c>
      <c r="B107" s="283" t="s">
        <v>169</v>
      </c>
      <c r="C107" s="282"/>
      <c r="D107" s="282"/>
    </row>
    <row r="108" spans="1:4" ht="28.5">
      <c r="A108" s="243" t="s">
        <v>107</v>
      </c>
      <c r="B108" s="284" t="s">
        <v>334</v>
      </c>
      <c r="C108" s="282"/>
      <c r="D108" s="282"/>
    </row>
    <row r="109" spans="1:4" ht="25.5">
      <c r="A109" s="243" t="s">
        <v>109</v>
      </c>
      <c r="B109" s="305" t="s">
        <v>285</v>
      </c>
      <c r="C109" s="306"/>
      <c r="D109" s="306"/>
    </row>
    <row r="110" spans="1:4" ht="25.5">
      <c r="A110" s="243" t="s">
        <v>148</v>
      </c>
      <c r="B110" s="298" t="s">
        <v>269</v>
      </c>
      <c r="C110" s="306"/>
      <c r="D110" s="306"/>
    </row>
    <row r="111" spans="1:4" ht="25.5">
      <c r="A111" s="243" t="s">
        <v>149</v>
      </c>
      <c r="B111" s="298" t="s">
        <v>284</v>
      </c>
      <c r="C111" s="306"/>
      <c r="D111" s="306"/>
    </row>
    <row r="112" spans="1:4" ht="25.5">
      <c r="A112" s="243" t="s">
        <v>150</v>
      </c>
      <c r="B112" s="298" t="s">
        <v>283</v>
      </c>
      <c r="C112" s="306"/>
      <c r="D112" s="306"/>
    </row>
    <row r="113" spans="1:4" ht="25.5">
      <c r="A113" s="243" t="s">
        <v>276</v>
      </c>
      <c r="B113" s="298" t="s">
        <v>272</v>
      </c>
      <c r="C113" s="306"/>
      <c r="D113" s="306"/>
    </row>
    <row r="114" spans="1:4" ht="14.25">
      <c r="A114" s="243" t="s">
        <v>277</v>
      </c>
      <c r="B114" s="298" t="s">
        <v>282</v>
      </c>
      <c r="C114" s="306"/>
      <c r="D114" s="306"/>
    </row>
    <row r="115" spans="1:4" ht="26.25" thickBot="1">
      <c r="A115" s="278" t="s">
        <v>278</v>
      </c>
      <c r="B115" s="298" t="s">
        <v>281</v>
      </c>
      <c r="C115" s="307"/>
      <c r="D115" s="307"/>
    </row>
    <row r="116" spans="1:4" ht="18.95" customHeight="1" thickBot="1">
      <c r="A116" s="241" t="s">
        <v>15</v>
      </c>
      <c r="B116" s="248" t="s">
        <v>286</v>
      </c>
      <c r="C116" s="234">
        <f>+C117+C118</f>
        <v>0</v>
      </c>
      <c r="D116" s="234">
        <f>+D117+D118</f>
        <v>0</v>
      </c>
    </row>
    <row r="117" spans="1:4" ht="18.95" customHeight="1">
      <c r="A117" s="243" t="s">
        <v>77</v>
      </c>
      <c r="B117" s="285" t="s">
        <v>47</v>
      </c>
      <c r="C117" s="236"/>
      <c r="D117" s="236"/>
    </row>
    <row r="118" spans="1:4" ht="18.95" customHeight="1" thickBot="1">
      <c r="A118" s="245" t="s">
        <v>78</v>
      </c>
      <c r="B118" s="279" t="s">
        <v>48</v>
      </c>
      <c r="C118" s="247"/>
      <c r="D118" s="247"/>
    </row>
    <row r="119" spans="1:4" ht="34.5" customHeight="1" thickBot="1">
      <c r="A119" s="241" t="s">
        <v>16</v>
      </c>
      <c r="B119" s="248" t="s">
        <v>287</v>
      </c>
      <c r="C119" s="234">
        <f>+C91+C102+C116</f>
        <v>2255825</v>
      </c>
      <c r="D119" s="234">
        <f>+D91+D102+D116</f>
        <v>2610325</v>
      </c>
    </row>
    <row r="120" spans="1:4" ht="36" customHeight="1" thickBot="1">
      <c r="A120" s="241" t="s">
        <v>17</v>
      </c>
      <c r="B120" s="248" t="s">
        <v>288</v>
      </c>
      <c r="C120" s="234">
        <f>+C121+C122+C123</f>
        <v>0</v>
      </c>
      <c r="D120" s="234">
        <f>+D121+D122+D123</f>
        <v>0</v>
      </c>
    </row>
    <row r="121" spans="1:4" s="15" customFormat="1" ht="28.5">
      <c r="A121" s="243" t="s">
        <v>81</v>
      </c>
      <c r="B121" s="285" t="s">
        <v>289</v>
      </c>
      <c r="C121" s="282"/>
      <c r="D121" s="282"/>
    </row>
    <row r="122" spans="1:4" ht="28.5">
      <c r="A122" s="243" t="s">
        <v>82</v>
      </c>
      <c r="B122" s="285" t="s">
        <v>290</v>
      </c>
      <c r="C122" s="282"/>
      <c r="D122" s="282"/>
    </row>
    <row r="123" spans="1:4" ht="29.25" thickBot="1">
      <c r="A123" s="278" t="s">
        <v>83</v>
      </c>
      <c r="B123" s="286" t="s">
        <v>291</v>
      </c>
      <c r="C123" s="282"/>
      <c r="D123" s="282"/>
    </row>
    <row r="124" spans="1:4" ht="30.75" thickBot="1">
      <c r="A124" s="241" t="s">
        <v>18</v>
      </c>
      <c r="B124" s="248" t="s">
        <v>322</v>
      </c>
      <c r="C124" s="234">
        <f>+C125+C126+C127+C128</f>
        <v>0</v>
      </c>
      <c r="D124" s="234">
        <f>+D125+D126+D127+D128</f>
        <v>0</v>
      </c>
    </row>
    <row r="125" spans="1:4" ht="28.5">
      <c r="A125" s="243" t="s">
        <v>84</v>
      </c>
      <c r="B125" s="285" t="s">
        <v>292</v>
      </c>
      <c r="C125" s="282"/>
      <c r="D125" s="282"/>
    </row>
    <row r="126" spans="1:4" ht="28.5">
      <c r="A126" s="243" t="s">
        <v>85</v>
      </c>
      <c r="B126" s="285" t="s">
        <v>293</v>
      </c>
      <c r="C126" s="282"/>
      <c r="D126" s="282"/>
    </row>
    <row r="127" spans="1:4" ht="28.5">
      <c r="A127" s="243" t="s">
        <v>203</v>
      </c>
      <c r="B127" s="285" t="s">
        <v>294</v>
      </c>
      <c r="C127" s="282"/>
      <c r="D127" s="282"/>
    </row>
    <row r="128" spans="1:4" s="15" customFormat="1" ht="29.25" thickBot="1">
      <c r="A128" s="278" t="s">
        <v>204</v>
      </c>
      <c r="B128" s="286" t="s">
        <v>295</v>
      </c>
      <c r="C128" s="282"/>
      <c r="D128" s="282"/>
    </row>
    <row r="129" spans="1:11" ht="30.75" thickBot="1">
      <c r="A129" s="241" t="s">
        <v>19</v>
      </c>
      <c r="B129" s="248" t="s">
        <v>296</v>
      </c>
      <c r="C129" s="234">
        <f>+C130+C131+C132+C133</f>
        <v>0</v>
      </c>
      <c r="D129" s="234">
        <f>+D130+D131+D132+D133</f>
        <v>0</v>
      </c>
      <c r="K129" s="383"/>
    </row>
    <row r="130" spans="1:11" ht="28.5">
      <c r="A130" s="243" t="s">
        <v>86</v>
      </c>
      <c r="B130" s="285" t="s">
        <v>297</v>
      </c>
      <c r="C130" s="238"/>
      <c r="D130" s="282"/>
    </row>
    <row r="131" spans="1:11" ht="28.5">
      <c r="A131" s="243" t="s">
        <v>87</v>
      </c>
      <c r="B131" s="285" t="s">
        <v>306</v>
      </c>
      <c r="C131" s="282"/>
      <c r="D131" s="282"/>
    </row>
    <row r="132" spans="1:11" s="15" customFormat="1" ht="18.95" customHeight="1">
      <c r="A132" s="243" t="s">
        <v>213</v>
      </c>
      <c r="B132" s="285" t="s">
        <v>298</v>
      </c>
      <c r="C132" s="282"/>
      <c r="D132" s="282"/>
    </row>
    <row r="133" spans="1:11" s="15" customFormat="1" ht="29.25" customHeight="1" thickBot="1">
      <c r="A133" s="278" t="s">
        <v>214</v>
      </c>
      <c r="B133" s="286" t="s">
        <v>353</v>
      </c>
      <c r="C133" s="381"/>
      <c r="D133" s="381"/>
    </row>
    <row r="134" spans="1:11" s="15" customFormat="1" ht="30.75" thickBot="1">
      <c r="A134" s="241" t="s">
        <v>20</v>
      </c>
      <c r="B134" s="248" t="s">
        <v>299</v>
      </c>
      <c r="C134" s="287">
        <f>+C135+C136+C137+C138</f>
        <v>0</v>
      </c>
      <c r="D134" s="287">
        <f>+D135+D136+D137+D138</f>
        <v>0</v>
      </c>
    </row>
    <row r="135" spans="1:11" s="15" customFormat="1" ht="28.5">
      <c r="A135" s="243" t="s">
        <v>141</v>
      </c>
      <c r="B135" s="285" t="s">
        <v>300</v>
      </c>
      <c r="C135" s="282"/>
      <c r="D135" s="282"/>
    </row>
    <row r="136" spans="1:11" s="15" customFormat="1" ht="28.5">
      <c r="A136" s="243" t="s">
        <v>142</v>
      </c>
      <c r="B136" s="285" t="s">
        <v>301</v>
      </c>
      <c r="C136" s="282"/>
      <c r="D136" s="282"/>
    </row>
    <row r="137" spans="1:11" s="15" customFormat="1" ht="14.25">
      <c r="A137" s="243" t="s">
        <v>168</v>
      </c>
      <c r="B137" s="285" t="s">
        <v>302</v>
      </c>
      <c r="C137" s="282"/>
      <c r="D137" s="282"/>
    </row>
    <row r="138" spans="1:11" ht="15" thickBot="1">
      <c r="A138" s="243" t="s">
        <v>216</v>
      </c>
      <c r="B138" s="285" t="s">
        <v>303</v>
      </c>
      <c r="C138" s="282"/>
      <c r="D138" s="282"/>
    </row>
    <row r="139" spans="1:11" ht="30.75" thickBot="1">
      <c r="A139" s="241" t="s">
        <v>21</v>
      </c>
      <c r="B139" s="248" t="s">
        <v>304</v>
      </c>
      <c r="C139" s="288">
        <f>+C120+C124+C129+C134</f>
        <v>0</v>
      </c>
      <c r="D139" s="288">
        <f>+D120+D124+D129+D134</f>
        <v>0</v>
      </c>
    </row>
    <row r="140" spans="1:11" ht="18.95" customHeight="1" thickBot="1">
      <c r="A140" s="289" t="s">
        <v>22</v>
      </c>
      <c r="B140" s="290" t="s">
        <v>305</v>
      </c>
      <c r="C140" s="288">
        <f>+C119+C139</f>
        <v>2255825</v>
      </c>
      <c r="D140" s="288">
        <f>+D119+D139</f>
        <v>2610325</v>
      </c>
    </row>
    <row r="141" spans="1:11" ht="18.95" customHeight="1" thickBot="1">
      <c r="A141" s="291"/>
      <c r="B141" s="292"/>
      <c r="C141" s="265"/>
      <c r="D141" s="265"/>
    </row>
    <row r="142" spans="1:11" ht="18.95" customHeight="1" thickBot="1">
      <c r="A142" s="293" t="s">
        <v>373</v>
      </c>
      <c r="B142" s="294"/>
      <c r="C142" s="295">
        <v>0</v>
      </c>
      <c r="D142" s="295">
        <v>0</v>
      </c>
    </row>
    <row r="143" spans="1:11" ht="18.95" customHeight="1" thickBot="1">
      <c r="A143" s="293" t="s">
        <v>160</v>
      </c>
      <c r="B143" s="294"/>
      <c r="C143" s="295">
        <v>0</v>
      </c>
      <c r="D143" s="295">
        <v>0</v>
      </c>
    </row>
    <row r="144" spans="1:11" ht="18.95" customHeight="1">
      <c r="A144" s="291"/>
      <c r="B144" s="292"/>
      <c r="C144" s="265"/>
      <c r="D144" s="265"/>
    </row>
    <row r="145" spans="1:4" ht="18.95" customHeight="1">
      <c r="A145" s="291"/>
      <c r="B145" s="292"/>
      <c r="C145" s="265"/>
      <c r="D145" s="265"/>
    </row>
    <row r="146" spans="1:4" ht="18.95" customHeight="1">
      <c r="A146" s="291"/>
      <c r="B146" s="292"/>
      <c r="C146" s="265"/>
      <c r="D146" s="308"/>
    </row>
    <row r="147" spans="1:4" ht="18.95" customHeight="1">
      <c r="A147" s="291"/>
      <c r="B147" s="292"/>
      <c r="C147" s="265"/>
      <c r="D147" s="265"/>
    </row>
    <row r="148" spans="1:4" ht="18.95" customHeight="1">
      <c r="A148" s="291"/>
      <c r="B148" s="292"/>
      <c r="C148" s="265"/>
      <c r="D148" s="265"/>
    </row>
    <row r="149" spans="1:4" ht="18.95" customHeight="1">
      <c r="A149" s="291"/>
      <c r="B149" s="292"/>
      <c r="C149" s="265"/>
      <c r="D149" s="265"/>
    </row>
    <row r="150" spans="1:4" ht="18.95" customHeight="1">
      <c r="A150" s="291"/>
      <c r="B150" s="292"/>
      <c r="C150" s="265"/>
      <c r="D150" s="265"/>
    </row>
    <row r="151" spans="1:4" ht="18.95" customHeight="1">
      <c r="A151" s="291"/>
      <c r="B151" s="292"/>
      <c r="C151" s="265"/>
      <c r="D151" s="265"/>
    </row>
    <row r="152" spans="1:4" ht="18.95" customHeight="1">
      <c r="A152" s="291"/>
      <c r="B152" s="292"/>
      <c r="C152" s="265"/>
      <c r="D152" s="265"/>
    </row>
    <row r="153" spans="1:4" ht="18.95" customHeight="1">
      <c r="A153" s="291"/>
      <c r="B153" s="292"/>
      <c r="C153" s="265"/>
      <c r="D153" s="265"/>
    </row>
    <row r="154" spans="1:4" ht="18.95" customHeight="1">
      <c r="A154" s="291"/>
      <c r="B154" s="292"/>
      <c r="C154" s="265"/>
      <c r="D154" s="265"/>
    </row>
    <row r="155" spans="1:4" ht="18.95" customHeight="1">
      <c r="A155" s="291"/>
      <c r="B155" s="292"/>
      <c r="C155" s="265"/>
      <c r="D155" s="265"/>
    </row>
    <row r="156" spans="1:4" ht="18.95" customHeight="1">
      <c r="A156" s="291"/>
      <c r="B156" s="292"/>
      <c r="C156" s="265"/>
      <c r="D156" s="265"/>
    </row>
    <row r="157" spans="1:4" ht="18.95" customHeight="1">
      <c r="A157" s="291"/>
      <c r="B157" s="292"/>
      <c r="C157" s="265"/>
      <c r="D157" s="265"/>
    </row>
    <row r="158" spans="1:4" ht="18.95" customHeight="1">
      <c r="A158" s="291"/>
      <c r="B158" s="292"/>
      <c r="C158" s="265"/>
      <c r="D158" s="265"/>
    </row>
    <row r="159" spans="1:4" ht="18.95" customHeight="1">
      <c r="A159" s="291"/>
      <c r="B159" s="292"/>
      <c r="C159" s="265"/>
      <c r="D159" s="265"/>
    </row>
    <row r="160" spans="1:4" ht="18.95" customHeight="1">
      <c r="A160" s="291"/>
      <c r="B160" s="292"/>
      <c r="C160" s="265"/>
      <c r="D160" s="265"/>
    </row>
    <row r="161" spans="1:4" ht="18.95" customHeight="1">
      <c r="A161" s="291"/>
      <c r="B161" s="292"/>
      <c r="C161" s="265"/>
      <c r="D161" s="265"/>
    </row>
    <row r="162" spans="1:4" ht="18.95" customHeight="1">
      <c r="A162" s="291"/>
      <c r="B162" s="292"/>
      <c r="C162" s="265"/>
      <c r="D162" s="265"/>
    </row>
    <row r="163" spans="1:4" ht="18.95" customHeight="1">
      <c r="A163" s="291"/>
      <c r="B163" s="292"/>
      <c r="C163" s="265"/>
      <c r="D163" s="265"/>
    </row>
    <row r="164" spans="1:4" ht="18.95" customHeight="1">
      <c r="A164" s="291"/>
      <c r="B164" s="292"/>
      <c r="C164" s="265"/>
      <c r="D164" s="265"/>
    </row>
    <row r="165" spans="1:4" ht="18.95" customHeight="1">
      <c r="A165" s="291"/>
      <c r="B165" s="292"/>
      <c r="C165" s="265"/>
      <c r="D165" s="265"/>
    </row>
    <row r="166" spans="1:4" ht="18.95" customHeight="1">
      <c r="A166" s="291"/>
      <c r="B166" s="292"/>
      <c r="C166" s="265"/>
      <c r="D166" s="265"/>
    </row>
    <row r="167" spans="1:4" ht="18.95" customHeight="1">
      <c r="A167" s="291"/>
      <c r="B167" s="292"/>
      <c r="C167" s="265"/>
      <c r="D167" s="265"/>
    </row>
    <row r="168" spans="1:4" ht="18.95" customHeight="1">
      <c r="A168" s="291"/>
      <c r="B168" s="292"/>
      <c r="C168" s="265"/>
      <c r="D168" s="265"/>
    </row>
    <row r="169" spans="1:4" ht="18.95" customHeight="1">
      <c r="A169" s="291"/>
      <c r="B169" s="292"/>
      <c r="C169" s="265"/>
      <c r="D169" s="265"/>
    </row>
    <row r="170" spans="1:4" ht="18.95" customHeight="1">
      <c r="A170" s="291"/>
      <c r="B170" s="292"/>
      <c r="C170" s="265"/>
      <c r="D170" s="265"/>
    </row>
    <row r="171" spans="1:4" ht="18.95" customHeight="1">
      <c r="A171" s="291"/>
      <c r="B171" s="292"/>
      <c r="C171" s="265"/>
      <c r="D171" s="265"/>
    </row>
    <row r="172" spans="1:4" ht="18.95" customHeight="1">
      <c r="A172" s="291"/>
      <c r="B172" s="292"/>
      <c r="C172" s="265"/>
      <c r="D172" s="265"/>
    </row>
    <row r="173" spans="1:4" ht="18.95" customHeight="1">
      <c r="A173" s="291"/>
      <c r="B173" s="292"/>
      <c r="C173" s="265"/>
      <c r="D173" s="265"/>
    </row>
    <row r="174" spans="1:4" ht="18.95" customHeight="1">
      <c r="A174" s="291"/>
      <c r="B174" s="292"/>
      <c r="C174" s="265"/>
      <c r="D174" s="265"/>
    </row>
    <row r="175" spans="1:4" ht="18.95" customHeight="1">
      <c r="A175" s="291"/>
      <c r="B175" s="292"/>
      <c r="C175" s="265"/>
      <c r="D175" s="265"/>
    </row>
    <row r="176" spans="1:4" ht="18.95" customHeight="1">
      <c r="A176" s="291"/>
      <c r="B176" s="292"/>
      <c r="C176" s="265"/>
      <c r="D176" s="265"/>
    </row>
    <row r="177" spans="1:4" ht="18.95" customHeight="1">
      <c r="A177" s="291"/>
      <c r="B177" s="292"/>
      <c r="C177" s="265"/>
      <c r="D177" s="265"/>
    </row>
    <row r="178" spans="1:4" ht="18.95" customHeight="1">
      <c r="A178" s="291"/>
      <c r="B178" s="292"/>
      <c r="C178" s="265"/>
      <c r="D178" s="265"/>
    </row>
    <row r="179" spans="1:4" ht="18.95" customHeight="1">
      <c r="A179" s="291"/>
      <c r="B179" s="292"/>
      <c r="C179" s="265"/>
      <c r="D179" s="265"/>
    </row>
    <row r="180" spans="1:4" ht="18.95" customHeight="1">
      <c r="A180" s="291"/>
      <c r="B180" s="292"/>
      <c r="C180" s="265"/>
      <c r="D180" s="265"/>
    </row>
    <row r="181" spans="1:4" ht="18.95" customHeight="1">
      <c r="A181" s="291"/>
      <c r="B181" s="292"/>
      <c r="C181" s="265"/>
      <c r="D181" s="265"/>
    </row>
    <row r="182" spans="1:4" ht="18.95" customHeight="1">
      <c r="A182" s="291"/>
      <c r="B182" s="292"/>
      <c r="C182" s="265"/>
      <c r="D182" s="265"/>
    </row>
    <row r="183" spans="1:4" ht="18.95" customHeight="1">
      <c r="A183" s="291"/>
      <c r="B183" s="292"/>
      <c r="C183" s="265"/>
      <c r="D183" s="265"/>
    </row>
    <row r="184" spans="1:4" ht="18.95" customHeight="1">
      <c r="A184" s="291"/>
      <c r="B184" s="292"/>
      <c r="C184" s="265"/>
      <c r="D184" s="265"/>
    </row>
    <row r="185" spans="1:4" ht="18.95" customHeight="1">
      <c r="A185" s="291"/>
      <c r="B185" s="292"/>
      <c r="C185" s="265"/>
      <c r="D185" s="265"/>
    </row>
    <row r="186" spans="1:4" ht="18.95" customHeight="1">
      <c r="A186" s="291"/>
      <c r="B186" s="292"/>
      <c r="C186" s="265"/>
      <c r="D186" s="265"/>
    </row>
    <row r="187" spans="1:4" ht="18.95" customHeight="1">
      <c r="A187" s="291"/>
      <c r="B187" s="292"/>
      <c r="C187" s="265"/>
      <c r="D187" s="265"/>
    </row>
    <row r="188" spans="1:4" ht="18.95" customHeight="1">
      <c r="A188" s="291"/>
      <c r="B188" s="292"/>
      <c r="C188" s="265"/>
      <c r="D188" s="265"/>
    </row>
    <row r="189" spans="1:4" ht="18.95" customHeight="1">
      <c r="A189" s="291"/>
      <c r="B189" s="292"/>
      <c r="C189" s="265"/>
      <c r="D189" s="265"/>
    </row>
    <row r="190" spans="1:4" ht="18.95" customHeight="1">
      <c r="A190" s="291"/>
      <c r="B190" s="292"/>
      <c r="C190" s="265"/>
      <c r="D190" s="265"/>
    </row>
    <row r="191" spans="1:4" ht="18.95" customHeight="1">
      <c r="A191" s="291"/>
      <c r="B191" s="292"/>
      <c r="C191" s="265"/>
      <c r="D191" s="265"/>
    </row>
    <row r="192" spans="1:4" ht="18.95" customHeight="1">
      <c r="A192" s="291"/>
      <c r="B192" s="292"/>
      <c r="C192" s="265"/>
      <c r="D192" s="265"/>
    </row>
    <row r="193" spans="1:4" ht="18.95" customHeight="1">
      <c r="A193" s="291"/>
      <c r="B193" s="292"/>
      <c r="C193" s="265"/>
      <c r="D193" s="265"/>
    </row>
    <row r="194" spans="1:4" ht="18.95" customHeight="1">
      <c r="A194" s="291"/>
      <c r="B194" s="292"/>
      <c r="C194" s="265"/>
      <c r="D194" s="265"/>
    </row>
    <row r="195" spans="1:4" ht="18.95" customHeight="1">
      <c r="A195" s="291"/>
      <c r="B195" s="292"/>
      <c r="C195" s="265"/>
      <c r="D195" s="265"/>
    </row>
    <row r="196" spans="1:4" ht="18.95" customHeight="1">
      <c r="A196" s="291"/>
      <c r="B196" s="292"/>
      <c r="C196" s="265"/>
      <c r="D196" s="265"/>
    </row>
    <row r="197" spans="1:4" ht="18.95" customHeight="1">
      <c r="A197" s="291"/>
      <c r="B197" s="292"/>
      <c r="C197" s="265"/>
      <c r="D197" s="265"/>
    </row>
    <row r="198" spans="1:4" ht="18.95" customHeight="1">
      <c r="A198" s="291"/>
      <c r="B198" s="292"/>
      <c r="C198" s="265"/>
      <c r="D198" s="265"/>
    </row>
    <row r="199" spans="1:4" ht="18.95" customHeight="1">
      <c r="A199" s="291"/>
      <c r="B199" s="292"/>
      <c r="C199" s="265"/>
      <c r="D199" s="265"/>
    </row>
    <row r="200" spans="1:4" ht="18.95" customHeight="1">
      <c r="A200" s="291"/>
      <c r="B200" s="292"/>
      <c r="C200" s="265"/>
      <c r="D200" s="265"/>
    </row>
    <row r="201" spans="1:4" ht="18.95" customHeight="1">
      <c r="A201" s="291"/>
      <c r="B201" s="292"/>
      <c r="C201" s="265"/>
      <c r="D201" s="265"/>
    </row>
    <row r="202" spans="1:4" ht="18.95" customHeight="1">
      <c r="A202" s="291"/>
      <c r="B202" s="292"/>
      <c r="C202" s="265"/>
      <c r="D202" s="265"/>
    </row>
    <row r="203" spans="1:4" ht="18.95" customHeight="1">
      <c r="A203" s="291"/>
      <c r="B203" s="292"/>
      <c r="C203" s="265"/>
      <c r="D203" s="265"/>
    </row>
    <row r="204" spans="1:4" ht="18.95" customHeight="1">
      <c r="A204" s="291"/>
      <c r="B204" s="292"/>
      <c r="C204" s="265"/>
      <c r="D204" s="265"/>
    </row>
    <row r="205" spans="1:4" ht="18.95" customHeight="1">
      <c r="A205" s="291"/>
      <c r="B205" s="292"/>
      <c r="C205" s="265"/>
      <c r="D205" s="265"/>
    </row>
    <row r="206" spans="1:4" ht="18.95" customHeight="1">
      <c r="A206" s="291"/>
      <c r="B206" s="292"/>
      <c r="C206" s="265"/>
      <c r="D206" s="265"/>
    </row>
    <row r="207" spans="1:4" ht="18.95" customHeight="1">
      <c r="A207" s="291"/>
      <c r="B207" s="292"/>
      <c r="C207" s="265"/>
      <c r="D207" s="265"/>
    </row>
    <row r="208" spans="1:4" ht="18.95" customHeight="1">
      <c r="A208" s="291"/>
      <c r="B208" s="292"/>
      <c r="C208" s="265"/>
      <c r="D208" s="265"/>
    </row>
    <row r="209" spans="1:4" ht="18.95" customHeight="1">
      <c r="A209" s="291"/>
      <c r="B209" s="292"/>
      <c r="C209" s="265"/>
      <c r="D209" s="265"/>
    </row>
    <row r="210" spans="1:4" ht="18.95" customHeight="1">
      <c r="A210" s="291"/>
      <c r="B210" s="292"/>
      <c r="C210" s="265"/>
      <c r="D210" s="265"/>
    </row>
    <row r="211" spans="1:4" ht="18.95" customHeight="1">
      <c r="A211" s="291"/>
      <c r="B211" s="292"/>
      <c r="C211" s="265"/>
      <c r="D211" s="265"/>
    </row>
    <row r="212" spans="1:4" ht="18.95" customHeight="1">
      <c r="A212" s="291"/>
      <c r="B212" s="292"/>
      <c r="C212" s="265"/>
      <c r="D212" s="265"/>
    </row>
    <row r="213" spans="1:4" ht="18.95" customHeight="1">
      <c r="A213" s="291"/>
      <c r="B213" s="292"/>
      <c r="C213" s="265"/>
      <c r="D213" s="265"/>
    </row>
    <row r="214" spans="1:4" ht="18.95" customHeight="1">
      <c r="A214" s="291"/>
      <c r="B214" s="292"/>
      <c r="C214" s="265"/>
      <c r="D214" s="265"/>
    </row>
    <row r="215" spans="1:4" ht="18.95" customHeight="1">
      <c r="A215" s="291"/>
      <c r="B215" s="292"/>
      <c r="C215" s="265"/>
      <c r="D215" s="265"/>
    </row>
    <row r="216" spans="1:4" ht="18.95" customHeight="1">
      <c r="A216" s="291"/>
      <c r="B216" s="292"/>
      <c r="C216" s="265"/>
      <c r="D216" s="265"/>
    </row>
    <row r="217" spans="1:4" ht="18.95" customHeight="1">
      <c r="A217" s="291"/>
      <c r="B217" s="292"/>
      <c r="C217" s="265"/>
      <c r="D217" s="265"/>
    </row>
    <row r="218" spans="1:4" ht="18.95" customHeight="1">
      <c r="A218" s="291"/>
      <c r="B218" s="292"/>
      <c r="C218" s="265"/>
      <c r="D218" s="265"/>
    </row>
    <row r="219" spans="1:4" ht="18.95" customHeight="1">
      <c r="A219" s="291"/>
      <c r="B219" s="292"/>
      <c r="C219" s="265"/>
      <c r="D219" s="265"/>
    </row>
    <row r="220" spans="1:4" ht="18.95" customHeight="1">
      <c r="A220" s="291"/>
      <c r="B220" s="292"/>
      <c r="C220" s="265"/>
      <c r="D220" s="265"/>
    </row>
    <row r="221" spans="1:4" ht="18.95" customHeight="1">
      <c r="A221" s="291"/>
      <c r="B221" s="292"/>
      <c r="C221" s="265"/>
      <c r="D221" s="265"/>
    </row>
    <row r="222" spans="1:4" ht="18.95" customHeight="1">
      <c r="A222" s="291"/>
      <c r="B222" s="292"/>
      <c r="C222" s="265"/>
      <c r="D222" s="265"/>
    </row>
    <row r="223" spans="1:4" ht="18.95" customHeight="1">
      <c r="A223" s="291"/>
      <c r="B223" s="292"/>
      <c r="C223" s="265"/>
      <c r="D223" s="265"/>
    </row>
    <row r="224" spans="1:4" ht="18.95" customHeight="1">
      <c r="A224" s="291"/>
      <c r="B224" s="292"/>
      <c r="C224" s="265"/>
      <c r="D224" s="265"/>
    </row>
    <row r="225" spans="1:4" ht="18.95" customHeight="1">
      <c r="A225" s="291"/>
      <c r="B225" s="292"/>
      <c r="C225" s="265"/>
      <c r="D225" s="265"/>
    </row>
    <row r="226" spans="1:4" ht="18.95" customHeight="1">
      <c r="A226" s="212"/>
      <c r="B226" s="213"/>
      <c r="C226" s="214"/>
      <c r="D226" s="214"/>
    </row>
  </sheetData>
  <sheetProtection formatCells="0"/>
  <mergeCells count="1">
    <mergeCell ref="A7:D7"/>
  </mergeCells>
  <printOptions horizontalCentered="1"/>
  <pageMargins left="0.78740157480314965" right="0.45312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FF3C-127C-441D-A844-673775F3976E}">
  <dimension ref="A1:G93"/>
  <sheetViews>
    <sheetView tabSelected="1" zoomScalePageLayoutView="125" workbookViewId="0">
      <selection activeCell="A5" sqref="A5:XFD5"/>
    </sheetView>
  </sheetViews>
  <sheetFormatPr defaultRowHeight="15"/>
  <cols>
    <col min="1" max="1" width="9.6640625" style="425" customWidth="1"/>
    <col min="2" max="2" width="89" style="425" customWidth="1"/>
    <col min="3" max="3" width="18.33203125" style="425" customWidth="1"/>
    <col min="4" max="4" width="18.6640625" style="425" customWidth="1"/>
    <col min="5" max="16384" width="9.33203125" style="425"/>
  </cols>
  <sheetData>
    <row r="1" spans="1:7" ht="15.75">
      <c r="A1" s="423"/>
      <c r="B1" s="423"/>
      <c r="C1" s="424"/>
      <c r="D1" s="424"/>
    </row>
    <row r="2" spans="1:7" ht="15" customHeight="1">
      <c r="A2" s="426" t="s">
        <v>658</v>
      </c>
      <c r="B2" s="426"/>
      <c r="C2" s="426"/>
      <c r="D2" s="426"/>
    </row>
    <row r="3" spans="1:7" ht="15.75">
      <c r="A3" s="424"/>
      <c r="B3" s="424"/>
      <c r="C3" s="424"/>
      <c r="D3" s="424"/>
    </row>
    <row r="4" spans="1:7" ht="15.75">
      <c r="A4" s="427" t="s">
        <v>10</v>
      </c>
      <c r="B4" s="427"/>
      <c r="C4" s="427"/>
      <c r="D4" s="427"/>
    </row>
    <row r="5" spans="1:7" ht="15.75" customHeight="1">
      <c r="A5" s="428"/>
      <c r="B5" s="429" t="s">
        <v>659</v>
      </c>
      <c r="C5" s="429"/>
      <c r="D5" s="429"/>
    </row>
    <row r="6" spans="1:7" ht="16.5" thickBot="1">
      <c r="A6" s="430"/>
      <c r="B6" s="431"/>
      <c r="C6" s="432"/>
      <c r="D6" s="432"/>
    </row>
    <row r="7" spans="1:7" ht="33" customHeight="1" thickBot="1">
      <c r="A7" s="433" t="s">
        <v>57</v>
      </c>
      <c r="B7" s="434" t="s">
        <v>12</v>
      </c>
      <c r="C7" s="435" t="s">
        <v>660</v>
      </c>
      <c r="D7" s="435" t="s">
        <v>661</v>
      </c>
      <c r="G7" s="436"/>
    </row>
    <row r="8" spans="1:7" ht="15.75" customHeight="1" thickBot="1">
      <c r="A8" s="433">
        <v>1</v>
      </c>
      <c r="B8" s="434">
        <v>2</v>
      </c>
      <c r="C8" s="434">
        <v>3</v>
      </c>
      <c r="D8" s="434">
        <v>4</v>
      </c>
    </row>
    <row r="9" spans="1:7" ht="21" customHeight="1" thickBot="1">
      <c r="A9" s="437" t="s">
        <v>13</v>
      </c>
      <c r="B9" s="438" t="s">
        <v>329</v>
      </c>
      <c r="C9" s="439">
        <f t="shared" ref="C9" si="0">C10+C27+C35+C47</f>
        <v>246235234</v>
      </c>
      <c r="D9" s="439">
        <f>D10+D27+D35+D47</f>
        <v>302540820</v>
      </c>
    </row>
    <row r="10" spans="1:7" ht="15.75" customHeight="1" thickBot="1">
      <c r="A10" s="440" t="s">
        <v>88</v>
      </c>
      <c r="B10" s="441" t="s">
        <v>662</v>
      </c>
      <c r="C10" s="442">
        <f t="shared" ref="C10" si="1">SUM(C11:C19)</f>
        <v>169967095</v>
      </c>
      <c r="D10" s="442">
        <f t="shared" ref="D10" si="2">SUM(D11:D19)</f>
        <v>184120509</v>
      </c>
    </row>
    <row r="11" spans="1:7" ht="15.75" customHeight="1">
      <c r="A11" s="443" t="s">
        <v>663</v>
      </c>
      <c r="B11" s="444" t="s">
        <v>664</v>
      </c>
      <c r="C11" s="445">
        <f>'9.1'!C12</f>
        <v>73603500</v>
      </c>
      <c r="D11" s="445">
        <f>'9.1'!D12</f>
        <v>74603500</v>
      </c>
    </row>
    <row r="12" spans="1:7" ht="15.75" customHeight="1">
      <c r="A12" s="446" t="s">
        <v>665</v>
      </c>
      <c r="B12" s="447" t="s">
        <v>666</v>
      </c>
      <c r="C12" s="448">
        <f>'9.1'!C13</f>
        <v>41939033</v>
      </c>
      <c r="D12" s="448">
        <f>'9.1'!D13</f>
        <v>46161480</v>
      </c>
    </row>
    <row r="13" spans="1:7" ht="15.75" customHeight="1">
      <c r="A13" s="446" t="s">
        <v>667</v>
      </c>
      <c r="B13" s="447" t="s">
        <v>668</v>
      </c>
      <c r="C13" s="448">
        <f>'9.1'!C14</f>
        <v>39228309</v>
      </c>
      <c r="D13" s="448">
        <f>'9.1'!D14</f>
        <v>41627909</v>
      </c>
    </row>
    <row r="14" spans="1:7" ht="15.75" customHeight="1">
      <c r="A14" s="446" t="s">
        <v>669</v>
      </c>
      <c r="B14" s="447" t="s">
        <v>670</v>
      </c>
      <c r="C14" s="448">
        <f>'9.1'!C15</f>
        <v>2700660</v>
      </c>
      <c r="D14" s="448">
        <f>'9.1'!D15</f>
        <v>2840560</v>
      </c>
    </row>
    <row r="15" spans="1:7" ht="15.75" customHeight="1">
      <c r="A15" s="446" t="s">
        <v>671</v>
      </c>
      <c r="B15" s="447" t="s">
        <v>672</v>
      </c>
      <c r="C15" s="448">
        <f>'9.1'!C16</f>
        <v>0</v>
      </c>
      <c r="D15" s="448">
        <f>'9.1'!D16</f>
        <v>4379934</v>
      </c>
    </row>
    <row r="16" spans="1:7" ht="18.75" customHeight="1">
      <c r="A16" s="446" t="s">
        <v>673</v>
      </c>
      <c r="B16" s="449" t="s">
        <v>674</v>
      </c>
      <c r="C16" s="448">
        <f>'9.1'!C17</f>
        <v>0</v>
      </c>
      <c r="D16" s="448">
        <f>'9.1'!D17</f>
        <v>518723</v>
      </c>
    </row>
    <row r="17" spans="1:4" ht="15.75" customHeight="1">
      <c r="A17" s="443" t="s">
        <v>675</v>
      </c>
      <c r="B17" s="450" t="s">
        <v>178</v>
      </c>
      <c r="C17" s="451">
        <f>'9.1'!C18+'9.2, 9.2.1, 9.2.2, 9.2.3'!C11</f>
        <v>0</v>
      </c>
      <c r="D17" s="451">
        <f>'9.1'!D18+'9.2, 9.2.1, 9.2.2, 9.2.3'!D11</f>
        <v>0</v>
      </c>
    </row>
    <row r="18" spans="1:4" ht="15.75" customHeight="1">
      <c r="A18" s="452" t="s">
        <v>676</v>
      </c>
      <c r="B18" s="453" t="s">
        <v>677</v>
      </c>
      <c r="C18" s="454">
        <f>'9.1'!C19</f>
        <v>0</v>
      </c>
      <c r="D18" s="454">
        <f>'9.1'!D19</f>
        <v>0</v>
      </c>
    </row>
    <row r="19" spans="1:4" ht="15.75" customHeight="1">
      <c r="A19" s="452" t="s">
        <v>678</v>
      </c>
      <c r="B19" s="453" t="s">
        <v>679</v>
      </c>
      <c r="C19" s="454">
        <v>12495593</v>
      </c>
      <c r="D19" s="454">
        <v>13988403</v>
      </c>
    </row>
    <row r="20" spans="1:4" ht="15.75" customHeight="1">
      <c r="A20" s="446" t="s">
        <v>680</v>
      </c>
      <c r="B20" s="455" t="s">
        <v>681</v>
      </c>
      <c r="C20" s="454"/>
      <c r="D20" s="454"/>
    </row>
    <row r="21" spans="1:4" ht="15.75" customHeight="1">
      <c r="A21" s="456" t="s">
        <v>682</v>
      </c>
      <c r="B21" s="457" t="s">
        <v>683</v>
      </c>
      <c r="C21" s="454"/>
      <c r="D21" s="454"/>
    </row>
    <row r="22" spans="1:4" ht="15.75" customHeight="1">
      <c r="A22" s="443" t="s">
        <v>684</v>
      </c>
      <c r="B22" s="457" t="s">
        <v>685</v>
      </c>
      <c r="C22" s="458"/>
      <c r="D22" s="458"/>
    </row>
    <row r="23" spans="1:4" ht="15.75" customHeight="1">
      <c r="A23" s="452" t="s">
        <v>686</v>
      </c>
      <c r="B23" s="457" t="s">
        <v>687</v>
      </c>
      <c r="C23" s="458"/>
      <c r="D23" s="458">
        <v>0</v>
      </c>
    </row>
    <row r="24" spans="1:4" ht="15.75" customHeight="1">
      <c r="A24" s="452" t="s">
        <v>688</v>
      </c>
      <c r="B24" s="457" t="s">
        <v>689</v>
      </c>
      <c r="C24" s="458"/>
      <c r="D24" s="458"/>
    </row>
    <row r="25" spans="1:4" ht="15.75" customHeight="1">
      <c r="A25" s="452" t="s">
        <v>690</v>
      </c>
      <c r="B25" s="457" t="s">
        <v>691</v>
      </c>
      <c r="C25" s="458"/>
      <c r="D25" s="458"/>
    </row>
    <row r="26" spans="1:4" ht="15.75" customHeight="1" thickBot="1">
      <c r="A26" s="459" t="s">
        <v>692</v>
      </c>
      <c r="B26" s="460" t="s">
        <v>693</v>
      </c>
      <c r="C26" s="461">
        <v>0</v>
      </c>
      <c r="D26" s="461">
        <f>26910-20259-1143+1-13-1049+300-1028-1-508-896-121-119-2074</f>
        <v>0</v>
      </c>
    </row>
    <row r="27" spans="1:4" ht="15.75" customHeight="1" thickBot="1">
      <c r="A27" s="440" t="s">
        <v>89</v>
      </c>
      <c r="B27" s="462" t="s">
        <v>134</v>
      </c>
      <c r="C27" s="463">
        <f t="shared" ref="C27:D27" si="3">C28+C31+C32+C33+C34</f>
        <v>42424057</v>
      </c>
      <c r="D27" s="463">
        <f t="shared" si="3"/>
        <v>63768776</v>
      </c>
    </row>
    <row r="28" spans="1:4" ht="15.75" customHeight="1">
      <c r="A28" s="464" t="s">
        <v>694</v>
      </c>
      <c r="B28" s="465" t="s">
        <v>695</v>
      </c>
      <c r="C28" s="466">
        <f t="shared" ref="C28" si="4">SUM(C29:C30)</f>
        <v>37398660</v>
      </c>
      <c r="D28" s="466">
        <f t="shared" ref="D28" si="5">SUM(D29:D30)</f>
        <v>52399273</v>
      </c>
    </row>
    <row r="29" spans="1:4" ht="18.75" customHeight="1">
      <c r="A29" s="467" t="s">
        <v>696</v>
      </c>
      <c r="B29" s="453" t="s">
        <v>697</v>
      </c>
      <c r="C29" s="468">
        <v>1725455</v>
      </c>
      <c r="D29" s="468">
        <v>1941223</v>
      </c>
    </row>
    <row r="30" spans="1:4" ht="15.75" customHeight="1">
      <c r="A30" s="467" t="s">
        <v>698</v>
      </c>
      <c r="B30" s="453" t="s">
        <v>699</v>
      </c>
      <c r="C30" s="468">
        <v>35673205</v>
      </c>
      <c r="D30" s="468">
        <v>50458050</v>
      </c>
    </row>
    <row r="31" spans="1:4" ht="15.75" customHeight="1">
      <c r="A31" s="467" t="s">
        <v>700</v>
      </c>
      <c r="B31" s="453" t="s">
        <v>701</v>
      </c>
      <c r="C31" s="468">
        <v>4525397</v>
      </c>
      <c r="D31" s="468">
        <v>8636650</v>
      </c>
    </row>
    <row r="32" spans="1:4" ht="21" customHeight="1">
      <c r="A32" s="467" t="s">
        <v>702</v>
      </c>
      <c r="B32" s="453" t="s">
        <v>193</v>
      </c>
      <c r="C32" s="468"/>
      <c r="D32" s="468">
        <v>189853</v>
      </c>
    </row>
    <row r="33" spans="1:4" ht="18.75" customHeight="1">
      <c r="A33" s="467" t="s">
        <v>703</v>
      </c>
      <c r="B33" s="469" t="s">
        <v>704</v>
      </c>
      <c r="C33" s="468"/>
      <c r="D33" s="468"/>
    </row>
    <row r="34" spans="1:4" ht="15.75" customHeight="1" thickBot="1">
      <c r="A34" s="470" t="s">
        <v>705</v>
      </c>
      <c r="B34" s="471" t="s">
        <v>194</v>
      </c>
      <c r="C34" s="468">
        <v>500000</v>
      </c>
      <c r="D34" s="468">
        <v>2543000</v>
      </c>
    </row>
    <row r="35" spans="1:4" ht="15.75" customHeight="1" thickBot="1">
      <c r="A35" s="440" t="s">
        <v>90</v>
      </c>
      <c r="B35" s="462" t="s">
        <v>329</v>
      </c>
      <c r="C35" s="463">
        <f t="shared" ref="C35:D35" si="6">SUM(C36:C46)</f>
        <v>33844082</v>
      </c>
      <c r="D35" s="463">
        <f t="shared" si="6"/>
        <v>54651535</v>
      </c>
    </row>
    <row r="36" spans="1:4" ht="15.75" customHeight="1">
      <c r="A36" s="456" t="s">
        <v>706</v>
      </c>
      <c r="B36" s="450" t="s">
        <v>198</v>
      </c>
      <c r="C36" s="451">
        <v>0</v>
      </c>
      <c r="D36" s="451">
        <v>0</v>
      </c>
    </row>
    <row r="37" spans="1:4" ht="15.75" customHeight="1">
      <c r="A37" s="456" t="s">
        <v>707</v>
      </c>
      <c r="B37" s="453" t="s">
        <v>708</v>
      </c>
      <c r="C37" s="451">
        <v>13795946</v>
      </c>
      <c r="D37" s="451">
        <v>30794110</v>
      </c>
    </row>
    <row r="38" spans="1:4" ht="15.75" customHeight="1">
      <c r="A38" s="456" t="s">
        <v>709</v>
      </c>
      <c r="B38" s="453" t="s">
        <v>710</v>
      </c>
      <c r="C38" s="451">
        <v>372387</v>
      </c>
      <c r="D38" s="451">
        <v>372387</v>
      </c>
    </row>
    <row r="39" spans="1:4" ht="15.75" customHeight="1">
      <c r="A39" s="456" t="s">
        <v>711</v>
      </c>
      <c r="B39" s="453" t="s">
        <v>712</v>
      </c>
      <c r="C39" s="451">
        <v>2761149</v>
      </c>
      <c r="D39" s="451">
        <v>2761149</v>
      </c>
    </row>
    <row r="40" spans="1:4" ht="15.75" customHeight="1">
      <c r="A40" s="456" t="s">
        <v>713</v>
      </c>
      <c r="B40" s="453" t="s">
        <v>714</v>
      </c>
      <c r="C40" s="451">
        <v>4080000</v>
      </c>
      <c r="D40" s="451">
        <v>4080000</v>
      </c>
    </row>
    <row r="41" spans="1:4" ht="15.75" customHeight="1">
      <c r="A41" s="456" t="s">
        <v>715</v>
      </c>
      <c r="B41" s="453" t="s">
        <v>716</v>
      </c>
      <c r="C41" s="451">
        <v>7363371</v>
      </c>
      <c r="D41" s="451">
        <v>14871431</v>
      </c>
    </row>
    <row r="42" spans="1:4" ht="15.75" customHeight="1">
      <c r="A42" s="456" t="s">
        <v>717</v>
      </c>
      <c r="B42" s="453" t="s">
        <v>718</v>
      </c>
      <c r="C42" s="451">
        <v>5471229</v>
      </c>
      <c r="D42" s="451">
        <v>0</v>
      </c>
    </row>
    <row r="43" spans="1:4" ht="15.75" customHeight="1">
      <c r="A43" s="456" t="s">
        <v>719</v>
      </c>
      <c r="B43" s="453" t="s">
        <v>200</v>
      </c>
      <c r="C43" s="451">
        <v>0</v>
      </c>
      <c r="D43" s="451">
        <v>0</v>
      </c>
    </row>
    <row r="44" spans="1:4" ht="15.75" customHeight="1">
      <c r="A44" s="456" t="s">
        <v>720</v>
      </c>
      <c r="B44" s="453" t="s">
        <v>201</v>
      </c>
      <c r="C44" s="451">
        <v>0</v>
      </c>
      <c r="D44" s="451"/>
    </row>
    <row r="45" spans="1:4" ht="15.75" customHeight="1">
      <c r="A45" s="456" t="s">
        <v>721</v>
      </c>
      <c r="B45" s="455" t="s">
        <v>722</v>
      </c>
      <c r="C45" s="451"/>
      <c r="D45" s="451"/>
    </row>
    <row r="46" spans="1:4" ht="15.75" customHeight="1" thickBot="1">
      <c r="A46" s="456" t="s">
        <v>723</v>
      </c>
      <c r="B46" s="455" t="s">
        <v>724</v>
      </c>
      <c r="C46" s="451"/>
      <c r="D46" s="451">
        <v>1772458</v>
      </c>
    </row>
    <row r="47" spans="1:4" ht="15.75" customHeight="1" thickBot="1">
      <c r="A47" s="440" t="s">
        <v>91</v>
      </c>
      <c r="B47" s="462" t="s">
        <v>379</v>
      </c>
      <c r="C47" s="463">
        <f t="shared" ref="C47:D47" si="7">C48+C49</f>
        <v>0</v>
      </c>
      <c r="D47" s="463">
        <f t="shared" si="7"/>
        <v>0</v>
      </c>
    </row>
    <row r="48" spans="1:4" ht="15.75" customHeight="1">
      <c r="A48" s="472" t="s">
        <v>725</v>
      </c>
      <c r="B48" s="473" t="s">
        <v>726</v>
      </c>
      <c r="C48" s="474">
        <f>'9.1'!C49+'9.2, 9.2.1, 9.2.2, 9.2.3'!C32</f>
        <v>0</v>
      </c>
      <c r="D48" s="474">
        <f>'9.1'!D49+'9.2, 9.2.1, 9.2.2, 9.2.3'!D32</f>
        <v>0</v>
      </c>
    </row>
    <row r="49" spans="1:4" ht="15.75" customHeight="1" thickBot="1">
      <c r="A49" s="459" t="s">
        <v>727</v>
      </c>
      <c r="B49" s="471" t="s">
        <v>211</v>
      </c>
      <c r="C49" s="461">
        <v>0</v>
      </c>
      <c r="D49" s="461">
        <v>0</v>
      </c>
    </row>
    <row r="50" spans="1:4" ht="15.75" customHeight="1" thickBot="1">
      <c r="A50" s="475" t="s">
        <v>14</v>
      </c>
      <c r="B50" s="476" t="s">
        <v>728</v>
      </c>
      <c r="C50" s="477">
        <f t="shared" ref="C50:D50" si="8">C51+C60+C65</f>
        <v>0</v>
      </c>
      <c r="D50" s="477">
        <f t="shared" si="8"/>
        <v>220989758</v>
      </c>
    </row>
    <row r="51" spans="1:4" ht="15.75" customHeight="1" thickBot="1">
      <c r="A51" s="440" t="s">
        <v>94</v>
      </c>
      <c r="B51" s="462" t="s">
        <v>380</v>
      </c>
      <c r="C51" s="463">
        <f t="shared" ref="C51" si="9">SUM(C52:C55)</f>
        <v>0</v>
      </c>
      <c r="D51" s="463">
        <f t="shared" ref="D51" si="10">SUM(D52:D55)</f>
        <v>197775000</v>
      </c>
    </row>
    <row r="52" spans="1:4" ht="15.75" customHeight="1">
      <c r="A52" s="443" t="s">
        <v>729</v>
      </c>
      <c r="B52" s="478" t="s">
        <v>730</v>
      </c>
      <c r="C52" s="479">
        <f>'9.1'!C53</f>
        <v>0</v>
      </c>
      <c r="D52" s="479">
        <f>'9.1'!D53</f>
        <v>775000</v>
      </c>
    </row>
    <row r="53" spans="1:4" ht="21.75" customHeight="1">
      <c r="A53" s="446" t="s">
        <v>731</v>
      </c>
      <c r="B53" s="453" t="s">
        <v>732</v>
      </c>
      <c r="C53" s="454">
        <f>'9.1'!C54</f>
        <v>0</v>
      </c>
      <c r="D53" s="454">
        <f>'9.1'!D54</f>
        <v>0</v>
      </c>
    </row>
    <row r="54" spans="1:4" ht="18.75" customHeight="1">
      <c r="A54" s="446" t="s">
        <v>733</v>
      </c>
      <c r="B54" s="453" t="s">
        <v>333</v>
      </c>
      <c r="C54" s="479"/>
      <c r="D54" s="479"/>
    </row>
    <row r="55" spans="1:4" ht="18" customHeight="1">
      <c r="A55" s="446" t="s">
        <v>734</v>
      </c>
      <c r="B55" s="453" t="s">
        <v>735</v>
      </c>
      <c r="C55" s="454">
        <v>0</v>
      </c>
      <c r="D55" s="454">
        <v>197000000</v>
      </c>
    </row>
    <row r="56" spans="1:4" ht="15.75" customHeight="1">
      <c r="A56" s="452" t="s">
        <v>736</v>
      </c>
      <c r="B56" s="480" t="s">
        <v>737</v>
      </c>
      <c r="C56" s="458">
        <v>0</v>
      </c>
      <c r="D56" s="458">
        <v>0</v>
      </c>
    </row>
    <row r="57" spans="1:4" ht="15.75" customHeight="1">
      <c r="A57" s="452" t="s">
        <v>738</v>
      </c>
      <c r="B57" s="457" t="s">
        <v>685</v>
      </c>
      <c r="C57" s="458">
        <f>'9.1'!C58</f>
        <v>0</v>
      </c>
      <c r="D57" s="458">
        <f>'9.1'!D58</f>
        <v>0</v>
      </c>
    </row>
    <row r="58" spans="1:4" ht="15.75" customHeight="1">
      <c r="A58" s="452" t="s">
        <v>739</v>
      </c>
      <c r="B58" s="457" t="s">
        <v>740</v>
      </c>
      <c r="C58" s="458">
        <f>'9.1'!C59</f>
        <v>0</v>
      </c>
      <c r="D58" s="458">
        <f>'9.1'!D59</f>
        <v>0</v>
      </c>
    </row>
    <row r="59" spans="1:4" ht="15.75" customHeight="1" thickBot="1">
      <c r="A59" s="459" t="s">
        <v>741</v>
      </c>
      <c r="B59" s="460" t="s">
        <v>742</v>
      </c>
      <c r="C59" s="461"/>
      <c r="D59" s="461"/>
    </row>
    <row r="60" spans="1:4" ht="15.75" customHeight="1" thickBot="1">
      <c r="A60" s="440" t="s">
        <v>95</v>
      </c>
      <c r="B60" s="481" t="s">
        <v>728</v>
      </c>
      <c r="C60" s="482">
        <f t="shared" ref="C60" si="11">SUM(C61:C63)</f>
        <v>0</v>
      </c>
      <c r="D60" s="482">
        <f>SUM(D61:D64)</f>
        <v>23214758</v>
      </c>
    </row>
    <row r="61" spans="1:4" ht="15.75" customHeight="1">
      <c r="A61" s="456" t="s">
        <v>743</v>
      </c>
      <c r="B61" s="483" t="s">
        <v>206</v>
      </c>
      <c r="C61" s="451"/>
      <c r="D61" s="451"/>
    </row>
    <row r="62" spans="1:4" ht="15.75" customHeight="1">
      <c r="A62" s="446" t="s">
        <v>744</v>
      </c>
      <c r="B62" s="484" t="s">
        <v>207</v>
      </c>
      <c r="C62" s="479">
        <f>'9.1'!C63+'9.2, 9.2.1, 9.2.2, 9.2.3'!C41</f>
        <v>0</v>
      </c>
      <c r="D62" s="479">
        <f>'9.1'!D63+'9.2, 9.2.1, 9.2.2, 9.2.3'!D41</f>
        <v>23209758</v>
      </c>
    </row>
    <row r="63" spans="1:4" ht="15.75" customHeight="1">
      <c r="A63" s="452" t="s">
        <v>745</v>
      </c>
      <c r="B63" s="485" t="s">
        <v>208</v>
      </c>
      <c r="C63" s="458">
        <f>'9.1'!C64+'9.2, 9.2.1, 9.2.2, 9.2.3'!C42</f>
        <v>0</v>
      </c>
      <c r="D63" s="458">
        <v>5000</v>
      </c>
    </row>
    <row r="64" spans="1:4" ht="15.75" customHeight="1" thickBot="1">
      <c r="A64" s="452" t="s">
        <v>746</v>
      </c>
      <c r="B64" s="485" t="s">
        <v>209</v>
      </c>
      <c r="C64" s="458">
        <f>'9.1'!C65+'9.2, 9.2.1, 9.2.2, 9.2.3'!C43</f>
        <v>0</v>
      </c>
      <c r="D64" s="458"/>
    </row>
    <row r="65" spans="1:4" ht="15.75" customHeight="1" thickBot="1">
      <c r="A65" s="440" t="s">
        <v>96</v>
      </c>
      <c r="B65" s="481" t="s">
        <v>325</v>
      </c>
      <c r="C65" s="463">
        <f t="shared" ref="C65" si="12">SUM(C66:C67)</f>
        <v>0</v>
      </c>
      <c r="D65" s="463">
        <f t="shared" ref="D65" si="13">SUM(D66:D67)</f>
        <v>0</v>
      </c>
    </row>
    <row r="66" spans="1:4" ht="24" customHeight="1">
      <c r="A66" s="443" t="s">
        <v>747</v>
      </c>
      <c r="B66" s="486" t="s">
        <v>732</v>
      </c>
      <c r="C66" s="479">
        <f>'9.1'!C67</f>
        <v>0</v>
      </c>
      <c r="D66" s="479">
        <v>0</v>
      </c>
    </row>
    <row r="67" spans="1:4" ht="15.75" customHeight="1" thickBot="1">
      <c r="A67" s="459" t="s">
        <v>748</v>
      </c>
      <c r="B67" s="487" t="s">
        <v>217</v>
      </c>
      <c r="C67" s="461">
        <f>'9.1'!C68</f>
        <v>0</v>
      </c>
      <c r="D67" s="461">
        <v>0</v>
      </c>
    </row>
    <row r="68" spans="1:4" ht="34.5" customHeight="1" thickBot="1">
      <c r="A68" s="488" t="s">
        <v>15</v>
      </c>
      <c r="B68" s="489" t="s">
        <v>749</v>
      </c>
      <c r="C68" s="490">
        <f t="shared" ref="C68:D68" si="14">C50+C9</f>
        <v>246235234</v>
      </c>
      <c r="D68" s="490">
        <f t="shared" si="14"/>
        <v>523530578</v>
      </c>
    </row>
    <row r="69" spans="1:4" ht="18" customHeight="1" thickBot="1">
      <c r="A69" s="491" t="s">
        <v>16</v>
      </c>
      <c r="B69" s="492" t="s">
        <v>750</v>
      </c>
      <c r="C69" s="493">
        <f t="shared" ref="C69:D69" si="15">SUM(C70:C72)</f>
        <v>0</v>
      </c>
      <c r="D69" s="493">
        <f t="shared" si="15"/>
        <v>0</v>
      </c>
    </row>
    <row r="70" spans="1:4" ht="15.75" customHeight="1">
      <c r="A70" s="494" t="s">
        <v>186</v>
      </c>
      <c r="B70" s="495" t="s">
        <v>221</v>
      </c>
      <c r="C70" s="468"/>
      <c r="D70" s="468"/>
    </row>
    <row r="71" spans="1:4" ht="15.75" customHeight="1">
      <c r="A71" s="494" t="s">
        <v>189</v>
      </c>
      <c r="B71" s="496" t="s">
        <v>222</v>
      </c>
      <c r="C71" s="468"/>
      <c r="D71" s="468"/>
    </row>
    <row r="72" spans="1:4" ht="15.75" customHeight="1" thickBot="1">
      <c r="A72" s="494" t="s">
        <v>190</v>
      </c>
      <c r="B72" s="497" t="s">
        <v>223</v>
      </c>
      <c r="C72" s="468"/>
      <c r="D72" s="468"/>
    </row>
    <row r="73" spans="1:4" ht="22.5" customHeight="1" thickBot="1">
      <c r="A73" s="491" t="s">
        <v>17</v>
      </c>
      <c r="B73" s="492" t="s">
        <v>751</v>
      </c>
      <c r="C73" s="493">
        <f t="shared" ref="C73:D73" si="16">SUM(C74:C77)</f>
        <v>0</v>
      </c>
      <c r="D73" s="493">
        <f t="shared" si="16"/>
        <v>0</v>
      </c>
    </row>
    <row r="74" spans="1:4" ht="19.5" customHeight="1">
      <c r="A74" s="494" t="s">
        <v>81</v>
      </c>
      <c r="B74" s="495" t="s">
        <v>226</v>
      </c>
      <c r="C74" s="468"/>
      <c r="D74" s="468"/>
    </row>
    <row r="75" spans="1:4" ht="15.75" customHeight="1">
      <c r="A75" s="494" t="s">
        <v>82</v>
      </c>
      <c r="B75" s="496" t="s">
        <v>227</v>
      </c>
      <c r="C75" s="468"/>
      <c r="D75" s="468"/>
    </row>
    <row r="76" spans="1:4" ht="15.75" customHeight="1">
      <c r="A76" s="494" t="s">
        <v>83</v>
      </c>
      <c r="B76" s="496" t="s">
        <v>228</v>
      </c>
      <c r="C76" s="468"/>
      <c r="D76" s="468"/>
    </row>
    <row r="77" spans="1:4" ht="15.75" customHeight="1" thickBot="1">
      <c r="A77" s="494" t="s">
        <v>135</v>
      </c>
      <c r="B77" s="469" t="s">
        <v>229</v>
      </c>
      <c r="C77" s="468"/>
      <c r="D77" s="468"/>
    </row>
    <row r="78" spans="1:4" ht="24.75" customHeight="1" thickBot="1">
      <c r="A78" s="491" t="s">
        <v>18</v>
      </c>
      <c r="B78" s="492" t="s">
        <v>752</v>
      </c>
      <c r="C78" s="493">
        <f t="shared" ref="C78:D78" si="17">SUM(C79:C80)</f>
        <v>37784339</v>
      </c>
      <c r="D78" s="493">
        <f t="shared" si="17"/>
        <v>44770804</v>
      </c>
    </row>
    <row r="79" spans="1:4" ht="15.75" customHeight="1">
      <c r="A79" s="494" t="s">
        <v>84</v>
      </c>
      <c r="B79" s="495" t="s">
        <v>232</v>
      </c>
      <c r="C79" s="468">
        <v>37784339</v>
      </c>
      <c r="D79" s="468">
        <v>44770804</v>
      </c>
    </row>
    <row r="80" spans="1:4" ht="15.75" customHeight="1" thickBot="1">
      <c r="A80" s="498" t="s">
        <v>85</v>
      </c>
      <c r="B80" s="469" t="s">
        <v>233</v>
      </c>
      <c r="C80" s="468"/>
      <c r="D80" s="468"/>
    </row>
    <row r="81" spans="1:4" ht="15.75" customHeight="1" thickBot="1">
      <c r="A81" s="491" t="s">
        <v>753</v>
      </c>
      <c r="B81" s="492" t="s">
        <v>754</v>
      </c>
      <c r="C81" s="493">
        <f t="shared" ref="C81:D81" si="18">SUM(C82:C84)</f>
        <v>0</v>
      </c>
      <c r="D81" s="493">
        <f t="shared" si="18"/>
        <v>0</v>
      </c>
    </row>
    <row r="82" spans="1:4" ht="15.75" customHeight="1">
      <c r="A82" s="494" t="s">
        <v>86</v>
      </c>
      <c r="B82" s="495" t="s">
        <v>236</v>
      </c>
      <c r="C82" s="468"/>
      <c r="D82" s="468"/>
    </row>
    <row r="83" spans="1:4" ht="15.75" customHeight="1">
      <c r="A83" s="499" t="s">
        <v>87</v>
      </c>
      <c r="B83" s="496" t="s">
        <v>237</v>
      </c>
      <c r="C83" s="468"/>
      <c r="D83" s="468"/>
    </row>
    <row r="84" spans="1:4" ht="15.75" customHeight="1" thickBot="1">
      <c r="A84" s="498" t="s">
        <v>213</v>
      </c>
      <c r="B84" s="469" t="s">
        <v>238</v>
      </c>
      <c r="C84" s="468"/>
      <c r="D84" s="468">
        <f>'9.1'!D85</f>
        <v>0</v>
      </c>
    </row>
    <row r="85" spans="1:4" ht="15.75" customHeight="1" thickBot="1">
      <c r="A85" s="491" t="s">
        <v>755</v>
      </c>
      <c r="B85" s="492" t="s">
        <v>756</v>
      </c>
      <c r="C85" s="493">
        <f t="shared" ref="C85:D85" si="19">SUM(C86:C89)</f>
        <v>0</v>
      </c>
      <c r="D85" s="493">
        <f t="shared" si="19"/>
        <v>0</v>
      </c>
    </row>
    <row r="86" spans="1:4" ht="15.75" customHeight="1">
      <c r="A86" s="500" t="s">
        <v>757</v>
      </c>
      <c r="B86" s="495" t="s">
        <v>241</v>
      </c>
      <c r="C86" s="468"/>
      <c r="D86" s="468"/>
    </row>
    <row r="87" spans="1:4" ht="15.75" customHeight="1">
      <c r="A87" s="501" t="s">
        <v>758</v>
      </c>
      <c r="B87" s="496" t="s">
        <v>243</v>
      </c>
      <c r="C87" s="468"/>
      <c r="D87" s="468"/>
    </row>
    <row r="88" spans="1:4" ht="15.75" customHeight="1">
      <c r="A88" s="501" t="s">
        <v>759</v>
      </c>
      <c r="B88" s="496" t="s">
        <v>245</v>
      </c>
      <c r="C88" s="468"/>
      <c r="D88" s="468"/>
    </row>
    <row r="89" spans="1:4" ht="15.75" customHeight="1" thickBot="1">
      <c r="A89" s="502" t="s">
        <v>760</v>
      </c>
      <c r="B89" s="469" t="s">
        <v>247</v>
      </c>
      <c r="C89" s="468"/>
      <c r="D89" s="468"/>
    </row>
    <row r="90" spans="1:4" ht="15.75" customHeight="1" thickBot="1">
      <c r="A90" s="491" t="s">
        <v>21</v>
      </c>
      <c r="B90" s="503" t="s">
        <v>761</v>
      </c>
      <c r="C90" s="493">
        <f t="shared" ref="C90:D90" si="20">C69+C73+C78+C81+C85</f>
        <v>37784339</v>
      </c>
      <c r="D90" s="493">
        <f t="shared" si="20"/>
        <v>44770804</v>
      </c>
    </row>
    <row r="91" spans="1:4" ht="24.75" customHeight="1" thickBot="1">
      <c r="A91" s="504" t="s">
        <v>22</v>
      </c>
      <c r="B91" s="505" t="s">
        <v>762</v>
      </c>
      <c r="C91" s="506">
        <f t="shared" ref="C91:D91" si="21">C90+C68</f>
        <v>284019573</v>
      </c>
      <c r="D91" s="506">
        <f t="shared" si="21"/>
        <v>568301382</v>
      </c>
    </row>
    <row r="93" spans="1:4">
      <c r="D93" s="507"/>
    </row>
  </sheetData>
  <mergeCells count="4">
    <mergeCell ref="A1:B1"/>
    <mergeCell ref="A2:D2"/>
    <mergeCell ref="A4:D4"/>
    <mergeCell ref="B5:D5"/>
  </mergeCells>
  <pageMargins left="0.7" right="0.7" top="0.75" bottom="0.75" header="0.3" footer="0.3"/>
  <pageSetup paperSize="9" scale="56" orientation="portrait" verticalDpi="300" r:id="rId1"/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BDE3-E404-43A3-BA89-6AB975FE2288}">
  <dimension ref="A2:E266"/>
  <sheetViews>
    <sheetView topLeftCell="A127" zoomScale="130" zoomScaleNormal="130" workbookViewId="0">
      <selection activeCell="A5" sqref="A5:XFD5"/>
    </sheetView>
  </sheetViews>
  <sheetFormatPr defaultRowHeight="15"/>
  <cols>
    <col min="1" max="1" width="11.33203125" style="425" customWidth="1"/>
    <col min="2" max="2" width="75.33203125" style="425" customWidth="1"/>
    <col min="3" max="3" width="13" style="425" customWidth="1"/>
    <col min="4" max="4" width="16" style="425" customWidth="1"/>
    <col min="5" max="16384" width="9.33203125" style="425"/>
  </cols>
  <sheetData>
    <row r="2" spans="1:5" ht="15" customHeight="1">
      <c r="A2" s="789" t="s">
        <v>923</v>
      </c>
      <c r="B2" s="789"/>
      <c r="C2" s="789"/>
      <c r="D2" s="789"/>
    </row>
    <row r="3" spans="1:5" ht="16.5" thickBot="1">
      <c r="A3" s="546"/>
      <c r="B3" s="546"/>
      <c r="C3" s="673"/>
      <c r="D3" s="673"/>
    </row>
    <row r="4" spans="1:5" ht="32.25" customHeight="1">
      <c r="A4" s="790" t="s">
        <v>924</v>
      </c>
      <c r="B4" s="675" t="s">
        <v>925</v>
      </c>
      <c r="C4" s="791"/>
      <c r="D4" s="791"/>
    </row>
    <row r="5" spans="1:5" ht="18.75" thickBot="1">
      <c r="A5" s="792" t="s">
        <v>158</v>
      </c>
      <c r="B5" s="678" t="s">
        <v>324</v>
      </c>
      <c r="C5" s="793"/>
      <c r="D5" s="793"/>
    </row>
    <row r="6" spans="1:5" ht="23.25" customHeight="1" thickBot="1">
      <c r="A6" s="680"/>
      <c r="B6" s="680"/>
      <c r="C6" s="681"/>
      <c r="D6" s="681"/>
    </row>
    <row r="7" spans="1:5" ht="24.75" customHeight="1" thickBot="1">
      <c r="A7" s="682" t="s">
        <v>159</v>
      </c>
      <c r="B7" s="435" t="s">
        <v>44</v>
      </c>
      <c r="C7" s="435" t="s">
        <v>660</v>
      </c>
      <c r="D7" s="435" t="s">
        <v>661</v>
      </c>
    </row>
    <row r="8" spans="1:5" ht="15.75" customHeight="1" thickBot="1">
      <c r="A8" s="683">
        <v>1</v>
      </c>
      <c r="B8" s="684">
        <v>2</v>
      </c>
      <c r="C8" s="684">
        <v>3</v>
      </c>
      <c r="D8" s="684">
        <v>4</v>
      </c>
    </row>
    <row r="9" spans="1:5" ht="15.75" customHeight="1" thickBot="1">
      <c r="A9" s="688" t="s">
        <v>13</v>
      </c>
      <c r="B9" s="689" t="s">
        <v>329</v>
      </c>
      <c r="C9" s="690">
        <f t="shared" ref="C9:D9" si="0">C10+C19+C20+C32</f>
        <v>0</v>
      </c>
      <c r="D9" s="690">
        <f t="shared" si="0"/>
        <v>869000</v>
      </c>
      <c r="E9" s="794"/>
    </row>
    <row r="10" spans="1:5" ht="15.75" customHeight="1" thickBot="1">
      <c r="A10" s="691" t="s">
        <v>88</v>
      </c>
      <c r="B10" s="692" t="s">
        <v>662</v>
      </c>
      <c r="C10" s="693">
        <f t="shared" ref="C10" si="1">SUM(C11:C13)</f>
        <v>0</v>
      </c>
      <c r="D10" s="693">
        <f t="shared" ref="D10" si="2">SUM(D11:D13)</f>
        <v>0</v>
      </c>
      <c r="E10" s="794"/>
    </row>
    <row r="11" spans="1:5" ht="15.75" customHeight="1">
      <c r="A11" s="706" t="s">
        <v>663</v>
      </c>
      <c r="B11" s="702" t="s">
        <v>178</v>
      </c>
      <c r="C11" s="590"/>
      <c r="D11" s="590"/>
      <c r="E11" s="794"/>
    </row>
    <row r="12" spans="1:5" ht="15.75" customHeight="1">
      <c r="A12" s="706" t="s">
        <v>665</v>
      </c>
      <c r="B12" s="704" t="s">
        <v>677</v>
      </c>
      <c r="C12" s="590"/>
      <c r="D12" s="590"/>
      <c r="E12" s="794"/>
    </row>
    <row r="13" spans="1:5" ht="15.75" customHeight="1">
      <c r="A13" s="706" t="s">
        <v>667</v>
      </c>
      <c r="B13" s="704" t="s">
        <v>679</v>
      </c>
      <c r="C13" s="590">
        <v>0</v>
      </c>
      <c r="D13" s="590">
        <v>0</v>
      </c>
      <c r="E13" s="794"/>
    </row>
    <row r="14" spans="1:5" ht="15.75" customHeight="1">
      <c r="A14" s="706" t="s">
        <v>669</v>
      </c>
      <c r="B14" s="705" t="s">
        <v>681</v>
      </c>
      <c r="C14" s="590"/>
      <c r="D14" s="590"/>
      <c r="E14" s="794"/>
    </row>
    <row r="15" spans="1:5" ht="15.75" customHeight="1">
      <c r="A15" s="706" t="s">
        <v>671</v>
      </c>
      <c r="B15" s="707" t="s">
        <v>683</v>
      </c>
      <c r="C15" s="590"/>
      <c r="D15" s="590"/>
      <c r="E15" s="794"/>
    </row>
    <row r="16" spans="1:5" ht="15.75" customHeight="1">
      <c r="A16" s="694" t="s">
        <v>673</v>
      </c>
      <c r="B16" s="707" t="s">
        <v>906</v>
      </c>
      <c r="C16" s="596"/>
      <c r="D16" s="596"/>
      <c r="E16" s="794"/>
    </row>
    <row r="17" spans="1:5" ht="15.75" customHeight="1">
      <c r="A17" s="703" t="s">
        <v>675</v>
      </c>
      <c r="B17" s="707" t="s">
        <v>687</v>
      </c>
      <c r="C17" s="596"/>
      <c r="D17" s="596"/>
      <c r="E17" s="794"/>
    </row>
    <row r="18" spans="1:5" ht="15.75" customHeight="1" thickBot="1">
      <c r="A18" s="708" t="s">
        <v>676</v>
      </c>
      <c r="B18" s="709" t="s">
        <v>689</v>
      </c>
      <c r="C18" s="710">
        <v>0</v>
      </c>
      <c r="D18" s="710">
        <v>0</v>
      </c>
      <c r="E18" s="794"/>
    </row>
    <row r="19" spans="1:5" ht="15.75" customHeight="1" thickBot="1">
      <c r="A19" s="691" t="s">
        <v>89</v>
      </c>
      <c r="B19" s="711" t="s">
        <v>134</v>
      </c>
      <c r="C19" s="712">
        <v>0</v>
      </c>
      <c r="D19" s="712">
        <v>43000</v>
      </c>
      <c r="E19" s="794"/>
    </row>
    <row r="20" spans="1:5" ht="15.75" customHeight="1" thickBot="1">
      <c r="A20" s="691" t="s">
        <v>90</v>
      </c>
      <c r="B20" s="711" t="s">
        <v>329</v>
      </c>
      <c r="C20" s="712">
        <f t="shared" ref="C20:D20" si="3">SUM(C21:C31)</f>
        <v>0</v>
      </c>
      <c r="D20" s="712">
        <f t="shared" si="3"/>
        <v>826000</v>
      </c>
      <c r="E20" s="794"/>
    </row>
    <row r="21" spans="1:5" ht="15.75" customHeight="1">
      <c r="A21" s="706" t="s">
        <v>706</v>
      </c>
      <c r="B21" s="702" t="s">
        <v>198</v>
      </c>
      <c r="C21" s="586">
        <v>0</v>
      </c>
      <c r="D21" s="586">
        <v>0</v>
      </c>
      <c r="E21" s="794"/>
    </row>
    <row r="22" spans="1:5" ht="15.75" customHeight="1">
      <c r="A22" s="706" t="s">
        <v>707</v>
      </c>
      <c r="B22" s="704" t="s">
        <v>708</v>
      </c>
      <c r="C22" s="586">
        <v>0</v>
      </c>
      <c r="D22" s="586"/>
      <c r="E22" s="794"/>
    </row>
    <row r="23" spans="1:5" ht="15.75" customHeight="1">
      <c r="A23" s="706" t="s">
        <v>709</v>
      </c>
      <c r="B23" s="704" t="s">
        <v>710</v>
      </c>
      <c r="C23" s="586">
        <v>0</v>
      </c>
      <c r="D23" s="586">
        <v>0</v>
      </c>
      <c r="E23" s="794"/>
    </row>
    <row r="24" spans="1:5" ht="15.75" customHeight="1">
      <c r="A24" s="706" t="s">
        <v>711</v>
      </c>
      <c r="B24" s="704" t="s">
        <v>712</v>
      </c>
      <c r="C24" s="586">
        <v>0</v>
      </c>
      <c r="D24" s="586">
        <v>0</v>
      </c>
      <c r="E24" s="794"/>
    </row>
    <row r="25" spans="1:5" ht="15.75" customHeight="1">
      <c r="A25" s="706" t="s">
        <v>713</v>
      </c>
      <c r="B25" s="704" t="s">
        <v>714</v>
      </c>
      <c r="C25" s="586">
        <v>0</v>
      </c>
      <c r="D25" s="586">
        <v>0</v>
      </c>
      <c r="E25" s="794"/>
    </row>
    <row r="26" spans="1:5" ht="15.75" customHeight="1">
      <c r="A26" s="706" t="s">
        <v>715</v>
      </c>
      <c r="B26" s="704" t="s">
        <v>716</v>
      </c>
      <c r="C26" s="586">
        <v>0</v>
      </c>
      <c r="D26" s="586">
        <v>81000</v>
      </c>
      <c r="E26" s="794"/>
    </row>
    <row r="27" spans="1:5" ht="15.75" customHeight="1">
      <c r="A27" s="706" t="s">
        <v>717</v>
      </c>
      <c r="B27" s="704" t="s">
        <v>718</v>
      </c>
      <c r="C27" s="586">
        <v>0</v>
      </c>
      <c r="D27" s="586">
        <v>0</v>
      </c>
      <c r="E27" s="794"/>
    </row>
    <row r="28" spans="1:5" ht="15.75" customHeight="1">
      <c r="A28" s="706" t="s">
        <v>719</v>
      </c>
      <c r="B28" s="704" t="s">
        <v>200</v>
      </c>
      <c r="C28" s="586">
        <v>0</v>
      </c>
      <c r="D28" s="586">
        <v>0</v>
      </c>
      <c r="E28" s="794"/>
    </row>
    <row r="29" spans="1:5" ht="15.75" customHeight="1">
      <c r="A29" s="706" t="s">
        <v>720</v>
      </c>
      <c r="B29" s="704" t="s">
        <v>201</v>
      </c>
      <c r="C29" s="586">
        <v>0</v>
      </c>
      <c r="D29" s="586">
        <v>0</v>
      </c>
      <c r="E29" s="794"/>
    </row>
    <row r="30" spans="1:5" ht="15.75" customHeight="1">
      <c r="A30" s="706" t="s">
        <v>721</v>
      </c>
      <c r="B30" s="705" t="s">
        <v>722</v>
      </c>
      <c r="C30" s="586">
        <v>0</v>
      </c>
      <c r="D30" s="586"/>
      <c r="E30" s="794"/>
    </row>
    <row r="31" spans="1:5" ht="15.75" customHeight="1" thickBot="1">
      <c r="A31" s="706" t="s">
        <v>723</v>
      </c>
      <c r="B31" s="705" t="s">
        <v>724</v>
      </c>
      <c r="C31" s="586">
        <v>0</v>
      </c>
      <c r="D31" s="586">
        <v>745000</v>
      </c>
      <c r="E31" s="794"/>
    </row>
    <row r="32" spans="1:5" ht="15.75" customHeight="1" thickBot="1">
      <c r="A32" s="691" t="s">
        <v>91</v>
      </c>
      <c r="B32" s="711" t="s">
        <v>379</v>
      </c>
      <c r="C32" s="795"/>
      <c r="D32" s="795"/>
      <c r="E32" s="794"/>
    </row>
    <row r="33" spans="1:5" ht="15.75" customHeight="1" thickBot="1">
      <c r="A33" s="724" t="s">
        <v>14</v>
      </c>
      <c r="B33" s="725" t="s">
        <v>728</v>
      </c>
      <c r="C33" s="726">
        <f t="shared" ref="C33:D33" si="4">C34+C39+C43</f>
        <v>0</v>
      </c>
      <c r="D33" s="726">
        <f t="shared" si="4"/>
        <v>0</v>
      </c>
      <c r="E33" s="794"/>
    </row>
    <row r="34" spans="1:5" ht="15.75" customHeight="1" thickBot="1">
      <c r="A34" s="691" t="s">
        <v>94</v>
      </c>
      <c r="B34" s="711" t="s">
        <v>380</v>
      </c>
      <c r="C34" s="712">
        <f t="shared" ref="C34" si="5">SUM(C35:C36)</f>
        <v>0</v>
      </c>
      <c r="D34" s="712">
        <f t="shared" ref="D34" si="6">SUM(D35:D36)</f>
        <v>0</v>
      </c>
      <c r="E34" s="794"/>
    </row>
    <row r="35" spans="1:5" ht="15.75" customHeight="1">
      <c r="A35" s="706" t="s">
        <v>926</v>
      </c>
      <c r="B35" s="702" t="s">
        <v>677</v>
      </c>
      <c r="C35" s="586"/>
      <c r="D35" s="586"/>
      <c r="E35" s="794"/>
    </row>
    <row r="36" spans="1:5" ht="15.75" customHeight="1">
      <c r="A36" s="697" t="s">
        <v>731</v>
      </c>
      <c r="B36" s="704" t="s">
        <v>735</v>
      </c>
      <c r="C36" s="609"/>
      <c r="D36" s="609"/>
      <c r="E36" s="794"/>
    </row>
    <row r="37" spans="1:5" ht="15.75" customHeight="1">
      <c r="A37" s="703" t="s">
        <v>733</v>
      </c>
      <c r="B37" s="729" t="s">
        <v>737</v>
      </c>
      <c r="C37" s="596"/>
      <c r="D37" s="596"/>
      <c r="E37" s="794"/>
    </row>
    <row r="38" spans="1:5" ht="15.75" customHeight="1" thickBot="1">
      <c r="A38" s="708" t="s">
        <v>734</v>
      </c>
      <c r="B38" s="707" t="s">
        <v>906</v>
      </c>
      <c r="C38" s="796"/>
      <c r="D38" s="796"/>
      <c r="E38" s="794"/>
    </row>
    <row r="39" spans="1:5" ht="15.75" customHeight="1" thickBot="1">
      <c r="A39" s="691" t="s">
        <v>95</v>
      </c>
      <c r="B39" s="730" t="s">
        <v>728</v>
      </c>
      <c r="C39" s="600">
        <v>0</v>
      </c>
      <c r="D39" s="600">
        <v>0</v>
      </c>
      <c r="E39" s="794"/>
    </row>
    <row r="40" spans="1:5" ht="15.75" customHeight="1">
      <c r="A40" s="706" t="s">
        <v>743</v>
      </c>
      <c r="B40" s="731" t="s">
        <v>206</v>
      </c>
      <c r="C40" s="586"/>
      <c r="D40" s="586"/>
      <c r="E40" s="794"/>
    </row>
    <row r="41" spans="1:5" ht="15.75" customHeight="1">
      <c r="A41" s="697" t="s">
        <v>744</v>
      </c>
      <c r="B41" s="732" t="s">
        <v>207</v>
      </c>
      <c r="C41" s="728"/>
      <c r="D41" s="728"/>
      <c r="E41" s="794"/>
    </row>
    <row r="42" spans="1:5" ht="15.75" customHeight="1" thickBot="1">
      <c r="A42" s="703" t="s">
        <v>745</v>
      </c>
      <c r="B42" s="733" t="s">
        <v>208</v>
      </c>
      <c r="C42" s="734">
        <v>0</v>
      </c>
      <c r="D42" s="734">
        <v>0</v>
      </c>
      <c r="E42" s="794"/>
    </row>
    <row r="43" spans="1:5" ht="15.75" customHeight="1" thickBot="1">
      <c r="A43" s="691" t="s">
        <v>96</v>
      </c>
      <c r="B43" s="730" t="s">
        <v>325</v>
      </c>
      <c r="C43" s="712"/>
      <c r="D43" s="712"/>
      <c r="E43" s="794"/>
    </row>
    <row r="44" spans="1:5" ht="15.75" customHeight="1" thickBot="1">
      <c r="A44" s="797" t="s">
        <v>15</v>
      </c>
      <c r="B44" s="798" t="s">
        <v>927</v>
      </c>
      <c r="C44" s="799">
        <f t="shared" ref="C44:D44" si="7">C33+C9</f>
        <v>0</v>
      </c>
      <c r="D44" s="799">
        <f t="shared" si="7"/>
        <v>869000</v>
      </c>
      <c r="E44" s="794"/>
    </row>
    <row r="45" spans="1:5" ht="15.75" customHeight="1" thickBot="1">
      <c r="A45" s="683" t="s">
        <v>16</v>
      </c>
      <c r="B45" s="730" t="s">
        <v>928</v>
      </c>
      <c r="C45" s="600">
        <f>SUM(C46:C48)</f>
        <v>63163738</v>
      </c>
      <c r="D45" s="600">
        <f>SUM(D46:D48)</f>
        <v>58174317</v>
      </c>
      <c r="E45" s="794"/>
    </row>
    <row r="46" spans="1:5" ht="15.75" customHeight="1">
      <c r="A46" s="706" t="s">
        <v>929</v>
      </c>
      <c r="B46" s="731" t="s">
        <v>859</v>
      </c>
      <c r="C46" s="586">
        <v>1000000</v>
      </c>
      <c r="D46" s="586">
        <v>1010091</v>
      </c>
      <c r="E46" s="794"/>
    </row>
    <row r="47" spans="1:5" ht="15.75" customHeight="1">
      <c r="A47" s="697" t="s">
        <v>189</v>
      </c>
      <c r="B47" s="732" t="s">
        <v>930</v>
      </c>
      <c r="C47" s="609"/>
      <c r="D47" s="609"/>
      <c r="E47" s="794"/>
    </row>
    <row r="48" spans="1:5" ht="15.75" customHeight="1" thickBot="1">
      <c r="A48" s="703" t="s">
        <v>190</v>
      </c>
      <c r="B48" s="705" t="s">
        <v>931</v>
      </c>
      <c r="C48" s="590">
        <v>62163738</v>
      </c>
      <c r="D48" s="590">
        <v>57164226</v>
      </c>
      <c r="E48" s="794"/>
    </row>
    <row r="49" spans="1:5" ht="15.75" customHeight="1" thickBot="1">
      <c r="A49" s="724" t="s">
        <v>17</v>
      </c>
      <c r="B49" s="800" t="s">
        <v>932</v>
      </c>
      <c r="C49" s="801">
        <f t="shared" ref="C49:D49" si="8">C44+C45</f>
        <v>63163738</v>
      </c>
      <c r="D49" s="801">
        <f t="shared" si="8"/>
        <v>59043317</v>
      </c>
      <c r="E49" s="794"/>
    </row>
    <row r="50" spans="1:5" ht="15.75" customHeight="1">
      <c r="A50" s="754"/>
      <c r="B50" s="755"/>
      <c r="D50" s="507"/>
      <c r="E50" s="794"/>
    </row>
    <row r="51" spans="1:5" ht="15.75" customHeight="1" thickBot="1">
      <c r="A51" s="781"/>
      <c r="B51" s="782"/>
    </row>
    <row r="52" spans="1:5" ht="15.75" customHeight="1" thickBot="1">
      <c r="A52" s="682"/>
      <c r="B52" s="756" t="s">
        <v>46</v>
      </c>
      <c r="C52" s="614"/>
      <c r="D52" s="614"/>
    </row>
    <row r="53" spans="1:5" ht="15.75" customHeight="1" thickBot="1">
      <c r="A53" s="683" t="s">
        <v>13</v>
      </c>
      <c r="B53" s="711" t="s">
        <v>933</v>
      </c>
      <c r="C53" s="600">
        <f t="shared" ref="C53:D53" si="9">SUM(C54:C58)</f>
        <v>63163738</v>
      </c>
      <c r="D53" s="600">
        <f t="shared" si="9"/>
        <v>58882990</v>
      </c>
    </row>
    <row r="54" spans="1:5" ht="15.75" customHeight="1">
      <c r="A54" s="697" t="s">
        <v>88</v>
      </c>
      <c r="B54" s="702" t="s">
        <v>40</v>
      </c>
      <c r="C54" s="586">
        <v>46836920</v>
      </c>
      <c r="D54" s="586">
        <v>42464355</v>
      </c>
    </row>
    <row r="55" spans="1:5" ht="15.75" customHeight="1">
      <c r="A55" s="697" t="s">
        <v>89</v>
      </c>
      <c r="B55" s="704" t="s">
        <v>143</v>
      </c>
      <c r="C55" s="586">
        <v>10304122</v>
      </c>
      <c r="D55" s="586">
        <v>9867366</v>
      </c>
    </row>
    <row r="56" spans="1:5" ht="15.75" customHeight="1">
      <c r="A56" s="697" t="s">
        <v>90</v>
      </c>
      <c r="B56" s="704" t="s">
        <v>115</v>
      </c>
      <c r="C56" s="586">
        <v>5930656</v>
      </c>
      <c r="D56" s="586">
        <v>6459229</v>
      </c>
    </row>
    <row r="57" spans="1:5" ht="15.75" customHeight="1">
      <c r="A57" s="697" t="s">
        <v>91</v>
      </c>
      <c r="B57" s="704" t="s">
        <v>144</v>
      </c>
      <c r="C57" s="586">
        <v>92040</v>
      </c>
      <c r="D57" s="586">
        <v>92040</v>
      </c>
    </row>
    <row r="58" spans="1:5" ht="15.75" customHeight="1">
      <c r="A58" s="697" t="s">
        <v>767</v>
      </c>
      <c r="B58" s="704" t="s">
        <v>145</v>
      </c>
      <c r="C58" s="586"/>
      <c r="D58" s="586"/>
    </row>
    <row r="59" spans="1:5" ht="15.75" customHeight="1" thickBot="1">
      <c r="A59" s="694"/>
      <c r="B59" s="720" t="s">
        <v>768</v>
      </c>
      <c r="C59" s="586"/>
      <c r="D59" s="586"/>
    </row>
    <row r="60" spans="1:5" ht="15.75" customHeight="1" thickBot="1">
      <c r="A60" s="683" t="s">
        <v>14</v>
      </c>
      <c r="B60" s="711" t="s">
        <v>934</v>
      </c>
      <c r="C60" s="600">
        <f t="shared" ref="C60:D60" si="10">SUM(C61:C63)</f>
        <v>0</v>
      </c>
      <c r="D60" s="600">
        <f t="shared" si="10"/>
        <v>160327</v>
      </c>
      <c r="E60" s="507"/>
    </row>
    <row r="61" spans="1:5" ht="15.75" customHeight="1">
      <c r="A61" s="697" t="s">
        <v>94</v>
      </c>
      <c r="B61" s="702" t="s">
        <v>167</v>
      </c>
      <c r="C61" s="586">
        <v>0</v>
      </c>
      <c r="D61" s="586">
        <v>160327</v>
      </c>
      <c r="E61" s="507"/>
    </row>
    <row r="62" spans="1:5" ht="15.75" customHeight="1">
      <c r="A62" s="697" t="s">
        <v>95</v>
      </c>
      <c r="B62" s="704" t="s">
        <v>147</v>
      </c>
      <c r="C62" s="586">
        <v>0</v>
      </c>
      <c r="D62" s="586">
        <v>0</v>
      </c>
      <c r="E62" s="507"/>
    </row>
    <row r="63" spans="1:5" ht="15.75" customHeight="1">
      <c r="A63" s="697" t="s">
        <v>96</v>
      </c>
      <c r="B63" s="704" t="s">
        <v>935</v>
      </c>
      <c r="C63" s="586">
        <v>0</v>
      </c>
      <c r="D63" s="586">
        <v>0</v>
      </c>
    </row>
    <row r="64" spans="1:5" ht="15.75" customHeight="1" thickBot="1">
      <c r="A64" s="697" t="s">
        <v>97</v>
      </c>
      <c r="B64" s="704" t="s">
        <v>936</v>
      </c>
      <c r="C64" s="590"/>
      <c r="D64" s="590"/>
    </row>
    <row r="65" spans="1:4" ht="15.75" customHeight="1" thickBot="1">
      <c r="A65" s="778" t="s">
        <v>15</v>
      </c>
      <c r="B65" s="802" t="s">
        <v>937</v>
      </c>
      <c r="C65" s="803">
        <f t="shared" ref="C65:D65" si="11">+C53+C60</f>
        <v>63163738</v>
      </c>
      <c r="D65" s="803">
        <f t="shared" si="11"/>
        <v>59043317</v>
      </c>
    </row>
    <row r="66" spans="1:4" ht="15.75" customHeight="1" thickBot="1">
      <c r="A66" s="804"/>
      <c r="B66" s="805"/>
      <c r="C66" s="806"/>
      <c r="D66" s="807"/>
    </row>
    <row r="67" spans="1:4" ht="15.75" customHeight="1" thickBot="1">
      <c r="A67" s="784" t="s">
        <v>938</v>
      </c>
      <c r="B67" s="785"/>
      <c r="C67" s="786">
        <v>10</v>
      </c>
      <c r="D67" s="808">
        <v>10</v>
      </c>
    </row>
    <row r="68" spans="1:4" ht="15.75" customHeight="1" thickBot="1">
      <c r="A68" s="784" t="s">
        <v>160</v>
      </c>
      <c r="B68" s="785"/>
      <c r="C68" s="786">
        <v>0</v>
      </c>
      <c r="D68" s="808">
        <v>0</v>
      </c>
    </row>
    <row r="69" spans="1:4" ht="15.75" customHeight="1"/>
    <row r="70" spans="1:4" ht="30.75" customHeight="1">
      <c r="A70" s="809" t="s">
        <v>939</v>
      </c>
      <c r="B70" s="809"/>
      <c r="C70" s="809"/>
      <c r="D70" s="809"/>
    </row>
    <row r="71" spans="1:4" ht="16.5" thickBot="1">
      <c r="A71" s="546"/>
      <c r="B71" s="546"/>
      <c r="C71" s="810"/>
      <c r="D71" s="810"/>
    </row>
    <row r="72" spans="1:4" ht="27">
      <c r="A72" s="790" t="s">
        <v>924</v>
      </c>
      <c r="B72" s="675" t="s">
        <v>925</v>
      </c>
      <c r="C72" s="791"/>
      <c r="D72" s="791"/>
    </row>
    <row r="73" spans="1:4" ht="18.75" thickBot="1">
      <c r="A73" s="792" t="s">
        <v>158</v>
      </c>
      <c r="B73" s="678" t="s">
        <v>940</v>
      </c>
      <c r="C73" s="793"/>
      <c r="D73" s="793"/>
    </row>
    <row r="74" spans="1:4" ht="15.75" thickBot="1">
      <c r="A74" s="680"/>
      <c r="B74" s="680"/>
      <c r="C74" s="681"/>
      <c r="D74" s="681"/>
    </row>
    <row r="75" spans="1:4" ht="34.5" customHeight="1" thickBot="1">
      <c r="A75" s="682" t="s">
        <v>159</v>
      </c>
      <c r="B75" s="435" t="s">
        <v>44</v>
      </c>
      <c r="C75" s="435" t="s">
        <v>660</v>
      </c>
      <c r="D75" s="435" t="s">
        <v>661</v>
      </c>
    </row>
    <row r="76" spans="1:4" ht="15.75" customHeight="1" thickBot="1">
      <c r="A76" s="683">
        <v>1</v>
      </c>
      <c r="B76" s="684">
        <v>2</v>
      </c>
      <c r="C76" s="684">
        <v>3</v>
      </c>
      <c r="D76" s="684">
        <v>4</v>
      </c>
    </row>
    <row r="77" spans="1:4" ht="15.75" customHeight="1" thickBot="1">
      <c r="A77" s="688" t="s">
        <v>13</v>
      </c>
      <c r="B77" s="689" t="s">
        <v>329</v>
      </c>
      <c r="C77" s="690">
        <f t="shared" ref="C77:D77" si="12">C78+C87+C88+C100</f>
        <v>0</v>
      </c>
      <c r="D77" s="690">
        <f t="shared" si="12"/>
        <v>869000</v>
      </c>
    </row>
    <row r="78" spans="1:4" ht="15.75" customHeight="1" thickBot="1">
      <c r="A78" s="691" t="s">
        <v>88</v>
      </c>
      <c r="B78" s="692" t="s">
        <v>662</v>
      </c>
      <c r="C78" s="693">
        <f t="shared" ref="C78" si="13">SUM(C79:C81)</f>
        <v>0</v>
      </c>
      <c r="D78" s="693">
        <f t="shared" ref="D78" si="14">SUM(D79:D81)</f>
        <v>0</v>
      </c>
    </row>
    <row r="79" spans="1:4" ht="15.75" customHeight="1">
      <c r="A79" s="706" t="s">
        <v>663</v>
      </c>
      <c r="B79" s="702" t="s">
        <v>178</v>
      </c>
      <c r="C79" s="590"/>
      <c r="D79" s="590"/>
    </row>
    <row r="80" spans="1:4" ht="15.75" customHeight="1">
      <c r="A80" s="706" t="s">
        <v>665</v>
      </c>
      <c r="B80" s="704" t="s">
        <v>677</v>
      </c>
      <c r="C80" s="590"/>
      <c r="D80" s="590"/>
    </row>
    <row r="81" spans="1:4" ht="15.75" customHeight="1">
      <c r="A81" s="706" t="s">
        <v>667</v>
      </c>
      <c r="B81" s="704" t="s">
        <v>679</v>
      </c>
      <c r="C81" s="590">
        <v>0</v>
      </c>
      <c r="D81" s="590"/>
    </row>
    <row r="82" spans="1:4" ht="15.75" customHeight="1">
      <c r="A82" s="706" t="s">
        <v>669</v>
      </c>
      <c r="B82" s="705" t="s">
        <v>681</v>
      </c>
      <c r="C82" s="590"/>
      <c r="D82" s="590"/>
    </row>
    <row r="83" spans="1:4" ht="15.75" customHeight="1">
      <c r="A83" s="706" t="s">
        <v>671</v>
      </c>
      <c r="B83" s="707" t="s">
        <v>683</v>
      </c>
      <c r="C83" s="590"/>
      <c r="D83" s="590"/>
    </row>
    <row r="84" spans="1:4" ht="15.75" customHeight="1">
      <c r="A84" s="694" t="s">
        <v>673</v>
      </c>
      <c r="B84" s="707" t="s">
        <v>906</v>
      </c>
      <c r="C84" s="596"/>
      <c r="D84" s="596"/>
    </row>
    <row r="85" spans="1:4" ht="15.75" customHeight="1">
      <c r="A85" s="703" t="s">
        <v>675</v>
      </c>
      <c r="B85" s="707" t="s">
        <v>687</v>
      </c>
      <c r="C85" s="596"/>
      <c r="D85" s="596"/>
    </row>
    <row r="86" spans="1:4" ht="15.75" customHeight="1" thickBot="1">
      <c r="A86" s="708" t="s">
        <v>676</v>
      </c>
      <c r="B86" s="709" t="s">
        <v>689</v>
      </c>
      <c r="C86" s="710">
        <v>0</v>
      </c>
      <c r="D86" s="710">
        <v>0</v>
      </c>
    </row>
    <row r="87" spans="1:4" ht="15.75" customHeight="1" thickBot="1">
      <c r="A87" s="691" t="s">
        <v>89</v>
      </c>
      <c r="B87" s="711" t="s">
        <v>134</v>
      </c>
      <c r="C87" s="712">
        <v>0</v>
      </c>
      <c r="D87" s="712">
        <v>43000</v>
      </c>
    </row>
    <row r="88" spans="1:4" ht="15.75" customHeight="1" thickBot="1">
      <c r="A88" s="691" t="s">
        <v>90</v>
      </c>
      <c r="B88" s="711" t="s">
        <v>329</v>
      </c>
      <c r="C88" s="712">
        <f t="shared" ref="C88:D88" si="15">SUM(C89:C99)</f>
        <v>0</v>
      </c>
      <c r="D88" s="712">
        <f t="shared" si="15"/>
        <v>826000</v>
      </c>
    </row>
    <row r="89" spans="1:4" ht="15.75" customHeight="1">
      <c r="A89" s="706" t="s">
        <v>706</v>
      </c>
      <c r="B89" s="702" t="s">
        <v>198</v>
      </c>
      <c r="C89" s="586">
        <v>0</v>
      </c>
      <c r="D89" s="586">
        <v>0</v>
      </c>
    </row>
    <row r="90" spans="1:4" ht="15.75" customHeight="1">
      <c r="A90" s="706" t="s">
        <v>707</v>
      </c>
      <c r="B90" s="704" t="s">
        <v>708</v>
      </c>
      <c r="C90" s="586">
        <v>0</v>
      </c>
      <c r="D90" s="586"/>
    </row>
    <row r="91" spans="1:4" ht="15.75" customHeight="1">
      <c r="A91" s="706" t="s">
        <v>709</v>
      </c>
      <c r="B91" s="704" t="s">
        <v>710</v>
      </c>
      <c r="C91" s="586">
        <v>0</v>
      </c>
      <c r="D91" s="586">
        <v>0</v>
      </c>
    </row>
    <row r="92" spans="1:4" ht="15.75" customHeight="1">
      <c r="A92" s="706" t="s">
        <v>711</v>
      </c>
      <c r="B92" s="704" t="s">
        <v>712</v>
      </c>
      <c r="C92" s="586">
        <v>0</v>
      </c>
      <c r="D92" s="586">
        <v>0</v>
      </c>
    </row>
    <row r="93" spans="1:4" ht="15.75" customHeight="1">
      <c r="A93" s="706" t="s">
        <v>713</v>
      </c>
      <c r="B93" s="704" t="s">
        <v>714</v>
      </c>
      <c r="C93" s="586">
        <v>0</v>
      </c>
      <c r="D93" s="586">
        <v>0</v>
      </c>
    </row>
    <row r="94" spans="1:4" ht="15.75" customHeight="1">
      <c r="A94" s="706" t="s">
        <v>715</v>
      </c>
      <c r="B94" s="704" t="s">
        <v>716</v>
      </c>
      <c r="C94" s="586">
        <v>0</v>
      </c>
      <c r="D94" s="586">
        <v>81000</v>
      </c>
    </row>
    <row r="95" spans="1:4" ht="15.75" customHeight="1">
      <c r="A95" s="706" t="s">
        <v>717</v>
      </c>
      <c r="B95" s="704" t="s">
        <v>718</v>
      </c>
      <c r="C95" s="586">
        <v>0</v>
      </c>
      <c r="D95" s="586">
        <v>0</v>
      </c>
    </row>
    <row r="96" spans="1:4" ht="15.75" customHeight="1">
      <c r="A96" s="706" t="s">
        <v>719</v>
      </c>
      <c r="B96" s="704" t="s">
        <v>200</v>
      </c>
      <c r="C96" s="586">
        <v>0</v>
      </c>
      <c r="D96" s="586">
        <v>0</v>
      </c>
    </row>
    <row r="97" spans="1:4" ht="15.75" customHeight="1">
      <c r="A97" s="706" t="s">
        <v>720</v>
      </c>
      <c r="B97" s="704" t="s">
        <v>201</v>
      </c>
      <c r="C97" s="586">
        <v>0</v>
      </c>
      <c r="D97" s="586">
        <v>0</v>
      </c>
    </row>
    <row r="98" spans="1:4" ht="15.75" customHeight="1">
      <c r="A98" s="706" t="s">
        <v>721</v>
      </c>
      <c r="B98" s="705" t="s">
        <v>722</v>
      </c>
      <c r="C98" s="586">
        <v>0</v>
      </c>
      <c r="D98" s="586"/>
    </row>
    <row r="99" spans="1:4" ht="15.75" customHeight="1" thickBot="1">
      <c r="A99" s="706" t="s">
        <v>723</v>
      </c>
      <c r="B99" s="705" t="s">
        <v>724</v>
      </c>
      <c r="C99" s="586">
        <v>0</v>
      </c>
      <c r="D99" s="586">
        <v>745000</v>
      </c>
    </row>
    <row r="100" spans="1:4" ht="15.75" customHeight="1" thickBot="1">
      <c r="A100" s="691" t="s">
        <v>91</v>
      </c>
      <c r="B100" s="711" t="s">
        <v>379</v>
      </c>
      <c r="C100" s="795"/>
      <c r="D100" s="795"/>
    </row>
    <row r="101" spans="1:4" ht="15.75" customHeight="1" thickBot="1">
      <c r="A101" s="724" t="s">
        <v>14</v>
      </c>
      <c r="B101" s="725" t="s">
        <v>728</v>
      </c>
      <c r="C101" s="726">
        <f t="shared" ref="C101:D101" si="16">C102+C107+C111</f>
        <v>0</v>
      </c>
      <c r="D101" s="726">
        <f t="shared" si="16"/>
        <v>0</v>
      </c>
    </row>
    <row r="102" spans="1:4" ht="15.75" customHeight="1" thickBot="1">
      <c r="A102" s="691" t="s">
        <v>94</v>
      </c>
      <c r="B102" s="711" t="s">
        <v>380</v>
      </c>
      <c r="C102" s="712">
        <f t="shared" ref="C102" si="17">SUM(C103:C104)</f>
        <v>0</v>
      </c>
      <c r="D102" s="712">
        <f t="shared" ref="D102" si="18">SUM(D103:D104)</f>
        <v>0</v>
      </c>
    </row>
    <row r="103" spans="1:4" ht="15.75" customHeight="1">
      <c r="A103" s="706" t="s">
        <v>926</v>
      </c>
      <c r="B103" s="702" t="s">
        <v>677</v>
      </c>
      <c r="C103" s="586"/>
      <c r="D103" s="586"/>
    </row>
    <row r="104" spans="1:4" ht="15.75" customHeight="1">
      <c r="A104" s="697" t="s">
        <v>731</v>
      </c>
      <c r="B104" s="704" t="s">
        <v>735</v>
      </c>
      <c r="C104" s="609"/>
      <c r="D104" s="609"/>
    </row>
    <row r="105" spans="1:4" ht="15.75" customHeight="1">
      <c r="A105" s="703" t="s">
        <v>733</v>
      </c>
      <c r="B105" s="729" t="s">
        <v>737</v>
      </c>
      <c r="C105" s="596"/>
      <c r="D105" s="596"/>
    </row>
    <row r="106" spans="1:4" ht="15.75" customHeight="1" thickBot="1">
      <c r="A106" s="708" t="s">
        <v>734</v>
      </c>
      <c r="B106" s="707" t="s">
        <v>906</v>
      </c>
      <c r="C106" s="796"/>
      <c r="D106" s="796"/>
    </row>
    <row r="107" spans="1:4" ht="15.75" customHeight="1" thickBot="1">
      <c r="A107" s="691" t="s">
        <v>95</v>
      </c>
      <c r="B107" s="730" t="s">
        <v>728</v>
      </c>
      <c r="C107" s="600">
        <v>0</v>
      </c>
      <c r="D107" s="600">
        <v>0</v>
      </c>
    </row>
    <row r="108" spans="1:4" ht="15.75" customHeight="1">
      <c r="A108" s="706" t="s">
        <v>743</v>
      </c>
      <c r="B108" s="731" t="s">
        <v>206</v>
      </c>
      <c r="C108" s="586"/>
      <c r="D108" s="586"/>
    </row>
    <row r="109" spans="1:4" ht="15.75" customHeight="1">
      <c r="A109" s="697" t="s">
        <v>744</v>
      </c>
      <c r="B109" s="732" t="s">
        <v>207</v>
      </c>
      <c r="C109" s="728"/>
      <c r="D109" s="728"/>
    </row>
    <row r="110" spans="1:4" ht="15.75" customHeight="1" thickBot="1">
      <c r="A110" s="703" t="s">
        <v>745</v>
      </c>
      <c r="B110" s="733" t="s">
        <v>208</v>
      </c>
      <c r="C110" s="734">
        <v>0</v>
      </c>
      <c r="D110" s="734">
        <v>0</v>
      </c>
    </row>
    <row r="111" spans="1:4" ht="15.75" customHeight="1" thickBot="1">
      <c r="A111" s="691" t="s">
        <v>96</v>
      </c>
      <c r="B111" s="730" t="s">
        <v>325</v>
      </c>
      <c r="C111" s="712"/>
      <c r="D111" s="712"/>
    </row>
    <row r="112" spans="1:4" ht="15.75" customHeight="1" thickBot="1">
      <c r="A112" s="797" t="s">
        <v>15</v>
      </c>
      <c r="B112" s="798" t="s">
        <v>927</v>
      </c>
      <c r="C112" s="799">
        <f t="shared" ref="C112:D112" si="19">C101+C77</f>
        <v>0</v>
      </c>
      <c r="D112" s="799">
        <f t="shared" si="19"/>
        <v>869000</v>
      </c>
    </row>
    <row r="113" spans="1:5" ht="15.75" customHeight="1" thickBot="1">
      <c r="A113" s="683" t="s">
        <v>16</v>
      </c>
      <c r="B113" s="730" t="s">
        <v>928</v>
      </c>
      <c r="C113" s="600">
        <f>SUM(C114:C116)</f>
        <v>63163738</v>
      </c>
      <c r="D113" s="600">
        <f>SUM(D114:D116)</f>
        <v>58174317</v>
      </c>
    </row>
    <row r="114" spans="1:5" ht="15.75" customHeight="1">
      <c r="A114" s="706" t="s">
        <v>929</v>
      </c>
      <c r="B114" s="731" t="s">
        <v>859</v>
      </c>
      <c r="C114" s="586">
        <v>1000000</v>
      </c>
      <c r="D114" s="586">
        <v>1010091</v>
      </c>
    </row>
    <row r="115" spans="1:5" ht="15.75" customHeight="1">
      <c r="A115" s="697" t="s">
        <v>189</v>
      </c>
      <c r="B115" s="732" t="s">
        <v>930</v>
      </c>
      <c r="C115" s="609"/>
      <c r="D115" s="609"/>
    </row>
    <row r="116" spans="1:5" ht="15.75" customHeight="1" thickBot="1">
      <c r="A116" s="703" t="s">
        <v>190</v>
      </c>
      <c r="B116" s="705" t="s">
        <v>931</v>
      </c>
      <c r="C116" s="590">
        <v>62163738</v>
      </c>
      <c r="D116" s="590">
        <v>57164226</v>
      </c>
    </row>
    <row r="117" spans="1:5" ht="15.75" customHeight="1" thickBot="1">
      <c r="A117" s="724" t="s">
        <v>17</v>
      </c>
      <c r="B117" s="800" t="s">
        <v>932</v>
      </c>
      <c r="C117" s="801">
        <f t="shared" ref="C117:D117" si="20">C112+C113</f>
        <v>63163738</v>
      </c>
      <c r="D117" s="801">
        <f t="shared" si="20"/>
        <v>59043317</v>
      </c>
    </row>
    <row r="118" spans="1:5" ht="15.75" customHeight="1">
      <c r="A118" s="754"/>
      <c r="B118" s="755"/>
      <c r="D118" s="507"/>
    </row>
    <row r="119" spans="1:5" ht="15.75" customHeight="1" thickBot="1">
      <c r="A119" s="781"/>
      <c r="B119" s="782"/>
    </row>
    <row r="120" spans="1:5" ht="15.75" customHeight="1" thickBot="1">
      <c r="A120" s="682"/>
      <c r="B120" s="756" t="s">
        <v>46</v>
      </c>
      <c r="C120" s="614"/>
      <c r="D120" s="614"/>
      <c r="E120" s="507"/>
    </row>
    <row r="121" spans="1:5" ht="15.75" customHeight="1" thickBot="1">
      <c r="A121" s="683" t="s">
        <v>13</v>
      </c>
      <c r="B121" s="711" t="s">
        <v>933</v>
      </c>
      <c r="C121" s="600">
        <f t="shared" ref="C121:D121" si="21">SUM(C122:C126)</f>
        <v>63163738</v>
      </c>
      <c r="D121" s="600">
        <f t="shared" si="21"/>
        <v>58882990</v>
      </c>
    </row>
    <row r="122" spans="1:5" ht="15.75" customHeight="1">
      <c r="A122" s="697" t="s">
        <v>88</v>
      </c>
      <c r="B122" s="702" t="s">
        <v>40</v>
      </c>
      <c r="C122" s="586">
        <v>46836920</v>
      </c>
      <c r="D122" s="586">
        <v>42464355</v>
      </c>
    </row>
    <row r="123" spans="1:5" ht="15.75" customHeight="1">
      <c r="A123" s="697" t="s">
        <v>89</v>
      </c>
      <c r="B123" s="704" t="s">
        <v>143</v>
      </c>
      <c r="C123" s="586">
        <v>10304122</v>
      </c>
      <c r="D123" s="586">
        <v>9867366</v>
      </c>
    </row>
    <row r="124" spans="1:5" ht="15.75" customHeight="1">
      <c r="A124" s="697" t="s">
        <v>90</v>
      </c>
      <c r="B124" s="704" t="s">
        <v>115</v>
      </c>
      <c r="C124" s="586">
        <v>5930656</v>
      </c>
      <c r="D124" s="586">
        <v>6459229</v>
      </c>
    </row>
    <row r="125" spans="1:5" ht="15.75" customHeight="1">
      <c r="A125" s="697" t="s">
        <v>91</v>
      </c>
      <c r="B125" s="704" t="s">
        <v>144</v>
      </c>
      <c r="C125" s="586">
        <v>92040</v>
      </c>
      <c r="D125" s="586">
        <v>92040</v>
      </c>
    </row>
    <row r="126" spans="1:5" ht="15.75" customHeight="1">
      <c r="A126" s="697" t="s">
        <v>767</v>
      </c>
      <c r="B126" s="704" t="s">
        <v>145</v>
      </c>
      <c r="C126" s="586"/>
      <c r="D126" s="586"/>
    </row>
    <row r="127" spans="1:5" ht="15.75" customHeight="1" thickBot="1">
      <c r="A127" s="694"/>
      <c r="B127" s="720" t="s">
        <v>768</v>
      </c>
      <c r="C127" s="586"/>
      <c r="D127" s="586"/>
    </row>
    <row r="128" spans="1:5" ht="15.75" customHeight="1" thickBot="1">
      <c r="A128" s="683" t="s">
        <v>14</v>
      </c>
      <c r="B128" s="711" t="s">
        <v>934</v>
      </c>
      <c r="C128" s="600">
        <f t="shared" ref="C128:D128" si="22">SUM(C129:C131)</f>
        <v>0</v>
      </c>
      <c r="D128" s="600">
        <f t="shared" si="22"/>
        <v>160327</v>
      </c>
    </row>
    <row r="129" spans="1:4" ht="15.75" customHeight="1">
      <c r="A129" s="697" t="s">
        <v>94</v>
      </c>
      <c r="B129" s="702" t="s">
        <v>167</v>
      </c>
      <c r="C129" s="586">
        <v>0</v>
      </c>
      <c r="D129" s="586">
        <v>160327</v>
      </c>
    </row>
    <row r="130" spans="1:4" ht="15.75" customHeight="1">
      <c r="A130" s="697" t="s">
        <v>95</v>
      </c>
      <c r="B130" s="704" t="s">
        <v>147</v>
      </c>
      <c r="C130" s="586">
        <v>0</v>
      </c>
      <c r="D130" s="586">
        <v>0</v>
      </c>
    </row>
    <row r="131" spans="1:4" ht="15.75" customHeight="1">
      <c r="A131" s="697" t="s">
        <v>96</v>
      </c>
      <c r="B131" s="704" t="s">
        <v>935</v>
      </c>
      <c r="C131" s="586">
        <v>0</v>
      </c>
      <c r="D131" s="586">
        <v>0</v>
      </c>
    </row>
    <row r="132" spans="1:4" ht="15.75" customHeight="1" thickBot="1">
      <c r="A132" s="697" t="s">
        <v>97</v>
      </c>
      <c r="B132" s="704" t="s">
        <v>936</v>
      </c>
      <c r="C132" s="590"/>
      <c r="D132" s="590"/>
    </row>
    <row r="133" spans="1:4" ht="15.75" customHeight="1" thickBot="1">
      <c r="A133" s="778" t="s">
        <v>15</v>
      </c>
      <c r="B133" s="802" t="s">
        <v>937</v>
      </c>
      <c r="C133" s="803">
        <f t="shared" ref="C133:D133" si="23">+C121+C128</f>
        <v>63163738</v>
      </c>
      <c r="D133" s="803">
        <f t="shared" si="23"/>
        <v>59043317</v>
      </c>
    </row>
    <row r="134" spans="1:4" ht="15.75" customHeight="1" thickBot="1">
      <c r="A134" s="804"/>
      <c r="B134" s="805"/>
      <c r="C134" s="806"/>
      <c r="D134" s="807"/>
    </row>
    <row r="135" spans="1:4" ht="15.75" customHeight="1" thickBot="1">
      <c r="A135" s="784" t="s">
        <v>938</v>
      </c>
      <c r="B135" s="785"/>
      <c r="C135" s="786">
        <v>10</v>
      </c>
      <c r="D135" s="808">
        <v>10</v>
      </c>
    </row>
    <row r="136" spans="1:4" ht="13.7" customHeight="1" thickBot="1">
      <c r="A136" s="784" t="s">
        <v>160</v>
      </c>
      <c r="B136" s="785"/>
      <c r="C136" s="786">
        <v>0</v>
      </c>
      <c r="D136" s="808">
        <v>0</v>
      </c>
    </row>
    <row r="137" spans="1:4" ht="24" customHeight="1">
      <c r="A137" s="809" t="s">
        <v>941</v>
      </c>
      <c r="B137" s="809"/>
      <c r="C137" s="809"/>
      <c r="D137" s="809"/>
    </row>
    <row r="138" spans="1:4" ht="19.5" customHeight="1" thickBot="1">
      <c r="A138" s="546"/>
      <c r="B138" s="546"/>
      <c r="C138" s="810"/>
      <c r="D138" s="810"/>
    </row>
    <row r="139" spans="1:4" ht="33" customHeight="1">
      <c r="A139" s="790" t="s">
        <v>924</v>
      </c>
      <c r="B139" s="675" t="s">
        <v>925</v>
      </c>
      <c r="C139" s="791"/>
      <c r="D139" s="791"/>
    </row>
    <row r="140" spans="1:4" ht="22.5" customHeight="1" thickBot="1">
      <c r="A140" s="792" t="s">
        <v>158</v>
      </c>
      <c r="B140" s="678" t="s">
        <v>942</v>
      </c>
      <c r="C140" s="793"/>
      <c r="D140" s="793"/>
    </row>
    <row r="141" spans="1:4" ht="13.7" customHeight="1" thickBot="1">
      <c r="A141" s="680"/>
      <c r="B141" s="680"/>
      <c r="C141" s="681"/>
      <c r="D141" s="681"/>
    </row>
    <row r="142" spans="1:4" ht="24.75" customHeight="1" thickBot="1">
      <c r="A142" s="682" t="s">
        <v>159</v>
      </c>
      <c r="B142" s="435" t="s">
        <v>44</v>
      </c>
      <c r="C142" s="435" t="s">
        <v>660</v>
      </c>
      <c r="D142" s="435" t="s">
        <v>661</v>
      </c>
    </row>
    <row r="143" spans="1:4" ht="15.75" customHeight="1" thickBot="1">
      <c r="A143" s="683">
        <v>1</v>
      </c>
      <c r="B143" s="684">
        <v>2</v>
      </c>
      <c r="C143" s="684">
        <v>3</v>
      </c>
      <c r="D143" s="684">
        <v>4</v>
      </c>
    </row>
    <row r="144" spans="1:4" ht="15.75" customHeight="1" thickBot="1">
      <c r="A144" s="688" t="s">
        <v>13</v>
      </c>
      <c r="B144" s="689" t="s">
        <v>329</v>
      </c>
      <c r="C144" s="690"/>
      <c r="D144" s="690"/>
    </row>
    <row r="145" spans="1:4" ht="15.75" customHeight="1" thickBot="1">
      <c r="A145" s="691" t="s">
        <v>88</v>
      </c>
      <c r="B145" s="692" t="s">
        <v>662</v>
      </c>
      <c r="C145" s="693"/>
      <c r="D145" s="693"/>
    </row>
    <row r="146" spans="1:4" ht="15.75" customHeight="1">
      <c r="A146" s="706" t="s">
        <v>663</v>
      </c>
      <c r="B146" s="702" t="s">
        <v>178</v>
      </c>
      <c r="C146" s="590"/>
      <c r="D146" s="590"/>
    </row>
    <row r="147" spans="1:4" ht="15.75" customHeight="1">
      <c r="A147" s="706" t="s">
        <v>665</v>
      </c>
      <c r="B147" s="704" t="s">
        <v>677</v>
      </c>
      <c r="C147" s="590"/>
      <c r="D147" s="590"/>
    </row>
    <row r="148" spans="1:4" ht="15.75" customHeight="1">
      <c r="A148" s="706" t="s">
        <v>667</v>
      </c>
      <c r="B148" s="704" t="s">
        <v>679</v>
      </c>
      <c r="C148" s="590"/>
      <c r="D148" s="590"/>
    </row>
    <row r="149" spans="1:4" ht="15.75" customHeight="1">
      <c r="A149" s="706" t="s">
        <v>669</v>
      </c>
      <c r="B149" s="705" t="s">
        <v>681</v>
      </c>
      <c r="C149" s="590"/>
      <c r="D149" s="590"/>
    </row>
    <row r="150" spans="1:4" ht="15.75" customHeight="1">
      <c r="A150" s="706" t="s">
        <v>671</v>
      </c>
      <c r="B150" s="707" t="s">
        <v>683</v>
      </c>
      <c r="C150" s="590"/>
      <c r="D150" s="590"/>
    </row>
    <row r="151" spans="1:4" ht="15.75" customHeight="1">
      <c r="A151" s="694" t="s">
        <v>673</v>
      </c>
      <c r="B151" s="707" t="s">
        <v>685</v>
      </c>
      <c r="C151" s="596"/>
      <c r="D151" s="596"/>
    </row>
    <row r="152" spans="1:4" ht="15.75" customHeight="1">
      <c r="A152" s="703" t="s">
        <v>675</v>
      </c>
      <c r="B152" s="707" t="s">
        <v>687</v>
      </c>
      <c r="C152" s="596"/>
      <c r="D152" s="596"/>
    </row>
    <row r="153" spans="1:4" ht="15.75" customHeight="1" thickBot="1">
      <c r="A153" s="708" t="s">
        <v>676</v>
      </c>
      <c r="B153" s="709" t="s">
        <v>689</v>
      </c>
      <c r="C153" s="710"/>
      <c r="D153" s="710"/>
    </row>
    <row r="154" spans="1:4" ht="15.75" customHeight="1" thickBot="1">
      <c r="A154" s="691" t="s">
        <v>89</v>
      </c>
      <c r="B154" s="711" t="s">
        <v>134</v>
      </c>
      <c r="C154" s="712"/>
      <c r="D154" s="712"/>
    </row>
    <row r="155" spans="1:4" ht="15.75" customHeight="1" thickBot="1">
      <c r="A155" s="691" t="s">
        <v>90</v>
      </c>
      <c r="B155" s="711" t="s">
        <v>329</v>
      </c>
      <c r="C155" s="712"/>
      <c r="D155" s="712"/>
    </row>
    <row r="156" spans="1:4" ht="15.75" customHeight="1">
      <c r="A156" s="706" t="s">
        <v>706</v>
      </c>
      <c r="B156" s="702" t="s">
        <v>198</v>
      </c>
      <c r="C156" s="586"/>
      <c r="D156" s="586"/>
    </row>
    <row r="157" spans="1:4" ht="15.75" customHeight="1">
      <c r="A157" s="706" t="s">
        <v>707</v>
      </c>
      <c r="B157" s="704" t="s">
        <v>708</v>
      </c>
      <c r="C157" s="586"/>
      <c r="D157" s="586"/>
    </row>
    <row r="158" spans="1:4" ht="15.75" customHeight="1">
      <c r="A158" s="706" t="s">
        <v>709</v>
      </c>
      <c r="B158" s="704" t="s">
        <v>710</v>
      </c>
      <c r="C158" s="586"/>
      <c r="D158" s="586"/>
    </row>
    <row r="159" spans="1:4" ht="15.75" customHeight="1">
      <c r="A159" s="706" t="s">
        <v>711</v>
      </c>
      <c r="B159" s="704" t="s">
        <v>712</v>
      </c>
      <c r="C159" s="586"/>
      <c r="D159" s="586"/>
    </row>
    <row r="160" spans="1:4" ht="15.75" customHeight="1">
      <c r="A160" s="706" t="s">
        <v>713</v>
      </c>
      <c r="B160" s="704" t="s">
        <v>714</v>
      </c>
      <c r="C160" s="586"/>
      <c r="D160" s="586"/>
    </row>
    <row r="161" spans="1:4" ht="15.75" customHeight="1">
      <c r="A161" s="706" t="s">
        <v>715</v>
      </c>
      <c r="B161" s="704" t="s">
        <v>716</v>
      </c>
      <c r="C161" s="586"/>
      <c r="D161" s="586"/>
    </row>
    <row r="162" spans="1:4" ht="15.75" customHeight="1">
      <c r="A162" s="706" t="s">
        <v>717</v>
      </c>
      <c r="B162" s="704" t="s">
        <v>718</v>
      </c>
      <c r="C162" s="586"/>
      <c r="D162" s="586"/>
    </row>
    <row r="163" spans="1:4" ht="15.75" customHeight="1">
      <c r="A163" s="706" t="s">
        <v>719</v>
      </c>
      <c r="B163" s="704" t="s">
        <v>200</v>
      </c>
      <c r="C163" s="586"/>
      <c r="D163" s="586"/>
    </row>
    <row r="164" spans="1:4" ht="15.75" customHeight="1">
      <c r="A164" s="706" t="s">
        <v>720</v>
      </c>
      <c r="B164" s="704" t="s">
        <v>201</v>
      </c>
      <c r="C164" s="586"/>
      <c r="D164" s="586"/>
    </row>
    <row r="165" spans="1:4" ht="15.75" customHeight="1">
      <c r="A165" s="706" t="s">
        <v>721</v>
      </c>
      <c r="B165" s="704" t="s">
        <v>943</v>
      </c>
      <c r="C165" s="586"/>
      <c r="D165" s="586"/>
    </row>
    <row r="166" spans="1:4" ht="15.75" customHeight="1" thickBot="1">
      <c r="A166" s="706" t="s">
        <v>723</v>
      </c>
      <c r="B166" s="705" t="s">
        <v>724</v>
      </c>
      <c r="C166" s="586"/>
      <c r="D166" s="586"/>
    </row>
    <row r="167" spans="1:4" ht="15.75" customHeight="1" thickBot="1">
      <c r="A167" s="691" t="s">
        <v>91</v>
      </c>
      <c r="B167" s="711" t="s">
        <v>379</v>
      </c>
      <c r="C167" s="795"/>
      <c r="D167" s="795"/>
    </row>
    <row r="168" spans="1:4" ht="15.75" customHeight="1" thickBot="1">
      <c r="A168" s="724" t="s">
        <v>14</v>
      </c>
      <c r="B168" s="725" t="s">
        <v>728</v>
      </c>
      <c r="C168" s="726"/>
      <c r="D168" s="726"/>
    </row>
    <row r="169" spans="1:4" ht="15.75" customHeight="1" thickBot="1">
      <c r="A169" s="691" t="s">
        <v>94</v>
      </c>
      <c r="B169" s="711" t="s">
        <v>380</v>
      </c>
      <c r="C169" s="712"/>
      <c r="D169" s="712"/>
    </row>
    <row r="170" spans="1:4" ht="15.75" customHeight="1">
      <c r="A170" s="706" t="s">
        <v>926</v>
      </c>
      <c r="B170" s="702" t="s">
        <v>677</v>
      </c>
      <c r="C170" s="586"/>
      <c r="D170" s="586"/>
    </row>
    <row r="171" spans="1:4" ht="15.75" customHeight="1">
      <c r="A171" s="697" t="s">
        <v>731</v>
      </c>
      <c r="B171" s="704" t="s">
        <v>735</v>
      </c>
      <c r="C171" s="609"/>
      <c r="D171" s="609"/>
    </row>
    <row r="172" spans="1:4" ht="15.75" customHeight="1">
      <c r="A172" s="703" t="s">
        <v>733</v>
      </c>
      <c r="B172" s="729" t="s">
        <v>737</v>
      </c>
      <c r="C172" s="596"/>
      <c r="D172" s="596"/>
    </row>
    <row r="173" spans="1:4" ht="15.75" customHeight="1" thickBot="1">
      <c r="A173" s="708" t="s">
        <v>734</v>
      </c>
      <c r="B173" s="707" t="s">
        <v>906</v>
      </c>
      <c r="C173" s="796"/>
      <c r="D173" s="796"/>
    </row>
    <row r="174" spans="1:4" ht="15.75" customHeight="1" thickBot="1">
      <c r="A174" s="691" t="s">
        <v>95</v>
      </c>
      <c r="B174" s="730" t="s">
        <v>728</v>
      </c>
      <c r="C174" s="600"/>
      <c r="D174" s="600"/>
    </row>
    <row r="175" spans="1:4" ht="15.75" customHeight="1">
      <c r="A175" s="706" t="s">
        <v>743</v>
      </c>
      <c r="B175" s="731" t="s">
        <v>206</v>
      </c>
      <c r="C175" s="586"/>
      <c r="D175" s="586"/>
    </row>
    <row r="176" spans="1:4" ht="15.75" customHeight="1">
      <c r="A176" s="697" t="s">
        <v>744</v>
      </c>
      <c r="B176" s="732" t="s">
        <v>207</v>
      </c>
      <c r="C176" s="728"/>
      <c r="D176" s="728"/>
    </row>
    <row r="177" spans="1:4" ht="15.75" customHeight="1" thickBot="1">
      <c r="A177" s="703" t="s">
        <v>745</v>
      </c>
      <c r="B177" s="733" t="s">
        <v>208</v>
      </c>
      <c r="C177" s="734"/>
      <c r="D177" s="734"/>
    </row>
    <row r="178" spans="1:4" ht="15.75" customHeight="1" thickBot="1">
      <c r="A178" s="691" t="s">
        <v>96</v>
      </c>
      <c r="B178" s="730" t="s">
        <v>325</v>
      </c>
      <c r="C178" s="712"/>
      <c r="D178" s="712"/>
    </row>
    <row r="179" spans="1:4" ht="15.75" customHeight="1" thickBot="1">
      <c r="A179" s="797" t="s">
        <v>15</v>
      </c>
      <c r="B179" s="798" t="s">
        <v>927</v>
      </c>
      <c r="C179" s="799"/>
      <c r="D179" s="799"/>
    </row>
    <row r="180" spans="1:4" ht="15.75" customHeight="1" thickBot="1">
      <c r="A180" s="683" t="s">
        <v>16</v>
      </c>
      <c r="B180" s="730" t="s">
        <v>928</v>
      </c>
      <c r="C180" s="600"/>
      <c r="D180" s="600"/>
    </row>
    <row r="181" spans="1:4" ht="15.75" customHeight="1">
      <c r="A181" s="706" t="s">
        <v>929</v>
      </c>
      <c r="B181" s="731" t="s">
        <v>859</v>
      </c>
      <c r="C181" s="586"/>
      <c r="D181" s="586"/>
    </row>
    <row r="182" spans="1:4" ht="15.75" customHeight="1">
      <c r="A182" s="697" t="s">
        <v>189</v>
      </c>
      <c r="B182" s="732" t="s">
        <v>930</v>
      </c>
      <c r="C182" s="609"/>
      <c r="D182" s="609"/>
    </row>
    <row r="183" spans="1:4" ht="15.75" customHeight="1" thickBot="1">
      <c r="A183" s="703" t="s">
        <v>190</v>
      </c>
      <c r="B183" s="705" t="s">
        <v>931</v>
      </c>
      <c r="C183" s="590"/>
      <c r="D183" s="590"/>
    </row>
    <row r="184" spans="1:4" ht="15.75" customHeight="1" thickBot="1">
      <c r="A184" s="724" t="s">
        <v>17</v>
      </c>
      <c r="B184" s="800" t="s">
        <v>932</v>
      </c>
      <c r="C184" s="801"/>
      <c r="D184" s="801"/>
    </row>
    <row r="185" spans="1:4" ht="15.75" customHeight="1" thickBot="1">
      <c r="A185" s="781"/>
      <c r="B185" s="782"/>
    </row>
    <row r="186" spans="1:4" ht="15.75" customHeight="1" thickBot="1">
      <c r="A186" s="682"/>
      <c r="B186" s="756" t="s">
        <v>46</v>
      </c>
      <c r="C186" s="614"/>
      <c r="D186" s="614"/>
    </row>
    <row r="187" spans="1:4" ht="15.75" customHeight="1" thickBot="1">
      <c r="A187" s="683" t="s">
        <v>13</v>
      </c>
      <c r="B187" s="711" t="s">
        <v>933</v>
      </c>
      <c r="C187" s="600"/>
      <c r="D187" s="600"/>
    </row>
    <row r="188" spans="1:4" ht="15.75" customHeight="1">
      <c r="A188" s="697" t="s">
        <v>88</v>
      </c>
      <c r="B188" s="702" t="s">
        <v>40</v>
      </c>
      <c r="C188" s="586"/>
      <c r="D188" s="586"/>
    </row>
    <row r="189" spans="1:4" ht="15.75" customHeight="1">
      <c r="A189" s="697" t="s">
        <v>89</v>
      </c>
      <c r="B189" s="704" t="s">
        <v>143</v>
      </c>
      <c r="C189" s="586"/>
      <c r="D189" s="586"/>
    </row>
    <row r="190" spans="1:4" ht="15.75" customHeight="1">
      <c r="A190" s="697" t="s">
        <v>90</v>
      </c>
      <c r="B190" s="704" t="s">
        <v>115</v>
      </c>
      <c r="C190" s="586"/>
      <c r="D190" s="586"/>
    </row>
    <row r="191" spans="1:4" ht="15.75" customHeight="1">
      <c r="A191" s="697" t="s">
        <v>91</v>
      </c>
      <c r="B191" s="704" t="s">
        <v>144</v>
      </c>
      <c r="C191" s="586"/>
      <c r="D191" s="586"/>
    </row>
    <row r="192" spans="1:4" ht="15.75" customHeight="1" thickBot="1">
      <c r="A192" s="697" t="s">
        <v>767</v>
      </c>
      <c r="B192" s="704" t="s">
        <v>145</v>
      </c>
      <c r="C192" s="586"/>
      <c r="D192" s="586"/>
    </row>
    <row r="193" spans="1:4" ht="15.75" customHeight="1" thickBot="1">
      <c r="A193" s="683" t="s">
        <v>14</v>
      </c>
      <c r="B193" s="711" t="s">
        <v>934</v>
      </c>
      <c r="C193" s="600"/>
      <c r="D193" s="600"/>
    </row>
    <row r="194" spans="1:4" ht="15.75" customHeight="1">
      <c r="A194" s="697" t="s">
        <v>94</v>
      </c>
      <c r="B194" s="702" t="s">
        <v>167</v>
      </c>
      <c r="C194" s="586"/>
      <c r="D194" s="586"/>
    </row>
    <row r="195" spans="1:4" ht="15.75" customHeight="1">
      <c r="A195" s="697" t="s">
        <v>95</v>
      </c>
      <c r="B195" s="704" t="s">
        <v>147</v>
      </c>
      <c r="C195" s="586"/>
      <c r="D195" s="586"/>
    </row>
    <row r="196" spans="1:4" ht="15.75" customHeight="1">
      <c r="A196" s="697" t="s">
        <v>96</v>
      </c>
      <c r="B196" s="704" t="s">
        <v>935</v>
      </c>
      <c r="C196" s="586"/>
      <c r="D196" s="586"/>
    </row>
    <row r="197" spans="1:4" ht="15.75" customHeight="1" thickBot="1">
      <c r="A197" s="697" t="s">
        <v>97</v>
      </c>
      <c r="B197" s="704" t="s">
        <v>936</v>
      </c>
      <c r="C197" s="590"/>
      <c r="D197" s="590"/>
    </row>
    <row r="198" spans="1:4" ht="15.75" customHeight="1" thickBot="1">
      <c r="A198" s="778" t="s">
        <v>15</v>
      </c>
      <c r="B198" s="802" t="s">
        <v>937</v>
      </c>
      <c r="C198" s="803"/>
      <c r="D198" s="803"/>
    </row>
    <row r="199" spans="1:4" ht="15.75" customHeight="1" thickBot="1">
      <c r="A199" s="804"/>
      <c r="B199" s="805"/>
    </row>
    <row r="200" spans="1:4" ht="15.75" customHeight="1" thickBot="1">
      <c r="A200" s="784" t="s">
        <v>922</v>
      </c>
      <c r="B200" s="785"/>
      <c r="C200" s="811"/>
      <c r="D200" s="812"/>
    </row>
    <row r="201" spans="1:4" ht="15.75" customHeight="1" thickBot="1">
      <c r="A201" s="784" t="s">
        <v>160</v>
      </c>
      <c r="B201" s="785"/>
      <c r="C201" s="811"/>
      <c r="D201" s="812"/>
    </row>
    <row r="202" spans="1:4" ht="15.75" customHeight="1"/>
    <row r="203" spans="1:4" ht="30" customHeight="1">
      <c r="A203" s="809" t="s">
        <v>944</v>
      </c>
      <c r="B203" s="809"/>
      <c r="C203" s="809"/>
      <c r="D203" s="809"/>
    </row>
    <row r="204" spans="1:4" ht="13.7" customHeight="1" thickBot="1">
      <c r="A204" s="546"/>
      <c r="B204" s="546"/>
      <c r="C204" s="810"/>
      <c r="D204" s="810"/>
    </row>
    <row r="205" spans="1:4" ht="32.25" customHeight="1">
      <c r="A205" s="790" t="s">
        <v>924</v>
      </c>
      <c r="B205" s="675" t="s">
        <v>925</v>
      </c>
      <c r="C205" s="791"/>
      <c r="D205" s="791"/>
    </row>
    <row r="206" spans="1:4" ht="21" customHeight="1" thickBot="1">
      <c r="A206" s="792" t="s">
        <v>158</v>
      </c>
      <c r="B206" s="678" t="s">
        <v>945</v>
      </c>
      <c r="C206" s="793"/>
      <c r="D206" s="793"/>
    </row>
    <row r="207" spans="1:4" ht="13.7" customHeight="1" thickBot="1">
      <c r="A207" s="680"/>
      <c r="B207" s="680"/>
      <c r="C207" s="681"/>
      <c r="D207" s="681"/>
    </row>
    <row r="208" spans="1:4" ht="23.25" customHeight="1" thickBot="1">
      <c r="A208" s="682" t="s">
        <v>159</v>
      </c>
      <c r="B208" s="435" t="s">
        <v>44</v>
      </c>
      <c r="C208" s="435" t="s">
        <v>660</v>
      </c>
      <c r="D208" s="435" t="s">
        <v>661</v>
      </c>
    </row>
    <row r="209" spans="1:4" ht="15.75" customHeight="1" thickBot="1">
      <c r="A209" s="683">
        <v>1</v>
      </c>
      <c r="B209" s="684">
        <v>2</v>
      </c>
      <c r="C209" s="684">
        <v>3</v>
      </c>
      <c r="D209" s="684">
        <v>4</v>
      </c>
    </row>
    <row r="210" spans="1:4" ht="15.75" customHeight="1" thickBot="1">
      <c r="A210" s="688" t="s">
        <v>13</v>
      </c>
      <c r="B210" s="689" t="s">
        <v>329</v>
      </c>
      <c r="C210" s="690"/>
      <c r="D210" s="690"/>
    </row>
    <row r="211" spans="1:4" ht="15.75" customHeight="1" thickBot="1">
      <c r="A211" s="691" t="s">
        <v>88</v>
      </c>
      <c r="B211" s="692" t="s">
        <v>662</v>
      </c>
      <c r="C211" s="693"/>
      <c r="D211" s="693"/>
    </row>
    <row r="212" spans="1:4" ht="15.75" customHeight="1">
      <c r="A212" s="706" t="s">
        <v>663</v>
      </c>
      <c r="B212" s="702" t="s">
        <v>178</v>
      </c>
      <c r="C212" s="590"/>
      <c r="D212" s="590"/>
    </row>
    <row r="213" spans="1:4" ht="15.75" customHeight="1">
      <c r="A213" s="706" t="s">
        <v>665</v>
      </c>
      <c r="B213" s="704" t="s">
        <v>677</v>
      </c>
      <c r="C213" s="590"/>
      <c r="D213" s="590"/>
    </row>
    <row r="214" spans="1:4" ht="15.75" customHeight="1">
      <c r="A214" s="706" t="s">
        <v>667</v>
      </c>
      <c r="B214" s="704" t="s">
        <v>679</v>
      </c>
      <c r="C214" s="590"/>
      <c r="D214" s="590"/>
    </row>
    <row r="215" spans="1:4" ht="15.75" customHeight="1">
      <c r="A215" s="706" t="s">
        <v>669</v>
      </c>
      <c r="B215" s="705" t="s">
        <v>681</v>
      </c>
      <c r="C215" s="590"/>
      <c r="D215" s="590"/>
    </row>
    <row r="216" spans="1:4" ht="15.75" customHeight="1">
      <c r="A216" s="706" t="s">
        <v>671</v>
      </c>
      <c r="B216" s="707" t="s">
        <v>683</v>
      </c>
      <c r="C216" s="590"/>
      <c r="D216" s="590"/>
    </row>
    <row r="217" spans="1:4" ht="15.75" customHeight="1">
      <c r="A217" s="694" t="s">
        <v>673</v>
      </c>
      <c r="B217" s="707" t="s">
        <v>685</v>
      </c>
      <c r="C217" s="596"/>
      <c r="D217" s="596"/>
    </row>
    <row r="218" spans="1:4" ht="15.75" customHeight="1">
      <c r="A218" s="703" t="s">
        <v>675</v>
      </c>
      <c r="B218" s="707" t="s">
        <v>687</v>
      </c>
      <c r="C218" s="596"/>
      <c r="D218" s="596"/>
    </row>
    <row r="219" spans="1:4" ht="15.75" customHeight="1" thickBot="1">
      <c r="A219" s="708" t="s">
        <v>676</v>
      </c>
      <c r="B219" s="709" t="s">
        <v>689</v>
      </c>
      <c r="C219" s="710"/>
      <c r="D219" s="710"/>
    </row>
    <row r="220" spans="1:4" ht="15.75" customHeight="1" thickBot="1">
      <c r="A220" s="691" t="s">
        <v>89</v>
      </c>
      <c r="B220" s="711" t="s">
        <v>134</v>
      </c>
      <c r="C220" s="712"/>
      <c r="D220" s="712"/>
    </row>
    <row r="221" spans="1:4" ht="15.75" customHeight="1" thickBot="1">
      <c r="A221" s="691" t="s">
        <v>90</v>
      </c>
      <c r="B221" s="711" t="s">
        <v>329</v>
      </c>
      <c r="C221" s="712"/>
      <c r="D221" s="712"/>
    </row>
    <row r="222" spans="1:4" ht="15.75" customHeight="1">
      <c r="A222" s="706" t="s">
        <v>706</v>
      </c>
      <c r="B222" s="702" t="s">
        <v>198</v>
      </c>
      <c r="C222" s="586"/>
      <c r="D222" s="586"/>
    </row>
    <row r="223" spans="1:4" ht="15.75" customHeight="1">
      <c r="A223" s="706" t="s">
        <v>707</v>
      </c>
      <c r="B223" s="704" t="s">
        <v>708</v>
      </c>
      <c r="C223" s="586"/>
      <c r="D223" s="586"/>
    </row>
    <row r="224" spans="1:4" ht="15.75" customHeight="1">
      <c r="A224" s="706" t="s">
        <v>709</v>
      </c>
      <c r="B224" s="704" t="s">
        <v>710</v>
      </c>
      <c r="C224" s="586"/>
      <c r="D224" s="586"/>
    </row>
    <row r="225" spans="1:4" ht="15.75" customHeight="1">
      <c r="A225" s="706" t="s">
        <v>711</v>
      </c>
      <c r="B225" s="704" t="s">
        <v>712</v>
      </c>
      <c r="C225" s="586"/>
      <c r="D225" s="586"/>
    </row>
    <row r="226" spans="1:4" ht="15.75" customHeight="1">
      <c r="A226" s="706" t="s">
        <v>713</v>
      </c>
      <c r="B226" s="704" t="s">
        <v>714</v>
      </c>
      <c r="C226" s="586"/>
      <c r="D226" s="586"/>
    </row>
    <row r="227" spans="1:4" ht="15.75" customHeight="1">
      <c r="A227" s="706" t="s">
        <v>715</v>
      </c>
      <c r="B227" s="704" t="s">
        <v>716</v>
      </c>
      <c r="C227" s="586"/>
      <c r="D227" s="586"/>
    </row>
    <row r="228" spans="1:4" ht="15.75" customHeight="1">
      <c r="A228" s="706" t="s">
        <v>717</v>
      </c>
      <c r="B228" s="704" t="s">
        <v>718</v>
      </c>
      <c r="C228" s="586"/>
      <c r="D228" s="586"/>
    </row>
    <row r="229" spans="1:4" ht="15.75" customHeight="1">
      <c r="A229" s="706" t="s">
        <v>719</v>
      </c>
      <c r="B229" s="704" t="s">
        <v>200</v>
      </c>
      <c r="C229" s="586"/>
      <c r="D229" s="586"/>
    </row>
    <row r="230" spans="1:4" ht="15.75" customHeight="1">
      <c r="A230" s="706" t="s">
        <v>720</v>
      </c>
      <c r="B230" s="704" t="s">
        <v>201</v>
      </c>
      <c r="C230" s="586"/>
      <c r="D230" s="586"/>
    </row>
    <row r="231" spans="1:4" ht="15.75" customHeight="1" thickBot="1">
      <c r="A231" s="706" t="s">
        <v>721</v>
      </c>
      <c r="B231" s="705" t="s">
        <v>724</v>
      </c>
      <c r="C231" s="586"/>
      <c r="D231" s="586"/>
    </row>
    <row r="232" spans="1:4" ht="15.75" customHeight="1" thickBot="1">
      <c r="A232" s="691" t="s">
        <v>91</v>
      </c>
      <c r="B232" s="711" t="s">
        <v>379</v>
      </c>
      <c r="C232" s="795"/>
      <c r="D232" s="795"/>
    </row>
    <row r="233" spans="1:4" ht="15.75" customHeight="1" thickBot="1">
      <c r="A233" s="724" t="s">
        <v>14</v>
      </c>
      <c r="B233" s="725" t="s">
        <v>728</v>
      </c>
      <c r="C233" s="726"/>
      <c r="D233" s="726"/>
    </row>
    <row r="234" spans="1:4" ht="15.75" customHeight="1" thickBot="1">
      <c r="A234" s="691" t="s">
        <v>94</v>
      </c>
      <c r="B234" s="711" t="s">
        <v>380</v>
      </c>
      <c r="C234" s="712"/>
      <c r="D234" s="712"/>
    </row>
    <row r="235" spans="1:4" ht="15.75" customHeight="1">
      <c r="A235" s="706" t="s">
        <v>926</v>
      </c>
      <c r="B235" s="702" t="s">
        <v>677</v>
      </c>
      <c r="C235" s="586"/>
      <c r="D235" s="586"/>
    </row>
    <row r="236" spans="1:4" ht="15.75" customHeight="1">
      <c r="A236" s="697" t="s">
        <v>731</v>
      </c>
      <c r="B236" s="704" t="s">
        <v>735</v>
      </c>
      <c r="C236" s="609"/>
      <c r="D236" s="609"/>
    </row>
    <row r="237" spans="1:4" ht="15.75" customHeight="1">
      <c r="A237" s="703" t="s">
        <v>733</v>
      </c>
      <c r="B237" s="729" t="s">
        <v>737</v>
      </c>
      <c r="C237" s="596"/>
      <c r="D237" s="596"/>
    </row>
    <row r="238" spans="1:4" ht="15.75" customHeight="1" thickBot="1">
      <c r="A238" s="708" t="s">
        <v>734</v>
      </c>
      <c r="B238" s="707" t="s">
        <v>906</v>
      </c>
      <c r="C238" s="796"/>
      <c r="D238" s="796"/>
    </row>
    <row r="239" spans="1:4" ht="15.75" customHeight="1" thickBot="1">
      <c r="A239" s="691" t="s">
        <v>95</v>
      </c>
      <c r="B239" s="730" t="s">
        <v>728</v>
      </c>
      <c r="C239" s="600"/>
      <c r="D239" s="600"/>
    </row>
    <row r="240" spans="1:4" ht="15.75" customHeight="1">
      <c r="A240" s="706" t="s">
        <v>743</v>
      </c>
      <c r="B240" s="731" t="s">
        <v>206</v>
      </c>
      <c r="C240" s="586"/>
      <c r="D240" s="586"/>
    </row>
    <row r="241" spans="1:4" ht="15.75" customHeight="1">
      <c r="A241" s="697" t="s">
        <v>744</v>
      </c>
      <c r="B241" s="732" t="s">
        <v>207</v>
      </c>
      <c r="C241" s="728"/>
      <c r="D241" s="728"/>
    </row>
    <row r="242" spans="1:4" ht="15.75" customHeight="1" thickBot="1">
      <c r="A242" s="703" t="s">
        <v>745</v>
      </c>
      <c r="B242" s="733" t="s">
        <v>208</v>
      </c>
      <c r="C242" s="734"/>
      <c r="D242" s="734"/>
    </row>
    <row r="243" spans="1:4" ht="15.75" customHeight="1" thickBot="1">
      <c r="A243" s="691" t="s">
        <v>96</v>
      </c>
      <c r="B243" s="730" t="s">
        <v>325</v>
      </c>
      <c r="C243" s="712"/>
      <c r="D243" s="712"/>
    </row>
    <row r="244" spans="1:4" ht="15.75" customHeight="1" thickBot="1">
      <c r="A244" s="797" t="s">
        <v>15</v>
      </c>
      <c r="B244" s="798" t="s">
        <v>927</v>
      </c>
      <c r="C244" s="799"/>
      <c r="D244" s="799"/>
    </row>
    <row r="245" spans="1:4" ht="15.75" customHeight="1" thickBot="1">
      <c r="A245" s="683" t="s">
        <v>16</v>
      </c>
      <c r="B245" s="730" t="s">
        <v>928</v>
      </c>
      <c r="C245" s="600"/>
      <c r="D245" s="600"/>
    </row>
    <row r="246" spans="1:4" ht="15.75" customHeight="1">
      <c r="A246" s="706" t="s">
        <v>929</v>
      </c>
      <c r="B246" s="731" t="s">
        <v>859</v>
      </c>
      <c r="C246" s="586"/>
      <c r="D246" s="586"/>
    </row>
    <row r="247" spans="1:4" ht="15.75" customHeight="1">
      <c r="A247" s="697" t="s">
        <v>189</v>
      </c>
      <c r="B247" s="732" t="s">
        <v>930</v>
      </c>
      <c r="C247" s="609"/>
      <c r="D247" s="609"/>
    </row>
    <row r="248" spans="1:4" ht="15.75" customHeight="1">
      <c r="A248" s="703" t="s">
        <v>190</v>
      </c>
      <c r="B248" s="705" t="s">
        <v>931</v>
      </c>
      <c r="C248" s="596"/>
      <c r="D248" s="596"/>
    </row>
    <row r="249" spans="1:4" ht="15.75" customHeight="1" thickBot="1">
      <c r="A249" s="708" t="s">
        <v>191</v>
      </c>
      <c r="B249" s="705" t="s">
        <v>946</v>
      </c>
      <c r="C249" s="596"/>
      <c r="D249" s="596"/>
    </row>
    <row r="250" spans="1:4" ht="15.75" customHeight="1" thickBot="1">
      <c r="A250" s="724" t="s">
        <v>17</v>
      </c>
      <c r="B250" s="800" t="s">
        <v>932</v>
      </c>
      <c r="C250" s="801"/>
      <c r="D250" s="801"/>
    </row>
    <row r="251" spans="1:4" ht="15.75" customHeight="1" thickBot="1">
      <c r="A251" s="682"/>
      <c r="B251" s="756" t="s">
        <v>46</v>
      </c>
      <c r="C251" s="614"/>
      <c r="D251" s="614"/>
    </row>
    <row r="252" spans="1:4" ht="15.75" customHeight="1" thickBot="1">
      <c r="A252" s="683" t="s">
        <v>13</v>
      </c>
      <c r="B252" s="711" t="s">
        <v>933</v>
      </c>
      <c r="C252" s="600"/>
      <c r="D252" s="600"/>
    </row>
    <row r="253" spans="1:4" ht="15.75" customHeight="1">
      <c r="A253" s="697" t="s">
        <v>88</v>
      </c>
      <c r="B253" s="702" t="s">
        <v>40</v>
      </c>
      <c r="C253" s="586"/>
      <c r="D253" s="586"/>
    </row>
    <row r="254" spans="1:4" ht="15.75" customHeight="1">
      <c r="A254" s="697" t="s">
        <v>89</v>
      </c>
      <c r="B254" s="704" t="s">
        <v>143</v>
      </c>
      <c r="C254" s="586"/>
      <c r="D254" s="586"/>
    </row>
    <row r="255" spans="1:4" ht="15.75" customHeight="1">
      <c r="A255" s="697" t="s">
        <v>90</v>
      </c>
      <c r="B255" s="704" t="s">
        <v>115</v>
      </c>
      <c r="C255" s="586"/>
      <c r="D255" s="586"/>
    </row>
    <row r="256" spans="1:4" ht="15.75" customHeight="1">
      <c r="A256" s="697" t="s">
        <v>91</v>
      </c>
      <c r="B256" s="704" t="s">
        <v>144</v>
      </c>
      <c r="C256" s="586"/>
      <c r="D256" s="586"/>
    </row>
    <row r="257" spans="1:5" ht="15.75" customHeight="1" thickBot="1">
      <c r="A257" s="697" t="s">
        <v>767</v>
      </c>
      <c r="B257" s="704" t="s">
        <v>145</v>
      </c>
      <c r="C257" s="586"/>
      <c r="D257" s="586"/>
    </row>
    <row r="258" spans="1:5" ht="15.75" customHeight="1" thickBot="1">
      <c r="A258" s="683" t="s">
        <v>14</v>
      </c>
      <c r="B258" s="711" t="s">
        <v>934</v>
      </c>
      <c r="C258" s="600"/>
      <c r="D258" s="600"/>
    </row>
    <row r="259" spans="1:5" ht="15.75" customHeight="1">
      <c r="A259" s="697" t="s">
        <v>94</v>
      </c>
      <c r="B259" s="702" t="s">
        <v>167</v>
      </c>
      <c r="C259" s="586"/>
      <c r="D259" s="586"/>
    </row>
    <row r="260" spans="1:5" ht="15.75" customHeight="1">
      <c r="A260" s="697" t="s">
        <v>95</v>
      </c>
      <c r="B260" s="704" t="s">
        <v>147</v>
      </c>
      <c r="C260" s="586"/>
      <c r="D260" s="586"/>
    </row>
    <row r="261" spans="1:5" ht="15.75" customHeight="1">
      <c r="A261" s="697" t="s">
        <v>96</v>
      </c>
      <c r="B261" s="704" t="s">
        <v>935</v>
      </c>
      <c r="C261" s="586"/>
      <c r="D261" s="586"/>
    </row>
    <row r="262" spans="1:5" ht="15.75" customHeight="1" thickBot="1">
      <c r="A262" s="697" t="s">
        <v>97</v>
      </c>
      <c r="B262" s="704" t="s">
        <v>936</v>
      </c>
      <c r="C262" s="590"/>
      <c r="D262" s="590"/>
    </row>
    <row r="263" spans="1:5" ht="15.75" customHeight="1" thickBot="1">
      <c r="A263" s="778" t="s">
        <v>15</v>
      </c>
      <c r="B263" s="802" t="s">
        <v>937</v>
      </c>
      <c r="C263" s="803"/>
      <c r="D263" s="803"/>
    </row>
    <row r="264" spans="1:5" ht="15.75" customHeight="1" thickBot="1">
      <c r="A264" s="804"/>
      <c r="B264" s="805"/>
      <c r="E264" s="507"/>
    </row>
    <row r="265" spans="1:5" ht="15.75" customHeight="1" thickBot="1">
      <c r="A265" s="784" t="s">
        <v>922</v>
      </c>
      <c r="B265" s="785"/>
      <c r="C265" s="811"/>
      <c r="D265" s="812"/>
    </row>
    <row r="266" spans="1:5" ht="15.75" customHeight="1" thickBot="1">
      <c r="A266" s="784" t="s">
        <v>160</v>
      </c>
      <c r="B266" s="785"/>
      <c r="C266" s="811"/>
      <c r="D266" s="812"/>
    </row>
  </sheetData>
  <mergeCells count="4">
    <mergeCell ref="A2:D2"/>
    <mergeCell ref="A70:D70"/>
    <mergeCell ref="A137:D137"/>
    <mergeCell ref="A203:D203"/>
  </mergeCells>
  <pageMargins left="0.7" right="0.7" top="0.75" bottom="0.75" header="0.3" footer="0.3"/>
  <pageSetup paperSize="9" scale="68" orientation="portrait" verticalDpi="300" r:id="rId1"/>
  <rowBreaks count="3" manualBreakCount="3">
    <brk id="68" max="4" man="1"/>
    <brk id="135" max="5" man="1"/>
    <brk id="202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9738-1345-49C9-BAE7-5D0963EE9022}">
  <dimension ref="A2:E202"/>
  <sheetViews>
    <sheetView topLeftCell="A130" workbookViewId="0">
      <selection activeCell="A5" sqref="A5:XFD5"/>
    </sheetView>
  </sheetViews>
  <sheetFormatPr defaultRowHeight="15"/>
  <cols>
    <col min="1" max="1" width="11.6640625" style="425" customWidth="1"/>
    <col min="2" max="2" width="60.5" style="425" customWidth="1"/>
    <col min="3" max="3" width="14.1640625" style="425" customWidth="1"/>
    <col min="4" max="4" width="13" style="425" customWidth="1"/>
    <col min="5" max="16384" width="9.33203125" style="425"/>
  </cols>
  <sheetData>
    <row r="2" spans="1:4" ht="26.25" customHeight="1">
      <c r="A2" s="813" t="s">
        <v>947</v>
      </c>
      <c r="B2" s="813"/>
      <c r="C2" s="813"/>
      <c r="D2" s="813"/>
    </row>
    <row r="3" spans="1:4" ht="15.75" thickBot="1">
      <c r="C3" s="814"/>
      <c r="D3" s="814"/>
    </row>
    <row r="4" spans="1:4" ht="31.5" customHeight="1">
      <c r="A4" s="790" t="s">
        <v>924</v>
      </c>
      <c r="B4" s="675" t="s">
        <v>948</v>
      </c>
      <c r="C4" s="791"/>
      <c r="D4" s="791"/>
    </row>
    <row r="5" spans="1:4" ht="26.25" customHeight="1" thickBot="1">
      <c r="A5" s="792" t="s">
        <v>158</v>
      </c>
      <c r="B5" s="678" t="s">
        <v>324</v>
      </c>
      <c r="C5" s="793"/>
      <c r="D5" s="793"/>
    </row>
    <row r="6" spans="1:4" ht="15.75" thickBot="1">
      <c r="A6" s="680"/>
      <c r="B6" s="680"/>
      <c r="C6" s="681"/>
      <c r="D6" s="681"/>
    </row>
    <row r="7" spans="1:4" ht="34.5" thickBot="1">
      <c r="A7" s="682" t="s">
        <v>159</v>
      </c>
      <c r="B7" s="435" t="s">
        <v>44</v>
      </c>
      <c r="C7" s="435" t="s">
        <v>660</v>
      </c>
      <c r="D7" s="435" t="s">
        <v>661</v>
      </c>
    </row>
    <row r="8" spans="1:4" ht="15.75" customHeight="1" thickBot="1">
      <c r="A8" s="683">
        <v>1</v>
      </c>
      <c r="B8" s="684">
        <v>2</v>
      </c>
      <c r="C8" s="684">
        <v>3</v>
      </c>
      <c r="D8" s="684">
        <v>4</v>
      </c>
    </row>
    <row r="9" spans="1:4" ht="15.75" customHeight="1" thickBot="1">
      <c r="A9" s="688" t="s">
        <v>13</v>
      </c>
      <c r="B9" s="689" t="s">
        <v>329</v>
      </c>
      <c r="C9" s="690">
        <f t="shared" ref="C9" si="0">C10+C18+C19+C31</f>
        <v>2150000</v>
      </c>
      <c r="D9" s="690">
        <f>D10+D18+D19+D31</f>
        <v>2357712</v>
      </c>
    </row>
    <row r="10" spans="1:4" ht="15.75" customHeight="1" thickBot="1">
      <c r="A10" s="691" t="s">
        <v>88</v>
      </c>
      <c r="B10" s="692" t="s">
        <v>662</v>
      </c>
      <c r="C10" s="693">
        <f t="shared" ref="C10" si="1">SUM(C11:C13)</f>
        <v>0</v>
      </c>
      <c r="D10" s="693">
        <f t="shared" ref="D10" si="2">SUM(D11:D13)</f>
        <v>0</v>
      </c>
    </row>
    <row r="11" spans="1:4" ht="15.75" customHeight="1">
      <c r="A11" s="706" t="s">
        <v>663</v>
      </c>
      <c r="B11" s="702" t="s">
        <v>178</v>
      </c>
      <c r="C11" s="590"/>
      <c r="D11" s="590"/>
    </row>
    <row r="12" spans="1:4" ht="15.75" customHeight="1">
      <c r="A12" s="706" t="s">
        <v>665</v>
      </c>
      <c r="B12" s="704" t="s">
        <v>677</v>
      </c>
      <c r="C12" s="590"/>
      <c r="D12" s="590"/>
    </row>
    <row r="13" spans="1:4" ht="15.75" customHeight="1">
      <c r="A13" s="706" t="s">
        <v>667</v>
      </c>
      <c r="B13" s="704" t="s">
        <v>679</v>
      </c>
      <c r="C13" s="590"/>
      <c r="D13" s="590"/>
    </row>
    <row r="14" spans="1:4" ht="15.75" customHeight="1">
      <c r="A14" s="706" t="s">
        <v>669</v>
      </c>
      <c r="B14" s="705" t="s">
        <v>681</v>
      </c>
      <c r="C14" s="590"/>
      <c r="D14" s="590"/>
    </row>
    <row r="15" spans="1:4" ht="15.75" customHeight="1">
      <c r="A15" s="706" t="s">
        <v>671</v>
      </c>
      <c r="B15" s="707" t="s">
        <v>683</v>
      </c>
      <c r="C15" s="590"/>
      <c r="D15" s="590"/>
    </row>
    <row r="16" spans="1:4" ht="15.75" customHeight="1">
      <c r="A16" s="694" t="s">
        <v>673</v>
      </c>
      <c r="B16" s="707" t="s">
        <v>906</v>
      </c>
      <c r="C16" s="596"/>
      <c r="D16" s="596"/>
    </row>
    <row r="17" spans="1:4" ht="15.75" customHeight="1" thickBot="1">
      <c r="A17" s="708" t="s">
        <v>675</v>
      </c>
      <c r="B17" s="709" t="s">
        <v>687</v>
      </c>
      <c r="C17" s="710"/>
      <c r="D17" s="710"/>
    </row>
    <row r="18" spans="1:4" ht="15.75" customHeight="1" thickBot="1">
      <c r="A18" s="691" t="s">
        <v>89</v>
      </c>
      <c r="B18" s="711" t="s">
        <v>134</v>
      </c>
      <c r="C18" s="712"/>
      <c r="D18" s="712"/>
    </row>
    <row r="19" spans="1:4" ht="15.75" customHeight="1" thickBot="1">
      <c r="A19" s="691" t="s">
        <v>90</v>
      </c>
      <c r="B19" s="711" t="s">
        <v>329</v>
      </c>
      <c r="C19" s="712">
        <f t="shared" ref="C19" si="3">SUM(C20:C30)</f>
        <v>2150000</v>
      </c>
      <c r="D19" s="712">
        <f>SUM(D20:D30)</f>
        <v>2357712</v>
      </c>
    </row>
    <row r="20" spans="1:4" ht="15.75" customHeight="1">
      <c r="A20" s="706" t="s">
        <v>706</v>
      </c>
      <c r="B20" s="702" t="s">
        <v>198</v>
      </c>
      <c r="C20" s="586">
        <v>0</v>
      </c>
      <c r="D20" s="586">
        <v>0</v>
      </c>
    </row>
    <row r="21" spans="1:4" ht="15.75" customHeight="1">
      <c r="A21" s="706" t="s">
        <v>707</v>
      </c>
      <c r="B21" s="704" t="s">
        <v>708</v>
      </c>
      <c r="C21" s="586">
        <v>75000</v>
      </c>
      <c r="D21" s="586">
        <v>75000</v>
      </c>
    </row>
    <row r="22" spans="1:4" ht="15.75" customHeight="1">
      <c r="A22" s="706" t="s">
        <v>709</v>
      </c>
      <c r="B22" s="704" t="s">
        <v>710</v>
      </c>
      <c r="C22" s="586">
        <v>0</v>
      </c>
      <c r="D22" s="586">
        <v>0</v>
      </c>
    </row>
    <row r="23" spans="1:4" ht="15.75" customHeight="1">
      <c r="A23" s="706" t="s">
        <v>711</v>
      </c>
      <c r="B23" s="704" t="s">
        <v>712</v>
      </c>
      <c r="C23" s="586">
        <v>0</v>
      </c>
      <c r="D23" s="586">
        <v>0</v>
      </c>
    </row>
    <row r="24" spans="1:4" ht="15.75" customHeight="1">
      <c r="A24" s="706" t="s">
        <v>713</v>
      </c>
      <c r="B24" s="704" t="s">
        <v>714</v>
      </c>
      <c r="C24" s="586">
        <v>1634000</v>
      </c>
      <c r="D24" s="586">
        <v>1654000</v>
      </c>
    </row>
    <row r="25" spans="1:4" ht="15.75" customHeight="1">
      <c r="A25" s="706" t="s">
        <v>715</v>
      </c>
      <c r="B25" s="704" t="s">
        <v>716</v>
      </c>
      <c r="C25" s="586">
        <v>441000</v>
      </c>
      <c r="D25" s="586">
        <v>451000</v>
      </c>
    </row>
    <row r="26" spans="1:4" ht="15.75" customHeight="1">
      <c r="A26" s="706" t="s">
        <v>717</v>
      </c>
      <c r="B26" s="704" t="s">
        <v>718</v>
      </c>
      <c r="C26" s="586">
        <v>0</v>
      </c>
      <c r="D26" s="586">
        <v>0</v>
      </c>
    </row>
    <row r="27" spans="1:4" ht="15.75" customHeight="1">
      <c r="A27" s="706" t="s">
        <v>719</v>
      </c>
      <c r="B27" s="704" t="s">
        <v>200</v>
      </c>
      <c r="C27" s="586">
        <v>0</v>
      </c>
      <c r="D27" s="586">
        <v>284</v>
      </c>
    </row>
    <row r="28" spans="1:4" ht="15.75" customHeight="1">
      <c r="A28" s="706" t="s">
        <v>720</v>
      </c>
      <c r="B28" s="704" t="s">
        <v>201</v>
      </c>
      <c r="C28" s="586">
        <v>0</v>
      </c>
      <c r="D28" s="586">
        <v>0</v>
      </c>
    </row>
    <row r="29" spans="1:4" ht="15.75" customHeight="1">
      <c r="A29" s="706" t="s">
        <v>721</v>
      </c>
      <c r="B29" s="705" t="s">
        <v>722</v>
      </c>
      <c r="C29" s="586">
        <v>0</v>
      </c>
      <c r="D29" s="586">
        <v>0</v>
      </c>
    </row>
    <row r="30" spans="1:4" ht="15.75" customHeight="1" thickBot="1">
      <c r="A30" s="706" t="s">
        <v>723</v>
      </c>
      <c r="B30" s="705" t="s">
        <v>724</v>
      </c>
      <c r="C30" s="586">
        <v>0</v>
      </c>
      <c r="D30" s="586">
        <v>177428</v>
      </c>
    </row>
    <row r="31" spans="1:4" ht="15.75" customHeight="1" thickBot="1">
      <c r="A31" s="691" t="s">
        <v>91</v>
      </c>
      <c r="B31" s="711" t="s">
        <v>379</v>
      </c>
      <c r="C31" s="795"/>
      <c r="D31" s="795"/>
    </row>
    <row r="32" spans="1:4" ht="15.75" customHeight="1" thickBot="1">
      <c r="A32" s="724" t="s">
        <v>14</v>
      </c>
      <c r="B32" s="725" t="s">
        <v>728</v>
      </c>
      <c r="C32" s="726">
        <f t="shared" ref="C32" si="4">C33</f>
        <v>0</v>
      </c>
      <c r="D32" s="726">
        <v>0</v>
      </c>
    </row>
    <row r="33" spans="1:5" ht="15.75" customHeight="1" thickBot="1">
      <c r="A33" s="691" t="s">
        <v>94</v>
      </c>
      <c r="B33" s="711" t="s">
        <v>380</v>
      </c>
      <c r="C33" s="712">
        <f t="shared" ref="C33:D33" si="5">SUM(C34:C35)</f>
        <v>0</v>
      </c>
      <c r="D33" s="712">
        <f t="shared" si="5"/>
        <v>0</v>
      </c>
    </row>
    <row r="34" spans="1:5" ht="15.75" customHeight="1">
      <c r="A34" s="706" t="s">
        <v>926</v>
      </c>
      <c r="B34" s="702" t="s">
        <v>677</v>
      </c>
      <c r="C34" s="586"/>
      <c r="D34" s="586"/>
    </row>
    <row r="35" spans="1:5" ht="15.75" customHeight="1">
      <c r="A35" s="697" t="s">
        <v>731</v>
      </c>
      <c r="B35" s="704" t="s">
        <v>735</v>
      </c>
      <c r="C35" s="609"/>
      <c r="D35" s="609"/>
    </row>
    <row r="36" spans="1:5" ht="15.75" customHeight="1">
      <c r="A36" s="703" t="s">
        <v>733</v>
      </c>
      <c r="B36" s="729" t="s">
        <v>737</v>
      </c>
      <c r="C36" s="596"/>
      <c r="D36" s="596"/>
    </row>
    <row r="37" spans="1:5" ht="15.75" customHeight="1" thickBot="1">
      <c r="A37" s="708" t="s">
        <v>734</v>
      </c>
      <c r="B37" s="707" t="s">
        <v>906</v>
      </c>
      <c r="C37" s="796"/>
      <c r="D37" s="796"/>
    </row>
    <row r="38" spans="1:5" ht="15.75" customHeight="1" thickBot="1">
      <c r="A38" s="691" t="s">
        <v>95</v>
      </c>
      <c r="B38" s="730" t="s">
        <v>728</v>
      </c>
      <c r="C38" s="600">
        <f t="shared" ref="C38" si="6">+C39+C40</f>
        <v>0</v>
      </c>
      <c r="D38" s="600">
        <v>0</v>
      </c>
    </row>
    <row r="39" spans="1:5" ht="15.75" customHeight="1">
      <c r="A39" s="706" t="s">
        <v>743</v>
      </c>
      <c r="B39" s="731" t="s">
        <v>206</v>
      </c>
      <c r="C39" s="586"/>
      <c r="D39" s="586"/>
    </row>
    <row r="40" spans="1:5" ht="15.75" customHeight="1">
      <c r="A40" s="697" t="s">
        <v>744</v>
      </c>
      <c r="B40" s="732" t="s">
        <v>207</v>
      </c>
      <c r="C40" s="728"/>
      <c r="D40" s="728"/>
    </row>
    <row r="41" spans="1:5" ht="15.75" customHeight="1" thickBot="1">
      <c r="A41" s="703" t="s">
        <v>745</v>
      </c>
      <c r="B41" s="733" t="s">
        <v>208</v>
      </c>
      <c r="C41" s="596"/>
      <c r="D41" s="596">
        <v>0</v>
      </c>
    </row>
    <row r="42" spans="1:5" ht="15.75" customHeight="1" thickBot="1">
      <c r="A42" s="691" t="s">
        <v>96</v>
      </c>
      <c r="B42" s="730" t="s">
        <v>325</v>
      </c>
      <c r="C42" s="712"/>
      <c r="D42" s="712">
        <v>0</v>
      </c>
    </row>
    <row r="43" spans="1:5" ht="15.75" customHeight="1" thickBot="1">
      <c r="A43" s="797" t="s">
        <v>15</v>
      </c>
      <c r="B43" s="798" t="s">
        <v>927</v>
      </c>
      <c r="C43" s="799">
        <f t="shared" ref="C43" si="7">C32+C9</f>
        <v>2150000</v>
      </c>
      <c r="D43" s="799">
        <f>SUM(D9,D42)</f>
        <v>2357712</v>
      </c>
    </row>
    <row r="44" spans="1:5" ht="15.75" customHeight="1" thickBot="1">
      <c r="A44" s="683" t="s">
        <v>16</v>
      </c>
      <c r="B44" s="730" t="s">
        <v>928</v>
      </c>
      <c r="C44" s="600">
        <f>SUM(C45:C47)</f>
        <v>55461000</v>
      </c>
      <c r="D44" s="600">
        <f>SUM(D45:D47)</f>
        <v>53907749</v>
      </c>
    </row>
    <row r="45" spans="1:5" ht="15.75" customHeight="1">
      <c r="A45" s="706" t="s">
        <v>929</v>
      </c>
      <c r="B45" s="731" t="s">
        <v>859</v>
      </c>
      <c r="C45" s="586"/>
      <c r="D45" s="586">
        <v>111981</v>
      </c>
    </row>
    <row r="46" spans="1:5" ht="15.75" customHeight="1">
      <c r="A46" s="697" t="s">
        <v>189</v>
      </c>
      <c r="B46" s="732" t="s">
        <v>930</v>
      </c>
      <c r="C46" s="609"/>
      <c r="D46" s="609"/>
    </row>
    <row r="47" spans="1:5" ht="15.75" customHeight="1" thickBot="1">
      <c r="A47" s="703" t="s">
        <v>190</v>
      </c>
      <c r="B47" s="705" t="s">
        <v>918</v>
      </c>
      <c r="C47" s="596">
        <v>55461000</v>
      </c>
      <c r="D47" s="596">
        <v>53795768</v>
      </c>
    </row>
    <row r="48" spans="1:5" ht="15.75" customHeight="1" thickBot="1">
      <c r="A48" s="724" t="s">
        <v>17</v>
      </c>
      <c r="B48" s="800" t="s">
        <v>932</v>
      </c>
      <c r="C48" s="801">
        <f t="shared" ref="C48:D48" si="8">C43+C44</f>
        <v>57611000</v>
      </c>
      <c r="D48" s="801">
        <f t="shared" si="8"/>
        <v>56265461</v>
      </c>
      <c r="E48" s="507"/>
    </row>
    <row r="49" spans="1:4" ht="15.75" customHeight="1" thickBot="1">
      <c r="A49" s="781"/>
      <c r="B49" s="782"/>
      <c r="C49" s="815"/>
      <c r="D49" s="815"/>
    </row>
    <row r="50" spans="1:4" ht="15.75" customHeight="1" thickBot="1">
      <c r="A50" s="682"/>
      <c r="B50" s="756" t="s">
        <v>46</v>
      </c>
      <c r="C50" s="614"/>
      <c r="D50" s="614"/>
    </row>
    <row r="51" spans="1:4" ht="15.75" customHeight="1" thickBot="1">
      <c r="A51" s="683" t="s">
        <v>13</v>
      </c>
      <c r="B51" s="711" t="s">
        <v>933</v>
      </c>
      <c r="C51" s="600">
        <f t="shared" ref="C51" si="9">C52+C54+C56+C59</f>
        <v>57611000</v>
      </c>
      <c r="D51" s="600">
        <f>D52+D54+D56+D59</f>
        <v>56163480</v>
      </c>
    </row>
    <row r="52" spans="1:4" ht="15.75" customHeight="1">
      <c r="A52" s="697" t="s">
        <v>88</v>
      </c>
      <c r="B52" s="702" t="s">
        <v>40</v>
      </c>
      <c r="C52" s="816">
        <v>33601000</v>
      </c>
      <c r="D52" s="816">
        <v>32054604</v>
      </c>
    </row>
    <row r="53" spans="1:4" ht="15.75" customHeight="1">
      <c r="A53" s="697"/>
      <c r="B53" s="704" t="s">
        <v>936</v>
      </c>
      <c r="C53" s="586"/>
      <c r="D53" s="586"/>
    </row>
    <row r="54" spans="1:4" ht="15.75" customHeight="1">
      <c r="A54" s="697" t="s">
        <v>89</v>
      </c>
      <c r="B54" s="704" t="s">
        <v>143</v>
      </c>
      <c r="C54" s="586">
        <v>8735000</v>
      </c>
      <c r="D54" s="586">
        <v>8775747</v>
      </c>
    </row>
    <row r="55" spans="1:4" ht="15.75" customHeight="1">
      <c r="A55" s="697"/>
      <c r="B55" s="704" t="s">
        <v>936</v>
      </c>
      <c r="C55" s="586"/>
      <c r="D55" s="586"/>
    </row>
    <row r="56" spans="1:4" ht="15.75" customHeight="1">
      <c r="A56" s="697" t="s">
        <v>90</v>
      </c>
      <c r="B56" s="704" t="s">
        <v>115</v>
      </c>
      <c r="C56" s="586">
        <v>15275000</v>
      </c>
      <c r="D56" s="586">
        <v>15333129</v>
      </c>
    </row>
    <row r="57" spans="1:4" ht="15.75" customHeight="1">
      <c r="A57" s="697"/>
      <c r="B57" s="704" t="s">
        <v>936</v>
      </c>
      <c r="C57" s="586"/>
      <c r="D57" s="586"/>
    </row>
    <row r="58" spans="1:4" ht="15.75" customHeight="1">
      <c r="A58" s="697" t="s">
        <v>91</v>
      </c>
      <c r="B58" s="704" t="s">
        <v>144</v>
      </c>
      <c r="C58" s="586"/>
      <c r="D58" s="586"/>
    </row>
    <row r="59" spans="1:4" ht="15.75" customHeight="1">
      <c r="A59" s="697" t="s">
        <v>767</v>
      </c>
      <c r="B59" s="704" t="s">
        <v>145</v>
      </c>
      <c r="C59" s="586"/>
      <c r="D59" s="586"/>
    </row>
    <row r="60" spans="1:4" ht="15.75" customHeight="1" thickBot="1">
      <c r="A60" s="694"/>
      <c r="B60" s="720" t="s">
        <v>768</v>
      </c>
      <c r="C60" s="586"/>
      <c r="D60" s="586"/>
    </row>
    <row r="61" spans="1:4" ht="15.75" customHeight="1" thickBot="1">
      <c r="A61" s="683" t="s">
        <v>14</v>
      </c>
      <c r="B61" s="711" t="s">
        <v>934</v>
      </c>
      <c r="C61" s="600">
        <f t="shared" ref="C61" si="10">SUM(C62:C64)</f>
        <v>0</v>
      </c>
      <c r="D61" s="600">
        <f>SUM(D62:D64)</f>
        <v>101981</v>
      </c>
    </row>
    <row r="62" spans="1:4" ht="15.75" customHeight="1">
      <c r="A62" s="697" t="s">
        <v>94</v>
      </c>
      <c r="B62" s="702" t="s">
        <v>167</v>
      </c>
      <c r="C62" s="586">
        <v>0</v>
      </c>
      <c r="D62" s="586">
        <v>101981</v>
      </c>
    </row>
    <row r="63" spans="1:4" ht="15.75" customHeight="1">
      <c r="A63" s="697" t="s">
        <v>95</v>
      </c>
      <c r="B63" s="704" t="s">
        <v>147</v>
      </c>
      <c r="C63" s="586">
        <v>0</v>
      </c>
      <c r="D63" s="586">
        <v>0</v>
      </c>
    </row>
    <row r="64" spans="1:4" ht="15.75" customHeight="1">
      <c r="A64" s="697" t="s">
        <v>96</v>
      </c>
      <c r="B64" s="704" t="s">
        <v>935</v>
      </c>
      <c r="C64" s="590"/>
      <c r="D64" s="590"/>
    </row>
    <row r="65" spans="1:5" ht="15.75" customHeight="1" thickBot="1">
      <c r="A65" s="697" t="s">
        <v>97</v>
      </c>
      <c r="B65" s="704" t="s">
        <v>936</v>
      </c>
      <c r="C65" s="590"/>
      <c r="D65" s="590"/>
    </row>
    <row r="66" spans="1:5" ht="15.75" customHeight="1" thickBot="1">
      <c r="A66" s="817" t="s">
        <v>15</v>
      </c>
      <c r="B66" s="818" t="s">
        <v>937</v>
      </c>
      <c r="C66" s="819">
        <f t="shared" ref="C66" si="11">+C51+C61</f>
        <v>57611000</v>
      </c>
      <c r="D66" s="819">
        <f>+D51+D61</f>
        <v>56265461</v>
      </c>
      <c r="E66" s="507"/>
    </row>
    <row r="67" spans="1:5" ht="15.75" customHeight="1" thickBot="1">
      <c r="A67" s="804"/>
      <c r="B67" s="805"/>
      <c r="C67" s="806"/>
      <c r="D67" s="807">
        <v>0</v>
      </c>
    </row>
    <row r="68" spans="1:5" ht="15.75" customHeight="1" thickBot="1">
      <c r="A68" s="784" t="s">
        <v>922</v>
      </c>
      <c r="B68" s="785"/>
      <c r="C68" s="820">
        <v>11</v>
      </c>
      <c r="D68" s="820">
        <v>11</v>
      </c>
    </row>
    <row r="69" spans="1:5" ht="15.75" customHeight="1" thickBot="1">
      <c r="A69" s="784" t="s">
        <v>160</v>
      </c>
      <c r="B69" s="785"/>
      <c r="C69" s="821">
        <v>0</v>
      </c>
      <c r="D69" s="821">
        <v>0</v>
      </c>
    </row>
    <row r="71" spans="1:5">
      <c r="A71" s="822" t="s">
        <v>949</v>
      </c>
      <c r="B71" s="822"/>
    </row>
    <row r="72" spans="1:5" ht="47.25" customHeight="1">
      <c r="A72" s="809" t="s">
        <v>950</v>
      </c>
      <c r="B72" s="809"/>
      <c r="C72" s="809"/>
      <c r="D72" s="809"/>
    </row>
    <row r="73" spans="1:5" ht="32.25" customHeight="1" thickBot="1">
      <c r="A73" s="546"/>
      <c r="B73" s="823" t="s">
        <v>951</v>
      </c>
      <c r="C73" s="823"/>
      <c r="D73" s="823"/>
    </row>
    <row r="74" spans="1:5" ht="27">
      <c r="A74" s="790" t="s">
        <v>924</v>
      </c>
      <c r="B74" s="675" t="s">
        <v>948</v>
      </c>
      <c r="C74" s="791"/>
      <c r="D74" s="791"/>
    </row>
    <row r="75" spans="1:5" ht="18.75" thickBot="1">
      <c r="A75" s="792" t="s">
        <v>158</v>
      </c>
      <c r="B75" s="678" t="s">
        <v>940</v>
      </c>
      <c r="C75" s="793"/>
      <c r="D75" s="793"/>
    </row>
    <row r="76" spans="1:5" ht="15.75" thickBot="1">
      <c r="A76" s="680"/>
      <c r="B76" s="680"/>
      <c r="C76" s="681"/>
      <c r="D76" s="681"/>
    </row>
    <row r="77" spans="1:5" ht="23.25" customHeight="1" thickBot="1">
      <c r="A77" s="682" t="s">
        <v>159</v>
      </c>
      <c r="B77" s="435" t="s">
        <v>44</v>
      </c>
      <c r="C77" s="435" t="s">
        <v>660</v>
      </c>
      <c r="D77" s="435" t="s">
        <v>661</v>
      </c>
    </row>
    <row r="78" spans="1:5" ht="15.75" customHeight="1" thickBot="1">
      <c r="A78" s="683">
        <v>1</v>
      </c>
      <c r="B78" s="684">
        <v>2</v>
      </c>
      <c r="C78" s="684">
        <v>3</v>
      </c>
      <c r="D78" s="684">
        <v>4</v>
      </c>
    </row>
    <row r="79" spans="1:5" ht="15.75" customHeight="1" thickBot="1">
      <c r="A79" s="688" t="s">
        <v>13</v>
      </c>
      <c r="B79" s="689" t="s">
        <v>329</v>
      </c>
      <c r="C79" s="690">
        <f t="shared" ref="C79" si="12">C80+C88+C89+C101</f>
        <v>2150000</v>
      </c>
      <c r="D79" s="690">
        <f>D80+D88+D89+D101</f>
        <v>2357712</v>
      </c>
    </row>
    <row r="80" spans="1:5" ht="15.75" customHeight="1" thickBot="1">
      <c r="A80" s="691" t="s">
        <v>88</v>
      </c>
      <c r="B80" s="692" t="s">
        <v>662</v>
      </c>
      <c r="C80" s="693">
        <f t="shared" ref="C80" si="13">SUM(C81:C83)</f>
        <v>0</v>
      </c>
      <c r="D80" s="693">
        <f t="shared" ref="D80" si="14">SUM(D81:D83)</f>
        <v>0</v>
      </c>
    </row>
    <row r="81" spans="1:4" ht="15.75" customHeight="1">
      <c r="A81" s="706" t="s">
        <v>663</v>
      </c>
      <c r="B81" s="702" t="s">
        <v>178</v>
      </c>
      <c r="C81" s="590"/>
      <c r="D81" s="590"/>
    </row>
    <row r="82" spans="1:4" ht="15.75" customHeight="1">
      <c r="A82" s="706" t="s">
        <v>665</v>
      </c>
      <c r="B82" s="704" t="s">
        <v>677</v>
      </c>
      <c r="C82" s="590"/>
      <c r="D82" s="590"/>
    </row>
    <row r="83" spans="1:4" ht="15.75" customHeight="1">
      <c r="A83" s="706" t="s">
        <v>667</v>
      </c>
      <c r="B83" s="704" t="s">
        <v>679</v>
      </c>
      <c r="C83" s="590"/>
      <c r="D83" s="590"/>
    </row>
    <row r="84" spans="1:4" ht="15.75" customHeight="1">
      <c r="A84" s="706" t="s">
        <v>669</v>
      </c>
      <c r="B84" s="705" t="s">
        <v>681</v>
      </c>
      <c r="C84" s="590"/>
      <c r="D84" s="590"/>
    </row>
    <row r="85" spans="1:4" ht="15.75" customHeight="1">
      <c r="A85" s="706" t="s">
        <v>671</v>
      </c>
      <c r="B85" s="707" t="s">
        <v>683</v>
      </c>
      <c r="C85" s="590"/>
      <c r="D85" s="590"/>
    </row>
    <row r="86" spans="1:4" ht="15.75" customHeight="1">
      <c r="A86" s="694" t="s">
        <v>673</v>
      </c>
      <c r="B86" s="707" t="s">
        <v>906</v>
      </c>
      <c r="C86" s="596"/>
      <c r="D86" s="596"/>
    </row>
    <row r="87" spans="1:4" ht="15.75" customHeight="1" thickBot="1">
      <c r="A87" s="708" t="s">
        <v>675</v>
      </c>
      <c r="B87" s="709" t="s">
        <v>687</v>
      </c>
      <c r="C87" s="710"/>
      <c r="D87" s="710"/>
    </row>
    <row r="88" spans="1:4" ht="15.75" customHeight="1" thickBot="1">
      <c r="A88" s="691" t="s">
        <v>89</v>
      </c>
      <c r="B88" s="711" t="s">
        <v>134</v>
      </c>
      <c r="C88" s="712"/>
      <c r="D88" s="712"/>
    </row>
    <row r="89" spans="1:4" ht="15.75" customHeight="1" thickBot="1">
      <c r="A89" s="691" t="s">
        <v>90</v>
      </c>
      <c r="B89" s="711" t="s">
        <v>329</v>
      </c>
      <c r="C89" s="712">
        <f t="shared" ref="C89" si="15">SUM(C90:C100)</f>
        <v>2150000</v>
      </c>
      <c r="D89" s="712">
        <f>SUM(D90:D100)</f>
        <v>2357712</v>
      </c>
    </row>
    <row r="90" spans="1:4" ht="15.75" customHeight="1">
      <c r="A90" s="706" t="s">
        <v>706</v>
      </c>
      <c r="B90" s="702" t="s">
        <v>198</v>
      </c>
      <c r="C90" s="586">
        <v>0</v>
      </c>
      <c r="D90" s="586">
        <v>0</v>
      </c>
    </row>
    <row r="91" spans="1:4" ht="15.75" customHeight="1">
      <c r="A91" s="706" t="s">
        <v>707</v>
      </c>
      <c r="B91" s="704" t="s">
        <v>708</v>
      </c>
      <c r="C91" s="586">
        <v>75000</v>
      </c>
      <c r="D91" s="586">
        <v>75000</v>
      </c>
    </row>
    <row r="92" spans="1:4" ht="15.75" customHeight="1">
      <c r="A92" s="706" t="s">
        <v>709</v>
      </c>
      <c r="B92" s="704" t="s">
        <v>710</v>
      </c>
      <c r="C92" s="586">
        <v>0</v>
      </c>
      <c r="D92" s="586">
        <v>0</v>
      </c>
    </row>
    <row r="93" spans="1:4" ht="15.75" customHeight="1">
      <c r="A93" s="706" t="s">
        <v>711</v>
      </c>
      <c r="B93" s="704" t="s">
        <v>712</v>
      </c>
      <c r="C93" s="586">
        <v>0</v>
      </c>
      <c r="D93" s="586">
        <v>0</v>
      </c>
    </row>
    <row r="94" spans="1:4" ht="15.75" customHeight="1">
      <c r="A94" s="706" t="s">
        <v>713</v>
      </c>
      <c r="B94" s="704" t="s">
        <v>714</v>
      </c>
      <c r="C94" s="586">
        <v>1634000</v>
      </c>
      <c r="D94" s="586">
        <v>1654000</v>
      </c>
    </row>
    <row r="95" spans="1:4" ht="15.75" customHeight="1">
      <c r="A95" s="706" t="s">
        <v>715</v>
      </c>
      <c r="B95" s="704" t="s">
        <v>716</v>
      </c>
      <c r="C95" s="586">
        <v>441000</v>
      </c>
      <c r="D95" s="586">
        <v>451000</v>
      </c>
    </row>
    <row r="96" spans="1:4" ht="15.75" customHeight="1">
      <c r="A96" s="706" t="s">
        <v>717</v>
      </c>
      <c r="B96" s="704" t="s">
        <v>718</v>
      </c>
      <c r="C96" s="586">
        <v>0</v>
      </c>
      <c r="D96" s="586">
        <v>0</v>
      </c>
    </row>
    <row r="97" spans="1:4" ht="15.75" customHeight="1">
      <c r="A97" s="706" t="s">
        <v>719</v>
      </c>
      <c r="B97" s="704" t="s">
        <v>200</v>
      </c>
      <c r="C97" s="586">
        <v>0</v>
      </c>
      <c r="D97" s="586">
        <v>284</v>
      </c>
    </row>
    <row r="98" spans="1:4" ht="15.75" customHeight="1">
      <c r="A98" s="706" t="s">
        <v>720</v>
      </c>
      <c r="B98" s="704" t="s">
        <v>201</v>
      </c>
      <c r="C98" s="586">
        <v>0</v>
      </c>
      <c r="D98" s="586">
        <v>0</v>
      </c>
    </row>
    <row r="99" spans="1:4" ht="15.75" customHeight="1">
      <c r="A99" s="706" t="s">
        <v>721</v>
      </c>
      <c r="B99" s="705" t="s">
        <v>722</v>
      </c>
      <c r="C99" s="586">
        <v>0</v>
      </c>
      <c r="D99" s="586">
        <v>0</v>
      </c>
    </row>
    <row r="100" spans="1:4" ht="15.75" customHeight="1" thickBot="1">
      <c r="A100" s="706" t="s">
        <v>723</v>
      </c>
      <c r="B100" s="705" t="s">
        <v>724</v>
      </c>
      <c r="C100" s="586">
        <v>0</v>
      </c>
      <c r="D100" s="586">
        <v>177428</v>
      </c>
    </row>
    <row r="101" spans="1:4" ht="15.75" customHeight="1" thickBot="1">
      <c r="A101" s="691" t="s">
        <v>91</v>
      </c>
      <c r="B101" s="711" t="s">
        <v>379</v>
      </c>
      <c r="C101" s="795"/>
      <c r="D101" s="795"/>
    </row>
    <row r="102" spans="1:4" ht="15.75" customHeight="1" thickBot="1">
      <c r="A102" s="724" t="s">
        <v>14</v>
      </c>
      <c r="B102" s="725" t="s">
        <v>728</v>
      </c>
      <c r="C102" s="726">
        <f t="shared" ref="C102" si="16">C103</f>
        <v>0</v>
      </c>
      <c r="D102" s="726">
        <v>0</v>
      </c>
    </row>
    <row r="103" spans="1:4" ht="15.75" customHeight="1" thickBot="1">
      <c r="A103" s="691" t="s">
        <v>94</v>
      </c>
      <c r="B103" s="711" t="s">
        <v>380</v>
      </c>
      <c r="C103" s="712">
        <f t="shared" ref="C103:D103" si="17">SUM(C104:C105)</f>
        <v>0</v>
      </c>
      <c r="D103" s="712">
        <f t="shared" si="17"/>
        <v>0</v>
      </c>
    </row>
    <row r="104" spans="1:4" ht="15.75" customHeight="1">
      <c r="A104" s="706" t="s">
        <v>926</v>
      </c>
      <c r="B104" s="702" t="s">
        <v>677</v>
      </c>
      <c r="C104" s="586"/>
      <c r="D104" s="586"/>
    </row>
    <row r="105" spans="1:4" ht="15.75" customHeight="1">
      <c r="A105" s="697" t="s">
        <v>731</v>
      </c>
      <c r="B105" s="704" t="s">
        <v>735</v>
      </c>
      <c r="C105" s="609"/>
      <c r="D105" s="609"/>
    </row>
    <row r="106" spans="1:4" ht="15.75" customHeight="1">
      <c r="A106" s="703" t="s">
        <v>733</v>
      </c>
      <c r="B106" s="729" t="s">
        <v>737</v>
      </c>
      <c r="C106" s="596"/>
      <c r="D106" s="596"/>
    </row>
    <row r="107" spans="1:4" ht="15.75" customHeight="1" thickBot="1">
      <c r="A107" s="708" t="s">
        <v>734</v>
      </c>
      <c r="B107" s="707" t="s">
        <v>906</v>
      </c>
      <c r="C107" s="796"/>
      <c r="D107" s="796"/>
    </row>
    <row r="108" spans="1:4" ht="15.75" customHeight="1" thickBot="1">
      <c r="A108" s="691" t="s">
        <v>95</v>
      </c>
      <c r="B108" s="730" t="s">
        <v>728</v>
      </c>
      <c r="C108" s="600">
        <f t="shared" ref="C108" si="18">+C109+C110</f>
        <v>0</v>
      </c>
      <c r="D108" s="600">
        <v>0</v>
      </c>
    </row>
    <row r="109" spans="1:4" ht="15.75" customHeight="1">
      <c r="A109" s="706" t="s">
        <v>743</v>
      </c>
      <c r="B109" s="731" t="s">
        <v>206</v>
      </c>
      <c r="C109" s="586"/>
      <c r="D109" s="586"/>
    </row>
    <row r="110" spans="1:4" ht="15.75" customHeight="1">
      <c r="A110" s="697" t="s">
        <v>744</v>
      </c>
      <c r="B110" s="732" t="s">
        <v>207</v>
      </c>
      <c r="C110" s="728"/>
      <c r="D110" s="728"/>
    </row>
    <row r="111" spans="1:4" ht="15.75" customHeight="1" thickBot="1">
      <c r="A111" s="703" t="s">
        <v>745</v>
      </c>
      <c r="B111" s="733" t="s">
        <v>208</v>
      </c>
      <c r="C111" s="596"/>
      <c r="D111" s="596">
        <v>0</v>
      </c>
    </row>
    <row r="112" spans="1:4" ht="15.75" customHeight="1" thickBot="1">
      <c r="A112" s="691" t="s">
        <v>96</v>
      </c>
      <c r="B112" s="730" t="s">
        <v>325</v>
      </c>
      <c r="C112" s="712"/>
      <c r="D112" s="712">
        <v>0</v>
      </c>
    </row>
    <row r="113" spans="1:4" ht="15.75" customHeight="1" thickBot="1">
      <c r="A113" s="797" t="s">
        <v>15</v>
      </c>
      <c r="B113" s="798" t="s">
        <v>927</v>
      </c>
      <c r="C113" s="799">
        <f t="shared" ref="C113" si="19">C102+C79</f>
        <v>2150000</v>
      </c>
      <c r="D113" s="799">
        <f>SUM(D79,D112)</f>
        <v>2357712</v>
      </c>
    </row>
    <row r="114" spans="1:4" ht="15.75" customHeight="1" thickBot="1">
      <c r="A114" s="683" t="s">
        <v>16</v>
      </c>
      <c r="B114" s="730" t="s">
        <v>928</v>
      </c>
      <c r="C114" s="600">
        <f>SUM(C115:C117)</f>
        <v>55461000</v>
      </c>
      <c r="D114" s="600">
        <f>SUM(D115:D117)</f>
        <v>53907749</v>
      </c>
    </row>
    <row r="115" spans="1:4" ht="15.75" customHeight="1">
      <c r="A115" s="706" t="s">
        <v>929</v>
      </c>
      <c r="B115" s="731" t="s">
        <v>859</v>
      </c>
      <c r="C115" s="586"/>
      <c r="D115" s="586">
        <v>111981</v>
      </c>
    </row>
    <row r="116" spans="1:4" ht="15.75" customHeight="1">
      <c r="A116" s="697" t="s">
        <v>189</v>
      </c>
      <c r="B116" s="732" t="s">
        <v>930</v>
      </c>
      <c r="C116" s="609"/>
      <c r="D116" s="609"/>
    </row>
    <row r="117" spans="1:4" ht="15.75" customHeight="1" thickBot="1">
      <c r="A117" s="703" t="s">
        <v>190</v>
      </c>
      <c r="B117" s="705" t="s">
        <v>918</v>
      </c>
      <c r="C117" s="596">
        <v>55461000</v>
      </c>
      <c r="D117" s="596">
        <v>53795768</v>
      </c>
    </row>
    <row r="118" spans="1:4" ht="15.75" customHeight="1" thickBot="1">
      <c r="A118" s="724" t="s">
        <v>17</v>
      </c>
      <c r="B118" s="800" t="s">
        <v>932</v>
      </c>
      <c r="C118" s="801">
        <f t="shared" ref="C118:D118" si="20">C113+C114</f>
        <v>57611000</v>
      </c>
      <c r="D118" s="801">
        <f t="shared" si="20"/>
        <v>56265461</v>
      </c>
    </row>
    <row r="119" spans="1:4" ht="15.75" customHeight="1" thickBot="1">
      <c r="A119" s="781"/>
      <c r="B119" s="782"/>
      <c r="C119" s="815"/>
      <c r="D119" s="815"/>
    </row>
    <row r="120" spans="1:4" ht="15.75" customHeight="1" thickBot="1">
      <c r="A120" s="682"/>
      <c r="B120" s="756" t="s">
        <v>46</v>
      </c>
      <c r="C120" s="614"/>
      <c r="D120" s="614"/>
    </row>
    <row r="121" spans="1:4" ht="15.75" customHeight="1" thickBot="1">
      <c r="A121" s="683" t="s">
        <v>13</v>
      </c>
      <c r="B121" s="711" t="s">
        <v>933</v>
      </c>
      <c r="C121" s="600">
        <f t="shared" ref="C121" si="21">C122+C124+C126+C129</f>
        <v>57611000</v>
      </c>
      <c r="D121" s="600">
        <f>D122+D124+D126+D129</f>
        <v>56163480</v>
      </c>
    </row>
    <row r="122" spans="1:4" ht="15.75" customHeight="1">
      <c r="A122" s="697" t="s">
        <v>88</v>
      </c>
      <c r="B122" s="702" t="s">
        <v>40</v>
      </c>
      <c r="C122" s="816">
        <v>33601000</v>
      </c>
      <c r="D122" s="816">
        <v>32054604</v>
      </c>
    </row>
    <row r="123" spans="1:4" ht="15.75" customHeight="1">
      <c r="A123" s="697"/>
      <c r="B123" s="704" t="s">
        <v>936</v>
      </c>
      <c r="C123" s="586"/>
      <c r="D123" s="586"/>
    </row>
    <row r="124" spans="1:4" ht="15.75" customHeight="1">
      <c r="A124" s="697" t="s">
        <v>89</v>
      </c>
      <c r="B124" s="704" t="s">
        <v>143</v>
      </c>
      <c r="C124" s="586">
        <v>8735000</v>
      </c>
      <c r="D124" s="586">
        <v>8775747</v>
      </c>
    </row>
    <row r="125" spans="1:4" ht="15.75" customHeight="1">
      <c r="A125" s="697"/>
      <c r="B125" s="704" t="s">
        <v>936</v>
      </c>
      <c r="C125" s="586"/>
      <c r="D125" s="586"/>
    </row>
    <row r="126" spans="1:4" ht="15.75" customHeight="1">
      <c r="A126" s="697" t="s">
        <v>90</v>
      </c>
      <c r="B126" s="704" t="s">
        <v>115</v>
      </c>
      <c r="C126" s="586">
        <v>15275000</v>
      </c>
      <c r="D126" s="586">
        <v>15333129</v>
      </c>
    </row>
    <row r="127" spans="1:4" ht="15.75" customHeight="1">
      <c r="A127" s="697"/>
      <c r="B127" s="704" t="s">
        <v>936</v>
      </c>
      <c r="C127" s="586"/>
      <c r="D127" s="586"/>
    </row>
    <row r="128" spans="1:4" ht="15.75" customHeight="1">
      <c r="A128" s="697" t="s">
        <v>91</v>
      </c>
      <c r="B128" s="704" t="s">
        <v>144</v>
      </c>
      <c r="C128" s="586"/>
      <c r="D128" s="586"/>
    </row>
    <row r="129" spans="1:5" ht="15.75" customHeight="1">
      <c r="A129" s="697" t="s">
        <v>767</v>
      </c>
      <c r="B129" s="704" t="s">
        <v>145</v>
      </c>
      <c r="C129" s="586"/>
      <c r="D129" s="586"/>
    </row>
    <row r="130" spans="1:5" ht="15.75" customHeight="1" thickBot="1">
      <c r="A130" s="694"/>
      <c r="B130" s="720" t="s">
        <v>768</v>
      </c>
      <c r="C130" s="586"/>
      <c r="D130" s="586"/>
    </row>
    <row r="131" spans="1:5" ht="15.75" customHeight="1" thickBot="1">
      <c r="A131" s="683" t="s">
        <v>14</v>
      </c>
      <c r="B131" s="711" t="s">
        <v>934</v>
      </c>
      <c r="C131" s="600">
        <f t="shared" ref="C131" si="22">SUM(C132:C134)</f>
        <v>0</v>
      </c>
      <c r="D131" s="600">
        <f>SUM(D132:D134)</f>
        <v>101981</v>
      </c>
    </row>
    <row r="132" spans="1:5" ht="15.75" customHeight="1">
      <c r="A132" s="697" t="s">
        <v>94</v>
      </c>
      <c r="B132" s="702" t="s">
        <v>167</v>
      </c>
      <c r="C132" s="586">
        <v>0</v>
      </c>
      <c r="D132" s="586">
        <v>101981</v>
      </c>
    </row>
    <row r="133" spans="1:5" ht="15.75" customHeight="1">
      <c r="A133" s="697" t="s">
        <v>95</v>
      </c>
      <c r="B133" s="704" t="s">
        <v>147</v>
      </c>
      <c r="C133" s="586">
        <v>0</v>
      </c>
      <c r="D133" s="586">
        <v>0</v>
      </c>
    </row>
    <row r="134" spans="1:5" ht="28.5" customHeight="1">
      <c r="A134" s="697" t="s">
        <v>96</v>
      </c>
      <c r="B134" s="704" t="s">
        <v>935</v>
      </c>
      <c r="C134" s="590"/>
      <c r="D134" s="590"/>
    </row>
    <row r="135" spans="1:5" ht="24" customHeight="1" thickBot="1">
      <c r="A135" s="697" t="s">
        <v>97</v>
      </c>
      <c r="B135" s="704" t="s">
        <v>936</v>
      </c>
      <c r="C135" s="590"/>
      <c r="D135" s="590"/>
      <c r="E135" s="824"/>
    </row>
    <row r="136" spans="1:5" ht="15.75" thickBot="1">
      <c r="A136" s="817" t="s">
        <v>15</v>
      </c>
      <c r="B136" s="818" t="s">
        <v>937</v>
      </c>
      <c r="C136" s="819">
        <f t="shared" ref="C136" si="23">+C121+C131</f>
        <v>57611000</v>
      </c>
      <c r="D136" s="819">
        <f>+D121+D131</f>
        <v>56265461</v>
      </c>
    </row>
    <row r="137" spans="1:5">
      <c r="A137" s="804"/>
      <c r="B137" s="805"/>
      <c r="C137" s="806"/>
      <c r="D137" s="807">
        <v>0</v>
      </c>
    </row>
    <row r="138" spans="1:5" ht="30" customHeight="1">
      <c r="A138" s="809" t="s">
        <v>952</v>
      </c>
      <c r="B138" s="809"/>
      <c r="C138" s="809"/>
      <c r="D138" s="809"/>
    </row>
    <row r="139" spans="1:5" ht="41.25" customHeight="1" thickBot="1">
      <c r="A139" s="546"/>
      <c r="B139" s="546"/>
      <c r="C139" s="825" t="s">
        <v>953</v>
      </c>
      <c r="D139" s="825"/>
    </row>
    <row r="140" spans="1:5" ht="15.75" customHeight="1">
      <c r="A140" s="790" t="s">
        <v>924</v>
      </c>
      <c r="B140" s="675" t="s">
        <v>948</v>
      </c>
      <c r="C140" s="791"/>
      <c r="D140" s="791"/>
    </row>
    <row r="141" spans="1:5" ht="15.75" customHeight="1" thickBot="1">
      <c r="A141" s="792" t="s">
        <v>158</v>
      </c>
      <c r="B141" s="678" t="s">
        <v>940</v>
      </c>
      <c r="C141" s="793"/>
      <c r="D141" s="793"/>
    </row>
    <row r="142" spans="1:5" ht="15.75" customHeight="1" thickBot="1">
      <c r="A142" s="680"/>
      <c r="B142" s="680"/>
      <c r="C142" s="681"/>
      <c r="D142" s="681"/>
      <c r="E142" s="794"/>
    </row>
    <row r="143" spans="1:5" ht="34.5" thickBot="1">
      <c r="A143" s="682" t="s">
        <v>159</v>
      </c>
      <c r="B143" s="435" t="s">
        <v>44</v>
      </c>
      <c r="C143" s="435" t="s">
        <v>660</v>
      </c>
      <c r="D143" s="435" t="s">
        <v>661</v>
      </c>
    </row>
    <row r="144" spans="1:5" ht="15.75" customHeight="1" thickBot="1">
      <c r="A144" s="683">
        <v>1</v>
      </c>
      <c r="B144" s="684">
        <v>2</v>
      </c>
      <c r="C144" s="684">
        <v>3</v>
      </c>
      <c r="D144" s="684">
        <v>4</v>
      </c>
    </row>
    <row r="145" spans="1:5" ht="15.75" customHeight="1" thickBot="1">
      <c r="A145" s="688" t="s">
        <v>13</v>
      </c>
      <c r="B145" s="689" t="s">
        <v>329</v>
      </c>
      <c r="C145" s="690"/>
      <c r="D145" s="690"/>
    </row>
    <row r="146" spans="1:5" ht="15.75" customHeight="1" thickBot="1">
      <c r="A146" s="691" t="s">
        <v>88</v>
      </c>
      <c r="B146" s="692" t="s">
        <v>662</v>
      </c>
      <c r="C146" s="693"/>
      <c r="D146" s="693"/>
    </row>
    <row r="147" spans="1:5" ht="15.75" customHeight="1">
      <c r="A147" s="706" t="s">
        <v>663</v>
      </c>
      <c r="B147" s="702" t="s">
        <v>178</v>
      </c>
      <c r="C147" s="590"/>
      <c r="D147" s="590"/>
    </row>
    <row r="148" spans="1:5" ht="15.75" customHeight="1">
      <c r="A148" s="706" t="s">
        <v>665</v>
      </c>
      <c r="B148" s="704" t="s">
        <v>677</v>
      </c>
      <c r="C148" s="590"/>
      <c r="D148" s="590"/>
      <c r="E148" s="507"/>
    </row>
    <row r="149" spans="1:5" ht="15.75" customHeight="1">
      <c r="A149" s="706" t="s">
        <v>667</v>
      </c>
      <c r="B149" s="704" t="s">
        <v>679</v>
      </c>
      <c r="C149" s="590"/>
      <c r="D149" s="590"/>
    </row>
    <row r="150" spans="1:5" ht="15.75" customHeight="1">
      <c r="A150" s="706" t="s">
        <v>669</v>
      </c>
      <c r="B150" s="705" t="s">
        <v>681</v>
      </c>
      <c r="C150" s="590"/>
      <c r="D150" s="590"/>
    </row>
    <row r="151" spans="1:5" ht="15.75" customHeight="1">
      <c r="A151" s="706" t="s">
        <v>671</v>
      </c>
      <c r="B151" s="707" t="s">
        <v>683</v>
      </c>
      <c r="C151" s="590"/>
      <c r="D151" s="590"/>
    </row>
    <row r="152" spans="1:5" ht="15.75" customHeight="1">
      <c r="A152" s="694" t="s">
        <v>673</v>
      </c>
      <c r="B152" s="707" t="s">
        <v>906</v>
      </c>
      <c r="C152" s="596"/>
      <c r="D152" s="596"/>
    </row>
    <row r="153" spans="1:5" ht="15.75" customHeight="1" thickBot="1">
      <c r="A153" s="708" t="s">
        <v>675</v>
      </c>
      <c r="B153" s="709" t="s">
        <v>687</v>
      </c>
      <c r="C153" s="710"/>
      <c r="D153" s="710"/>
    </row>
    <row r="154" spans="1:5" ht="15.75" customHeight="1" thickBot="1">
      <c r="A154" s="691" t="s">
        <v>89</v>
      </c>
      <c r="B154" s="711" t="s">
        <v>134</v>
      </c>
      <c r="C154" s="712"/>
      <c r="D154" s="712"/>
    </row>
    <row r="155" spans="1:5" ht="15.75" customHeight="1" thickBot="1">
      <c r="A155" s="691" t="s">
        <v>90</v>
      </c>
      <c r="B155" s="711" t="s">
        <v>329</v>
      </c>
      <c r="C155" s="712"/>
      <c r="D155" s="712"/>
    </row>
    <row r="156" spans="1:5" ht="15.75" customHeight="1">
      <c r="A156" s="706" t="s">
        <v>706</v>
      </c>
      <c r="B156" s="702" t="s">
        <v>198</v>
      </c>
      <c r="C156" s="586"/>
      <c r="D156" s="586"/>
    </row>
    <row r="157" spans="1:5" ht="15.75" customHeight="1">
      <c r="A157" s="706" t="s">
        <v>707</v>
      </c>
      <c r="B157" s="704" t="s">
        <v>708</v>
      </c>
      <c r="C157" s="586"/>
      <c r="D157" s="586"/>
    </row>
    <row r="158" spans="1:5" ht="15.75" customHeight="1">
      <c r="A158" s="706" t="s">
        <v>709</v>
      </c>
      <c r="B158" s="704" t="s">
        <v>710</v>
      </c>
      <c r="C158" s="586"/>
      <c r="D158" s="586"/>
    </row>
    <row r="159" spans="1:5" ht="15.75" customHeight="1">
      <c r="A159" s="706" t="s">
        <v>711</v>
      </c>
      <c r="B159" s="704" t="s">
        <v>712</v>
      </c>
      <c r="C159" s="586"/>
      <c r="D159" s="586"/>
    </row>
    <row r="160" spans="1:5" ht="15.75" customHeight="1">
      <c r="A160" s="706" t="s">
        <v>713</v>
      </c>
      <c r="B160" s="704" t="s">
        <v>714</v>
      </c>
      <c r="C160" s="586"/>
      <c r="D160" s="586"/>
    </row>
    <row r="161" spans="1:5" ht="15.75" customHeight="1">
      <c r="A161" s="706" t="s">
        <v>715</v>
      </c>
      <c r="B161" s="704" t="s">
        <v>716</v>
      </c>
      <c r="C161" s="586"/>
      <c r="D161" s="586"/>
    </row>
    <row r="162" spans="1:5" ht="15.75" customHeight="1">
      <c r="A162" s="706" t="s">
        <v>717</v>
      </c>
      <c r="B162" s="704" t="s">
        <v>718</v>
      </c>
      <c r="C162" s="586"/>
      <c r="D162" s="586"/>
    </row>
    <row r="163" spans="1:5" ht="15.75" customHeight="1">
      <c r="A163" s="706" t="s">
        <v>719</v>
      </c>
      <c r="B163" s="704" t="s">
        <v>200</v>
      </c>
      <c r="C163" s="586"/>
      <c r="D163" s="586"/>
    </row>
    <row r="164" spans="1:5" ht="15.75" customHeight="1">
      <c r="A164" s="706" t="s">
        <v>720</v>
      </c>
      <c r="B164" s="704" t="s">
        <v>201</v>
      </c>
      <c r="C164" s="586"/>
      <c r="D164" s="586"/>
    </row>
    <row r="165" spans="1:5" ht="15.75" customHeight="1">
      <c r="A165" s="706" t="s">
        <v>721</v>
      </c>
      <c r="B165" s="705" t="s">
        <v>722</v>
      </c>
      <c r="C165" s="586"/>
      <c r="D165" s="586"/>
    </row>
    <row r="166" spans="1:5" ht="15.75" customHeight="1" thickBot="1">
      <c r="A166" s="706" t="s">
        <v>723</v>
      </c>
      <c r="B166" s="705" t="s">
        <v>724</v>
      </c>
      <c r="C166" s="586"/>
      <c r="D166" s="586"/>
    </row>
    <row r="167" spans="1:5" ht="15.75" customHeight="1" thickBot="1">
      <c r="A167" s="691" t="s">
        <v>91</v>
      </c>
      <c r="B167" s="711" t="s">
        <v>379</v>
      </c>
      <c r="C167" s="795"/>
      <c r="D167" s="795"/>
    </row>
    <row r="168" spans="1:5" ht="15.75" customHeight="1" thickBot="1">
      <c r="A168" s="724" t="s">
        <v>14</v>
      </c>
      <c r="B168" s="725" t="s">
        <v>728</v>
      </c>
      <c r="C168" s="726"/>
      <c r="D168" s="726"/>
    </row>
    <row r="169" spans="1:5" ht="15.75" customHeight="1" thickBot="1">
      <c r="A169" s="691" t="s">
        <v>94</v>
      </c>
      <c r="B169" s="711" t="s">
        <v>380</v>
      </c>
      <c r="C169" s="712"/>
      <c r="D169" s="712"/>
    </row>
    <row r="170" spans="1:5" ht="15.75" customHeight="1">
      <c r="A170" s="706" t="s">
        <v>926</v>
      </c>
      <c r="B170" s="702" t="s">
        <v>677</v>
      </c>
      <c r="C170" s="586"/>
      <c r="D170" s="586"/>
    </row>
    <row r="171" spans="1:5" ht="15.75" customHeight="1">
      <c r="A171" s="697" t="s">
        <v>731</v>
      </c>
      <c r="B171" s="704" t="s">
        <v>735</v>
      </c>
      <c r="C171" s="609"/>
      <c r="D171" s="609"/>
    </row>
    <row r="172" spans="1:5" ht="15.75" customHeight="1">
      <c r="A172" s="703" t="s">
        <v>733</v>
      </c>
      <c r="B172" s="729" t="s">
        <v>737</v>
      </c>
      <c r="C172" s="596"/>
      <c r="D172" s="596"/>
      <c r="E172" s="507"/>
    </row>
    <row r="173" spans="1:5" ht="15.75" customHeight="1" thickBot="1">
      <c r="A173" s="708" t="s">
        <v>734</v>
      </c>
      <c r="B173" s="707" t="s">
        <v>906</v>
      </c>
      <c r="C173" s="796"/>
      <c r="D173" s="796"/>
      <c r="E173" s="507"/>
    </row>
    <row r="174" spans="1:5" ht="15.75" customHeight="1" thickBot="1">
      <c r="A174" s="691" t="s">
        <v>95</v>
      </c>
      <c r="B174" s="730" t="s">
        <v>728</v>
      </c>
      <c r="C174" s="600"/>
      <c r="D174" s="600"/>
      <c r="E174" s="507"/>
    </row>
    <row r="175" spans="1:5" ht="15.75" customHeight="1">
      <c r="A175" s="706" t="s">
        <v>743</v>
      </c>
      <c r="B175" s="731" t="s">
        <v>206</v>
      </c>
      <c r="C175" s="586"/>
      <c r="D175" s="586"/>
      <c r="E175" s="507"/>
    </row>
    <row r="176" spans="1:5" ht="15.75" customHeight="1">
      <c r="A176" s="697" t="s">
        <v>744</v>
      </c>
      <c r="B176" s="732" t="s">
        <v>207</v>
      </c>
      <c r="C176" s="728"/>
      <c r="D176" s="728"/>
      <c r="E176" s="507"/>
    </row>
    <row r="177" spans="1:5" ht="15.75" customHeight="1" thickBot="1">
      <c r="A177" s="703" t="s">
        <v>745</v>
      </c>
      <c r="B177" s="733" t="s">
        <v>208</v>
      </c>
      <c r="C177" s="596"/>
      <c r="D177" s="596"/>
      <c r="E177" s="507"/>
    </row>
    <row r="178" spans="1:5" ht="15.75" customHeight="1" thickBot="1">
      <c r="A178" s="691" t="s">
        <v>96</v>
      </c>
      <c r="B178" s="730" t="s">
        <v>325</v>
      </c>
      <c r="C178" s="712"/>
      <c r="D178" s="712"/>
      <c r="E178" s="507"/>
    </row>
    <row r="179" spans="1:5" ht="15.75" customHeight="1" thickBot="1">
      <c r="A179" s="797" t="s">
        <v>15</v>
      </c>
      <c r="B179" s="798" t="s">
        <v>927</v>
      </c>
      <c r="C179" s="799"/>
      <c r="D179" s="799"/>
    </row>
    <row r="180" spans="1:5" ht="15.75" customHeight="1" thickBot="1">
      <c r="A180" s="683" t="s">
        <v>16</v>
      </c>
      <c r="B180" s="730" t="s">
        <v>928</v>
      </c>
      <c r="C180" s="600"/>
      <c r="D180" s="600"/>
    </row>
    <row r="181" spans="1:5" ht="15.75" customHeight="1">
      <c r="A181" s="706" t="s">
        <v>929</v>
      </c>
      <c r="B181" s="731" t="s">
        <v>859</v>
      </c>
      <c r="C181" s="586"/>
      <c r="D181" s="586"/>
    </row>
    <row r="182" spans="1:5" ht="15.75" customHeight="1">
      <c r="A182" s="697" t="s">
        <v>189</v>
      </c>
      <c r="B182" s="732" t="s">
        <v>930</v>
      </c>
      <c r="C182" s="609"/>
      <c r="D182" s="609"/>
    </row>
    <row r="183" spans="1:5" ht="15.75" customHeight="1" thickBot="1">
      <c r="A183" s="703" t="s">
        <v>190</v>
      </c>
      <c r="B183" s="705" t="s">
        <v>918</v>
      </c>
      <c r="C183" s="596"/>
      <c r="D183" s="596"/>
    </row>
    <row r="184" spans="1:5" ht="15.75" customHeight="1" thickBot="1">
      <c r="A184" s="724" t="s">
        <v>17</v>
      </c>
      <c r="B184" s="800" t="s">
        <v>932</v>
      </c>
      <c r="C184" s="801"/>
      <c r="D184" s="801"/>
    </row>
    <row r="185" spans="1:5" ht="15.75" customHeight="1" thickBot="1">
      <c r="A185" s="781"/>
      <c r="B185" s="782"/>
      <c r="C185" s="815"/>
      <c r="D185" s="815"/>
    </row>
    <row r="186" spans="1:5" ht="15.75" customHeight="1" thickBot="1">
      <c r="A186" s="682"/>
      <c r="B186" s="756" t="s">
        <v>46</v>
      </c>
      <c r="C186" s="614"/>
      <c r="D186" s="614"/>
    </row>
    <row r="187" spans="1:5" ht="15.75" customHeight="1" thickBot="1">
      <c r="A187" s="683" t="s">
        <v>13</v>
      </c>
      <c r="B187" s="711" t="s">
        <v>933</v>
      </c>
      <c r="C187" s="600"/>
      <c r="D187" s="600"/>
    </row>
    <row r="188" spans="1:5" ht="15.75" customHeight="1">
      <c r="A188" s="697" t="s">
        <v>88</v>
      </c>
      <c r="B188" s="702" t="s">
        <v>40</v>
      </c>
      <c r="C188" s="816"/>
      <c r="D188" s="816"/>
    </row>
    <row r="189" spans="1:5" ht="15.75" customHeight="1">
      <c r="A189" s="697"/>
      <c r="B189" s="704" t="s">
        <v>936</v>
      </c>
      <c r="C189" s="586"/>
      <c r="D189" s="586"/>
    </row>
    <row r="190" spans="1:5" ht="15.75" customHeight="1">
      <c r="A190" s="697" t="s">
        <v>89</v>
      </c>
      <c r="B190" s="704" t="s">
        <v>143</v>
      </c>
      <c r="C190" s="586"/>
      <c r="D190" s="586"/>
    </row>
    <row r="191" spans="1:5" ht="15.75" customHeight="1">
      <c r="A191" s="697"/>
      <c r="B191" s="704" t="s">
        <v>936</v>
      </c>
      <c r="C191" s="586"/>
      <c r="D191" s="586"/>
    </row>
    <row r="192" spans="1:5" ht="15.75" customHeight="1">
      <c r="A192" s="697" t="s">
        <v>90</v>
      </c>
      <c r="B192" s="704" t="s">
        <v>115</v>
      </c>
      <c r="C192" s="586"/>
      <c r="D192" s="586"/>
      <c r="E192" s="507"/>
    </row>
    <row r="193" spans="1:4" ht="15.75" customHeight="1">
      <c r="A193" s="697"/>
      <c r="B193" s="704" t="s">
        <v>936</v>
      </c>
      <c r="C193" s="586"/>
      <c r="D193" s="586"/>
    </row>
    <row r="194" spans="1:4" ht="15.75" customHeight="1">
      <c r="A194" s="697" t="s">
        <v>91</v>
      </c>
      <c r="B194" s="704" t="s">
        <v>144</v>
      </c>
      <c r="C194" s="586"/>
      <c r="D194" s="586"/>
    </row>
    <row r="195" spans="1:4" ht="15.75" customHeight="1">
      <c r="A195" s="697" t="s">
        <v>767</v>
      </c>
      <c r="B195" s="704" t="s">
        <v>145</v>
      </c>
      <c r="C195" s="586"/>
      <c r="D195" s="586"/>
    </row>
    <row r="196" spans="1:4" ht="15.75" thickBot="1">
      <c r="A196" s="694"/>
      <c r="B196" s="720" t="s">
        <v>768</v>
      </c>
      <c r="C196" s="586"/>
      <c r="D196" s="586"/>
    </row>
    <row r="197" spans="1:4" ht="15.75" thickBot="1">
      <c r="A197" s="683" t="s">
        <v>14</v>
      </c>
      <c r="B197" s="711" t="s">
        <v>934</v>
      </c>
      <c r="C197" s="600"/>
      <c r="D197" s="600"/>
    </row>
    <row r="198" spans="1:4">
      <c r="A198" s="697" t="s">
        <v>94</v>
      </c>
      <c r="B198" s="702" t="s">
        <v>167</v>
      </c>
      <c r="C198" s="586"/>
      <c r="D198" s="586"/>
    </row>
    <row r="199" spans="1:4">
      <c r="A199" s="697" t="s">
        <v>95</v>
      </c>
      <c r="B199" s="704" t="s">
        <v>147</v>
      </c>
      <c r="C199" s="586"/>
      <c r="D199" s="586"/>
    </row>
    <row r="200" spans="1:4">
      <c r="A200" s="697" t="s">
        <v>96</v>
      </c>
      <c r="B200" s="704" t="s">
        <v>935</v>
      </c>
      <c r="C200" s="590"/>
      <c r="D200" s="590"/>
    </row>
    <row r="201" spans="1:4" ht="23.25" thickBot="1">
      <c r="A201" s="697" t="s">
        <v>97</v>
      </c>
      <c r="B201" s="704" t="s">
        <v>936</v>
      </c>
      <c r="C201" s="590"/>
      <c r="D201" s="590"/>
    </row>
    <row r="202" spans="1:4" ht="15.75" thickBot="1">
      <c r="A202" s="817" t="s">
        <v>15</v>
      </c>
      <c r="B202" s="818" t="s">
        <v>937</v>
      </c>
      <c r="C202" s="819"/>
      <c r="D202" s="819"/>
    </row>
  </sheetData>
  <mergeCells count="5">
    <mergeCell ref="A2:D2"/>
    <mergeCell ref="A72:D72"/>
    <mergeCell ref="B73:D73"/>
    <mergeCell ref="A138:D138"/>
    <mergeCell ref="C139:D139"/>
  </mergeCells>
  <pageMargins left="0.7" right="0.7" top="0.75" bottom="0.75" header="0.3" footer="0.3"/>
  <pageSetup paperSize="9" scale="64" orientation="portrait" verticalDpi="300" r:id="rId1"/>
  <rowBreaks count="2" manualBreakCount="2">
    <brk id="71" max="16383" man="1"/>
    <brk id="134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67B3-F1F9-4318-AC71-E1A0782C89D9}">
  <dimension ref="A2:G197"/>
  <sheetViews>
    <sheetView topLeftCell="A61" workbookViewId="0">
      <selection activeCell="A5" sqref="A5:XFD5"/>
    </sheetView>
  </sheetViews>
  <sheetFormatPr defaultRowHeight="15"/>
  <cols>
    <col min="1" max="1" width="12.1640625" style="425" customWidth="1"/>
    <col min="2" max="2" width="64" style="425" customWidth="1"/>
    <col min="3" max="3" width="13.1640625" style="425" customWidth="1"/>
    <col min="4" max="4" width="14" style="425" customWidth="1"/>
    <col min="5" max="16384" width="9.33203125" style="425"/>
  </cols>
  <sheetData>
    <row r="2" spans="1:4">
      <c r="A2" s="789" t="s">
        <v>954</v>
      </c>
      <c r="B2" s="789"/>
      <c r="C2" s="789"/>
      <c r="D2" s="789"/>
    </row>
    <row r="3" spans="1:4" ht="15.75" thickBot="1">
      <c r="C3" s="814"/>
      <c r="D3" s="814"/>
    </row>
    <row r="4" spans="1:4" ht="33" customHeight="1">
      <c r="A4" s="790" t="s">
        <v>924</v>
      </c>
      <c r="B4" s="675" t="s">
        <v>955</v>
      </c>
      <c r="C4" s="791"/>
      <c r="D4" s="791"/>
    </row>
    <row r="5" spans="1:4" ht="25.5" customHeight="1" thickBot="1">
      <c r="A5" s="792" t="s">
        <v>158</v>
      </c>
      <c r="B5" s="678" t="s">
        <v>324</v>
      </c>
      <c r="C5" s="793"/>
      <c r="D5" s="793"/>
    </row>
    <row r="6" spans="1:4" ht="15.75" customHeight="1" thickBot="1">
      <c r="A6" s="680"/>
      <c r="B6" s="680"/>
      <c r="C6" s="681"/>
      <c r="D6" s="681"/>
    </row>
    <row r="7" spans="1:4" ht="29.25" customHeight="1" thickBot="1">
      <c r="A7" s="682" t="s">
        <v>159</v>
      </c>
      <c r="B7" s="684" t="s">
        <v>44</v>
      </c>
      <c r="C7" s="435" t="s">
        <v>660</v>
      </c>
      <c r="D7" s="435" t="s">
        <v>661</v>
      </c>
    </row>
    <row r="8" spans="1:4" ht="15.75" customHeight="1" thickBot="1">
      <c r="A8" s="683">
        <v>1</v>
      </c>
      <c r="B8" s="684">
        <v>2</v>
      </c>
      <c r="C8" s="684">
        <v>3</v>
      </c>
      <c r="D8" s="826">
        <v>4</v>
      </c>
    </row>
    <row r="9" spans="1:4" ht="15.75" customHeight="1" thickBot="1">
      <c r="A9" s="688" t="s">
        <v>13</v>
      </c>
      <c r="B9" s="689" t="s">
        <v>329</v>
      </c>
      <c r="C9" s="690">
        <f t="shared" ref="C9:D9" si="0">C10+C18+C19+C30</f>
        <v>3524000</v>
      </c>
      <c r="D9" s="690">
        <f t="shared" si="0"/>
        <v>3659000</v>
      </c>
    </row>
    <row r="10" spans="1:4" ht="15.75" customHeight="1" thickBot="1">
      <c r="A10" s="691" t="s">
        <v>88</v>
      </c>
      <c r="B10" s="692" t="s">
        <v>662</v>
      </c>
      <c r="C10" s="693">
        <f t="shared" ref="C10" si="1">SUM(C11:C13)</f>
        <v>0</v>
      </c>
      <c r="D10" s="693">
        <f t="shared" ref="D10" si="2">SUM(D11:D13)</f>
        <v>0</v>
      </c>
    </row>
    <row r="11" spans="1:4" ht="15.75" customHeight="1">
      <c r="A11" s="706" t="s">
        <v>663</v>
      </c>
      <c r="B11" s="702" t="s">
        <v>178</v>
      </c>
      <c r="C11" s="590"/>
      <c r="D11" s="590"/>
    </row>
    <row r="12" spans="1:4" ht="15.75" customHeight="1">
      <c r="A12" s="706" t="s">
        <v>665</v>
      </c>
      <c r="B12" s="704" t="s">
        <v>677</v>
      </c>
      <c r="C12" s="590"/>
      <c r="D12" s="590"/>
    </row>
    <row r="13" spans="1:4" ht="15.75" customHeight="1">
      <c r="A13" s="706" t="s">
        <v>667</v>
      </c>
      <c r="B13" s="704" t="s">
        <v>679</v>
      </c>
      <c r="C13" s="590"/>
      <c r="D13" s="590"/>
    </row>
    <row r="14" spans="1:4" ht="15.75" customHeight="1">
      <c r="A14" s="706" t="s">
        <v>669</v>
      </c>
      <c r="B14" s="705" t="s">
        <v>681</v>
      </c>
      <c r="C14" s="590"/>
      <c r="D14" s="590"/>
    </row>
    <row r="15" spans="1:4" ht="15.75" customHeight="1">
      <c r="A15" s="706" t="s">
        <v>671</v>
      </c>
      <c r="B15" s="707" t="s">
        <v>683</v>
      </c>
      <c r="C15" s="596"/>
      <c r="D15" s="596"/>
    </row>
    <row r="16" spans="1:4" ht="15.75" customHeight="1">
      <c r="A16" s="694" t="s">
        <v>673</v>
      </c>
      <c r="B16" s="707" t="s">
        <v>906</v>
      </c>
      <c r="C16" s="596"/>
      <c r="D16" s="596"/>
    </row>
    <row r="17" spans="1:4" ht="15.75" customHeight="1" thickBot="1">
      <c r="A17" s="708" t="s">
        <v>675</v>
      </c>
      <c r="B17" s="709" t="s">
        <v>687</v>
      </c>
      <c r="C17" s="710"/>
      <c r="D17" s="710"/>
    </row>
    <row r="18" spans="1:4" ht="15.75" customHeight="1" thickBot="1">
      <c r="A18" s="691" t="s">
        <v>89</v>
      </c>
      <c r="B18" s="711" t="s">
        <v>134</v>
      </c>
      <c r="C18" s="712"/>
      <c r="D18" s="712"/>
    </row>
    <row r="19" spans="1:4" ht="15.75" customHeight="1" thickBot="1">
      <c r="A19" s="691" t="s">
        <v>90</v>
      </c>
      <c r="B19" s="711" t="s">
        <v>329</v>
      </c>
      <c r="C19" s="712">
        <f t="shared" ref="C19:D19" si="3">SUM(C20:C29)</f>
        <v>3524000</v>
      </c>
      <c r="D19" s="712">
        <f t="shared" si="3"/>
        <v>3659000</v>
      </c>
    </row>
    <row r="20" spans="1:4" ht="15.75" customHeight="1">
      <c r="A20" s="706" t="s">
        <v>706</v>
      </c>
      <c r="B20" s="702" t="s">
        <v>198</v>
      </c>
      <c r="C20" s="586">
        <v>0</v>
      </c>
      <c r="D20" s="586">
        <v>0</v>
      </c>
    </row>
    <row r="21" spans="1:4" ht="15.75" customHeight="1">
      <c r="A21" s="706" t="s">
        <v>707</v>
      </c>
      <c r="B21" s="704" t="s">
        <v>708</v>
      </c>
      <c r="C21" s="586">
        <v>3100000</v>
      </c>
      <c r="D21" s="586">
        <v>3235000</v>
      </c>
    </row>
    <row r="22" spans="1:4" ht="15.75" customHeight="1">
      <c r="A22" s="706" t="s">
        <v>709</v>
      </c>
      <c r="B22" s="704" t="s">
        <v>710</v>
      </c>
      <c r="C22" s="586">
        <v>0</v>
      </c>
      <c r="D22" s="586">
        <v>0</v>
      </c>
    </row>
    <row r="23" spans="1:4" ht="15.75" customHeight="1">
      <c r="A23" s="706" t="s">
        <v>711</v>
      </c>
      <c r="B23" s="704" t="s">
        <v>712</v>
      </c>
      <c r="C23" s="586">
        <v>0</v>
      </c>
      <c r="D23" s="586">
        <v>0</v>
      </c>
    </row>
    <row r="24" spans="1:4" ht="15.75" customHeight="1">
      <c r="A24" s="706" t="s">
        <v>713</v>
      </c>
      <c r="B24" s="704" t="s">
        <v>714</v>
      </c>
      <c r="C24" s="586">
        <v>0</v>
      </c>
      <c r="D24" s="586">
        <v>0</v>
      </c>
    </row>
    <row r="25" spans="1:4" ht="15.75" customHeight="1">
      <c r="A25" s="706" t="s">
        <v>715</v>
      </c>
      <c r="B25" s="704" t="s">
        <v>716</v>
      </c>
      <c r="C25" s="586">
        <v>424000</v>
      </c>
      <c r="D25" s="586">
        <v>424000</v>
      </c>
    </row>
    <row r="26" spans="1:4" ht="15.75" customHeight="1">
      <c r="A26" s="706" t="s">
        <v>717</v>
      </c>
      <c r="B26" s="704" t="s">
        <v>718</v>
      </c>
      <c r="C26" s="586">
        <v>0</v>
      </c>
      <c r="D26" s="586">
        <v>0</v>
      </c>
    </row>
    <row r="27" spans="1:4" ht="15.75" customHeight="1">
      <c r="A27" s="706" t="s">
        <v>719</v>
      </c>
      <c r="B27" s="704" t="s">
        <v>200</v>
      </c>
      <c r="C27" s="586">
        <v>0</v>
      </c>
      <c r="D27" s="586">
        <v>0</v>
      </c>
    </row>
    <row r="28" spans="1:4" ht="15.75" customHeight="1">
      <c r="A28" s="706" t="s">
        <v>720</v>
      </c>
      <c r="B28" s="704" t="s">
        <v>956</v>
      </c>
      <c r="C28" s="586">
        <v>0</v>
      </c>
      <c r="D28" s="586"/>
    </row>
    <row r="29" spans="1:4" ht="15.75" customHeight="1" thickBot="1">
      <c r="A29" s="706" t="s">
        <v>721</v>
      </c>
      <c r="B29" s="705" t="s">
        <v>724</v>
      </c>
      <c r="C29" s="586">
        <v>0</v>
      </c>
      <c r="D29" s="586">
        <v>0</v>
      </c>
    </row>
    <row r="30" spans="1:4" ht="15.75" customHeight="1" thickBot="1">
      <c r="A30" s="691" t="s">
        <v>91</v>
      </c>
      <c r="B30" s="711" t="s">
        <v>379</v>
      </c>
      <c r="C30" s="795"/>
      <c r="D30" s="795"/>
    </row>
    <row r="31" spans="1:4" ht="15.75" customHeight="1" thickBot="1">
      <c r="A31" s="724" t="s">
        <v>14</v>
      </c>
      <c r="B31" s="725" t="s">
        <v>728</v>
      </c>
      <c r="C31" s="726">
        <f t="shared" ref="C31:D31" si="4">C32</f>
        <v>0</v>
      </c>
      <c r="D31" s="726">
        <f t="shared" si="4"/>
        <v>0</v>
      </c>
    </row>
    <row r="32" spans="1:4" ht="15.75" customHeight="1" thickBot="1">
      <c r="A32" s="691" t="s">
        <v>94</v>
      </c>
      <c r="B32" s="711" t="s">
        <v>380</v>
      </c>
      <c r="C32" s="712">
        <f t="shared" ref="C32:D32" si="5">SUM(C33:C34)</f>
        <v>0</v>
      </c>
      <c r="D32" s="712">
        <f t="shared" si="5"/>
        <v>0</v>
      </c>
    </row>
    <row r="33" spans="1:6" ht="15.75" customHeight="1">
      <c r="A33" s="706" t="s">
        <v>926</v>
      </c>
      <c r="B33" s="702" t="s">
        <v>677</v>
      </c>
      <c r="C33" s="586"/>
      <c r="D33" s="586"/>
    </row>
    <row r="34" spans="1:6" ht="15.75" customHeight="1">
      <c r="A34" s="697" t="s">
        <v>731</v>
      </c>
      <c r="B34" s="704" t="s">
        <v>735</v>
      </c>
      <c r="C34" s="609">
        <f t="shared" ref="C34:D34" si="6">SUM(C35:C36)</f>
        <v>0</v>
      </c>
      <c r="D34" s="609">
        <f t="shared" si="6"/>
        <v>0</v>
      </c>
    </row>
    <row r="35" spans="1:6" ht="15.75" customHeight="1">
      <c r="A35" s="703" t="s">
        <v>733</v>
      </c>
      <c r="B35" s="729" t="s">
        <v>737</v>
      </c>
      <c r="C35" s="596"/>
      <c r="D35" s="596"/>
    </row>
    <row r="36" spans="1:6" ht="15.75" customHeight="1" thickBot="1">
      <c r="A36" s="708" t="s">
        <v>734</v>
      </c>
      <c r="B36" s="707" t="s">
        <v>906</v>
      </c>
      <c r="C36" s="796"/>
      <c r="D36" s="796"/>
    </row>
    <row r="37" spans="1:6" ht="15.75" customHeight="1" thickBot="1">
      <c r="A37" s="691" t="s">
        <v>95</v>
      </c>
      <c r="B37" s="730" t="s">
        <v>728</v>
      </c>
      <c r="C37" s="600">
        <f t="shared" ref="C37:D37" si="7">+C38+C39</f>
        <v>0</v>
      </c>
      <c r="D37" s="600">
        <f t="shared" si="7"/>
        <v>0</v>
      </c>
    </row>
    <row r="38" spans="1:6" ht="15.75" customHeight="1">
      <c r="A38" s="706" t="s">
        <v>743</v>
      </c>
      <c r="B38" s="731" t="s">
        <v>206</v>
      </c>
      <c r="C38" s="586"/>
      <c r="D38" s="586"/>
    </row>
    <row r="39" spans="1:6" ht="15.75" customHeight="1">
      <c r="A39" s="697" t="s">
        <v>744</v>
      </c>
      <c r="B39" s="732" t="s">
        <v>207</v>
      </c>
      <c r="C39" s="728"/>
      <c r="D39" s="728"/>
    </row>
    <row r="40" spans="1:6" ht="15.75" customHeight="1" thickBot="1">
      <c r="A40" s="703" t="s">
        <v>745</v>
      </c>
      <c r="B40" s="733" t="s">
        <v>208</v>
      </c>
      <c r="C40" s="596"/>
      <c r="D40" s="596"/>
    </row>
    <row r="41" spans="1:6" ht="15.75" customHeight="1" thickBot="1">
      <c r="A41" s="691" t="s">
        <v>96</v>
      </c>
      <c r="B41" s="730" t="s">
        <v>325</v>
      </c>
      <c r="C41" s="712"/>
      <c r="D41" s="712"/>
      <c r="E41" s="507"/>
    </row>
    <row r="42" spans="1:6" ht="15.75" customHeight="1" thickBot="1">
      <c r="A42" s="797" t="s">
        <v>15</v>
      </c>
      <c r="B42" s="798" t="s">
        <v>927</v>
      </c>
      <c r="C42" s="799">
        <f t="shared" ref="C42:D42" si="8">C31+C9</f>
        <v>3524000</v>
      </c>
      <c r="D42" s="799">
        <f t="shared" si="8"/>
        <v>3659000</v>
      </c>
    </row>
    <row r="43" spans="1:6" ht="15.75" customHeight="1" thickBot="1">
      <c r="A43" s="683" t="s">
        <v>16</v>
      </c>
      <c r="B43" s="730" t="s">
        <v>928</v>
      </c>
      <c r="C43" s="600">
        <f>SUM(C44:C46)</f>
        <v>26633240</v>
      </c>
      <c r="D43" s="600">
        <f>SUM(D44:D46)</f>
        <v>26390238</v>
      </c>
    </row>
    <row r="44" spans="1:6" ht="15.75" customHeight="1">
      <c r="A44" s="706" t="s">
        <v>929</v>
      </c>
      <c r="B44" s="731" t="s">
        <v>859</v>
      </c>
      <c r="C44" s="586">
        <v>246321</v>
      </c>
      <c r="D44" s="586">
        <v>246321</v>
      </c>
    </row>
    <row r="45" spans="1:6" ht="15.75" customHeight="1">
      <c r="A45" s="697" t="s">
        <v>189</v>
      </c>
      <c r="B45" s="732" t="s">
        <v>930</v>
      </c>
      <c r="C45" s="609"/>
      <c r="D45" s="609"/>
    </row>
    <row r="46" spans="1:6" ht="15.75" customHeight="1" thickBot="1">
      <c r="A46" s="703" t="s">
        <v>190</v>
      </c>
      <c r="B46" s="705" t="s">
        <v>918</v>
      </c>
      <c r="C46" s="596">
        <v>26386919</v>
      </c>
      <c r="D46" s="596">
        <v>26143917</v>
      </c>
    </row>
    <row r="47" spans="1:6" ht="15.75" customHeight="1" thickBot="1">
      <c r="A47" s="724" t="s">
        <v>17</v>
      </c>
      <c r="B47" s="800" t="s">
        <v>932</v>
      </c>
      <c r="C47" s="801">
        <f t="shared" ref="C47" si="9">C42+C43</f>
        <v>30157240</v>
      </c>
      <c r="D47" s="801">
        <f>(D42+D43)</f>
        <v>30049238</v>
      </c>
      <c r="E47" s="507"/>
      <c r="F47" s="507"/>
    </row>
    <row r="48" spans="1:6" ht="15.75" customHeight="1" thickBot="1">
      <c r="A48" s="781"/>
      <c r="B48" s="782"/>
      <c r="C48" s="782"/>
      <c r="D48" s="782"/>
    </row>
    <row r="49" spans="1:5" ht="15.75" customHeight="1" thickBot="1">
      <c r="A49" s="682"/>
      <c r="B49" s="756" t="s">
        <v>46</v>
      </c>
      <c r="C49" s="827"/>
      <c r="D49" s="827"/>
    </row>
    <row r="50" spans="1:5" ht="15.75" customHeight="1" thickBot="1">
      <c r="A50" s="683" t="s">
        <v>13</v>
      </c>
      <c r="B50" s="711" t="s">
        <v>957</v>
      </c>
      <c r="C50" s="828">
        <f t="shared" ref="C50" si="10">SUM(C51:C55)</f>
        <v>30157240</v>
      </c>
      <c r="D50" s="828">
        <f>SUM(D51:D55)</f>
        <v>29608378</v>
      </c>
    </row>
    <row r="51" spans="1:5" ht="15.75" customHeight="1">
      <c r="A51" s="697" t="s">
        <v>88</v>
      </c>
      <c r="B51" s="702" t="s">
        <v>40</v>
      </c>
      <c r="C51" s="829">
        <v>17236136</v>
      </c>
      <c r="D51" s="829">
        <v>15074515</v>
      </c>
    </row>
    <row r="52" spans="1:5" ht="15.75" customHeight="1">
      <c r="A52" s="697" t="s">
        <v>89</v>
      </c>
      <c r="B52" s="704" t="s">
        <v>143</v>
      </c>
      <c r="C52" s="829">
        <v>3791950</v>
      </c>
      <c r="D52" s="829">
        <v>3414286</v>
      </c>
    </row>
    <row r="53" spans="1:5" ht="15.75" customHeight="1">
      <c r="A53" s="697" t="s">
        <v>90</v>
      </c>
      <c r="B53" s="704" t="s">
        <v>115</v>
      </c>
      <c r="C53" s="829">
        <v>9129154</v>
      </c>
      <c r="D53" s="829">
        <v>11119577</v>
      </c>
    </row>
    <row r="54" spans="1:5" ht="15.75" customHeight="1">
      <c r="A54" s="697" t="s">
        <v>91</v>
      </c>
      <c r="B54" s="704" t="s">
        <v>144</v>
      </c>
      <c r="C54" s="829">
        <v>0</v>
      </c>
      <c r="D54" s="829">
        <v>0</v>
      </c>
    </row>
    <row r="55" spans="1:5" ht="15.75" customHeight="1">
      <c r="A55" s="697" t="s">
        <v>767</v>
      </c>
      <c r="B55" s="704" t="s">
        <v>145</v>
      </c>
      <c r="C55" s="829">
        <v>0</v>
      </c>
      <c r="D55" s="829">
        <v>0</v>
      </c>
    </row>
    <row r="56" spans="1:5" ht="15.75" customHeight="1" thickBot="1">
      <c r="A56" s="694"/>
      <c r="B56" s="720" t="s">
        <v>768</v>
      </c>
      <c r="C56" s="829">
        <v>0</v>
      </c>
      <c r="D56" s="829">
        <v>0</v>
      </c>
    </row>
    <row r="57" spans="1:5" ht="15.75" customHeight="1" thickBot="1">
      <c r="A57" s="683" t="s">
        <v>14</v>
      </c>
      <c r="B57" s="711" t="s">
        <v>934</v>
      </c>
      <c r="C57" s="828">
        <f t="shared" ref="C57:D57" si="11">C58+C60+C61</f>
        <v>0</v>
      </c>
      <c r="D57" s="828">
        <f t="shared" si="11"/>
        <v>440860</v>
      </c>
    </row>
    <row r="58" spans="1:5" ht="15.75" customHeight="1">
      <c r="A58" s="697" t="s">
        <v>94</v>
      </c>
      <c r="B58" s="702" t="s">
        <v>167</v>
      </c>
      <c r="C58" s="829">
        <v>0</v>
      </c>
      <c r="D58" s="829">
        <v>440860</v>
      </c>
    </row>
    <row r="59" spans="1:5" ht="15.75" customHeight="1">
      <c r="A59" s="697"/>
      <c r="B59" s="704" t="s">
        <v>936</v>
      </c>
      <c r="C59" s="829">
        <v>0</v>
      </c>
      <c r="D59" s="829">
        <v>0</v>
      </c>
    </row>
    <row r="60" spans="1:5" ht="15.75" customHeight="1">
      <c r="A60" s="697" t="s">
        <v>95</v>
      </c>
      <c r="B60" s="704" t="s">
        <v>147</v>
      </c>
      <c r="C60" s="829"/>
      <c r="D60" s="829"/>
    </row>
    <row r="61" spans="1:5" ht="15.75" customHeight="1">
      <c r="A61" s="697" t="s">
        <v>96</v>
      </c>
      <c r="B61" s="704" t="s">
        <v>935</v>
      </c>
      <c r="C61" s="829"/>
      <c r="D61" s="829"/>
    </row>
    <row r="62" spans="1:5" ht="15.75" customHeight="1" thickBot="1">
      <c r="A62" s="697" t="s">
        <v>97</v>
      </c>
      <c r="B62" s="704" t="s">
        <v>936</v>
      </c>
      <c r="C62" s="829"/>
      <c r="D62" s="829"/>
    </row>
    <row r="63" spans="1:5" ht="15.75" customHeight="1" thickBot="1">
      <c r="A63" s="817" t="s">
        <v>15</v>
      </c>
      <c r="B63" s="818" t="s">
        <v>937</v>
      </c>
      <c r="C63" s="830">
        <f t="shared" ref="C63:D63" si="12">+C50+C57</f>
        <v>30157240</v>
      </c>
      <c r="D63" s="830">
        <f t="shared" si="12"/>
        <v>30049238</v>
      </c>
      <c r="E63" s="507"/>
    </row>
    <row r="64" spans="1:5" ht="15.75" customHeight="1" thickBot="1">
      <c r="A64" s="804"/>
      <c r="B64" s="805"/>
      <c r="C64" s="805"/>
      <c r="D64" s="616">
        <f>D129+D194</f>
        <v>30049238</v>
      </c>
    </row>
    <row r="65" spans="1:4" ht="15.75" customHeight="1" thickBot="1">
      <c r="A65" s="784" t="s">
        <v>920</v>
      </c>
      <c r="B65" s="785"/>
      <c r="C65" s="831">
        <v>6</v>
      </c>
      <c r="D65" s="831">
        <v>6</v>
      </c>
    </row>
    <row r="66" spans="1:4" ht="15.75" customHeight="1" thickBot="1">
      <c r="A66" s="784" t="s">
        <v>160</v>
      </c>
      <c r="B66" s="785"/>
      <c r="C66" s="832"/>
      <c r="D66" s="832"/>
    </row>
    <row r="67" spans="1:4" ht="15.75" customHeight="1">
      <c r="A67" s="833"/>
      <c r="B67" s="834"/>
    </row>
    <row r="68" spans="1:4" ht="15.75" customHeight="1">
      <c r="A68" s="822" t="s">
        <v>949</v>
      </c>
      <c r="B68" s="834"/>
    </row>
    <row r="69" spans="1:4" ht="15.75" customHeight="1" thickBot="1">
      <c r="A69" s="546"/>
      <c r="B69" s="546"/>
      <c r="C69" s="835" t="s">
        <v>958</v>
      </c>
      <c r="D69" s="835"/>
    </row>
    <row r="70" spans="1:4" ht="27">
      <c r="A70" s="790" t="s">
        <v>924</v>
      </c>
      <c r="B70" s="675" t="s">
        <v>955</v>
      </c>
      <c r="C70" s="791"/>
      <c r="D70" s="791"/>
    </row>
    <row r="71" spans="1:4" ht="18.75" thickBot="1">
      <c r="A71" s="792" t="s">
        <v>158</v>
      </c>
      <c r="B71" s="678" t="s">
        <v>959</v>
      </c>
      <c r="C71" s="793"/>
      <c r="D71" s="793"/>
    </row>
    <row r="72" spans="1:4" ht="15.75" thickBot="1">
      <c r="A72" s="680"/>
      <c r="B72" s="680"/>
      <c r="C72" s="681"/>
      <c r="D72" s="681"/>
    </row>
    <row r="73" spans="1:4" ht="25.5" customHeight="1" thickBot="1">
      <c r="A73" s="682" t="s">
        <v>159</v>
      </c>
      <c r="B73" s="684" t="s">
        <v>44</v>
      </c>
      <c r="C73" s="435" t="s">
        <v>660</v>
      </c>
      <c r="D73" s="435" t="s">
        <v>661</v>
      </c>
    </row>
    <row r="74" spans="1:4" ht="15.75" customHeight="1" thickBot="1">
      <c r="A74" s="683">
        <v>1</v>
      </c>
      <c r="B74" s="684">
        <v>2</v>
      </c>
      <c r="C74" s="684">
        <v>3</v>
      </c>
      <c r="D74" s="826">
        <v>4</v>
      </c>
    </row>
    <row r="75" spans="1:4" ht="15.75" customHeight="1" thickBot="1">
      <c r="A75" s="688" t="s">
        <v>13</v>
      </c>
      <c r="B75" s="689" t="s">
        <v>329</v>
      </c>
      <c r="C75" s="690">
        <f t="shared" ref="C75:D75" si="13">C76+C84+C85+C96</f>
        <v>3524000</v>
      </c>
      <c r="D75" s="690">
        <f t="shared" si="13"/>
        <v>3659000</v>
      </c>
    </row>
    <row r="76" spans="1:4" ht="15.75" customHeight="1" thickBot="1">
      <c r="A76" s="691" t="s">
        <v>88</v>
      </c>
      <c r="B76" s="692" t="s">
        <v>662</v>
      </c>
      <c r="C76" s="693">
        <f t="shared" ref="C76" si="14">SUM(C77:C79)</f>
        <v>0</v>
      </c>
      <c r="D76" s="693">
        <f t="shared" ref="D76" si="15">SUM(D77:D79)</f>
        <v>0</v>
      </c>
    </row>
    <row r="77" spans="1:4" ht="15.75" customHeight="1">
      <c r="A77" s="706" t="s">
        <v>663</v>
      </c>
      <c r="B77" s="702" t="s">
        <v>178</v>
      </c>
      <c r="C77" s="590"/>
      <c r="D77" s="590"/>
    </row>
    <row r="78" spans="1:4" ht="15.75" customHeight="1">
      <c r="A78" s="706" t="s">
        <v>665</v>
      </c>
      <c r="B78" s="704" t="s">
        <v>677</v>
      </c>
      <c r="C78" s="590"/>
      <c r="D78" s="590"/>
    </row>
    <row r="79" spans="1:4" ht="15.75" customHeight="1">
      <c r="A79" s="706" t="s">
        <v>667</v>
      </c>
      <c r="B79" s="704" t="s">
        <v>679</v>
      </c>
      <c r="C79" s="590"/>
      <c r="D79" s="590"/>
    </row>
    <row r="80" spans="1:4" ht="15.75" customHeight="1">
      <c r="A80" s="706" t="s">
        <v>669</v>
      </c>
      <c r="B80" s="705" t="s">
        <v>681</v>
      </c>
      <c r="C80" s="590"/>
      <c r="D80" s="590"/>
    </row>
    <row r="81" spans="1:4" ht="15.75" customHeight="1">
      <c r="A81" s="706" t="s">
        <v>671</v>
      </c>
      <c r="B81" s="707" t="s">
        <v>683</v>
      </c>
      <c r="C81" s="596"/>
      <c r="D81" s="596"/>
    </row>
    <row r="82" spans="1:4" ht="15.75" customHeight="1">
      <c r="A82" s="694" t="s">
        <v>673</v>
      </c>
      <c r="B82" s="707" t="s">
        <v>906</v>
      </c>
      <c r="C82" s="596"/>
      <c r="D82" s="596"/>
    </row>
    <row r="83" spans="1:4" ht="15.75" customHeight="1" thickBot="1">
      <c r="A83" s="708" t="s">
        <v>675</v>
      </c>
      <c r="B83" s="709" t="s">
        <v>687</v>
      </c>
      <c r="C83" s="710"/>
      <c r="D83" s="710"/>
    </row>
    <row r="84" spans="1:4" ht="15.75" customHeight="1" thickBot="1">
      <c r="A84" s="691" t="s">
        <v>89</v>
      </c>
      <c r="B84" s="711" t="s">
        <v>134</v>
      </c>
      <c r="C84" s="712"/>
      <c r="D84" s="712"/>
    </row>
    <row r="85" spans="1:4" ht="15.75" customHeight="1" thickBot="1">
      <c r="A85" s="691" t="s">
        <v>90</v>
      </c>
      <c r="B85" s="711" t="s">
        <v>329</v>
      </c>
      <c r="C85" s="712">
        <f t="shared" ref="C85:D85" si="16">SUM(C86:C95)</f>
        <v>3524000</v>
      </c>
      <c r="D85" s="712">
        <f t="shared" si="16"/>
        <v>3659000</v>
      </c>
    </row>
    <row r="86" spans="1:4" ht="15.75" customHeight="1">
      <c r="A86" s="706" t="s">
        <v>706</v>
      </c>
      <c r="B86" s="702" t="s">
        <v>198</v>
      </c>
      <c r="C86" s="586">
        <v>0</v>
      </c>
      <c r="D86" s="586">
        <v>0</v>
      </c>
    </row>
    <row r="87" spans="1:4" ht="15.75" customHeight="1">
      <c r="A87" s="706" t="s">
        <v>707</v>
      </c>
      <c r="B87" s="704" t="s">
        <v>708</v>
      </c>
      <c r="C87" s="586">
        <v>3100000</v>
      </c>
      <c r="D87" s="586">
        <v>3235000</v>
      </c>
    </row>
    <row r="88" spans="1:4" ht="15.75" customHeight="1">
      <c r="A88" s="706" t="s">
        <v>709</v>
      </c>
      <c r="B88" s="704" t="s">
        <v>710</v>
      </c>
      <c r="C88" s="586">
        <v>0</v>
      </c>
      <c r="D88" s="586">
        <v>0</v>
      </c>
    </row>
    <row r="89" spans="1:4" ht="15.75" customHeight="1">
      <c r="A89" s="706" t="s">
        <v>711</v>
      </c>
      <c r="B89" s="704" t="s">
        <v>712</v>
      </c>
      <c r="C89" s="586">
        <v>0</v>
      </c>
      <c r="D89" s="586">
        <v>0</v>
      </c>
    </row>
    <row r="90" spans="1:4" ht="15.75" customHeight="1">
      <c r="A90" s="706" t="s">
        <v>713</v>
      </c>
      <c r="B90" s="704" t="s">
        <v>714</v>
      </c>
      <c r="C90" s="586">
        <v>0</v>
      </c>
      <c r="D90" s="586">
        <v>0</v>
      </c>
    </row>
    <row r="91" spans="1:4" ht="15.75" customHeight="1">
      <c r="A91" s="706" t="s">
        <v>715</v>
      </c>
      <c r="B91" s="704" t="s">
        <v>716</v>
      </c>
      <c r="C91" s="586">
        <v>424000</v>
      </c>
      <c r="D91" s="586">
        <v>424000</v>
      </c>
    </row>
    <row r="92" spans="1:4" ht="15.75" customHeight="1">
      <c r="A92" s="706" t="s">
        <v>717</v>
      </c>
      <c r="B92" s="704" t="s">
        <v>718</v>
      </c>
      <c r="C92" s="586">
        <v>0</v>
      </c>
      <c r="D92" s="586">
        <v>0</v>
      </c>
    </row>
    <row r="93" spans="1:4" ht="15.75" customHeight="1">
      <c r="A93" s="706" t="s">
        <v>719</v>
      </c>
      <c r="B93" s="704" t="s">
        <v>200</v>
      </c>
      <c r="C93" s="586">
        <v>0</v>
      </c>
      <c r="D93" s="586">
        <v>0</v>
      </c>
    </row>
    <row r="94" spans="1:4" ht="15.75" customHeight="1">
      <c r="A94" s="706" t="s">
        <v>720</v>
      </c>
      <c r="B94" s="704" t="s">
        <v>956</v>
      </c>
      <c r="C94" s="586">
        <v>0</v>
      </c>
      <c r="D94" s="586"/>
    </row>
    <row r="95" spans="1:4" ht="15.75" customHeight="1" thickBot="1">
      <c r="A95" s="706" t="s">
        <v>721</v>
      </c>
      <c r="B95" s="705" t="s">
        <v>724</v>
      </c>
      <c r="C95" s="586">
        <v>0</v>
      </c>
      <c r="D95" s="586">
        <v>0</v>
      </c>
    </row>
    <row r="96" spans="1:4" ht="15.75" customHeight="1" thickBot="1">
      <c r="A96" s="691" t="s">
        <v>91</v>
      </c>
      <c r="B96" s="711" t="s">
        <v>379</v>
      </c>
      <c r="C96" s="795"/>
      <c r="D96" s="795"/>
    </row>
    <row r="97" spans="1:4" ht="15.75" customHeight="1" thickBot="1">
      <c r="A97" s="724" t="s">
        <v>14</v>
      </c>
      <c r="B97" s="725" t="s">
        <v>728</v>
      </c>
      <c r="C97" s="726">
        <f t="shared" ref="C97:D97" si="17">C98</f>
        <v>0</v>
      </c>
      <c r="D97" s="726">
        <f t="shared" si="17"/>
        <v>0</v>
      </c>
    </row>
    <row r="98" spans="1:4" ht="15.75" customHeight="1" thickBot="1">
      <c r="A98" s="691" t="s">
        <v>94</v>
      </c>
      <c r="B98" s="711" t="s">
        <v>380</v>
      </c>
      <c r="C98" s="712">
        <f t="shared" ref="C98:D98" si="18">SUM(C99:C100)</f>
        <v>0</v>
      </c>
      <c r="D98" s="712">
        <f t="shared" si="18"/>
        <v>0</v>
      </c>
    </row>
    <row r="99" spans="1:4" ht="15.75" customHeight="1">
      <c r="A99" s="706" t="s">
        <v>926</v>
      </c>
      <c r="B99" s="702" t="s">
        <v>677</v>
      </c>
      <c r="C99" s="586"/>
      <c r="D99" s="586"/>
    </row>
    <row r="100" spans="1:4" ht="15.75" customHeight="1">
      <c r="A100" s="697" t="s">
        <v>731</v>
      </c>
      <c r="B100" s="704" t="s">
        <v>735</v>
      </c>
      <c r="C100" s="609">
        <f t="shared" ref="C100:D100" si="19">SUM(C101:C102)</f>
        <v>0</v>
      </c>
      <c r="D100" s="609">
        <f t="shared" si="19"/>
        <v>0</v>
      </c>
    </row>
    <row r="101" spans="1:4" ht="15.75" customHeight="1">
      <c r="A101" s="703" t="s">
        <v>733</v>
      </c>
      <c r="B101" s="729" t="s">
        <v>737</v>
      </c>
      <c r="C101" s="596"/>
      <c r="D101" s="596"/>
    </row>
    <row r="102" spans="1:4" ht="15.75" customHeight="1" thickBot="1">
      <c r="A102" s="708" t="s">
        <v>734</v>
      </c>
      <c r="B102" s="707" t="s">
        <v>906</v>
      </c>
      <c r="C102" s="796"/>
      <c r="D102" s="796"/>
    </row>
    <row r="103" spans="1:4" ht="15.75" customHeight="1" thickBot="1">
      <c r="A103" s="691" t="s">
        <v>95</v>
      </c>
      <c r="B103" s="730" t="s">
        <v>728</v>
      </c>
      <c r="C103" s="600">
        <f t="shared" ref="C103:D103" si="20">+C104+C105</f>
        <v>0</v>
      </c>
      <c r="D103" s="600">
        <f t="shared" si="20"/>
        <v>0</v>
      </c>
    </row>
    <row r="104" spans="1:4" ht="15.75" customHeight="1">
      <c r="A104" s="706" t="s">
        <v>743</v>
      </c>
      <c r="B104" s="731" t="s">
        <v>206</v>
      </c>
      <c r="C104" s="586"/>
      <c r="D104" s="586"/>
    </row>
    <row r="105" spans="1:4" ht="15.75" customHeight="1">
      <c r="A105" s="697" t="s">
        <v>744</v>
      </c>
      <c r="B105" s="732" t="s">
        <v>207</v>
      </c>
      <c r="C105" s="728"/>
      <c r="D105" s="728"/>
    </row>
    <row r="106" spans="1:4" ht="15.75" customHeight="1" thickBot="1">
      <c r="A106" s="703" t="s">
        <v>745</v>
      </c>
      <c r="B106" s="733" t="s">
        <v>208</v>
      </c>
      <c r="C106" s="596"/>
      <c r="D106" s="596"/>
    </row>
    <row r="107" spans="1:4" ht="15.75" customHeight="1" thickBot="1">
      <c r="A107" s="691" t="s">
        <v>96</v>
      </c>
      <c r="B107" s="730" t="s">
        <v>325</v>
      </c>
      <c r="C107" s="712"/>
      <c r="D107" s="712"/>
    </row>
    <row r="108" spans="1:4" ht="15.75" customHeight="1" thickBot="1">
      <c r="A108" s="797" t="s">
        <v>15</v>
      </c>
      <c r="B108" s="798" t="s">
        <v>927</v>
      </c>
      <c r="C108" s="799">
        <f t="shared" ref="C108:D108" si="21">C97+C75</f>
        <v>3524000</v>
      </c>
      <c r="D108" s="799">
        <f t="shared" si="21"/>
        <v>3659000</v>
      </c>
    </row>
    <row r="109" spans="1:4" ht="15.75" customHeight="1" thickBot="1">
      <c r="A109" s="683" t="s">
        <v>16</v>
      </c>
      <c r="B109" s="730" t="s">
        <v>928</v>
      </c>
      <c r="C109" s="600">
        <f>SUM(C110:C112)</f>
        <v>26633240</v>
      </c>
      <c r="D109" s="600">
        <f>SUM(D110:D112)</f>
        <v>26390238</v>
      </c>
    </row>
    <row r="110" spans="1:4" ht="15.75" customHeight="1">
      <c r="A110" s="706" t="s">
        <v>929</v>
      </c>
      <c r="B110" s="731" t="s">
        <v>859</v>
      </c>
      <c r="C110" s="586">
        <v>246321</v>
      </c>
      <c r="D110" s="586">
        <v>246321</v>
      </c>
    </row>
    <row r="111" spans="1:4" ht="15.75" customHeight="1">
      <c r="A111" s="697" t="s">
        <v>189</v>
      </c>
      <c r="B111" s="732" t="s">
        <v>930</v>
      </c>
      <c r="C111" s="609"/>
      <c r="D111" s="609"/>
    </row>
    <row r="112" spans="1:4" ht="15.75" customHeight="1" thickBot="1">
      <c r="A112" s="703" t="s">
        <v>190</v>
      </c>
      <c r="B112" s="705" t="s">
        <v>918</v>
      </c>
      <c r="C112" s="596">
        <v>26386919</v>
      </c>
      <c r="D112" s="596">
        <v>26143917</v>
      </c>
    </row>
    <row r="113" spans="1:7" ht="15.75" customHeight="1" thickBot="1">
      <c r="A113" s="724" t="s">
        <v>17</v>
      </c>
      <c r="B113" s="800" t="s">
        <v>932</v>
      </c>
      <c r="C113" s="801">
        <f t="shared" ref="C113" si="22">C108+C109</f>
        <v>30157240</v>
      </c>
      <c r="D113" s="801">
        <f>(D108+D109)</f>
        <v>30049238</v>
      </c>
    </row>
    <row r="114" spans="1:7" ht="15.75" customHeight="1" thickBot="1">
      <c r="A114" s="781"/>
      <c r="B114" s="782"/>
      <c r="C114" s="782"/>
      <c r="D114" s="782"/>
    </row>
    <row r="115" spans="1:7" ht="15.75" customHeight="1" thickBot="1">
      <c r="A115" s="682"/>
      <c r="B115" s="756" t="s">
        <v>46</v>
      </c>
      <c r="C115" s="827"/>
      <c r="D115" s="827"/>
      <c r="E115" s="507"/>
      <c r="F115" s="507"/>
      <c r="G115" s="507"/>
    </row>
    <row r="116" spans="1:7" ht="15.75" customHeight="1" thickBot="1">
      <c r="A116" s="683" t="s">
        <v>13</v>
      </c>
      <c r="B116" s="711" t="s">
        <v>957</v>
      </c>
      <c r="C116" s="828">
        <f t="shared" ref="C116" si="23">SUM(C117:C121)</f>
        <v>30157240</v>
      </c>
      <c r="D116" s="828">
        <f>SUM(D117:D121)</f>
        <v>29608378</v>
      </c>
      <c r="E116" s="507"/>
      <c r="F116" s="507"/>
      <c r="G116" s="507"/>
    </row>
    <row r="117" spans="1:7" ht="15.75" customHeight="1">
      <c r="A117" s="697" t="s">
        <v>88</v>
      </c>
      <c r="B117" s="702" t="s">
        <v>40</v>
      </c>
      <c r="C117" s="829">
        <v>17236136</v>
      </c>
      <c r="D117" s="829">
        <v>15074515</v>
      </c>
    </row>
    <row r="118" spans="1:7" ht="15.75" customHeight="1">
      <c r="A118" s="697" t="s">
        <v>89</v>
      </c>
      <c r="B118" s="704" t="s">
        <v>143</v>
      </c>
      <c r="C118" s="829">
        <v>3791950</v>
      </c>
      <c r="D118" s="829">
        <v>3414286</v>
      </c>
    </row>
    <row r="119" spans="1:7" ht="15.75" customHeight="1">
      <c r="A119" s="697" t="s">
        <v>90</v>
      </c>
      <c r="B119" s="704" t="s">
        <v>115</v>
      </c>
      <c r="C119" s="829">
        <v>9129154</v>
      </c>
      <c r="D119" s="829">
        <v>11119577</v>
      </c>
    </row>
    <row r="120" spans="1:7" ht="15.75" customHeight="1">
      <c r="A120" s="697" t="s">
        <v>91</v>
      </c>
      <c r="B120" s="704" t="s">
        <v>144</v>
      </c>
      <c r="C120" s="829">
        <v>0</v>
      </c>
      <c r="D120" s="829">
        <v>0</v>
      </c>
    </row>
    <row r="121" spans="1:7" ht="15.75" customHeight="1">
      <c r="A121" s="697" t="s">
        <v>767</v>
      </c>
      <c r="B121" s="704" t="s">
        <v>145</v>
      </c>
      <c r="C121" s="829">
        <v>0</v>
      </c>
      <c r="D121" s="829">
        <v>0</v>
      </c>
    </row>
    <row r="122" spans="1:7" ht="15.75" customHeight="1" thickBot="1">
      <c r="A122" s="694"/>
      <c r="B122" s="720" t="s">
        <v>768</v>
      </c>
      <c r="C122" s="829">
        <v>0</v>
      </c>
      <c r="D122" s="829">
        <v>0</v>
      </c>
    </row>
    <row r="123" spans="1:7" ht="15.75" customHeight="1" thickBot="1">
      <c r="A123" s="683" t="s">
        <v>14</v>
      </c>
      <c r="B123" s="711" t="s">
        <v>934</v>
      </c>
      <c r="C123" s="828">
        <f t="shared" ref="C123:D123" si="24">C124+C126+C127</f>
        <v>0</v>
      </c>
      <c r="D123" s="828">
        <f t="shared" si="24"/>
        <v>440860</v>
      </c>
    </row>
    <row r="124" spans="1:7" ht="15.75" customHeight="1">
      <c r="A124" s="697" t="s">
        <v>94</v>
      </c>
      <c r="B124" s="702" t="s">
        <v>167</v>
      </c>
      <c r="C124" s="829">
        <v>0</v>
      </c>
      <c r="D124" s="829">
        <v>440860</v>
      </c>
    </row>
    <row r="125" spans="1:7" ht="15.75" customHeight="1">
      <c r="A125" s="697"/>
      <c r="B125" s="704" t="s">
        <v>936</v>
      </c>
      <c r="C125" s="829">
        <v>0</v>
      </c>
      <c r="D125" s="829">
        <v>0</v>
      </c>
    </row>
    <row r="126" spans="1:7" ht="15.75" customHeight="1">
      <c r="A126" s="697" t="s">
        <v>95</v>
      </c>
      <c r="B126" s="704" t="s">
        <v>147</v>
      </c>
      <c r="C126" s="829"/>
      <c r="D126" s="829"/>
    </row>
    <row r="127" spans="1:7" ht="15.75" customHeight="1">
      <c r="A127" s="697" t="s">
        <v>96</v>
      </c>
      <c r="B127" s="704" t="s">
        <v>935</v>
      </c>
      <c r="C127" s="829"/>
      <c r="D127" s="829"/>
    </row>
    <row r="128" spans="1:7" ht="15.75" customHeight="1" thickBot="1">
      <c r="A128" s="697" t="s">
        <v>97</v>
      </c>
      <c r="B128" s="704" t="s">
        <v>936</v>
      </c>
      <c r="C128" s="829"/>
      <c r="D128" s="829"/>
    </row>
    <row r="129" spans="1:4" ht="15.75" customHeight="1" thickBot="1">
      <c r="A129" s="817" t="s">
        <v>15</v>
      </c>
      <c r="B129" s="818" t="s">
        <v>937</v>
      </c>
      <c r="C129" s="830">
        <f t="shared" ref="C129:D130" si="25">+C116+C123</f>
        <v>30157240</v>
      </c>
      <c r="D129" s="830">
        <f t="shared" si="25"/>
        <v>30049238</v>
      </c>
    </row>
    <row r="130" spans="1:4" ht="15.75" customHeight="1" thickBot="1">
      <c r="A130" s="817" t="s">
        <v>15</v>
      </c>
      <c r="B130" s="818" t="s">
        <v>937</v>
      </c>
      <c r="C130" s="830">
        <f t="shared" si="25"/>
        <v>17236136</v>
      </c>
      <c r="D130" s="830">
        <f t="shared" si="25"/>
        <v>15515375</v>
      </c>
    </row>
    <row r="131" spans="1:4" ht="15.75" customHeight="1" thickBot="1">
      <c r="A131" s="804"/>
      <c r="B131" s="805"/>
      <c r="C131" s="805"/>
      <c r="D131" s="616">
        <f>D196+D261</f>
        <v>0</v>
      </c>
    </row>
    <row r="132" spans="1:4" ht="15.75" customHeight="1" thickBot="1">
      <c r="A132" s="784" t="s">
        <v>922</v>
      </c>
      <c r="B132" s="785"/>
      <c r="C132" s="836">
        <v>6</v>
      </c>
      <c r="D132" s="837">
        <v>6</v>
      </c>
    </row>
    <row r="133" spans="1:4" ht="12.75" customHeight="1" thickBot="1">
      <c r="A133" s="784" t="s">
        <v>160</v>
      </c>
      <c r="B133" s="785"/>
      <c r="C133" s="838"/>
      <c r="D133" s="839">
        <v>0</v>
      </c>
    </row>
    <row r="134" spans="1:4" ht="29.25" customHeight="1">
      <c r="A134" s="840" t="s">
        <v>960</v>
      </c>
      <c r="B134" s="840"/>
      <c r="C134" s="840"/>
      <c r="D134" s="840"/>
    </row>
    <row r="135" spans="1:4" ht="16.5" thickBot="1">
      <c r="A135" s="546"/>
      <c r="B135" s="546"/>
      <c r="C135" s="810"/>
      <c r="D135" s="810"/>
    </row>
    <row r="136" spans="1:4" ht="33.75" customHeight="1">
      <c r="A136" s="790" t="s">
        <v>924</v>
      </c>
      <c r="B136" s="675" t="s">
        <v>955</v>
      </c>
      <c r="C136" s="791"/>
      <c r="D136" s="791"/>
    </row>
    <row r="137" spans="1:4" ht="18.75" thickBot="1">
      <c r="A137" s="792" t="s">
        <v>158</v>
      </c>
      <c r="B137" s="678" t="s">
        <v>942</v>
      </c>
      <c r="C137" s="793"/>
      <c r="D137" s="793"/>
    </row>
    <row r="138" spans="1:4" ht="15.75" thickBot="1">
      <c r="A138" s="680"/>
      <c r="B138" s="680"/>
      <c r="C138" s="681"/>
      <c r="D138" s="681"/>
    </row>
    <row r="139" spans="1:4" ht="26.25" customHeight="1" thickBot="1">
      <c r="A139" s="682" t="s">
        <v>159</v>
      </c>
      <c r="B139" s="435" t="s">
        <v>44</v>
      </c>
      <c r="C139" s="435" t="s">
        <v>660</v>
      </c>
      <c r="D139" s="435" t="s">
        <v>661</v>
      </c>
    </row>
    <row r="140" spans="1:4" ht="15.75" customHeight="1" thickBot="1">
      <c r="A140" s="683">
        <v>1</v>
      </c>
      <c r="B140" s="684">
        <v>2</v>
      </c>
      <c r="C140" s="684">
        <v>3</v>
      </c>
      <c r="D140" s="684">
        <v>4</v>
      </c>
    </row>
    <row r="141" spans="1:4" ht="15.75" customHeight="1" thickBot="1">
      <c r="A141" s="685"/>
      <c r="B141" s="686" t="s">
        <v>45</v>
      </c>
      <c r="C141" s="841"/>
      <c r="D141" s="841"/>
    </row>
    <row r="142" spans="1:4" ht="15.75" customHeight="1" thickBot="1">
      <c r="A142" s="688" t="s">
        <v>13</v>
      </c>
      <c r="B142" s="689" t="s">
        <v>329</v>
      </c>
      <c r="C142" s="690">
        <f t="shared" ref="C142:D142" si="26">C143+C151+C152+C163</f>
        <v>0</v>
      </c>
      <c r="D142" s="690">
        <f t="shared" si="26"/>
        <v>0</v>
      </c>
    </row>
    <row r="143" spans="1:4" ht="15.75" customHeight="1" thickBot="1">
      <c r="A143" s="691" t="s">
        <v>88</v>
      </c>
      <c r="B143" s="692" t="s">
        <v>662</v>
      </c>
      <c r="C143" s="693">
        <f t="shared" ref="C143" si="27">SUM(C144:C146)</f>
        <v>0</v>
      </c>
      <c r="D143" s="693">
        <f t="shared" ref="D143" si="28">SUM(D144:D146)</f>
        <v>0</v>
      </c>
    </row>
    <row r="144" spans="1:4" ht="15.75" customHeight="1">
      <c r="A144" s="706" t="s">
        <v>663</v>
      </c>
      <c r="B144" s="702" t="s">
        <v>178</v>
      </c>
      <c r="C144" s="590"/>
      <c r="D144" s="590"/>
    </row>
    <row r="145" spans="1:4" ht="15.75" customHeight="1">
      <c r="A145" s="706" t="s">
        <v>665</v>
      </c>
      <c r="B145" s="704" t="s">
        <v>677</v>
      </c>
      <c r="C145" s="590"/>
      <c r="D145" s="590"/>
    </row>
    <row r="146" spans="1:4" ht="15.75" customHeight="1">
      <c r="A146" s="706" t="s">
        <v>667</v>
      </c>
      <c r="B146" s="704" t="s">
        <v>679</v>
      </c>
      <c r="C146" s="590"/>
      <c r="D146" s="590"/>
    </row>
    <row r="147" spans="1:4" ht="15.75" customHeight="1">
      <c r="A147" s="706" t="s">
        <v>669</v>
      </c>
      <c r="B147" s="705" t="s">
        <v>681</v>
      </c>
      <c r="C147" s="590"/>
      <c r="D147" s="590"/>
    </row>
    <row r="148" spans="1:4" ht="15.75" customHeight="1">
      <c r="A148" s="706" t="s">
        <v>671</v>
      </c>
      <c r="B148" s="707" t="s">
        <v>683</v>
      </c>
      <c r="C148" s="596"/>
      <c r="D148" s="596"/>
    </row>
    <row r="149" spans="1:4" ht="15.75" customHeight="1">
      <c r="A149" s="694" t="s">
        <v>673</v>
      </c>
      <c r="B149" s="707" t="s">
        <v>906</v>
      </c>
      <c r="C149" s="596"/>
      <c r="D149" s="596"/>
    </row>
    <row r="150" spans="1:4" ht="15.75" customHeight="1" thickBot="1">
      <c r="A150" s="708" t="s">
        <v>675</v>
      </c>
      <c r="B150" s="709" t="s">
        <v>687</v>
      </c>
      <c r="C150" s="710"/>
      <c r="D150" s="710"/>
    </row>
    <row r="151" spans="1:4" ht="15.75" customHeight="1" thickBot="1">
      <c r="A151" s="691" t="s">
        <v>89</v>
      </c>
      <c r="B151" s="711" t="s">
        <v>134</v>
      </c>
      <c r="C151" s="712"/>
      <c r="D151" s="712"/>
    </row>
    <row r="152" spans="1:4" ht="15.75" customHeight="1" thickBot="1">
      <c r="A152" s="691" t="s">
        <v>90</v>
      </c>
      <c r="B152" s="711" t="s">
        <v>329</v>
      </c>
      <c r="C152" s="712">
        <f t="shared" ref="C152:D152" si="29">SUM(C153:C162)</f>
        <v>0</v>
      </c>
      <c r="D152" s="712">
        <f t="shared" si="29"/>
        <v>0</v>
      </c>
    </row>
    <row r="153" spans="1:4" ht="15.75" customHeight="1">
      <c r="A153" s="706" t="s">
        <v>706</v>
      </c>
      <c r="B153" s="702" t="s">
        <v>198</v>
      </c>
      <c r="C153" s="586"/>
      <c r="D153" s="586"/>
    </row>
    <row r="154" spans="1:4" ht="15.75" customHeight="1">
      <c r="A154" s="706" t="s">
        <v>707</v>
      </c>
      <c r="B154" s="704" t="s">
        <v>708</v>
      </c>
      <c r="C154" s="586"/>
      <c r="D154" s="586"/>
    </row>
    <row r="155" spans="1:4" ht="15.75" customHeight="1">
      <c r="A155" s="706" t="s">
        <v>709</v>
      </c>
      <c r="B155" s="704" t="s">
        <v>710</v>
      </c>
      <c r="C155" s="586"/>
      <c r="D155" s="586"/>
    </row>
    <row r="156" spans="1:4" ht="15.75" customHeight="1">
      <c r="A156" s="706" t="s">
        <v>711</v>
      </c>
      <c r="B156" s="704" t="s">
        <v>712</v>
      </c>
      <c r="C156" s="586"/>
      <c r="D156" s="586"/>
    </row>
    <row r="157" spans="1:4" ht="15.75" customHeight="1">
      <c r="A157" s="706" t="s">
        <v>713</v>
      </c>
      <c r="B157" s="704" t="s">
        <v>714</v>
      </c>
      <c r="C157" s="586"/>
      <c r="D157" s="586"/>
    </row>
    <row r="158" spans="1:4" ht="15.75" customHeight="1">
      <c r="A158" s="706" t="s">
        <v>715</v>
      </c>
      <c r="B158" s="704" t="s">
        <v>716</v>
      </c>
      <c r="C158" s="586"/>
      <c r="D158" s="586"/>
    </row>
    <row r="159" spans="1:4" ht="15.75" customHeight="1">
      <c r="A159" s="706" t="s">
        <v>717</v>
      </c>
      <c r="B159" s="704" t="s">
        <v>718</v>
      </c>
      <c r="C159" s="586"/>
      <c r="D159" s="586"/>
    </row>
    <row r="160" spans="1:4" ht="15.75" customHeight="1">
      <c r="A160" s="706" t="s">
        <v>719</v>
      </c>
      <c r="B160" s="704" t="s">
        <v>200</v>
      </c>
      <c r="C160" s="586"/>
      <c r="D160" s="586"/>
    </row>
    <row r="161" spans="1:4" ht="15.75" customHeight="1">
      <c r="A161" s="706" t="s">
        <v>720</v>
      </c>
      <c r="B161" s="704" t="s">
        <v>201</v>
      </c>
      <c r="C161" s="586"/>
      <c r="D161" s="586"/>
    </row>
    <row r="162" spans="1:4" ht="15.75" customHeight="1" thickBot="1">
      <c r="A162" s="706" t="s">
        <v>721</v>
      </c>
      <c r="B162" s="705" t="s">
        <v>724</v>
      </c>
      <c r="C162" s="586"/>
      <c r="D162" s="586"/>
    </row>
    <row r="163" spans="1:4" ht="15.75" customHeight="1" thickBot="1">
      <c r="A163" s="691" t="s">
        <v>91</v>
      </c>
      <c r="B163" s="711" t="s">
        <v>379</v>
      </c>
      <c r="C163" s="795"/>
      <c r="D163" s="795"/>
    </row>
    <row r="164" spans="1:4" ht="15.75" customHeight="1" thickBot="1">
      <c r="A164" s="724" t="s">
        <v>14</v>
      </c>
      <c r="B164" s="725" t="s">
        <v>728</v>
      </c>
      <c r="C164" s="726">
        <f t="shared" ref="C164:D164" si="30">C165</f>
        <v>0</v>
      </c>
      <c r="D164" s="726">
        <f t="shared" si="30"/>
        <v>0</v>
      </c>
    </row>
    <row r="165" spans="1:4" ht="15.75" customHeight="1" thickBot="1">
      <c r="A165" s="691" t="s">
        <v>94</v>
      </c>
      <c r="B165" s="711" t="s">
        <v>380</v>
      </c>
      <c r="C165" s="712">
        <f t="shared" ref="C165:D165" si="31">SUM(C166:C167)</f>
        <v>0</v>
      </c>
      <c r="D165" s="712">
        <f t="shared" si="31"/>
        <v>0</v>
      </c>
    </row>
    <row r="166" spans="1:4" ht="15.75" customHeight="1">
      <c r="A166" s="706" t="s">
        <v>926</v>
      </c>
      <c r="B166" s="702" t="s">
        <v>677</v>
      </c>
      <c r="C166" s="586"/>
      <c r="D166" s="586"/>
    </row>
    <row r="167" spans="1:4" ht="15.75" customHeight="1">
      <c r="A167" s="697" t="s">
        <v>731</v>
      </c>
      <c r="B167" s="704" t="s">
        <v>735</v>
      </c>
      <c r="C167" s="609">
        <f t="shared" ref="C167:D167" si="32">SUM(C168:C169)</f>
        <v>0</v>
      </c>
      <c r="D167" s="609">
        <f t="shared" si="32"/>
        <v>0</v>
      </c>
    </row>
    <row r="168" spans="1:4" ht="15.75" customHeight="1">
      <c r="A168" s="703" t="s">
        <v>733</v>
      </c>
      <c r="B168" s="729" t="s">
        <v>737</v>
      </c>
      <c r="C168" s="596">
        <f t="shared" ref="C168:D168" si="33">C35</f>
        <v>0</v>
      </c>
      <c r="D168" s="596">
        <f t="shared" si="33"/>
        <v>0</v>
      </c>
    </row>
    <row r="169" spans="1:4" ht="15.75" customHeight="1" thickBot="1">
      <c r="A169" s="708" t="s">
        <v>734</v>
      </c>
      <c r="B169" s="707" t="s">
        <v>906</v>
      </c>
      <c r="C169" s="796"/>
      <c r="D169" s="796"/>
    </row>
    <row r="170" spans="1:4" ht="15.75" customHeight="1" thickBot="1">
      <c r="A170" s="691" t="s">
        <v>95</v>
      </c>
      <c r="B170" s="730" t="s">
        <v>728</v>
      </c>
      <c r="C170" s="600">
        <f t="shared" ref="C170:D170" si="34">+C171+C172</f>
        <v>0</v>
      </c>
      <c r="D170" s="600">
        <f t="shared" si="34"/>
        <v>0</v>
      </c>
    </row>
    <row r="171" spans="1:4" ht="15.75" customHeight="1">
      <c r="A171" s="706" t="s">
        <v>743</v>
      </c>
      <c r="B171" s="731" t="s">
        <v>206</v>
      </c>
      <c r="C171" s="586"/>
      <c r="D171" s="586"/>
    </row>
    <row r="172" spans="1:4" ht="15.75" customHeight="1">
      <c r="A172" s="697" t="s">
        <v>744</v>
      </c>
      <c r="B172" s="732" t="s">
        <v>207</v>
      </c>
      <c r="C172" s="728"/>
      <c r="D172" s="728"/>
    </row>
    <row r="173" spans="1:4" ht="15.75" customHeight="1" thickBot="1">
      <c r="A173" s="703" t="s">
        <v>745</v>
      </c>
      <c r="B173" s="733" t="s">
        <v>208</v>
      </c>
      <c r="C173" s="596"/>
      <c r="D173" s="596"/>
    </row>
    <row r="174" spans="1:4" ht="15.75" customHeight="1" thickBot="1">
      <c r="A174" s="691" t="s">
        <v>96</v>
      </c>
      <c r="B174" s="730" t="s">
        <v>325</v>
      </c>
      <c r="C174" s="712"/>
      <c r="D174" s="712"/>
    </row>
    <row r="175" spans="1:4" ht="15.75" customHeight="1" thickBot="1">
      <c r="A175" s="797" t="s">
        <v>15</v>
      </c>
      <c r="B175" s="798" t="s">
        <v>927</v>
      </c>
      <c r="C175" s="799">
        <f t="shared" ref="C175:D175" si="35">C164+C142</f>
        <v>0</v>
      </c>
      <c r="D175" s="799">
        <f t="shared" si="35"/>
        <v>0</v>
      </c>
    </row>
    <row r="176" spans="1:4" ht="15.75" customHeight="1" thickBot="1">
      <c r="A176" s="683" t="s">
        <v>16</v>
      </c>
      <c r="B176" s="730" t="s">
        <v>928</v>
      </c>
      <c r="C176" s="600">
        <f>SUM(C177:C179)</f>
        <v>0</v>
      </c>
      <c r="D176" s="600">
        <f>SUM(D177:D179)</f>
        <v>0</v>
      </c>
    </row>
    <row r="177" spans="1:4" ht="15.75" customHeight="1">
      <c r="A177" s="706" t="s">
        <v>929</v>
      </c>
      <c r="B177" s="731" t="s">
        <v>859</v>
      </c>
      <c r="C177" s="586"/>
      <c r="D177" s="586"/>
    </row>
    <row r="178" spans="1:4" ht="15.75" customHeight="1">
      <c r="A178" s="697" t="s">
        <v>189</v>
      </c>
      <c r="B178" s="732" t="s">
        <v>930</v>
      </c>
      <c r="C178" s="609"/>
      <c r="D178" s="609"/>
    </row>
    <row r="179" spans="1:4" ht="15.75" customHeight="1" thickBot="1">
      <c r="A179" s="703" t="s">
        <v>190</v>
      </c>
      <c r="B179" s="705" t="s">
        <v>961</v>
      </c>
      <c r="C179" s="596"/>
      <c r="D179" s="596"/>
    </row>
    <row r="180" spans="1:4" ht="15.75" customHeight="1" thickBot="1">
      <c r="A180" s="724" t="s">
        <v>17</v>
      </c>
      <c r="B180" s="800" t="s">
        <v>932</v>
      </c>
      <c r="C180" s="801">
        <f t="shared" ref="C180:D180" si="36">C175+C176</f>
        <v>0</v>
      </c>
      <c r="D180" s="801">
        <f t="shared" si="36"/>
        <v>0</v>
      </c>
    </row>
    <row r="181" spans="1:4" ht="15.75" customHeight="1" thickBot="1">
      <c r="A181" s="682"/>
      <c r="B181" s="756" t="s">
        <v>46</v>
      </c>
      <c r="C181" s="614"/>
      <c r="D181" s="614"/>
    </row>
    <row r="182" spans="1:4" ht="15.75" customHeight="1" thickBot="1">
      <c r="A182" s="683" t="s">
        <v>13</v>
      </c>
      <c r="B182" s="711" t="s">
        <v>933</v>
      </c>
      <c r="C182" s="600"/>
      <c r="D182" s="600"/>
    </row>
    <row r="183" spans="1:4" ht="15.75" customHeight="1">
      <c r="A183" s="697" t="s">
        <v>88</v>
      </c>
      <c r="B183" s="702" t="s">
        <v>40</v>
      </c>
      <c r="C183" s="586"/>
      <c r="D183" s="586"/>
    </row>
    <row r="184" spans="1:4" ht="15.75" customHeight="1">
      <c r="A184" s="697" t="s">
        <v>89</v>
      </c>
      <c r="B184" s="704" t="s">
        <v>143</v>
      </c>
      <c r="C184" s="590"/>
      <c r="D184" s="590"/>
    </row>
    <row r="185" spans="1:4" ht="15.75" customHeight="1">
      <c r="A185" s="697" t="s">
        <v>90</v>
      </c>
      <c r="B185" s="704" t="s">
        <v>115</v>
      </c>
      <c r="C185" s="590"/>
      <c r="D185" s="590"/>
    </row>
    <row r="186" spans="1:4" ht="15.75" customHeight="1">
      <c r="A186" s="697" t="s">
        <v>91</v>
      </c>
      <c r="B186" s="704" t="s">
        <v>144</v>
      </c>
      <c r="C186" s="590"/>
      <c r="D186" s="590"/>
    </row>
    <row r="187" spans="1:4" ht="15.75" customHeight="1" thickBot="1">
      <c r="A187" s="697" t="s">
        <v>767</v>
      </c>
      <c r="B187" s="704" t="s">
        <v>145</v>
      </c>
      <c r="C187" s="590"/>
      <c r="D187" s="590"/>
    </row>
    <row r="188" spans="1:4" ht="15.75" customHeight="1" thickBot="1">
      <c r="A188" s="683" t="s">
        <v>14</v>
      </c>
      <c r="B188" s="711" t="s">
        <v>934</v>
      </c>
      <c r="C188" s="600">
        <f t="shared" ref="C188:D188" si="37">C189+C191+C192</f>
        <v>0</v>
      </c>
      <c r="D188" s="600">
        <f t="shared" si="37"/>
        <v>0</v>
      </c>
    </row>
    <row r="189" spans="1:4" ht="15.75" customHeight="1">
      <c r="A189" s="697" t="s">
        <v>94</v>
      </c>
      <c r="B189" s="702" t="s">
        <v>167</v>
      </c>
      <c r="C189" s="586">
        <f t="shared" ref="C189:D189" si="38">C190</f>
        <v>0</v>
      </c>
      <c r="D189" s="586">
        <f t="shared" si="38"/>
        <v>0</v>
      </c>
    </row>
    <row r="190" spans="1:4" ht="15.75" customHeight="1">
      <c r="A190" s="697"/>
      <c r="B190" s="704" t="s">
        <v>936</v>
      </c>
      <c r="C190" s="586">
        <f t="shared" ref="C190:D190" si="39">C59</f>
        <v>0</v>
      </c>
      <c r="D190" s="586">
        <f t="shared" si="39"/>
        <v>0</v>
      </c>
    </row>
    <row r="191" spans="1:4" ht="15.75" customHeight="1">
      <c r="A191" s="697" t="s">
        <v>95</v>
      </c>
      <c r="B191" s="704" t="s">
        <v>147</v>
      </c>
      <c r="C191" s="586"/>
      <c r="D191" s="586"/>
    </row>
    <row r="192" spans="1:4" ht="15.75" customHeight="1">
      <c r="A192" s="697" t="s">
        <v>96</v>
      </c>
      <c r="B192" s="704" t="s">
        <v>935</v>
      </c>
      <c r="C192" s="586"/>
      <c r="D192" s="586"/>
    </row>
    <row r="193" spans="1:4" ht="15.75" customHeight="1" thickBot="1">
      <c r="A193" s="697" t="s">
        <v>97</v>
      </c>
      <c r="B193" s="704" t="s">
        <v>936</v>
      </c>
      <c r="C193" s="586"/>
      <c r="D193" s="586"/>
    </row>
    <row r="194" spans="1:4" ht="15.75" customHeight="1" thickBot="1">
      <c r="A194" s="724" t="s">
        <v>15</v>
      </c>
      <c r="B194" s="842" t="s">
        <v>937</v>
      </c>
      <c r="C194" s="843">
        <f t="shared" ref="C194:D194" si="40">+C182+C188</f>
        <v>0</v>
      </c>
      <c r="D194" s="843">
        <f t="shared" si="40"/>
        <v>0</v>
      </c>
    </row>
    <row r="195" spans="1:4" ht="15.75" customHeight="1" thickBot="1">
      <c r="A195" s="804"/>
      <c r="B195" s="805"/>
      <c r="C195" s="806"/>
      <c r="D195" s="806"/>
    </row>
    <row r="196" spans="1:4" ht="15.75" customHeight="1" thickBot="1">
      <c r="A196" s="784" t="s">
        <v>922</v>
      </c>
      <c r="B196" s="785"/>
      <c r="C196" s="821"/>
      <c r="D196" s="812"/>
    </row>
    <row r="197" spans="1:4" ht="15.75" customHeight="1" thickBot="1">
      <c r="A197" s="784" t="s">
        <v>160</v>
      </c>
      <c r="B197" s="785"/>
      <c r="C197" s="821"/>
      <c r="D197" s="812"/>
    </row>
  </sheetData>
  <mergeCells count="3">
    <mergeCell ref="A2:D2"/>
    <mergeCell ref="C69:D69"/>
    <mergeCell ref="A134:D134"/>
  </mergeCells>
  <pageMargins left="0.7" right="0.7" top="0.75" bottom="0.75" header="0.3" footer="0.3"/>
  <pageSetup paperSize="9" scale="67" orientation="portrait" verticalDpi="300" r:id="rId1"/>
  <rowBreaks count="2" manualBreakCount="2">
    <brk id="68" max="16383" man="1"/>
    <brk id="13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J18"/>
  <sheetViews>
    <sheetView view="pageLayout" topLeftCell="B1" zoomScaleNormal="100" workbookViewId="0">
      <selection activeCell="H8" sqref="H8"/>
    </sheetView>
  </sheetViews>
  <sheetFormatPr defaultRowHeight="12.75"/>
  <cols>
    <col min="1" max="1" width="6.83203125" style="30" customWidth="1"/>
    <col min="2" max="2" width="49.6640625" style="6" customWidth="1"/>
    <col min="3" max="8" width="12.83203125" style="6" customWidth="1"/>
    <col min="9" max="9" width="13.83203125" style="6" customWidth="1"/>
    <col min="10" max="16384" width="9.33203125" style="6"/>
  </cols>
  <sheetData>
    <row r="1" spans="1:10" s="58" customFormat="1" ht="18" customHeight="1">
      <c r="A1" s="400" t="s">
        <v>2</v>
      </c>
      <c r="B1" s="400"/>
      <c r="C1" s="400"/>
      <c r="D1" s="400"/>
      <c r="E1" s="400"/>
      <c r="F1" s="400"/>
      <c r="G1" s="400"/>
      <c r="H1" s="400"/>
      <c r="I1" s="400"/>
    </row>
    <row r="2" spans="1:10" s="58" customFormat="1" ht="18" customHeight="1" thickBot="1">
      <c r="A2" s="59"/>
      <c r="I2" s="149" t="s">
        <v>399</v>
      </c>
    </row>
    <row r="3" spans="1:10" s="150" customFormat="1" ht="18" customHeight="1">
      <c r="A3" s="408" t="s">
        <v>57</v>
      </c>
      <c r="B3" s="403" t="s">
        <v>74</v>
      </c>
      <c r="C3" s="408" t="s">
        <v>75</v>
      </c>
      <c r="D3" s="408" t="s">
        <v>410</v>
      </c>
      <c r="E3" s="405" t="s">
        <v>56</v>
      </c>
      <c r="F3" s="406"/>
      <c r="G3" s="406"/>
      <c r="H3" s="407"/>
      <c r="I3" s="403" t="s">
        <v>41</v>
      </c>
    </row>
    <row r="4" spans="1:10" s="153" customFormat="1" ht="18" customHeight="1" thickBot="1">
      <c r="A4" s="409"/>
      <c r="B4" s="404"/>
      <c r="C4" s="404"/>
      <c r="D4" s="409"/>
      <c r="E4" s="151">
        <v>2016</v>
      </c>
      <c r="F4" s="151">
        <v>2017</v>
      </c>
      <c r="G4" s="151">
        <v>2018</v>
      </c>
      <c r="H4" s="152">
        <v>2019</v>
      </c>
      <c r="I4" s="404"/>
    </row>
    <row r="5" spans="1:10" s="44" customFormat="1" ht="18" customHeight="1" thickBot="1">
      <c r="A5" s="154">
        <v>1</v>
      </c>
      <c r="B5" s="63">
        <v>2</v>
      </c>
      <c r="C5" s="155">
        <v>3</v>
      </c>
      <c r="D5" s="63">
        <v>4</v>
      </c>
      <c r="E5" s="154">
        <v>5</v>
      </c>
      <c r="F5" s="155">
        <v>6</v>
      </c>
      <c r="G5" s="155">
        <v>7</v>
      </c>
      <c r="H5" s="62">
        <v>8</v>
      </c>
      <c r="I5" s="156" t="s">
        <v>76</v>
      </c>
    </row>
    <row r="6" spans="1:10" s="58" customFormat="1" ht="18" customHeight="1" thickBot="1">
      <c r="A6" s="60" t="s">
        <v>13</v>
      </c>
      <c r="B6" s="69" t="s">
        <v>3</v>
      </c>
      <c r="C6" s="157"/>
      <c r="D6" s="158">
        <f>+D7+D8</f>
        <v>0</v>
      </c>
      <c r="E6" s="159">
        <f>+E7+E8</f>
        <v>0</v>
      </c>
      <c r="F6" s="160">
        <f>+F7+F8</f>
        <v>0</v>
      </c>
      <c r="G6" s="160">
        <f>+G7+G8</f>
        <v>0</v>
      </c>
      <c r="H6" s="161">
        <f>+H7+H8</f>
        <v>0</v>
      </c>
      <c r="I6" s="158">
        <f t="shared" ref="I6:I17" si="0">SUM(D6:H6)</f>
        <v>0</v>
      </c>
      <c r="J6" s="209"/>
    </row>
    <row r="7" spans="1:10" s="58" customFormat="1" ht="18" customHeight="1">
      <c r="A7" s="162" t="s">
        <v>14</v>
      </c>
      <c r="B7" s="163" t="s">
        <v>58</v>
      </c>
      <c r="C7" s="134"/>
      <c r="D7" s="164"/>
      <c r="E7" s="165"/>
      <c r="F7" s="133"/>
      <c r="G7" s="133"/>
      <c r="H7" s="166"/>
      <c r="I7" s="167">
        <f t="shared" si="0"/>
        <v>0</v>
      </c>
    </row>
    <row r="8" spans="1:10" s="58" customFormat="1" ht="18" customHeight="1" thickBot="1">
      <c r="A8" s="162" t="s">
        <v>15</v>
      </c>
      <c r="B8" s="163" t="s">
        <v>58</v>
      </c>
      <c r="C8" s="134"/>
      <c r="D8" s="164"/>
      <c r="E8" s="165"/>
      <c r="F8" s="133"/>
      <c r="G8" s="133"/>
      <c r="H8" s="166"/>
      <c r="I8" s="167">
        <f t="shared" si="0"/>
        <v>0</v>
      </c>
    </row>
    <row r="9" spans="1:10" s="58" customFormat="1" ht="18" customHeight="1" thickBot="1">
      <c r="A9" s="60" t="s">
        <v>16</v>
      </c>
      <c r="B9" s="69" t="s">
        <v>4</v>
      </c>
      <c r="C9" s="157"/>
      <c r="D9" s="158">
        <f>+D10+D11</f>
        <v>0</v>
      </c>
      <c r="E9" s="159">
        <f>+E10+E11</f>
        <v>0</v>
      </c>
      <c r="F9" s="160">
        <f>+F10+F11</f>
        <v>0</v>
      </c>
      <c r="G9" s="160">
        <f>+G10+G11</f>
        <v>0</v>
      </c>
      <c r="H9" s="161">
        <f>+H10+H11</f>
        <v>0</v>
      </c>
      <c r="I9" s="158">
        <f t="shared" si="0"/>
        <v>0</v>
      </c>
    </row>
    <row r="10" spans="1:10" s="58" customFormat="1" ht="18" customHeight="1">
      <c r="A10" s="162" t="s">
        <v>17</v>
      </c>
      <c r="B10" s="163" t="s">
        <v>58</v>
      </c>
      <c r="C10" s="134"/>
      <c r="D10" s="164"/>
      <c r="E10" s="165"/>
      <c r="F10" s="133"/>
      <c r="G10" s="133"/>
      <c r="H10" s="166"/>
      <c r="I10" s="167">
        <f t="shared" si="0"/>
        <v>0</v>
      </c>
    </row>
    <row r="11" spans="1:10" s="58" customFormat="1" ht="18" customHeight="1" thickBot="1">
      <c r="A11" s="162" t="s">
        <v>18</v>
      </c>
      <c r="B11" s="163" t="s">
        <v>58</v>
      </c>
      <c r="C11" s="134"/>
      <c r="D11" s="164"/>
      <c r="E11" s="165"/>
      <c r="F11" s="133"/>
      <c r="G11" s="133"/>
      <c r="H11" s="166"/>
      <c r="I11" s="167">
        <f t="shared" si="0"/>
        <v>0</v>
      </c>
    </row>
    <row r="12" spans="1:10" s="58" customFormat="1" ht="18" customHeight="1" thickBot="1">
      <c r="A12" s="60" t="s">
        <v>19</v>
      </c>
      <c r="B12" s="69" t="s">
        <v>161</v>
      </c>
      <c r="C12" s="157"/>
      <c r="D12" s="158">
        <f>+D13</f>
        <v>0</v>
      </c>
      <c r="E12" s="159">
        <f>+E13</f>
        <v>0</v>
      </c>
      <c r="F12" s="160">
        <f>+F13</f>
        <v>0</v>
      </c>
      <c r="G12" s="160">
        <f>+G13</f>
        <v>0</v>
      </c>
      <c r="H12" s="161">
        <f>+H13</f>
        <v>0</v>
      </c>
      <c r="I12" s="158">
        <f t="shared" si="0"/>
        <v>0</v>
      </c>
    </row>
    <row r="13" spans="1:10" s="58" customFormat="1" ht="18" customHeight="1" thickBot="1">
      <c r="A13" s="162" t="s">
        <v>20</v>
      </c>
      <c r="B13" s="163" t="s">
        <v>58</v>
      </c>
      <c r="C13" s="134"/>
      <c r="D13" s="164"/>
      <c r="E13" s="165"/>
      <c r="F13" s="133"/>
      <c r="G13" s="133"/>
      <c r="H13" s="166"/>
      <c r="I13" s="167">
        <f t="shared" si="0"/>
        <v>0</v>
      </c>
    </row>
    <row r="14" spans="1:10" s="58" customFormat="1" ht="18" customHeight="1" thickBot="1">
      <c r="A14" s="60" t="s">
        <v>21</v>
      </c>
      <c r="B14" s="69" t="s">
        <v>162</v>
      </c>
      <c r="C14" s="157"/>
      <c r="D14" s="158">
        <f>+D15</f>
        <v>0</v>
      </c>
      <c r="E14" s="159">
        <f>+E15</f>
        <v>0</v>
      </c>
      <c r="F14" s="160">
        <f>+F15</f>
        <v>0</v>
      </c>
      <c r="G14" s="160">
        <f>+G15</f>
        <v>0</v>
      </c>
      <c r="H14" s="161">
        <f>+H15</f>
        <v>0</v>
      </c>
      <c r="I14" s="158">
        <f t="shared" si="0"/>
        <v>0</v>
      </c>
    </row>
    <row r="15" spans="1:10" s="58" customFormat="1" ht="18" customHeight="1" thickBot="1">
      <c r="A15" s="168" t="s">
        <v>22</v>
      </c>
      <c r="B15" s="169" t="s">
        <v>58</v>
      </c>
      <c r="C15" s="138"/>
      <c r="D15" s="170"/>
      <c r="E15" s="171"/>
      <c r="F15" s="137"/>
      <c r="G15" s="137"/>
      <c r="H15" s="172"/>
      <c r="I15" s="173">
        <f t="shared" si="0"/>
        <v>0</v>
      </c>
    </row>
    <row r="16" spans="1:10" s="58" customFormat="1" ht="18" customHeight="1" thickBot="1">
      <c r="A16" s="60" t="s">
        <v>23</v>
      </c>
      <c r="B16" s="69" t="s">
        <v>163</v>
      </c>
      <c r="C16" s="157"/>
      <c r="D16" s="158">
        <f>+D17</f>
        <v>0</v>
      </c>
      <c r="E16" s="159">
        <f>+E17</f>
        <v>0</v>
      </c>
      <c r="F16" s="160">
        <f>+F17</f>
        <v>0</v>
      </c>
      <c r="G16" s="160">
        <f>+G17</f>
        <v>0</v>
      </c>
      <c r="H16" s="161">
        <f>+H17</f>
        <v>0</v>
      </c>
      <c r="I16" s="158">
        <f t="shared" si="0"/>
        <v>0</v>
      </c>
    </row>
    <row r="17" spans="1:9" s="58" customFormat="1" ht="18" customHeight="1" thickBot="1">
      <c r="A17" s="174" t="s">
        <v>24</v>
      </c>
      <c r="B17" s="175" t="s">
        <v>58</v>
      </c>
      <c r="C17" s="176"/>
      <c r="D17" s="177"/>
      <c r="E17" s="178"/>
      <c r="F17" s="179"/>
      <c r="G17" s="179"/>
      <c r="H17" s="180"/>
      <c r="I17" s="181">
        <f t="shared" si="0"/>
        <v>0</v>
      </c>
    </row>
    <row r="18" spans="1:9" s="58" customFormat="1" ht="18" customHeight="1" thickBot="1">
      <c r="A18" s="401" t="s">
        <v>116</v>
      </c>
      <c r="B18" s="402"/>
      <c r="C18" s="182"/>
      <c r="D18" s="158">
        <f t="shared" ref="D18:I18" si="1">+D6+D9+D12+D14+D16</f>
        <v>0</v>
      </c>
      <c r="E18" s="159">
        <f t="shared" si="1"/>
        <v>0</v>
      </c>
      <c r="F18" s="160">
        <f t="shared" si="1"/>
        <v>0</v>
      </c>
      <c r="G18" s="160">
        <f t="shared" si="1"/>
        <v>0</v>
      </c>
      <c r="H18" s="161">
        <f t="shared" si="1"/>
        <v>0</v>
      </c>
      <c r="I18" s="158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dőlt"1. tájékoztató tábla a 2/2017.(II.20.)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31"/>
  <sheetViews>
    <sheetView view="pageLayout" zoomScaleNormal="100" workbookViewId="0">
      <selection activeCell="C5" sqref="C5"/>
    </sheetView>
  </sheetViews>
  <sheetFormatPr defaultRowHeight="12.75"/>
  <cols>
    <col min="1" max="1" width="5.83203125" style="9" customWidth="1"/>
    <col min="2" max="2" width="54.83203125" style="2" customWidth="1"/>
    <col min="3" max="3" width="17.6640625" style="2" customWidth="1"/>
    <col min="4" max="4" width="18.83203125" style="2" customWidth="1"/>
    <col min="5" max="16384" width="9.33203125" style="2"/>
  </cols>
  <sheetData>
    <row r="1" spans="1:4" s="147" customFormat="1" ht="46.5" customHeight="1">
      <c r="A1" s="183"/>
      <c r="B1" s="411" t="s">
        <v>5</v>
      </c>
      <c r="C1" s="411"/>
      <c r="D1" s="411"/>
    </row>
    <row r="2" spans="1:4" s="185" customFormat="1" ht="18" customHeight="1" thickBot="1">
      <c r="A2" s="184"/>
      <c r="B2" s="33"/>
      <c r="D2" s="186" t="s">
        <v>399</v>
      </c>
    </row>
    <row r="3" spans="1:4" s="7" customFormat="1" ht="63.75" thickBot="1">
      <c r="A3" s="187" t="s">
        <v>11</v>
      </c>
      <c r="B3" s="38" t="s">
        <v>12</v>
      </c>
      <c r="C3" s="38" t="s">
        <v>59</v>
      </c>
      <c r="D3" s="39" t="s">
        <v>60</v>
      </c>
    </row>
    <row r="4" spans="1:4" s="7" customFormat="1" ht="18" customHeight="1" thickBot="1">
      <c r="A4" s="187">
        <v>1</v>
      </c>
      <c r="B4" s="38">
        <v>2</v>
      </c>
      <c r="C4" s="38">
        <v>3</v>
      </c>
      <c r="D4" s="39">
        <v>4</v>
      </c>
    </row>
    <row r="5" spans="1:4" s="147" customFormat="1" ht="18" customHeight="1">
      <c r="A5" s="188" t="s">
        <v>13</v>
      </c>
      <c r="B5" s="189" t="s">
        <v>129</v>
      </c>
      <c r="C5" s="190"/>
      <c r="D5" s="64"/>
    </row>
    <row r="6" spans="1:4" s="147" customFormat="1" ht="18" customHeight="1">
      <c r="A6" s="191" t="s">
        <v>14</v>
      </c>
      <c r="B6" s="192" t="s">
        <v>130</v>
      </c>
      <c r="C6" s="193"/>
      <c r="D6" s="66"/>
    </row>
    <row r="7" spans="1:4" s="147" customFormat="1" ht="18" customHeight="1">
      <c r="A7" s="191" t="s">
        <v>15</v>
      </c>
      <c r="B7" s="192" t="s">
        <v>110</v>
      </c>
      <c r="C7" s="193"/>
      <c r="D7" s="66"/>
    </row>
    <row r="8" spans="1:4" s="147" customFormat="1" ht="18" customHeight="1">
      <c r="A8" s="191" t="s">
        <v>16</v>
      </c>
      <c r="B8" s="192" t="s">
        <v>111</v>
      </c>
      <c r="C8" s="193"/>
      <c r="D8" s="66"/>
    </row>
    <row r="9" spans="1:4" s="147" customFormat="1" ht="18" customHeight="1">
      <c r="A9" s="191" t="s">
        <v>17</v>
      </c>
      <c r="B9" s="192" t="s">
        <v>122</v>
      </c>
      <c r="C9" s="193"/>
      <c r="D9" s="66"/>
    </row>
    <row r="10" spans="1:4" s="147" customFormat="1" ht="18" customHeight="1">
      <c r="A10" s="191" t="s">
        <v>18</v>
      </c>
      <c r="B10" s="192" t="s">
        <v>123</v>
      </c>
      <c r="C10" s="193"/>
      <c r="D10" s="66"/>
    </row>
    <row r="11" spans="1:4" s="147" customFormat="1" ht="18" customHeight="1">
      <c r="A11" s="191" t="s">
        <v>19</v>
      </c>
      <c r="B11" s="194" t="s">
        <v>124</v>
      </c>
      <c r="C11" s="193"/>
      <c r="D11" s="66"/>
    </row>
    <row r="12" spans="1:4" s="147" customFormat="1" ht="18" customHeight="1">
      <c r="A12" s="191" t="s">
        <v>21</v>
      </c>
      <c r="B12" s="194" t="s">
        <v>125</v>
      </c>
      <c r="C12" s="193"/>
      <c r="D12" s="66"/>
    </row>
    <row r="13" spans="1:4" s="147" customFormat="1" ht="18" customHeight="1">
      <c r="A13" s="191" t="s">
        <v>22</v>
      </c>
      <c r="B13" s="194" t="s">
        <v>126</v>
      </c>
      <c r="C13" s="193"/>
      <c r="D13" s="66"/>
    </row>
    <row r="14" spans="1:4" s="147" customFormat="1" ht="18" customHeight="1">
      <c r="A14" s="191" t="s">
        <v>23</v>
      </c>
      <c r="B14" s="194" t="s">
        <v>127</v>
      </c>
      <c r="C14" s="193"/>
      <c r="D14" s="66"/>
    </row>
    <row r="15" spans="1:4" s="147" customFormat="1" ht="18" customHeight="1">
      <c r="A15" s="191" t="s">
        <v>24</v>
      </c>
      <c r="B15" s="194" t="s">
        <v>128</v>
      </c>
      <c r="C15" s="193"/>
      <c r="D15" s="66"/>
    </row>
    <row r="16" spans="1:4" s="147" customFormat="1" ht="18" customHeight="1">
      <c r="A16" s="191" t="s">
        <v>25</v>
      </c>
      <c r="B16" s="192" t="s">
        <v>112</v>
      </c>
      <c r="C16" s="193"/>
      <c r="D16" s="66"/>
    </row>
    <row r="17" spans="1:4" s="147" customFormat="1" ht="18" customHeight="1">
      <c r="A17" s="191" t="s">
        <v>26</v>
      </c>
      <c r="B17" s="192" t="s">
        <v>7</v>
      </c>
      <c r="C17" s="193"/>
      <c r="D17" s="66"/>
    </row>
    <row r="18" spans="1:4" s="147" customFormat="1" ht="18" customHeight="1">
      <c r="A18" s="191" t="s">
        <v>27</v>
      </c>
      <c r="B18" s="192" t="s">
        <v>6</v>
      </c>
      <c r="C18" s="193">
        <v>2000000</v>
      </c>
      <c r="D18" s="66">
        <v>1000000</v>
      </c>
    </row>
    <row r="19" spans="1:4" s="147" customFormat="1" ht="18" customHeight="1">
      <c r="A19" s="191" t="s">
        <v>28</v>
      </c>
      <c r="B19" s="192" t="s">
        <v>113</v>
      </c>
      <c r="C19" s="193"/>
      <c r="D19" s="66"/>
    </row>
    <row r="20" spans="1:4" s="147" customFormat="1" ht="18" customHeight="1">
      <c r="A20" s="191" t="s">
        <v>29</v>
      </c>
      <c r="B20" s="192" t="s">
        <v>114</v>
      </c>
      <c r="C20" s="193"/>
      <c r="D20" s="66"/>
    </row>
    <row r="21" spans="1:4" s="147" customFormat="1" ht="18" customHeight="1">
      <c r="A21" s="191" t="s">
        <v>30</v>
      </c>
      <c r="B21" s="195"/>
      <c r="C21" s="65"/>
      <c r="D21" s="66"/>
    </row>
    <row r="22" spans="1:4" s="147" customFormat="1" ht="18" customHeight="1">
      <c r="A22" s="191" t="s">
        <v>31</v>
      </c>
      <c r="B22" s="196"/>
      <c r="C22" s="65"/>
      <c r="D22" s="66"/>
    </row>
    <row r="23" spans="1:4" s="147" customFormat="1" ht="18" customHeight="1">
      <c r="A23" s="191" t="s">
        <v>32</v>
      </c>
      <c r="B23" s="196"/>
      <c r="C23" s="65"/>
      <c r="D23" s="66"/>
    </row>
    <row r="24" spans="1:4" s="147" customFormat="1" ht="18" customHeight="1">
      <c r="A24" s="191" t="s">
        <v>33</v>
      </c>
      <c r="B24" s="196"/>
      <c r="C24" s="65"/>
      <c r="D24" s="66"/>
    </row>
    <row r="25" spans="1:4" s="147" customFormat="1" ht="18" customHeight="1">
      <c r="A25" s="191" t="s">
        <v>34</v>
      </c>
      <c r="B25" s="196"/>
      <c r="C25" s="65"/>
      <c r="D25" s="66"/>
    </row>
    <row r="26" spans="1:4" s="147" customFormat="1" ht="18" customHeight="1">
      <c r="A26" s="191" t="s">
        <v>35</v>
      </c>
      <c r="B26" s="196"/>
      <c r="C26" s="65"/>
      <c r="D26" s="66"/>
    </row>
    <row r="27" spans="1:4" s="147" customFormat="1" ht="18" customHeight="1">
      <c r="A27" s="191" t="s">
        <v>36</v>
      </c>
      <c r="B27" s="196"/>
      <c r="C27" s="65"/>
      <c r="D27" s="66"/>
    </row>
    <row r="28" spans="1:4" s="147" customFormat="1" ht="18" customHeight="1">
      <c r="A28" s="191" t="s">
        <v>37</v>
      </c>
      <c r="B28" s="196"/>
      <c r="C28" s="65"/>
      <c r="D28" s="66"/>
    </row>
    <row r="29" spans="1:4" s="147" customFormat="1" ht="18" customHeight="1" thickBot="1">
      <c r="A29" s="197" t="s">
        <v>38</v>
      </c>
      <c r="B29" s="198"/>
      <c r="C29" s="199"/>
      <c r="D29" s="148"/>
    </row>
    <row r="30" spans="1:4" s="147" customFormat="1" ht="18" customHeight="1" thickBot="1">
      <c r="A30" s="200" t="s">
        <v>39</v>
      </c>
      <c r="B30" s="201" t="s">
        <v>42</v>
      </c>
      <c r="C30" s="202">
        <f>+C5+C6+C7+C8+C9+C16+C17+C18+C19+C20+C21+C22+C23+C24+C25+C26+C27+C28+C29</f>
        <v>2000000</v>
      </c>
      <c r="D30" s="203">
        <f>+D5+D6+D7+D8+D9+D16+D17+D18+D19+D20+D21+D22+D23+D24+D25+D26+D27+D28+D29</f>
        <v>1000000</v>
      </c>
    </row>
    <row r="31" spans="1:4" ht="8.25" customHeight="1">
      <c r="A31" s="8"/>
      <c r="B31" s="410"/>
      <c r="C31" s="410"/>
      <c r="D31" s="410"/>
    </row>
  </sheetData>
  <mergeCells count="2">
    <mergeCell ref="B31:D31"/>
    <mergeCell ref="B1:D1"/>
  </mergeCells>
  <phoneticPr fontId="17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2. tájékoztató tábla a 2/2017.(II.20.)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O81"/>
  <sheetViews>
    <sheetView view="pageLayout" topLeftCell="A13" zoomScaleNormal="100" workbookViewId="0">
      <selection activeCell="B21" sqref="B21"/>
    </sheetView>
  </sheetViews>
  <sheetFormatPr defaultRowHeight="15.75"/>
  <cols>
    <col min="1" max="1" width="5" style="205" customWidth="1"/>
    <col min="2" max="2" width="23.1640625" style="204" customWidth="1"/>
    <col min="3" max="7" width="10.1640625" style="204" bestFit="1" customWidth="1"/>
    <col min="8" max="8" width="10.83203125" style="204" customWidth="1"/>
    <col min="9" max="9" width="11.5" style="204" customWidth="1"/>
    <col min="10" max="12" width="10.1640625" style="204" bestFit="1" customWidth="1"/>
    <col min="13" max="13" width="13.33203125" style="204" bestFit="1" customWidth="1"/>
    <col min="14" max="14" width="10.1640625" style="204" bestFit="1" customWidth="1"/>
    <col min="15" max="15" width="14" style="205" bestFit="1" customWidth="1"/>
    <col min="16" max="16384" width="9.33203125" style="204"/>
  </cols>
  <sheetData>
    <row r="1" spans="1:15" ht="36.75" customHeight="1">
      <c r="A1" s="412" t="s">
        <v>411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ht="18" customHeight="1" thickBot="1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6" t="s">
        <v>399</v>
      </c>
    </row>
    <row r="3" spans="1:15" s="205" customFormat="1" ht="18" customHeight="1" thickBot="1">
      <c r="A3" s="317" t="s">
        <v>11</v>
      </c>
      <c r="B3" s="318" t="s">
        <v>49</v>
      </c>
      <c r="C3" s="318" t="s">
        <v>61</v>
      </c>
      <c r="D3" s="318" t="s">
        <v>62</v>
      </c>
      <c r="E3" s="318" t="s">
        <v>63</v>
      </c>
      <c r="F3" s="318" t="s">
        <v>64</v>
      </c>
      <c r="G3" s="318" t="s">
        <v>65</v>
      </c>
      <c r="H3" s="318" t="s">
        <v>66</v>
      </c>
      <c r="I3" s="318" t="s">
        <v>67</v>
      </c>
      <c r="J3" s="318" t="s">
        <v>68</v>
      </c>
      <c r="K3" s="318" t="s">
        <v>69</v>
      </c>
      <c r="L3" s="318" t="s">
        <v>70</v>
      </c>
      <c r="M3" s="318" t="s">
        <v>71</v>
      </c>
      <c r="N3" s="318" t="s">
        <v>72</v>
      </c>
      <c r="O3" s="319" t="s">
        <v>42</v>
      </c>
    </row>
    <row r="4" spans="1:15" s="206" customFormat="1" ht="18" customHeight="1" thickBot="1">
      <c r="A4" s="320" t="s">
        <v>13</v>
      </c>
      <c r="B4" s="414" t="s">
        <v>45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6"/>
    </row>
    <row r="5" spans="1:15" s="206" customFormat="1" ht="22.5">
      <c r="A5" s="321" t="s">
        <v>14</v>
      </c>
      <c r="B5" s="322" t="s">
        <v>307</v>
      </c>
      <c r="C5" s="323">
        <v>13122625</v>
      </c>
      <c r="D5" s="323">
        <v>13122625</v>
      </c>
      <c r="E5" s="323">
        <v>13122625</v>
      </c>
      <c r="F5" s="323">
        <v>13122625</v>
      </c>
      <c r="G5" s="323">
        <v>13622625</v>
      </c>
      <c r="H5" s="323">
        <v>13741326</v>
      </c>
      <c r="I5" s="323">
        <v>13122625</v>
      </c>
      <c r="J5" s="323">
        <v>13122625</v>
      </c>
      <c r="K5" s="323">
        <v>13122625</v>
      </c>
      <c r="L5" s="323">
        <v>13122625</v>
      </c>
      <c r="M5" s="323">
        <v>13122625</v>
      </c>
      <c r="N5" s="323">
        <v>13122627</v>
      </c>
      <c r="O5" s="324">
        <f t="shared" ref="O5:O25" si="0">SUM(C5:N5)</f>
        <v>158590203</v>
      </c>
    </row>
    <row r="6" spans="1:15" s="207" customFormat="1" ht="22.5">
      <c r="A6" s="325" t="s">
        <v>15</v>
      </c>
      <c r="B6" s="326" t="s">
        <v>327</v>
      </c>
      <c r="C6" s="327">
        <v>541299</v>
      </c>
      <c r="D6" s="327">
        <v>541299</v>
      </c>
      <c r="E6" s="327">
        <v>541299</v>
      </c>
      <c r="F6" s="327">
        <v>1541299</v>
      </c>
      <c r="G6" s="327">
        <v>541299</v>
      </c>
      <c r="H6" s="327">
        <v>2541299</v>
      </c>
      <c r="I6" s="327">
        <v>541299</v>
      </c>
      <c r="J6" s="327">
        <v>541299</v>
      </c>
      <c r="K6" s="327">
        <v>2541299</v>
      </c>
      <c r="L6" s="327">
        <v>541299</v>
      </c>
      <c r="M6" s="327">
        <v>1541299</v>
      </c>
      <c r="N6" s="327">
        <v>541304</v>
      </c>
      <c r="O6" s="328">
        <f t="shared" si="0"/>
        <v>12495593</v>
      </c>
    </row>
    <row r="7" spans="1:15" s="207" customFormat="1" ht="22.5">
      <c r="A7" s="325" t="s">
        <v>16</v>
      </c>
      <c r="B7" s="329" t="s">
        <v>328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1">
        <f t="shared" si="0"/>
        <v>0</v>
      </c>
    </row>
    <row r="8" spans="1:15" s="207" customFormat="1" ht="18" customHeight="1">
      <c r="A8" s="325" t="s">
        <v>17</v>
      </c>
      <c r="B8" s="332" t="s">
        <v>134</v>
      </c>
      <c r="C8" s="327"/>
      <c r="D8" s="327"/>
      <c r="E8" s="327">
        <v>21212029</v>
      </c>
      <c r="F8" s="327"/>
      <c r="G8" s="327"/>
      <c r="H8" s="327"/>
      <c r="I8" s="327"/>
      <c r="J8" s="327"/>
      <c r="K8" s="327">
        <v>21212028</v>
      </c>
      <c r="L8" s="327"/>
      <c r="M8" s="327"/>
      <c r="N8" s="327"/>
      <c r="O8" s="328">
        <f t="shared" si="0"/>
        <v>42424057</v>
      </c>
    </row>
    <row r="9" spans="1:15" s="207" customFormat="1" ht="18" customHeight="1">
      <c r="A9" s="325" t="s">
        <v>18</v>
      </c>
      <c r="B9" s="332" t="s">
        <v>329</v>
      </c>
      <c r="C9" s="327">
        <v>5271263</v>
      </c>
      <c r="D9" s="327">
        <v>2271263</v>
      </c>
      <c r="E9" s="327">
        <v>2271263</v>
      </c>
      <c r="F9" s="327">
        <v>5860184</v>
      </c>
      <c r="G9" s="327">
        <v>2271263</v>
      </c>
      <c r="H9" s="327">
        <v>36808093</v>
      </c>
      <c r="I9" s="327">
        <v>2271263</v>
      </c>
      <c r="J9" s="327">
        <v>2271263</v>
      </c>
      <c r="K9" s="327">
        <v>2271263</v>
      </c>
      <c r="L9" s="327">
        <v>2271263</v>
      </c>
      <c r="M9" s="327">
        <v>2271263</v>
      </c>
      <c r="N9" s="327">
        <v>2271268</v>
      </c>
      <c r="O9" s="328">
        <f t="shared" si="0"/>
        <v>68380912</v>
      </c>
    </row>
    <row r="10" spans="1:15" s="207" customFormat="1" ht="18" customHeight="1">
      <c r="A10" s="325" t="s">
        <v>19</v>
      </c>
      <c r="B10" s="332" t="s">
        <v>8</v>
      </c>
      <c r="C10" s="327"/>
      <c r="D10" s="327"/>
      <c r="E10" s="327"/>
      <c r="F10" s="327"/>
      <c r="G10" s="327"/>
      <c r="H10" s="327">
        <v>41978713</v>
      </c>
      <c r="I10" s="327"/>
      <c r="J10" s="327"/>
      <c r="K10" s="327"/>
      <c r="L10" s="327"/>
      <c r="M10" s="327"/>
      <c r="N10" s="327"/>
      <c r="O10" s="328">
        <f t="shared" si="0"/>
        <v>41978713</v>
      </c>
    </row>
    <row r="11" spans="1:15" s="207" customFormat="1">
      <c r="A11" s="325" t="s">
        <v>20</v>
      </c>
      <c r="B11" s="332" t="s">
        <v>338</v>
      </c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8">
        <f>SUM(C11:N11)</f>
        <v>0</v>
      </c>
    </row>
    <row r="12" spans="1:15" s="207" customFormat="1" ht="22.5">
      <c r="A12" s="325" t="s">
        <v>21</v>
      </c>
      <c r="B12" s="326" t="s">
        <v>325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8">
        <f>SUM(C12:N12)</f>
        <v>0</v>
      </c>
    </row>
    <row r="13" spans="1:15" s="207" customFormat="1" ht="18" customHeight="1" thickBot="1">
      <c r="A13" s="325" t="s">
        <v>22</v>
      </c>
      <c r="B13" s="332" t="s">
        <v>375</v>
      </c>
      <c r="C13" s="327">
        <v>37784339</v>
      </c>
      <c r="D13" s="327"/>
      <c r="E13" s="327"/>
      <c r="F13" s="327"/>
      <c r="G13" s="327">
        <v>1176102</v>
      </c>
      <c r="H13" s="327"/>
      <c r="I13" s="327"/>
      <c r="J13" s="327"/>
      <c r="K13" s="327"/>
      <c r="L13" s="327"/>
      <c r="M13" s="327"/>
      <c r="N13" s="327"/>
      <c r="O13" s="328">
        <f t="shared" si="0"/>
        <v>38960441</v>
      </c>
    </row>
    <row r="14" spans="1:15" s="206" customFormat="1" ht="18" customHeight="1" thickBot="1">
      <c r="A14" s="320" t="s">
        <v>23</v>
      </c>
      <c r="B14" s="333" t="s">
        <v>99</v>
      </c>
      <c r="C14" s="334">
        <f t="shared" ref="C14:N14" si="1">SUM(C5:C13)</f>
        <v>56719526</v>
      </c>
      <c r="D14" s="334">
        <f t="shared" si="1"/>
        <v>15935187</v>
      </c>
      <c r="E14" s="334">
        <f t="shared" si="1"/>
        <v>37147216</v>
      </c>
      <c r="F14" s="334">
        <f t="shared" si="1"/>
        <v>20524108</v>
      </c>
      <c r="G14" s="334">
        <f t="shared" si="1"/>
        <v>17611289</v>
      </c>
      <c r="H14" s="334">
        <f t="shared" si="1"/>
        <v>95069431</v>
      </c>
      <c r="I14" s="334">
        <f t="shared" si="1"/>
        <v>15935187</v>
      </c>
      <c r="J14" s="334">
        <f t="shared" si="1"/>
        <v>15935187</v>
      </c>
      <c r="K14" s="334">
        <f t="shared" si="1"/>
        <v>39147215</v>
      </c>
      <c r="L14" s="334">
        <f t="shared" si="1"/>
        <v>15935187</v>
      </c>
      <c r="M14" s="334">
        <f t="shared" si="1"/>
        <v>16935187</v>
      </c>
      <c r="N14" s="334">
        <f t="shared" si="1"/>
        <v>15935199</v>
      </c>
      <c r="O14" s="335">
        <f>SUM(C14:N14)</f>
        <v>362829919</v>
      </c>
    </row>
    <row r="15" spans="1:15" s="206" customFormat="1" ht="18" customHeight="1" thickBot="1">
      <c r="A15" s="320" t="s">
        <v>24</v>
      </c>
      <c r="B15" s="414" t="s">
        <v>46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6"/>
    </row>
    <row r="16" spans="1:15" s="207" customFormat="1" ht="18" customHeight="1">
      <c r="A16" s="336" t="s">
        <v>25</v>
      </c>
      <c r="B16" s="337" t="s">
        <v>50</v>
      </c>
      <c r="C16" s="330">
        <v>12138597</v>
      </c>
      <c r="D16" s="330">
        <v>12138597</v>
      </c>
      <c r="E16" s="330">
        <v>12138597</v>
      </c>
      <c r="F16" s="330">
        <v>11969597</v>
      </c>
      <c r="G16" s="330">
        <v>12138597</v>
      </c>
      <c r="H16" s="330">
        <v>12138597</v>
      </c>
      <c r="I16" s="330">
        <v>12138597</v>
      </c>
      <c r="J16" s="330">
        <v>12138597</v>
      </c>
      <c r="K16" s="330">
        <v>12138597</v>
      </c>
      <c r="L16" s="330">
        <v>12138597</v>
      </c>
      <c r="M16" s="330">
        <v>12138597</v>
      </c>
      <c r="N16" s="330">
        <v>12138601</v>
      </c>
      <c r="O16" s="331">
        <f t="shared" si="0"/>
        <v>145494168</v>
      </c>
    </row>
    <row r="17" spans="1:15" s="207" customFormat="1" ht="33.75">
      <c r="A17" s="325" t="s">
        <v>26</v>
      </c>
      <c r="B17" s="326" t="s">
        <v>143</v>
      </c>
      <c r="C17" s="327">
        <v>2670491</v>
      </c>
      <c r="D17" s="327">
        <v>2670491</v>
      </c>
      <c r="E17" s="327">
        <v>2706491</v>
      </c>
      <c r="F17" s="327">
        <v>2670491</v>
      </c>
      <c r="G17" s="327">
        <v>2670491</v>
      </c>
      <c r="H17" s="327">
        <v>2670491</v>
      </c>
      <c r="I17" s="327">
        <v>2670491</v>
      </c>
      <c r="J17" s="327">
        <v>2670491</v>
      </c>
      <c r="K17" s="327">
        <v>2670491</v>
      </c>
      <c r="L17" s="327">
        <v>2670491</v>
      </c>
      <c r="M17" s="327">
        <v>2670491</v>
      </c>
      <c r="N17" s="327">
        <v>2670496</v>
      </c>
      <c r="O17" s="328">
        <f t="shared" si="0"/>
        <v>32081897</v>
      </c>
    </row>
    <row r="18" spans="1:15" s="207" customFormat="1" ht="18" customHeight="1">
      <c r="A18" s="325" t="s">
        <v>27</v>
      </c>
      <c r="B18" s="332" t="s">
        <v>115</v>
      </c>
      <c r="C18" s="327">
        <v>7165281</v>
      </c>
      <c r="D18" s="327">
        <v>7165281</v>
      </c>
      <c r="E18" s="327">
        <v>7165281</v>
      </c>
      <c r="F18" s="327">
        <v>7165281</v>
      </c>
      <c r="G18" s="327">
        <v>7165281</v>
      </c>
      <c r="H18" s="327">
        <v>48725830</v>
      </c>
      <c r="I18" s="327">
        <v>7165281</v>
      </c>
      <c r="J18" s="327">
        <v>7165281</v>
      </c>
      <c r="K18" s="327">
        <v>7165281</v>
      </c>
      <c r="L18" s="327">
        <v>7165281</v>
      </c>
      <c r="M18" s="327">
        <v>7165281</v>
      </c>
      <c r="N18" s="327">
        <v>7165276</v>
      </c>
      <c r="O18" s="328">
        <f t="shared" si="0"/>
        <v>127543916</v>
      </c>
    </row>
    <row r="19" spans="1:15" s="207" customFormat="1" ht="18" customHeight="1">
      <c r="A19" s="325" t="s">
        <v>28</v>
      </c>
      <c r="B19" s="332" t="s">
        <v>144</v>
      </c>
      <c r="C19" s="327">
        <v>737193</v>
      </c>
      <c r="D19" s="327">
        <v>737193</v>
      </c>
      <c r="E19" s="327">
        <v>737193</v>
      </c>
      <c r="F19" s="327">
        <v>737193</v>
      </c>
      <c r="G19" s="327">
        <v>737193</v>
      </c>
      <c r="H19" s="327">
        <v>24839193</v>
      </c>
      <c r="I19" s="327">
        <v>737193</v>
      </c>
      <c r="J19" s="327">
        <v>737193</v>
      </c>
      <c r="K19" s="327">
        <v>737193</v>
      </c>
      <c r="L19" s="327">
        <v>737193</v>
      </c>
      <c r="M19" s="327">
        <v>737193</v>
      </c>
      <c r="N19" s="327">
        <v>737193</v>
      </c>
      <c r="O19" s="328">
        <f t="shared" si="0"/>
        <v>32948316</v>
      </c>
    </row>
    <row r="20" spans="1:15" s="207" customFormat="1" ht="18" customHeight="1">
      <c r="A20" s="325" t="s">
        <v>29</v>
      </c>
      <c r="B20" s="332" t="s">
        <v>339</v>
      </c>
      <c r="C20" s="327"/>
      <c r="D20" s="327"/>
      <c r="E20" s="327">
        <v>500000</v>
      </c>
      <c r="F20" s="327">
        <v>55825</v>
      </c>
      <c r="G20" s="327">
        <v>1200000</v>
      </c>
      <c r="H20" s="327">
        <v>2616215</v>
      </c>
      <c r="I20" s="327"/>
      <c r="J20" s="327">
        <v>500000</v>
      </c>
      <c r="K20" s="327"/>
      <c r="L20" s="327"/>
      <c r="M20" s="327"/>
      <c r="N20" s="327"/>
      <c r="O20" s="328">
        <f t="shared" si="0"/>
        <v>4872040</v>
      </c>
    </row>
    <row r="21" spans="1:15" s="207" customFormat="1" ht="18" customHeight="1">
      <c r="A21" s="325" t="s">
        <v>30</v>
      </c>
      <c r="B21" s="332" t="s">
        <v>167</v>
      </c>
      <c r="C21" s="327"/>
      <c r="D21" s="327"/>
      <c r="E21" s="327"/>
      <c r="F21" s="327"/>
      <c r="G21" s="327"/>
      <c r="H21" s="327">
        <v>6000000</v>
      </c>
      <c r="I21" s="327">
        <v>4875661</v>
      </c>
      <c r="J21" s="327"/>
      <c r="K21" s="327"/>
      <c r="L21" s="327"/>
      <c r="M21" s="327"/>
      <c r="N21" s="327"/>
      <c r="O21" s="328">
        <f t="shared" si="0"/>
        <v>10875661</v>
      </c>
    </row>
    <row r="22" spans="1:15" s="207" customFormat="1" ht="18" customHeight="1">
      <c r="A22" s="325" t="s">
        <v>31</v>
      </c>
      <c r="B22" s="326" t="s">
        <v>147</v>
      </c>
      <c r="C22" s="327"/>
      <c r="D22" s="327"/>
      <c r="E22" s="327"/>
      <c r="F22" s="327"/>
      <c r="G22" s="327">
        <v>500000</v>
      </c>
      <c r="H22" s="327"/>
      <c r="I22" s="327">
        <v>1725000</v>
      </c>
      <c r="J22" s="327"/>
      <c r="K22" s="327"/>
      <c r="L22" s="327"/>
      <c r="M22" s="327"/>
      <c r="N22" s="327"/>
      <c r="O22" s="328">
        <f t="shared" si="0"/>
        <v>2225000</v>
      </c>
    </row>
    <row r="23" spans="1:15" s="207" customFormat="1" ht="18" customHeight="1">
      <c r="A23" s="325" t="s">
        <v>32</v>
      </c>
      <c r="B23" s="332" t="s">
        <v>47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>
        <v>1000000</v>
      </c>
      <c r="O23" s="328">
        <f t="shared" si="0"/>
        <v>1000000</v>
      </c>
    </row>
    <row r="24" spans="1:15" s="207" customFormat="1" ht="18" customHeight="1" thickBot="1">
      <c r="A24" s="325" t="s">
        <v>33</v>
      </c>
      <c r="B24" s="332" t="s">
        <v>9</v>
      </c>
      <c r="C24" s="327"/>
      <c r="D24" s="327">
        <v>5788921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8">
        <f t="shared" si="0"/>
        <v>5788921</v>
      </c>
    </row>
    <row r="25" spans="1:15" s="206" customFormat="1" ht="18" customHeight="1" thickBot="1">
      <c r="A25" s="338" t="s">
        <v>34</v>
      </c>
      <c r="B25" s="333" t="s">
        <v>100</v>
      </c>
      <c r="C25" s="334">
        <f t="shared" ref="C25:N25" si="2">SUM(C16:C24)</f>
        <v>22711562</v>
      </c>
      <c r="D25" s="334">
        <f t="shared" si="2"/>
        <v>28500483</v>
      </c>
      <c r="E25" s="334">
        <f t="shared" si="2"/>
        <v>23247562</v>
      </c>
      <c r="F25" s="334">
        <f t="shared" si="2"/>
        <v>22598387</v>
      </c>
      <c r="G25" s="334">
        <f t="shared" si="2"/>
        <v>24411562</v>
      </c>
      <c r="H25" s="334">
        <f t="shared" si="2"/>
        <v>96990326</v>
      </c>
      <c r="I25" s="334">
        <f t="shared" si="2"/>
        <v>29312223</v>
      </c>
      <c r="J25" s="334">
        <f t="shared" si="2"/>
        <v>23211562</v>
      </c>
      <c r="K25" s="334">
        <f t="shared" si="2"/>
        <v>22711562</v>
      </c>
      <c r="L25" s="334">
        <f t="shared" si="2"/>
        <v>22711562</v>
      </c>
      <c r="M25" s="334">
        <f t="shared" si="2"/>
        <v>22711562</v>
      </c>
      <c r="N25" s="334">
        <f t="shared" si="2"/>
        <v>23711566</v>
      </c>
      <c r="O25" s="335">
        <f t="shared" si="0"/>
        <v>362829919</v>
      </c>
    </row>
    <row r="26" spans="1:15" ht="18" customHeight="1" thickBot="1">
      <c r="A26" s="338" t="s">
        <v>35</v>
      </c>
      <c r="B26" s="339" t="s">
        <v>101</v>
      </c>
      <c r="C26" s="340">
        <f t="shared" ref="C26:O26" si="3">C14-C25</f>
        <v>34007964</v>
      </c>
      <c r="D26" s="340">
        <f t="shared" si="3"/>
        <v>-12565296</v>
      </c>
      <c r="E26" s="340">
        <f t="shared" si="3"/>
        <v>13899654</v>
      </c>
      <c r="F26" s="340">
        <f t="shared" si="3"/>
        <v>-2074279</v>
      </c>
      <c r="G26" s="340">
        <f t="shared" si="3"/>
        <v>-6800273</v>
      </c>
      <c r="H26" s="340">
        <f t="shared" si="3"/>
        <v>-1920895</v>
      </c>
      <c r="I26" s="340">
        <f t="shared" si="3"/>
        <v>-13377036</v>
      </c>
      <c r="J26" s="340">
        <f t="shared" si="3"/>
        <v>-7276375</v>
      </c>
      <c r="K26" s="340">
        <f t="shared" si="3"/>
        <v>16435653</v>
      </c>
      <c r="L26" s="340">
        <f t="shared" si="3"/>
        <v>-6776375</v>
      </c>
      <c r="M26" s="340">
        <f t="shared" si="3"/>
        <v>-5776375</v>
      </c>
      <c r="N26" s="340">
        <f t="shared" si="3"/>
        <v>-7776367</v>
      </c>
      <c r="O26" s="341">
        <f t="shared" si="3"/>
        <v>0</v>
      </c>
    </row>
    <row r="27" spans="1:15">
      <c r="A27" s="16"/>
      <c r="O27" s="205" t="s">
        <v>657</v>
      </c>
    </row>
    <row r="28" spans="1:15">
      <c r="B28" s="17"/>
      <c r="C28" s="18"/>
      <c r="D28" s="18"/>
      <c r="O28" s="204"/>
    </row>
    <row r="29" spans="1:15">
      <c r="O29" s="204"/>
    </row>
    <row r="30" spans="1:15">
      <c r="O30" s="204"/>
    </row>
    <row r="31" spans="1:15">
      <c r="O31" s="204"/>
    </row>
    <row r="32" spans="1:15">
      <c r="O32" s="204"/>
    </row>
    <row r="33" spans="15:15">
      <c r="O33" s="204"/>
    </row>
    <row r="34" spans="15:15">
      <c r="O34" s="204"/>
    </row>
    <row r="35" spans="15:15">
      <c r="O35" s="204"/>
    </row>
    <row r="36" spans="15:15">
      <c r="O36" s="204"/>
    </row>
    <row r="37" spans="15:15">
      <c r="O37" s="204"/>
    </row>
    <row r="38" spans="15:15">
      <c r="O38" s="204"/>
    </row>
    <row r="39" spans="15:15">
      <c r="O39" s="204"/>
    </row>
    <row r="40" spans="15:15">
      <c r="O40" s="204"/>
    </row>
    <row r="41" spans="15:15">
      <c r="O41" s="204"/>
    </row>
    <row r="42" spans="15:15">
      <c r="O42" s="204"/>
    </row>
    <row r="43" spans="15:15">
      <c r="O43" s="204"/>
    </row>
    <row r="44" spans="15:15">
      <c r="O44" s="204"/>
    </row>
    <row r="45" spans="15:15">
      <c r="O45" s="204"/>
    </row>
    <row r="46" spans="15:15">
      <c r="O46" s="204"/>
    </row>
    <row r="47" spans="15:15">
      <c r="O47" s="204"/>
    </row>
    <row r="48" spans="15:15">
      <c r="O48" s="204"/>
    </row>
    <row r="49" spans="15:15">
      <c r="O49" s="204"/>
    </row>
    <row r="50" spans="15:15">
      <c r="O50" s="204"/>
    </row>
    <row r="51" spans="15:15">
      <c r="O51" s="204"/>
    </row>
    <row r="52" spans="15:15">
      <c r="O52" s="204"/>
    </row>
    <row r="53" spans="15:15">
      <c r="O53" s="204"/>
    </row>
    <row r="54" spans="15:15">
      <c r="O54" s="204"/>
    </row>
    <row r="55" spans="15:15">
      <c r="O55" s="204"/>
    </row>
    <row r="56" spans="15:15">
      <c r="O56" s="204"/>
    </row>
    <row r="57" spans="15:15">
      <c r="O57" s="204"/>
    </row>
    <row r="58" spans="15:15">
      <c r="O58" s="204"/>
    </row>
    <row r="59" spans="15:15">
      <c r="O59" s="204"/>
    </row>
    <row r="60" spans="15:15">
      <c r="O60" s="204"/>
    </row>
    <row r="61" spans="15:15">
      <c r="O61" s="204"/>
    </row>
    <row r="62" spans="15:15">
      <c r="O62" s="204"/>
    </row>
    <row r="63" spans="15:15">
      <c r="O63" s="204"/>
    </row>
    <row r="64" spans="15:15">
      <c r="O64" s="204"/>
    </row>
    <row r="65" spans="15:15">
      <c r="O65" s="204"/>
    </row>
    <row r="66" spans="15:15">
      <c r="O66" s="204"/>
    </row>
    <row r="67" spans="15:15">
      <c r="O67" s="204"/>
    </row>
    <row r="68" spans="15:15">
      <c r="O68" s="204"/>
    </row>
    <row r="69" spans="15:15">
      <c r="O69" s="204"/>
    </row>
    <row r="70" spans="15:15">
      <c r="O70" s="204"/>
    </row>
    <row r="71" spans="15:15">
      <c r="O71" s="204"/>
    </row>
    <row r="72" spans="15:15">
      <c r="O72" s="204"/>
    </row>
    <row r="73" spans="15:15">
      <c r="O73" s="204"/>
    </row>
    <row r="74" spans="15:15">
      <c r="O74" s="204"/>
    </row>
    <row r="75" spans="15:15">
      <c r="O75" s="204"/>
    </row>
    <row r="76" spans="15:15">
      <c r="O76" s="204"/>
    </row>
    <row r="77" spans="15:15">
      <c r="O77" s="204"/>
    </row>
    <row r="78" spans="15:15">
      <c r="O78" s="204"/>
    </row>
    <row r="79" spans="15:15">
      <c r="O79" s="204"/>
    </row>
    <row r="80" spans="15:15">
      <c r="O80" s="204"/>
    </row>
    <row r="81" spans="15:15">
      <c r="O81" s="204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>
    <oddHeader>&amp;R&amp;"Times New Roman CE,Félkövér dőlt"&amp;11 3. tájékoztató tábla a 2/2017.(II.20.)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3">
    <tabColor rgb="FF92D050"/>
  </sheetPr>
  <dimension ref="A1:M95"/>
  <sheetViews>
    <sheetView view="pageLayout" zoomScaleNormal="100" workbookViewId="0">
      <selection activeCell="G95" sqref="A1:G95"/>
    </sheetView>
  </sheetViews>
  <sheetFormatPr defaultRowHeight="12.75"/>
  <cols>
    <col min="1" max="1" width="20.1640625" style="5" customWidth="1"/>
    <col min="2" max="2" width="9.5" style="5" customWidth="1"/>
    <col min="3" max="3" width="18.1640625" style="5" customWidth="1"/>
    <col min="4" max="4" width="9.6640625" style="5" customWidth="1"/>
    <col min="5" max="5" width="11.1640625" style="5" bestFit="1" customWidth="1"/>
    <col min="6" max="6" width="7.33203125" style="5" customWidth="1"/>
    <col min="7" max="7" width="18.83203125" style="5" customWidth="1"/>
    <col min="8" max="16384" width="9.33203125" style="5"/>
  </cols>
  <sheetData>
    <row r="1" spans="1:13" ht="16.5" thickBot="1">
      <c r="C1" s="5" t="s">
        <v>650</v>
      </c>
      <c r="G1" s="379"/>
      <c r="H1" s="379"/>
      <c r="I1" s="379"/>
      <c r="J1" s="379"/>
      <c r="K1" s="379"/>
      <c r="L1" s="379"/>
      <c r="M1" s="379"/>
    </row>
    <row r="2" spans="1:13" s="145" customFormat="1" ht="47.25" customHeight="1" thickBot="1">
      <c r="A2" s="420" t="s">
        <v>412</v>
      </c>
      <c r="B2" s="421"/>
      <c r="C2" s="421"/>
      <c r="D2" s="421"/>
      <c r="E2" s="421"/>
      <c r="F2" s="421"/>
      <c r="G2" s="422"/>
      <c r="H2" s="365"/>
      <c r="I2" s="365"/>
      <c r="J2" s="365"/>
      <c r="K2" s="365"/>
      <c r="L2" s="365"/>
      <c r="M2" s="365"/>
    </row>
    <row r="3" spans="1:13" s="146" customFormat="1" ht="44.25" thickBot="1">
      <c r="A3" s="371" t="s">
        <v>413</v>
      </c>
      <c r="B3" s="372" t="s">
        <v>414</v>
      </c>
      <c r="C3" s="372" t="s">
        <v>415</v>
      </c>
      <c r="D3" s="372" t="s">
        <v>416</v>
      </c>
      <c r="E3" s="372" t="s">
        <v>417</v>
      </c>
      <c r="F3" s="372" t="s">
        <v>418</v>
      </c>
      <c r="G3" s="373" t="s">
        <v>419</v>
      </c>
      <c r="H3" s="344"/>
      <c r="I3" s="344"/>
      <c r="J3" s="344"/>
      <c r="K3" s="344"/>
      <c r="L3" s="344"/>
      <c r="M3" s="344"/>
    </row>
    <row r="4" spans="1:13" s="208" customFormat="1" ht="76.5">
      <c r="A4" s="366" t="s">
        <v>420</v>
      </c>
      <c r="B4" s="367" t="s">
        <v>421</v>
      </c>
      <c r="C4" s="367" t="s">
        <v>422</v>
      </c>
      <c r="D4" s="367" t="s">
        <v>423</v>
      </c>
      <c r="E4" s="368">
        <v>4580000</v>
      </c>
      <c r="F4" s="369">
        <v>12.93</v>
      </c>
      <c r="G4" s="370">
        <v>59219400</v>
      </c>
      <c r="H4" s="347"/>
      <c r="I4" s="347"/>
      <c r="J4" s="347"/>
      <c r="K4" s="347"/>
      <c r="L4" s="347"/>
      <c r="M4" s="347"/>
    </row>
    <row r="5" spans="1:13" s="145" customFormat="1" ht="64.5">
      <c r="A5" s="358" t="s">
        <v>424</v>
      </c>
      <c r="B5" s="348" t="s">
        <v>425</v>
      </c>
      <c r="C5" s="348" t="s">
        <v>426</v>
      </c>
      <c r="D5" s="348" t="s">
        <v>427</v>
      </c>
      <c r="E5" s="348" t="s">
        <v>428</v>
      </c>
      <c r="F5" s="348" t="s">
        <v>428</v>
      </c>
      <c r="G5" s="359">
        <v>59219400</v>
      </c>
      <c r="H5" s="342"/>
      <c r="I5" s="342"/>
      <c r="J5" s="342"/>
      <c r="K5" s="342"/>
      <c r="L5" s="342"/>
      <c r="M5" s="342"/>
    </row>
    <row r="6" spans="1:13" s="145" customFormat="1" ht="64.5">
      <c r="A6" s="356" t="s">
        <v>429</v>
      </c>
      <c r="B6" s="345"/>
      <c r="C6" s="345"/>
      <c r="D6" s="345"/>
      <c r="E6" s="345"/>
      <c r="F6" s="345"/>
      <c r="G6" s="360"/>
      <c r="H6" s="342"/>
      <c r="I6" s="342"/>
      <c r="J6" s="342"/>
      <c r="K6" s="342"/>
      <c r="L6" s="342"/>
      <c r="M6" s="342"/>
    </row>
    <row r="7" spans="1:13" s="145" customFormat="1" ht="26.25">
      <c r="A7" s="356" t="s">
        <v>430</v>
      </c>
      <c r="B7" s="345" t="s">
        <v>431</v>
      </c>
      <c r="C7" s="345" t="s">
        <v>432</v>
      </c>
      <c r="D7" s="345" t="s">
        <v>427</v>
      </c>
      <c r="E7" s="345" t="s">
        <v>428</v>
      </c>
      <c r="F7" s="345" t="s">
        <v>428</v>
      </c>
      <c r="G7" s="357">
        <v>13915695</v>
      </c>
      <c r="H7" s="342"/>
      <c r="I7" s="342"/>
      <c r="J7" s="342"/>
      <c r="K7" s="342"/>
      <c r="L7" s="342"/>
      <c r="M7" s="342"/>
    </row>
    <row r="8" spans="1:13" s="145" customFormat="1" ht="77.25">
      <c r="A8" s="358" t="s">
        <v>433</v>
      </c>
      <c r="B8" s="348" t="s">
        <v>434</v>
      </c>
      <c r="C8" s="348" t="s">
        <v>435</v>
      </c>
      <c r="D8" s="348" t="s">
        <v>436</v>
      </c>
      <c r="E8" s="349">
        <v>22300</v>
      </c>
      <c r="F8" s="348" t="s">
        <v>428</v>
      </c>
      <c r="G8" s="359">
        <v>4011770</v>
      </c>
      <c r="H8" s="342"/>
      <c r="I8" s="342"/>
      <c r="J8" s="342"/>
      <c r="K8" s="342"/>
      <c r="L8" s="342"/>
      <c r="M8" s="342"/>
    </row>
    <row r="9" spans="1:13" s="145" customFormat="1" ht="51.75" customHeight="1">
      <c r="A9" s="358" t="s">
        <v>437</v>
      </c>
      <c r="B9" s="348" t="s">
        <v>438</v>
      </c>
      <c r="C9" s="348" t="s">
        <v>439</v>
      </c>
      <c r="D9" s="348" t="s">
        <v>440</v>
      </c>
      <c r="E9" s="348" t="s">
        <v>428</v>
      </c>
      <c r="F9" s="348" t="s">
        <v>428</v>
      </c>
      <c r="G9" s="359">
        <v>5024000</v>
      </c>
      <c r="H9" s="342"/>
      <c r="I9" s="342"/>
      <c r="J9" s="342"/>
      <c r="K9" s="342"/>
      <c r="L9" s="342"/>
      <c r="M9" s="342"/>
    </row>
    <row r="10" spans="1:13" s="145" customFormat="1" ht="68.25" customHeight="1">
      <c r="A10" s="358" t="s">
        <v>441</v>
      </c>
      <c r="B10" s="348" t="s">
        <v>442</v>
      </c>
      <c r="C10" s="348" t="s">
        <v>443</v>
      </c>
      <c r="D10" s="348" t="s">
        <v>444</v>
      </c>
      <c r="E10" s="348" t="s">
        <v>428</v>
      </c>
      <c r="F10" s="348" t="s">
        <v>428</v>
      </c>
      <c r="G10" s="359">
        <v>1356885</v>
      </c>
      <c r="H10" s="342"/>
      <c r="I10" s="342"/>
      <c r="J10" s="342"/>
      <c r="K10" s="342"/>
      <c r="L10" s="342"/>
      <c r="M10" s="342"/>
    </row>
    <row r="11" spans="1:13" s="145" customFormat="1" ht="39">
      <c r="A11" s="358" t="s">
        <v>445</v>
      </c>
      <c r="B11" s="348" t="s">
        <v>446</v>
      </c>
      <c r="C11" s="348" t="s">
        <v>447</v>
      </c>
      <c r="D11" s="348" t="s">
        <v>440</v>
      </c>
      <c r="E11" s="348" t="s">
        <v>428</v>
      </c>
      <c r="F11" s="348" t="s">
        <v>428</v>
      </c>
      <c r="G11" s="359">
        <v>3523040</v>
      </c>
      <c r="H11" s="342"/>
      <c r="I11" s="342"/>
      <c r="J11" s="342"/>
      <c r="K11" s="342"/>
      <c r="L11" s="342"/>
      <c r="M11" s="342"/>
    </row>
    <row r="12" spans="1:13" s="145" customFormat="1" ht="39">
      <c r="A12" s="358" t="s">
        <v>448</v>
      </c>
      <c r="B12" s="348" t="s">
        <v>449</v>
      </c>
      <c r="C12" s="348" t="s">
        <v>450</v>
      </c>
      <c r="D12" s="348" t="s">
        <v>427</v>
      </c>
      <c r="E12" s="348" t="s">
        <v>428</v>
      </c>
      <c r="F12" s="348" t="s">
        <v>428</v>
      </c>
      <c r="G12" s="359">
        <v>13915695</v>
      </c>
      <c r="H12" s="342"/>
      <c r="I12" s="342"/>
      <c r="J12" s="342"/>
      <c r="K12" s="342"/>
      <c r="L12" s="342"/>
      <c r="M12" s="342"/>
    </row>
    <row r="13" spans="1:13" s="145" customFormat="1" ht="90">
      <c r="A13" s="358" t="s">
        <v>451</v>
      </c>
      <c r="B13" s="348" t="s">
        <v>452</v>
      </c>
      <c r="C13" s="348" t="s">
        <v>453</v>
      </c>
      <c r="D13" s="348" t="s">
        <v>427</v>
      </c>
      <c r="E13" s="349">
        <v>22300</v>
      </c>
      <c r="F13" s="348" t="s">
        <v>428</v>
      </c>
      <c r="G13" s="359">
        <v>4011770</v>
      </c>
      <c r="H13" s="342"/>
      <c r="I13" s="342"/>
      <c r="J13" s="342"/>
      <c r="K13" s="342"/>
      <c r="L13" s="342"/>
      <c r="M13" s="342"/>
    </row>
    <row r="14" spans="1:13" s="145" customFormat="1" ht="51.75">
      <c r="A14" s="358" t="s">
        <v>454</v>
      </c>
      <c r="B14" s="348" t="s">
        <v>455</v>
      </c>
      <c r="C14" s="348" t="s">
        <v>456</v>
      </c>
      <c r="D14" s="348" t="s">
        <v>427</v>
      </c>
      <c r="E14" s="348" t="s">
        <v>428</v>
      </c>
      <c r="F14" s="348" t="s">
        <v>428</v>
      </c>
      <c r="G14" s="359">
        <v>5024000</v>
      </c>
      <c r="H14" s="342"/>
      <c r="I14" s="342"/>
      <c r="J14" s="342"/>
      <c r="K14" s="342"/>
      <c r="L14" s="342"/>
      <c r="M14" s="342"/>
    </row>
    <row r="15" spans="1:13" s="145" customFormat="1" ht="77.25">
      <c r="A15" s="358" t="s">
        <v>457</v>
      </c>
      <c r="B15" s="348" t="s">
        <v>458</v>
      </c>
      <c r="C15" s="348" t="s">
        <v>459</v>
      </c>
      <c r="D15" s="348" t="s">
        <v>427</v>
      </c>
      <c r="E15" s="348" t="s">
        <v>428</v>
      </c>
      <c r="F15" s="348" t="s">
        <v>428</v>
      </c>
      <c r="G15" s="359">
        <v>1356885</v>
      </c>
      <c r="H15" s="342"/>
      <c r="I15" s="342"/>
      <c r="J15" s="342"/>
      <c r="K15" s="342"/>
      <c r="L15" s="342"/>
      <c r="M15" s="342"/>
    </row>
    <row r="16" spans="1:13" s="145" customFormat="1" ht="51.75">
      <c r="A16" s="358" t="s">
        <v>460</v>
      </c>
      <c r="B16" s="348" t="s">
        <v>461</v>
      </c>
      <c r="C16" s="348" t="s">
        <v>462</v>
      </c>
      <c r="D16" s="348" t="s">
        <v>427</v>
      </c>
      <c r="E16" s="348" t="s">
        <v>428</v>
      </c>
      <c r="F16" s="348" t="s">
        <v>428</v>
      </c>
      <c r="G16" s="359">
        <v>3523040</v>
      </c>
      <c r="H16" s="342"/>
      <c r="I16" s="342"/>
      <c r="J16" s="342"/>
      <c r="K16" s="342"/>
      <c r="L16" s="342"/>
      <c r="M16" s="342"/>
    </row>
    <row r="17" spans="1:13" s="145" customFormat="1" ht="51.75">
      <c r="A17" s="356" t="s">
        <v>463</v>
      </c>
      <c r="B17" s="345" t="s">
        <v>464</v>
      </c>
      <c r="C17" s="345" t="s">
        <v>465</v>
      </c>
      <c r="D17" s="345" t="s">
        <v>466</v>
      </c>
      <c r="E17" s="346">
        <v>2700</v>
      </c>
      <c r="F17" s="345" t="s">
        <v>428</v>
      </c>
      <c r="G17" s="357">
        <v>6396300</v>
      </c>
      <c r="H17" s="342"/>
      <c r="I17" s="342"/>
      <c r="J17" s="342"/>
      <c r="K17" s="342"/>
      <c r="L17" s="342"/>
      <c r="M17" s="342"/>
    </row>
    <row r="18" spans="1:13" s="145" customFormat="1" ht="64.5">
      <c r="A18" s="358" t="s">
        <v>467</v>
      </c>
      <c r="B18" s="348" t="s">
        <v>468</v>
      </c>
      <c r="C18" s="348" t="s">
        <v>469</v>
      </c>
      <c r="D18" s="348" t="s">
        <v>427</v>
      </c>
      <c r="E18" s="349">
        <v>2700</v>
      </c>
      <c r="F18" s="348" t="s">
        <v>428</v>
      </c>
      <c r="G18" s="359">
        <v>347618</v>
      </c>
      <c r="H18" s="342"/>
      <c r="I18" s="342"/>
      <c r="J18" s="342"/>
      <c r="K18" s="342"/>
      <c r="L18" s="342"/>
      <c r="M18" s="342"/>
    </row>
    <row r="19" spans="1:13" s="145" customFormat="1" ht="64.5">
      <c r="A19" s="356" t="s">
        <v>470</v>
      </c>
      <c r="B19" s="345" t="s">
        <v>471</v>
      </c>
      <c r="C19" s="345" t="s">
        <v>472</v>
      </c>
      <c r="D19" s="345" t="s">
        <v>473</v>
      </c>
      <c r="E19" s="346">
        <v>2550</v>
      </c>
      <c r="F19" s="345" t="s">
        <v>428</v>
      </c>
      <c r="G19" s="357">
        <v>2550</v>
      </c>
      <c r="H19" s="342"/>
      <c r="I19" s="342"/>
      <c r="J19" s="342"/>
      <c r="K19" s="342"/>
      <c r="L19" s="342"/>
      <c r="M19" s="342"/>
    </row>
    <row r="20" spans="1:13" s="145" customFormat="1" ht="64.5">
      <c r="A20" s="358" t="s">
        <v>474</v>
      </c>
      <c r="B20" s="348" t="s">
        <v>475</v>
      </c>
      <c r="C20" s="348" t="s">
        <v>476</v>
      </c>
      <c r="D20" s="348" t="s">
        <v>427</v>
      </c>
      <c r="E20" s="349">
        <v>2550</v>
      </c>
      <c r="F20" s="348" t="s">
        <v>428</v>
      </c>
      <c r="G20" s="359">
        <v>2550</v>
      </c>
      <c r="H20" s="342"/>
      <c r="I20" s="342"/>
      <c r="J20" s="342"/>
      <c r="K20" s="342"/>
      <c r="L20" s="342"/>
      <c r="M20" s="342"/>
    </row>
    <row r="21" spans="1:13" s="145" customFormat="1" ht="15.75">
      <c r="A21" s="356" t="s">
        <v>477</v>
      </c>
      <c r="B21" s="345" t="s">
        <v>478</v>
      </c>
      <c r="C21" s="345" t="s">
        <v>479</v>
      </c>
      <c r="D21" s="345" t="s">
        <v>427</v>
      </c>
      <c r="E21" s="345" t="s">
        <v>428</v>
      </c>
      <c r="F21" s="345" t="s">
        <v>428</v>
      </c>
      <c r="G21" s="357">
        <v>6048682</v>
      </c>
      <c r="H21" s="342"/>
      <c r="I21" s="342"/>
      <c r="J21" s="342"/>
      <c r="K21" s="342"/>
      <c r="L21" s="342"/>
      <c r="M21" s="342"/>
    </row>
    <row r="22" spans="1:13" s="145" customFormat="1" ht="39">
      <c r="A22" s="358" t="s">
        <v>480</v>
      </c>
      <c r="B22" s="348" t="s">
        <v>481</v>
      </c>
      <c r="C22" s="348" t="s">
        <v>482</v>
      </c>
      <c r="D22" s="348" t="s">
        <v>427</v>
      </c>
      <c r="E22" s="348" t="s">
        <v>428</v>
      </c>
      <c r="F22" s="348" t="s">
        <v>428</v>
      </c>
      <c r="G22" s="359">
        <v>0</v>
      </c>
      <c r="H22" s="342"/>
      <c r="I22" s="342"/>
      <c r="J22" s="342"/>
      <c r="K22" s="342"/>
      <c r="L22" s="342"/>
      <c r="M22" s="342"/>
    </row>
    <row r="23" spans="1:13" s="145" customFormat="1" ht="114.75">
      <c r="A23" s="354" t="s">
        <v>483</v>
      </c>
      <c r="B23" s="343" t="s">
        <v>484</v>
      </c>
      <c r="C23" s="343" t="s">
        <v>485</v>
      </c>
      <c r="D23" s="343" t="s">
        <v>427</v>
      </c>
      <c r="E23" s="343" t="s">
        <v>428</v>
      </c>
      <c r="F23" s="343" t="s">
        <v>428</v>
      </c>
      <c r="G23" s="361">
        <v>73485263</v>
      </c>
      <c r="H23" s="342"/>
      <c r="I23" s="342"/>
      <c r="J23" s="342"/>
      <c r="K23" s="342"/>
      <c r="L23" s="342"/>
      <c r="M23" s="342"/>
    </row>
    <row r="24" spans="1:13" ht="51">
      <c r="A24" s="358" t="s">
        <v>486</v>
      </c>
      <c r="B24" s="348" t="s">
        <v>487</v>
      </c>
      <c r="C24" s="348" t="s">
        <v>488</v>
      </c>
      <c r="D24" s="348" t="s">
        <v>427</v>
      </c>
      <c r="E24" s="348" t="s">
        <v>428</v>
      </c>
      <c r="F24" s="348" t="s">
        <v>428</v>
      </c>
      <c r="G24" s="359">
        <v>0</v>
      </c>
      <c r="H24" s="350"/>
      <c r="I24" s="350"/>
      <c r="J24" s="350"/>
      <c r="K24" s="350"/>
      <c r="L24" s="350"/>
      <c r="M24" s="350"/>
    </row>
    <row r="25" spans="1:13" ht="25.5">
      <c r="A25" s="358" t="s">
        <v>489</v>
      </c>
      <c r="B25" s="348" t="s">
        <v>490</v>
      </c>
      <c r="C25" s="348" t="s">
        <v>491</v>
      </c>
      <c r="D25" s="348" t="s">
        <v>427</v>
      </c>
      <c r="E25" s="349">
        <v>0</v>
      </c>
      <c r="F25" s="348" t="s">
        <v>428</v>
      </c>
      <c r="G25" s="359">
        <v>0</v>
      </c>
      <c r="H25" s="350"/>
      <c r="I25" s="350"/>
      <c r="J25" s="350"/>
      <c r="K25" s="350"/>
      <c r="L25" s="350"/>
      <c r="M25" s="350"/>
    </row>
    <row r="26" spans="1:13" ht="63.75">
      <c r="A26" s="358" t="s">
        <v>492</v>
      </c>
      <c r="B26" s="348" t="s">
        <v>493</v>
      </c>
      <c r="C26" s="348" t="s">
        <v>494</v>
      </c>
      <c r="D26" s="348" t="s">
        <v>495</v>
      </c>
      <c r="E26" s="349">
        <v>100</v>
      </c>
      <c r="F26" s="349">
        <v>0</v>
      </c>
      <c r="G26" s="359">
        <v>0</v>
      </c>
      <c r="H26" s="350"/>
      <c r="I26" s="350"/>
      <c r="J26" s="350"/>
      <c r="K26" s="350"/>
      <c r="L26" s="350"/>
      <c r="M26" s="350"/>
    </row>
    <row r="27" spans="1:13" ht="38.25">
      <c r="A27" s="358" t="s">
        <v>496</v>
      </c>
      <c r="B27" s="348" t="s">
        <v>497</v>
      </c>
      <c r="C27" s="348" t="s">
        <v>498</v>
      </c>
      <c r="D27" s="348" t="s">
        <v>499</v>
      </c>
      <c r="E27" s="349">
        <v>2</v>
      </c>
      <c r="F27" s="349">
        <v>0</v>
      </c>
      <c r="G27" s="359">
        <v>0</v>
      </c>
      <c r="H27" s="350"/>
      <c r="I27" s="350"/>
      <c r="J27" s="350"/>
      <c r="K27" s="350"/>
      <c r="L27" s="350"/>
      <c r="M27" s="350"/>
    </row>
    <row r="28" spans="1:13" ht="51">
      <c r="A28" s="358" t="s">
        <v>500</v>
      </c>
      <c r="B28" s="348" t="s">
        <v>501</v>
      </c>
      <c r="C28" s="348" t="s">
        <v>502</v>
      </c>
      <c r="D28" s="348" t="s">
        <v>427</v>
      </c>
      <c r="E28" s="349">
        <v>0</v>
      </c>
      <c r="F28" s="349">
        <v>0</v>
      </c>
      <c r="G28" s="359">
        <v>0</v>
      </c>
      <c r="H28" s="350"/>
      <c r="I28" s="350"/>
      <c r="J28" s="350"/>
      <c r="K28" s="350"/>
      <c r="L28" s="350"/>
      <c r="M28" s="350"/>
    </row>
    <row r="29" spans="1:13" ht="110.25">
      <c r="A29" s="362" t="s">
        <v>503</v>
      </c>
      <c r="B29" s="353" t="s">
        <v>504</v>
      </c>
      <c r="C29" s="353" t="s">
        <v>505</v>
      </c>
      <c r="D29" s="353" t="s">
        <v>427</v>
      </c>
      <c r="E29" s="353" t="s">
        <v>428</v>
      </c>
      <c r="F29" s="353" t="s">
        <v>428</v>
      </c>
      <c r="G29" s="363">
        <v>73485263</v>
      </c>
      <c r="H29" s="350"/>
      <c r="I29" s="350"/>
      <c r="J29" s="350"/>
      <c r="K29" s="350"/>
      <c r="L29" s="350"/>
      <c r="M29" s="350"/>
    </row>
    <row r="30" spans="1:13" ht="89.25">
      <c r="A30" s="358" t="s">
        <v>506</v>
      </c>
      <c r="B30" s="348"/>
      <c r="C30" s="348"/>
      <c r="D30" s="348"/>
      <c r="E30" s="348"/>
      <c r="F30" s="348"/>
      <c r="G30" s="364"/>
      <c r="H30" s="350"/>
      <c r="I30" s="350"/>
      <c r="J30" s="350"/>
      <c r="K30" s="350"/>
      <c r="L30" s="350"/>
      <c r="M30" s="350"/>
    </row>
    <row r="31" spans="1:13" ht="63.75">
      <c r="A31" s="358" t="s">
        <v>507</v>
      </c>
      <c r="B31" s="348"/>
      <c r="C31" s="348"/>
      <c r="D31" s="348"/>
      <c r="E31" s="348"/>
      <c r="F31" s="348"/>
      <c r="G31" s="364"/>
      <c r="H31" s="350"/>
      <c r="I31" s="350"/>
      <c r="J31" s="350"/>
      <c r="K31" s="350"/>
      <c r="L31" s="350"/>
      <c r="M31" s="350"/>
    </row>
    <row r="32" spans="1:13" ht="38.25">
      <c r="A32" s="358" t="s">
        <v>508</v>
      </c>
      <c r="B32" s="348" t="s">
        <v>509</v>
      </c>
      <c r="C32" s="348" t="s">
        <v>510</v>
      </c>
      <c r="D32" s="348" t="s">
        <v>466</v>
      </c>
      <c r="E32" s="349">
        <v>4469900</v>
      </c>
      <c r="F32" s="351">
        <v>7</v>
      </c>
      <c r="G32" s="359">
        <v>20859533</v>
      </c>
      <c r="H32" s="350"/>
      <c r="I32" s="350"/>
      <c r="J32" s="350"/>
      <c r="K32" s="350"/>
      <c r="L32" s="350"/>
      <c r="M32" s="350"/>
    </row>
    <row r="33" spans="1:13" ht="127.5">
      <c r="A33" s="358" t="s">
        <v>511</v>
      </c>
      <c r="B33" s="348" t="s">
        <v>512</v>
      </c>
      <c r="C33" s="348" t="s">
        <v>513</v>
      </c>
      <c r="D33" s="348" t="s">
        <v>466</v>
      </c>
      <c r="E33" s="349">
        <v>1800000</v>
      </c>
      <c r="F33" s="351">
        <v>4</v>
      </c>
      <c r="G33" s="359">
        <v>4800000</v>
      </c>
      <c r="H33" s="350"/>
      <c r="I33" s="350"/>
      <c r="J33" s="350"/>
      <c r="K33" s="350"/>
      <c r="L33" s="350"/>
      <c r="M33" s="350"/>
    </row>
    <row r="34" spans="1:13" ht="127.5">
      <c r="A34" s="358" t="s">
        <v>514</v>
      </c>
      <c r="B34" s="348" t="s">
        <v>515</v>
      </c>
      <c r="C34" s="348" t="s">
        <v>516</v>
      </c>
      <c r="D34" s="348" t="s">
        <v>466</v>
      </c>
      <c r="E34" s="349">
        <v>4469900</v>
      </c>
      <c r="F34" s="351">
        <v>0</v>
      </c>
      <c r="G34" s="359">
        <v>0</v>
      </c>
      <c r="H34" s="350"/>
      <c r="I34" s="350"/>
      <c r="J34" s="350"/>
      <c r="K34" s="350"/>
      <c r="L34" s="350"/>
      <c r="M34" s="350"/>
    </row>
    <row r="35" spans="1:13" ht="76.5">
      <c r="A35" s="358" t="s">
        <v>517</v>
      </c>
      <c r="B35" s="348"/>
      <c r="C35" s="348"/>
      <c r="D35" s="348"/>
      <c r="E35" s="348"/>
      <c r="F35" s="348"/>
      <c r="G35" s="364"/>
      <c r="H35" s="350"/>
      <c r="I35" s="350"/>
      <c r="J35" s="350"/>
      <c r="K35" s="350"/>
      <c r="L35" s="350"/>
      <c r="M35" s="350"/>
    </row>
    <row r="36" spans="1:13" ht="38.25">
      <c r="A36" s="358" t="s">
        <v>518</v>
      </c>
      <c r="B36" s="348" t="s">
        <v>519</v>
      </c>
      <c r="C36" s="348" t="s">
        <v>510</v>
      </c>
      <c r="D36" s="348" t="s">
        <v>466</v>
      </c>
      <c r="E36" s="349">
        <v>2234950</v>
      </c>
      <c r="F36" s="351">
        <v>0</v>
      </c>
      <c r="G36" s="359">
        <v>0</v>
      </c>
      <c r="H36" s="350"/>
      <c r="I36" s="350"/>
      <c r="J36" s="350"/>
      <c r="K36" s="350"/>
      <c r="L36" s="350"/>
      <c r="M36" s="350"/>
    </row>
    <row r="37" spans="1:13" ht="127.5">
      <c r="A37" s="358" t="s">
        <v>520</v>
      </c>
      <c r="B37" s="348" t="s">
        <v>521</v>
      </c>
      <c r="C37" s="348" t="s">
        <v>513</v>
      </c>
      <c r="D37" s="348" t="s">
        <v>466</v>
      </c>
      <c r="E37" s="349">
        <v>900000</v>
      </c>
      <c r="F37" s="351">
        <v>0</v>
      </c>
      <c r="G37" s="359">
        <v>0</v>
      </c>
      <c r="H37" s="350"/>
      <c r="I37" s="350"/>
      <c r="J37" s="350"/>
      <c r="K37" s="350"/>
      <c r="L37" s="350"/>
      <c r="M37" s="350"/>
    </row>
    <row r="38" spans="1:13" ht="127.5">
      <c r="A38" s="358" t="s">
        <v>522</v>
      </c>
      <c r="B38" s="348" t="s">
        <v>523</v>
      </c>
      <c r="C38" s="348" t="s">
        <v>516</v>
      </c>
      <c r="D38" s="348" t="s">
        <v>466</v>
      </c>
      <c r="E38" s="349">
        <v>2234950</v>
      </c>
      <c r="F38" s="351">
        <v>0</v>
      </c>
      <c r="G38" s="359">
        <v>0</v>
      </c>
      <c r="H38" s="350"/>
      <c r="I38" s="350"/>
      <c r="J38" s="350"/>
      <c r="K38" s="350"/>
      <c r="L38" s="350"/>
      <c r="M38" s="350"/>
    </row>
    <row r="39" spans="1:13" ht="63.75">
      <c r="A39" s="358" t="s">
        <v>524</v>
      </c>
      <c r="B39" s="348"/>
      <c r="C39" s="348"/>
      <c r="D39" s="348"/>
      <c r="E39" s="348"/>
      <c r="F39" s="348"/>
      <c r="G39" s="364"/>
      <c r="H39" s="350"/>
      <c r="I39" s="350"/>
      <c r="J39" s="350"/>
      <c r="K39" s="350"/>
      <c r="L39" s="350"/>
      <c r="M39" s="350"/>
    </row>
    <row r="40" spans="1:13" ht="38.25">
      <c r="A40" s="358" t="s">
        <v>525</v>
      </c>
      <c r="B40" s="348" t="s">
        <v>526</v>
      </c>
      <c r="C40" s="348" t="s">
        <v>510</v>
      </c>
      <c r="D40" s="348" t="s">
        <v>466</v>
      </c>
      <c r="E40" s="349">
        <v>4469900</v>
      </c>
      <c r="F40" s="351">
        <v>6</v>
      </c>
      <c r="G40" s="359">
        <v>8939800</v>
      </c>
      <c r="H40" s="350"/>
      <c r="I40" s="350"/>
      <c r="J40" s="350"/>
      <c r="K40" s="350"/>
      <c r="L40" s="350"/>
      <c r="M40" s="350"/>
    </row>
    <row r="41" spans="1:13" ht="127.5">
      <c r="A41" s="358" t="s">
        <v>527</v>
      </c>
      <c r="B41" s="348" t="s">
        <v>528</v>
      </c>
      <c r="C41" s="348" t="s">
        <v>513</v>
      </c>
      <c r="D41" s="348" t="s">
        <v>466</v>
      </c>
      <c r="E41" s="349">
        <v>1800000</v>
      </c>
      <c r="F41" s="351">
        <v>3</v>
      </c>
      <c r="G41" s="359">
        <v>1800000</v>
      </c>
      <c r="H41" s="350"/>
      <c r="I41" s="350"/>
      <c r="J41" s="350"/>
      <c r="K41" s="350"/>
      <c r="L41" s="350"/>
      <c r="M41" s="350"/>
    </row>
    <row r="42" spans="1:13" ht="127.5">
      <c r="A42" s="358" t="s">
        <v>529</v>
      </c>
      <c r="B42" s="348" t="s">
        <v>530</v>
      </c>
      <c r="C42" s="348" t="s">
        <v>516</v>
      </c>
      <c r="D42" s="348" t="s">
        <v>466</v>
      </c>
      <c r="E42" s="349">
        <v>4469900</v>
      </c>
      <c r="F42" s="351">
        <v>0</v>
      </c>
      <c r="G42" s="359">
        <v>0</v>
      </c>
      <c r="H42" s="350"/>
      <c r="I42" s="350"/>
      <c r="J42" s="350"/>
      <c r="K42" s="350"/>
      <c r="L42" s="350"/>
      <c r="M42" s="350"/>
    </row>
    <row r="43" spans="1:13" ht="63.75">
      <c r="A43" s="358" t="s">
        <v>531</v>
      </c>
      <c r="B43" s="348" t="s">
        <v>532</v>
      </c>
      <c r="C43" s="348" t="s">
        <v>533</v>
      </c>
      <c r="D43" s="348" t="s">
        <v>466</v>
      </c>
      <c r="E43" s="349">
        <v>38200</v>
      </c>
      <c r="F43" s="351">
        <v>6</v>
      </c>
      <c r="G43" s="359">
        <v>229200</v>
      </c>
      <c r="H43" s="350"/>
      <c r="I43" s="350"/>
      <c r="J43" s="350"/>
      <c r="K43" s="350"/>
      <c r="L43" s="350"/>
      <c r="M43" s="350"/>
    </row>
    <row r="44" spans="1:13" ht="114.75">
      <c r="A44" s="358" t="s">
        <v>534</v>
      </c>
      <c r="B44" s="348" t="s">
        <v>535</v>
      </c>
      <c r="C44" s="348" t="s">
        <v>536</v>
      </c>
      <c r="D44" s="348" t="s">
        <v>466</v>
      </c>
      <c r="E44" s="349">
        <v>38200</v>
      </c>
      <c r="F44" s="351">
        <v>0</v>
      </c>
      <c r="G44" s="359">
        <v>0</v>
      </c>
      <c r="H44" s="350"/>
      <c r="I44" s="350"/>
      <c r="J44" s="350"/>
      <c r="K44" s="350"/>
      <c r="L44" s="350"/>
      <c r="M44" s="350"/>
    </row>
    <row r="45" spans="1:13" ht="76.5">
      <c r="A45" s="358" t="s">
        <v>537</v>
      </c>
      <c r="B45" s="348"/>
      <c r="C45" s="348"/>
      <c r="D45" s="348"/>
      <c r="E45" s="348"/>
      <c r="F45" s="348"/>
      <c r="G45" s="364"/>
      <c r="H45" s="350"/>
      <c r="I45" s="350"/>
      <c r="J45" s="350"/>
      <c r="K45" s="350"/>
      <c r="L45" s="350"/>
      <c r="M45" s="350"/>
    </row>
    <row r="46" spans="1:13" ht="38.25">
      <c r="A46" s="358" t="s">
        <v>538</v>
      </c>
      <c r="B46" s="348" t="s">
        <v>539</v>
      </c>
      <c r="C46" s="348" t="s">
        <v>510</v>
      </c>
      <c r="D46" s="348" t="s">
        <v>466</v>
      </c>
      <c r="E46" s="349">
        <v>2234950</v>
      </c>
      <c r="F46" s="351">
        <v>0</v>
      </c>
      <c r="G46" s="359">
        <v>0</v>
      </c>
      <c r="H46" s="350"/>
      <c r="I46" s="350"/>
      <c r="J46" s="350"/>
      <c r="K46" s="350"/>
      <c r="L46" s="350"/>
      <c r="M46" s="350"/>
    </row>
    <row r="47" spans="1:13" ht="127.5">
      <c r="A47" s="358" t="s">
        <v>540</v>
      </c>
      <c r="B47" s="348" t="s">
        <v>541</v>
      </c>
      <c r="C47" s="348" t="s">
        <v>513</v>
      </c>
      <c r="D47" s="348" t="s">
        <v>466</v>
      </c>
      <c r="E47" s="349">
        <v>900000</v>
      </c>
      <c r="F47" s="351">
        <v>0</v>
      </c>
      <c r="G47" s="359">
        <v>0</v>
      </c>
      <c r="H47" s="350"/>
      <c r="I47" s="350"/>
      <c r="J47" s="350"/>
      <c r="K47" s="350"/>
      <c r="L47" s="350"/>
      <c r="M47" s="350"/>
    </row>
    <row r="48" spans="1:13" ht="127.5">
      <c r="A48" s="358" t="s">
        <v>542</v>
      </c>
      <c r="B48" s="348" t="s">
        <v>543</v>
      </c>
      <c r="C48" s="348" t="s">
        <v>516</v>
      </c>
      <c r="D48" s="348" t="s">
        <v>466</v>
      </c>
      <c r="E48" s="349">
        <v>2234950</v>
      </c>
      <c r="F48" s="351">
        <v>0</v>
      </c>
      <c r="G48" s="359">
        <v>0</v>
      </c>
      <c r="H48" s="350"/>
      <c r="I48" s="350"/>
      <c r="J48" s="350"/>
      <c r="K48" s="350"/>
      <c r="L48" s="350"/>
      <c r="M48" s="350"/>
    </row>
    <row r="49" spans="1:13" ht="63.75">
      <c r="A49" s="358" t="s">
        <v>544</v>
      </c>
      <c r="B49" s="348" t="s">
        <v>545</v>
      </c>
      <c r="C49" s="348" t="s">
        <v>533</v>
      </c>
      <c r="D49" s="348" t="s">
        <v>466</v>
      </c>
      <c r="E49" s="349">
        <v>19100</v>
      </c>
      <c r="F49" s="351">
        <v>0</v>
      </c>
      <c r="G49" s="359">
        <v>0</v>
      </c>
      <c r="H49" s="350"/>
      <c r="I49" s="350"/>
      <c r="J49" s="350"/>
      <c r="K49" s="350"/>
      <c r="L49" s="350"/>
      <c r="M49" s="350"/>
    </row>
    <row r="50" spans="1:13" ht="114.75">
      <c r="A50" s="358" t="s">
        <v>546</v>
      </c>
      <c r="B50" s="348" t="s">
        <v>547</v>
      </c>
      <c r="C50" s="348" t="s">
        <v>536</v>
      </c>
      <c r="D50" s="348" t="s">
        <v>466</v>
      </c>
      <c r="E50" s="349">
        <v>19100</v>
      </c>
      <c r="F50" s="351">
        <v>0</v>
      </c>
      <c r="G50" s="359">
        <v>0</v>
      </c>
      <c r="H50" s="350"/>
      <c r="I50" s="350"/>
      <c r="J50" s="350"/>
      <c r="K50" s="350"/>
      <c r="L50" s="350"/>
      <c r="M50" s="350"/>
    </row>
    <row r="51" spans="1:13" ht="38.25">
      <c r="A51" s="358" t="s">
        <v>548</v>
      </c>
      <c r="B51" s="348"/>
      <c r="C51" s="348"/>
      <c r="D51" s="348"/>
      <c r="E51" s="348"/>
      <c r="F51" s="348"/>
      <c r="G51" s="364"/>
      <c r="H51" s="350"/>
      <c r="I51" s="350"/>
      <c r="J51" s="350"/>
      <c r="K51" s="350"/>
      <c r="L51" s="350"/>
      <c r="M51" s="350"/>
    </row>
    <row r="52" spans="1:13" ht="38.25">
      <c r="A52" s="358" t="s">
        <v>549</v>
      </c>
      <c r="B52" s="348" t="s">
        <v>550</v>
      </c>
      <c r="C52" s="348" t="s">
        <v>551</v>
      </c>
      <c r="D52" s="348" t="s">
        <v>466</v>
      </c>
      <c r="E52" s="349">
        <v>81700</v>
      </c>
      <c r="F52" s="351">
        <v>67</v>
      </c>
      <c r="G52" s="359">
        <v>3649267</v>
      </c>
      <c r="H52" s="350"/>
      <c r="I52" s="350"/>
      <c r="J52" s="350"/>
      <c r="K52" s="350"/>
      <c r="L52" s="350"/>
      <c r="M52" s="350"/>
    </row>
    <row r="53" spans="1:13" ht="63.75">
      <c r="A53" s="358" t="s">
        <v>552</v>
      </c>
      <c r="B53" s="348" t="s">
        <v>553</v>
      </c>
      <c r="C53" s="348" t="s">
        <v>554</v>
      </c>
      <c r="D53" s="348" t="s">
        <v>466</v>
      </c>
      <c r="E53" s="349">
        <v>40850</v>
      </c>
      <c r="F53" s="351">
        <v>0</v>
      </c>
      <c r="G53" s="359">
        <v>0</v>
      </c>
      <c r="H53" s="350"/>
      <c r="I53" s="350"/>
      <c r="J53" s="350"/>
      <c r="K53" s="350"/>
      <c r="L53" s="350"/>
      <c r="M53" s="350"/>
    </row>
    <row r="54" spans="1:13" ht="38.25">
      <c r="A54" s="358" t="s">
        <v>555</v>
      </c>
      <c r="B54" s="348" t="s">
        <v>556</v>
      </c>
      <c r="C54" s="348" t="s">
        <v>551</v>
      </c>
      <c r="D54" s="348" t="s">
        <v>466</v>
      </c>
      <c r="E54" s="349">
        <v>81700</v>
      </c>
      <c r="F54" s="349">
        <v>61</v>
      </c>
      <c r="G54" s="359">
        <v>1661233</v>
      </c>
      <c r="H54" s="350"/>
      <c r="I54" s="350"/>
      <c r="J54" s="350"/>
      <c r="K54" s="350"/>
      <c r="L54" s="350"/>
      <c r="M54" s="350"/>
    </row>
    <row r="55" spans="1:13" ht="63.75">
      <c r="A55" s="358" t="s">
        <v>557</v>
      </c>
      <c r="B55" s="348" t="s">
        <v>558</v>
      </c>
      <c r="C55" s="348" t="s">
        <v>554</v>
      </c>
      <c r="D55" s="348" t="s">
        <v>466</v>
      </c>
      <c r="E55" s="349">
        <v>40850</v>
      </c>
      <c r="F55" s="349">
        <v>0</v>
      </c>
      <c r="G55" s="359">
        <v>0</v>
      </c>
      <c r="H55" s="350"/>
      <c r="I55" s="350"/>
      <c r="J55" s="350"/>
      <c r="K55" s="350"/>
      <c r="L55" s="350"/>
      <c r="M55" s="350"/>
    </row>
    <row r="56" spans="1:13" ht="76.5">
      <c r="A56" s="358" t="s">
        <v>559</v>
      </c>
      <c r="B56" s="348"/>
      <c r="C56" s="348"/>
      <c r="D56" s="348"/>
      <c r="E56" s="348"/>
      <c r="F56" s="348"/>
      <c r="G56" s="364"/>
      <c r="H56" s="350"/>
      <c r="I56" s="350"/>
      <c r="J56" s="350"/>
      <c r="K56" s="350"/>
      <c r="L56" s="350"/>
      <c r="M56" s="350"/>
    </row>
    <row r="57" spans="1:13">
      <c r="A57" s="358" t="s">
        <v>560</v>
      </c>
      <c r="B57" s="348" t="s">
        <v>561</v>
      </c>
      <c r="C57" s="348" t="s">
        <v>562</v>
      </c>
      <c r="D57" s="348" t="s">
        <v>466</v>
      </c>
      <c r="E57" s="349">
        <v>189000</v>
      </c>
      <c r="F57" s="349">
        <v>0</v>
      </c>
      <c r="G57" s="359">
        <v>0</v>
      </c>
      <c r="H57" s="350"/>
      <c r="I57" s="350"/>
      <c r="J57" s="350"/>
      <c r="K57" s="350"/>
      <c r="L57" s="350"/>
      <c r="M57" s="350"/>
    </row>
    <row r="58" spans="1:13">
      <c r="A58" s="358" t="s">
        <v>563</v>
      </c>
      <c r="B58" s="348" t="s">
        <v>564</v>
      </c>
      <c r="C58" s="348" t="s">
        <v>565</v>
      </c>
      <c r="D58" s="348" t="s">
        <v>466</v>
      </c>
      <c r="E58" s="349">
        <v>189000</v>
      </c>
      <c r="F58" s="349">
        <v>0</v>
      </c>
      <c r="G58" s="359">
        <v>0</v>
      </c>
      <c r="H58" s="350"/>
      <c r="I58" s="350"/>
      <c r="J58" s="350"/>
      <c r="K58" s="350"/>
      <c r="L58" s="350"/>
      <c r="M58" s="350"/>
    </row>
    <row r="59" spans="1:13" ht="63.75">
      <c r="A59" s="358" t="s">
        <v>566</v>
      </c>
      <c r="B59" s="348"/>
      <c r="C59" s="348"/>
      <c r="D59" s="348"/>
      <c r="E59" s="348"/>
      <c r="F59" s="348"/>
      <c r="G59" s="364"/>
      <c r="H59" s="350"/>
      <c r="I59" s="350"/>
      <c r="J59" s="350"/>
      <c r="K59" s="350"/>
      <c r="L59" s="350"/>
      <c r="M59" s="350"/>
    </row>
    <row r="60" spans="1:13" ht="38.25">
      <c r="A60" s="358" t="s">
        <v>551</v>
      </c>
      <c r="B60" s="348"/>
      <c r="C60" s="348"/>
      <c r="D60" s="348"/>
      <c r="E60" s="348"/>
      <c r="F60" s="348"/>
      <c r="G60" s="364"/>
      <c r="H60" s="350"/>
      <c r="I60" s="350"/>
      <c r="J60" s="350"/>
      <c r="K60" s="350"/>
      <c r="L60" s="350"/>
      <c r="M60" s="350"/>
    </row>
    <row r="61" spans="1:13" ht="127.5">
      <c r="A61" s="358" t="s">
        <v>567</v>
      </c>
      <c r="B61" s="348" t="s">
        <v>568</v>
      </c>
      <c r="C61" s="348" t="s">
        <v>569</v>
      </c>
      <c r="D61" s="348" t="s">
        <v>466</v>
      </c>
      <c r="E61" s="349">
        <v>418900</v>
      </c>
      <c r="F61" s="351">
        <v>0</v>
      </c>
      <c r="G61" s="359">
        <v>0</v>
      </c>
      <c r="H61" s="350"/>
      <c r="I61" s="350"/>
      <c r="J61" s="350"/>
      <c r="K61" s="350"/>
      <c r="L61" s="350"/>
      <c r="M61" s="350"/>
    </row>
    <row r="62" spans="1:13" ht="127.5">
      <c r="A62" s="358" t="s">
        <v>570</v>
      </c>
      <c r="B62" s="348" t="s">
        <v>571</v>
      </c>
      <c r="C62" s="348" t="s">
        <v>572</v>
      </c>
      <c r="D62" s="348" t="s">
        <v>466</v>
      </c>
      <c r="E62" s="349">
        <v>383992</v>
      </c>
      <c r="F62" s="351">
        <v>0</v>
      </c>
      <c r="G62" s="359">
        <v>0</v>
      </c>
      <c r="H62" s="350"/>
      <c r="I62" s="350"/>
      <c r="J62" s="350"/>
      <c r="K62" s="350"/>
      <c r="L62" s="350"/>
      <c r="M62" s="350"/>
    </row>
    <row r="63" spans="1:13" ht="127.5">
      <c r="A63" s="358" t="s">
        <v>573</v>
      </c>
      <c r="B63" s="348" t="s">
        <v>574</v>
      </c>
      <c r="C63" s="348" t="s">
        <v>575</v>
      </c>
      <c r="D63" s="348" t="s">
        <v>466</v>
      </c>
      <c r="E63" s="349">
        <v>1530600</v>
      </c>
      <c r="F63" s="351">
        <v>0</v>
      </c>
      <c r="G63" s="359">
        <v>0</v>
      </c>
      <c r="H63" s="350"/>
      <c r="I63" s="350"/>
      <c r="J63" s="350"/>
      <c r="K63" s="350"/>
      <c r="L63" s="350"/>
      <c r="M63" s="350"/>
    </row>
    <row r="64" spans="1:13" ht="127.5">
      <c r="A64" s="358" t="s">
        <v>576</v>
      </c>
      <c r="B64" s="348" t="s">
        <v>577</v>
      </c>
      <c r="C64" s="348" t="s">
        <v>578</v>
      </c>
      <c r="D64" s="348" t="s">
        <v>466</v>
      </c>
      <c r="E64" s="349">
        <v>1403050</v>
      </c>
      <c r="F64" s="351">
        <v>0</v>
      </c>
      <c r="G64" s="359">
        <v>0</v>
      </c>
      <c r="H64" s="350"/>
      <c r="I64" s="350"/>
      <c r="J64" s="350"/>
      <c r="K64" s="350"/>
      <c r="L64" s="350"/>
      <c r="M64" s="350"/>
    </row>
    <row r="65" spans="1:13" ht="127.5">
      <c r="A65" s="358" t="s">
        <v>579</v>
      </c>
      <c r="B65" s="348" t="s">
        <v>580</v>
      </c>
      <c r="C65" s="348" t="s">
        <v>581</v>
      </c>
      <c r="D65" s="348" t="s">
        <v>466</v>
      </c>
      <c r="E65" s="349">
        <v>459200</v>
      </c>
      <c r="F65" s="351">
        <v>0</v>
      </c>
      <c r="G65" s="359">
        <v>0</v>
      </c>
      <c r="H65" s="350"/>
      <c r="I65" s="350"/>
      <c r="J65" s="350"/>
      <c r="K65" s="350"/>
      <c r="L65" s="350"/>
      <c r="M65" s="350"/>
    </row>
    <row r="66" spans="1:13" ht="127.5">
      <c r="A66" s="358" t="s">
        <v>582</v>
      </c>
      <c r="B66" s="348" t="s">
        <v>583</v>
      </c>
      <c r="C66" s="348" t="s">
        <v>584</v>
      </c>
      <c r="D66" s="348" t="s">
        <v>466</v>
      </c>
      <c r="E66" s="349">
        <v>420933</v>
      </c>
      <c r="F66" s="351">
        <v>0</v>
      </c>
      <c r="G66" s="359">
        <v>0</v>
      </c>
      <c r="H66" s="350"/>
      <c r="I66" s="350"/>
      <c r="J66" s="350"/>
      <c r="K66" s="350"/>
      <c r="L66" s="350"/>
      <c r="M66" s="350"/>
    </row>
    <row r="67" spans="1:13" ht="61.5" customHeight="1">
      <c r="A67" s="358" t="s">
        <v>585</v>
      </c>
      <c r="B67" s="348" t="s">
        <v>586</v>
      </c>
      <c r="C67" s="348" t="s">
        <v>587</v>
      </c>
      <c r="D67" s="348" t="s">
        <v>466</v>
      </c>
      <c r="E67" s="349">
        <v>1684800</v>
      </c>
      <c r="F67" s="351">
        <v>0</v>
      </c>
      <c r="G67" s="359">
        <v>0</v>
      </c>
      <c r="H67" s="350"/>
      <c r="I67" s="350"/>
      <c r="J67" s="350"/>
      <c r="K67" s="350"/>
      <c r="L67" s="350"/>
      <c r="M67" s="350"/>
    </row>
    <row r="68" spans="1:13" ht="127.5">
      <c r="A68" s="358" t="s">
        <v>588</v>
      </c>
      <c r="B68" s="348" t="s">
        <v>589</v>
      </c>
      <c r="C68" s="348" t="s">
        <v>590</v>
      </c>
      <c r="D68" s="348" t="s">
        <v>466</v>
      </c>
      <c r="E68" s="349">
        <v>1544400</v>
      </c>
      <c r="F68" s="351">
        <v>0</v>
      </c>
      <c r="G68" s="359">
        <v>0</v>
      </c>
      <c r="H68" s="350"/>
      <c r="I68" s="350"/>
      <c r="J68" s="350"/>
      <c r="K68" s="350"/>
      <c r="L68" s="350"/>
      <c r="M68" s="350"/>
    </row>
    <row r="69" spans="1:13" ht="63.75">
      <c r="A69" s="358" t="s">
        <v>554</v>
      </c>
      <c r="B69" s="348"/>
      <c r="C69" s="348"/>
      <c r="D69" s="348"/>
      <c r="E69" s="348"/>
      <c r="F69" s="348"/>
      <c r="G69" s="364"/>
      <c r="H69" s="350"/>
      <c r="I69" s="350"/>
      <c r="J69" s="350"/>
      <c r="K69" s="350"/>
      <c r="L69" s="350"/>
      <c r="M69" s="350"/>
    </row>
    <row r="70" spans="1:13" ht="127.5">
      <c r="A70" s="358" t="s">
        <v>591</v>
      </c>
      <c r="B70" s="348" t="s">
        <v>592</v>
      </c>
      <c r="C70" s="348" t="s">
        <v>569</v>
      </c>
      <c r="D70" s="348" t="s">
        <v>466</v>
      </c>
      <c r="E70" s="349">
        <v>209450</v>
      </c>
      <c r="F70" s="351">
        <v>0</v>
      </c>
      <c r="G70" s="359">
        <v>0</v>
      </c>
      <c r="H70" s="350"/>
      <c r="I70" s="350"/>
      <c r="J70" s="350"/>
      <c r="K70" s="350"/>
      <c r="L70" s="350"/>
      <c r="M70" s="350"/>
    </row>
    <row r="71" spans="1:13" ht="127.5">
      <c r="A71" s="358" t="s">
        <v>593</v>
      </c>
      <c r="B71" s="348" t="s">
        <v>594</v>
      </c>
      <c r="C71" s="348" t="s">
        <v>572</v>
      </c>
      <c r="D71" s="348" t="s">
        <v>466</v>
      </c>
      <c r="E71" s="349">
        <v>191996</v>
      </c>
      <c r="F71" s="351">
        <v>0</v>
      </c>
      <c r="G71" s="359">
        <v>0</v>
      </c>
      <c r="H71" s="350"/>
      <c r="I71" s="350"/>
      <c r="J71" s="350"/>
      <c r="K71" s="350"/>
      <c r="L71" s="350"/>
      <c r="M71" s="350"/>
    </row>
    <row r="72" spans="1:13" ht="127.5">
      <c r="A72" s="358" t="s">
        <v>595</v>
      </c>
      <c r="B72" s="348" t="s">
        <v>596</v>
      </c>
      <c r="C72" s="348" t="s">
        <v>575</v>
      </c>
      <c r="D72" s="348" t="s">
        <v>466</v>
      </c>
      <c r="E72" s="349">
        <v>765300</v>
      </c>
      <c r="F72" s="351">
        <v>0</v>
      </c>
      <c r="G72" s="359">
        <v>0</v>
      </c>
      <c r="H72" s="350"/>
      <c r="I72" s="350"/>
      <c r="J72" s="350"/>
      <c r="K72" s="350"/>
      <c r="L72" s="350"/>
      <c r="M72" s="350"/>
    </row>
    <row r="73" spans="1:13" ht="127.5">
      <c r="A73" s="358" t="s">
        <v>597</v>
      </c>
      <c r="B73" s="348" t="s">
        <v>598</v>
      </c>
      <c r="C73" s="348" t="s">
        <v>578</v>
      </c>
      <c r="D73" s="348" t="s">
        <v>466</v>
      </c>
      <c r="E73" s="349">
        <v>701525</v>
      </c>
      <c r="F73" s="351">
        <v>0</v>
      </c>
      <c r="G73" s="359">
        <v>0</v>
      </c>
      <c r="H73" s="350"/>
      <c r="I73" s="350"/>
      <c r="J73" s="350"/>
      <c r="K73" s="350"/>
      <c r="L73" s="350"/>
      <c r="M73" s="350"/>
    </row>
    <row r="74" spans="1:13" ht="127.5">
      <c r="A74" s="358" t="s">
        <v>599</v>
      </c>
      <c r="B74" s="348" t="s">
        <v>600</v>
      </c>
      <c r="C74" s="348" t="s">
        <v>581</v>
      </c>
      <c r="D74" s="348" t="s">
        <v>466</v>
      </c>
      <c r="E74" s="349">
        <v>229600</v>
      </c>
      <c r="F74" s="351">
        <v>0</v>
      </c>
      <c r="G74" s="359">
        <v>0</v>
      </c>
      <c r="H74" s="350"/>
      <c r="I74" s="350"/>
      <c r="J74" s="350"/>
      <c r="K74" s="350"/>
      <c r="L74" s="350"/>
      <c r="M74" s="350"/>
    </row>
    <row r="75" spans="1:13" ht="127.5">
      <c r="A75" s="358" t="s">
        <v>601</v>
      </c>
      <c r="B75" s="348" t="s">
        <v>602</v>
      </c>
      <c r="C75" s="348" t="s">
        <v>584</v>
      </c>
      <c r="D75" s="348" t="s">
        <v>466</v>
      </c>
      <c r="E75" s="349">
        <v>210467</v>
      </c>
      <c r="F75" s="351">
        <v>0</v>
      </c>
      <c r="G75" s="359">
        <v>0</v>
      </c>
      <c r="H75" s="350"/>
      <c r="I75" s="350"/>
      <c r="J75" s="350"/>
      <c r="K75" s="350"/>
      <c r="L75" s="350"/>
      <c r="M75" s="350"/>
    </row>
    <row r="76" spans="1:13" ht="127.5">
      <c r="A76" s="358" t="s">
        <v>603</v>
      </c>
      <c r="B76" s="348" t="s">
        <v>604</v>
      </c>
      <c r="C76" s="348" t="s">
        <v>587</v>
      </c>
      <c r="D76" s="348" t="s">
        <v>466</v>
      </c>
      <c r="E76" s="349">
        <v>842400</v>
      </c>
      <c r="F76" s="351">
        <v>0</v>
      </c>
      <c r="G76" s="359">
        <v>0</v>
      </c>
      <c r="H76" s="350"/>
      <c r="I76" s="350"/>
      <c r="J76" s="350"/>
      <c r="K76" s="350"/>
      <c r="L76" s="350"/>
      <c r="M76" s="350"/>
    </row>
    <row r="77" spans="1:13" ht="127.5">
      <c r="A77" s="358" t="s">
        <v>605</v>
      </c>
      <c r="B77" s="348" t="s">
        <v>606</v>
      </c>
      <c r="C77" s="348" t="s">
        <v>590</v>
      </c>
      <c r="D77" s="348" t="s">
        <v>466</v>
      </c>
      <c r="E77" s="349">
        <v>772200</v>
      </c>
      <c r="F77" s="351">
        <v>0</v>
      </c>
      <c r="G77" s="359">
        <v>0</v>
      </c>
      <c r="H77" s="350"/>
      <c r="I77" s="350"/>
      <c r="J77" s="350"/>
      <c r="K77" s="350"/>
      <c r="L77" s="350"/>
      <c r="M77" s="350"/>
    </row>
    <row r="78" spans="1:13" ht="94.5">
      <c r="A78" s="362" t="s">
        <v>607</v>
      </c>
      <c r="B78" s="353" t="s">
        <v>608</v>
      </c>
      <c r="C78" s="353" t="s">
        <v>609</v>
      </c>
      <c r="D78" s="353" t="s">
        <v>427</v>
      </c>
      <c r="E78" s="353" t="s">
        <v>428</v>
      </c>
      <c r="F78" s="353" t="s">
        <v>428</v>
      </c>
      <c r="G78" s="363">
        <v>41939033</v>
      </c>
      <c r="H78" s="350"/>
      <c r="I78" s="350"/>
      <c r="J78" s="350"/>
      <c r="K78" s="350"/>
      <c r="L78" s="350"/>
      <c r="M78" s="350"/>
    </row>
    <row r="79" spans="1:13">
      <c r="A79" s="358"/>
      <c r="B79" s="348"/>
      <c r="C79" s="348"/>
      <c r="D79" s="348"/>
      <c r="E79" s="348"/>
      <c r="F79" s="348"/>
      <c r="G79" s="364"/>
      <c r="H79" s="350"/>
      <c r="I79" s="350"/>
      <c r="J79" s="350"/>
      <c r="K79" s="350"/>
      <c r="L79" s="350"/>
      <c r="M79" s="350"/>
    </row>
    <row r="80" spans="1:13" ht="85.5">
      <c r="A80" s="354" t="s">
        <v>610</v>
      </c>
      <c r="B80" s="343" t="s">
        <v>611</v>
      </c>
      <c r="C80" s="343" t="s">
        <v>612</v>
      </c>
      <c r="D80" s="343" t="s">
        <v>427</v>
      </c>
      <c r="E80" s="343" t="s">
        <v>428</v>
      </c>
      <c r="F80" s="343" t="s">
        <v>428</v>
      </c>
      <c r="G80" s="361">
        <v>15955000</v>
      </c>
      <c r="H80" s="350"/>
      <c r="I80" s="350"/>
      <c r="J80" s="350"/>
      <c r="K80" s="350"/>
      <c r="L80" s="350"/>
      <c r="M80" s="350"/>
    </row>
    <row r="81" spans="1:13" ht="153">
      <c r="A81" s="356" t="s">
        <v>613</v>
      </c>
      <c r="B81" s="348"/>
      <c r="C81" s="348"/>
      <c r="D81" s="348"/>
      <c r="E81" s="348"/>
      <c r="F81" s="348"/>
      <c r="G81" s="364"/>
      <c r="H81" s="350"/>
      <c r="I81" s="350"/>
      <c r="J81" s="350"/>
      <c r="K81" s="350"/>
      <c r="L81" s="350"/>
      <c r="M81" s="350"/>
    </row>
    <row r="82" spans="1:13" ht="63.75">
      <c r="A82" s="358" t="s">
        <v>614</v>
      </c>
      <c r="B82" s="348" t="s">
        <v>615</v>
      </c>
      <c r="C82" s="348" t="s">
        <v>616</v>
      </c>
      <c r="D82" s="348" t="s">
        <v>466</v>
      </c>
      <c r="E82" s="349">
        <v>2606040</v>
      </c>
      <c r="F82" s="352">
        <v>0</v>
      </c>
      <c r="G82" s="359">
        <v>0</v>
      </c>
      <c r="H82" s="350"/>
      <c r="I82" s="350"/>
      <c r="J82" s="350"/>
      <c r="K82" s="350"/>
      <c r="L82" s="350"/>
      <c r="M82" s="350"/>
    </row>
    <row r="83" spans="1:13" ht="38.25">
      <c r="A83" s="358" t="s">
        <v>617</v>
      </c>
      <c r="B83" s="348" t="s">
        <v>618</v>
      </c>
      <c r="C83" s="348" t="s">
        <v>619</v>
      </c>
      <c r="D83" s="348" t="s">
        <v>427</v>
      </c>
      <c r="E83" s="348" t="s">
        <v>428</v>
      </c>
      <c r="F83" s="348" t="s">
        <v>428</v>
      </c>
      <c r="G83" s="359">
        <v>0</v>
      </c>
      <c r="H83" s="350"/>
      <c r="I83" s="350"/>
      <c r="J83" s="350"/>
      <c r="K83" s="350"/>
      <c r="L83" s="350"/>
      <c r="M83" s="350"/>
    </row>
    <row r="84" spans="1:13" ht="42.75">
      <c r="A84" s="354" t="s">
        <v>376</v>
      </c>
      <c r="B84" s="343"/>
      <c r="C84" s="343"/>
      <c r="D84" s="343"/>
      <c r="E84" s="343"/>
      <c r="F84" s="343"/>
      <c r="G84" s="355"/>
      <c r="H84" s="350"/>
      <c r="I84" s="350"/>
      <c r="J84" s="350"/>
      <c r="K84" s="350"/>
      <c r="L84" s="350"/>
      <c r="M84" s="350"/>
    </row>
    <row r="85" spans="1:13" ht="51">
      <c r="A85" s="358" t="s">
        <v>620</v>
      </c>
      <c r="B85" s="348" t="s">
        <v>621</v>
      </c>
      <c r="C85" s="348" t="s">
        <v>622</v>
      </c>
      <c r="D85" s="348" t="s">
        <v>466</v>
      </c>
      <c r="E85" s="349">
        <v>1632000</v>
      </c>
      <c r="F85" s="352">
        <v>5.68</v>
      </c>
      <c r="G85" s="359">
        <v>9269760</v>
      </c>
      <c r="H85" s="350"/>
      <c r="I85" s="350"/>
      <c r="J85" s="350"/>
      <c r="K85" s="350"/>
      <c r="L85" s="350"/>
      <c r="M85" s="350"/>
    </row>
    <row r="86" spans="1:13" ht="38.25">
      <c r="A86" s="358" t="s">
        <v>623</v>
      </c>
      <c r="B86" s="348" t="s">
        <v>624</v>
      </c>
      <c r="C86" s="348" t="s">
        <v>625</v>
      </c>
      <c r="D86" s="348" t="s">
        <v>427</v>
      </c>
      <c r="E86" s="348" t="s">
        <v>428</v>
      </c>
      <c r="F86" s="348" t="s">
        <v>428</v>
      </c>
      <c r="G86" s="359">
        <v>13812029</v>
      </c>
      <c r="H86" s="350"/>
      <c r="I86" s="350"/>
      <c r="J86" s="350"/>
      <c r="K86" s="350"/>
      <c r="L86" s="350"/>
      <c r="M86" s="350"/>
    </row>
    <row r="87" spans="1:13" ht="63.75">
      <c r="A87" s="358" t="s">
        <v>626</v>
      </c>
      <c r="B87" s="348" t="s">
        <v>627</v>
      </c>
      <c r="C87" s="348" t="s">
        <v>628</v>
      </c>
      <c r="D87" s="348" t="s">
        <v>427</v>
      </c>
      <c r="E87" s="349">
        <v>570</v>
      </c>
      <c r="F87" s="349">
        <v>336</v>
      </c>
      <c r="G87" s="359">
        <v>191520</v>
      </c>
      <c r="H87" s="350"/>
      <c r="I87" s="350"/>
      <c r="J87" s="350"/>
      <c r="K87" s="350"/>
      <c r="L87" s="350"/>
      <c r="M87" s="350"/>
    </row>
    <row r="88" spans="1:13" ht="127.5">
      <c r="A88" s="358" t="s">
        <v>629</v>
      </c>
      <c r="B88" s="348" t="s">
        <v>630</v>
      </c>
      <c r="C88" s="348" t="s">
        <v>631</v>
      </c>
      <c r="D88" s="348" t="s">
        <v>466</v>
      </c>
      <c r="E88" s="349">
        <v>1508760</v>
      </c>
      <c r="F88" s="351">
        <v>0</v>
      </c>
      <c r="G88" s="359">
        <v>0</v>
      </c>
      <c r="H88" s="350"/>
      <c r="I88" s="350"/>
      <c r="J88" s="350"/>
      <c r="K88" s="350"/>
      <c r="L88" s="350"/>
      <c r="M88" s="350"/>
    </row>
    <row r="89" spans="1:13" ht="141.75">
      <c r="A89" s="362" t="s">
        <v>632</v>
      </c>
      <c r="B89" s="353" t="s">
        <v>633</v>
      </c>
      <c r="C89" s="353" t="s">
        <v>634</v>
      </c>
      <c r="D89" s="353" t="s">
        <v>427</v>
      </c>
      <c r="E89" s="353" t="s">
        <v>428</v>
      </c>
      <c r="F89" s="353" t="s">
        <v>428</v>
      </c>
      <c r="G89" s="363">
        <v>39228309</v>
      </c>
      <c r="H89" s="350"/>
      <c r="I89" s="350"/>
      <c r="J89" s="350"/>
      <c r="K89" s="350"/>
      <c r="L89" s="350"/>
      <c r="M89" s="350"/>
    </row>
    <row r="90" spans="1:13">
      <c r="A90" s="358"/>
      <c r="B90" s="348"/>
      <c r="C90" s="348"/>
      <c r="D90" s="348"/>
      <c r="E90" s="348"/>
      <c r="F90" s="348"/>
      <c r="G90" s="364"/>
      <c r="H90" s="350"/>
      <c r="I90" s="350"/>
      <c r="J90" s="350"/>
      <c r="K90" s="350"/>
      <c r="L90" s="350"/>
      <c r="M90" s="350"/>
    </row>
    <row r="91" spans="1:13" ht="71.25">
      <c r="A91" s="354" t="s">
        <v>635</v>
      </c>
      <c r="B91" s="348"/>
      <c r="C91" s="348"/>
      <c r="D91" s="348"/>
      <c r="E91" s="348"/>
      <c r="F91" s="348"/>
      <c r="G91" s="364"/>
      <c r="H91" s="350"/>
      <c r="I91" s="350"/>
      <c r="J91" s="350"/>
      <c r="K91" s="350"/>
      <c r="L91" s="350"/>
      <c r="M91" s="350"/>
    </row>
    <row r="92" spans="1:13" ht="89.25">
      <c r="A92" s="358" t="s">
        <v>636</v>
      </c>
      <c r="B92" s="348" t="s">
        <v>637</v>
      </c>
      <c r="C92" s="348" t="s">
        <v>638</v>
      </c>
      <c r="D92" s="348" t="s">
        <v>427</v>
      </c>
      <c r="E92" s="349">
        <v>1140</v>
      </c>
      <c r="F92" s="349">
        <v>0</v>
      </c>
      <c r="G92" s="359">
        <v>2700660</v>
      </c>
      <c r="H92" s="350"/>
      <c r="I92" s="350"/>
      <c r="J92" s="350"/>
      <c r="K92" s="350"/>
      <c r="L92" s="350"/>
      <c r="M92" s="350"/>
    </row>
    <row r="93" spans="1:13" ht="85.5">
      <c r="A93" s="354" t="s">
        <v>639</v>
      </c>
      <c r="B93" s="343" t="s">
        <v>640</v>
      </c>
      <c r="C93" s="343" t="s">
        <v>641</v>
      </c>
      <c r="D93" s="343" t="s">
        <v>427</v>
      </c>
      <c r="E93" s="343" t="s">
        <v>428</v>
      </c>
      <c r="F93" s="343" t="s">
        <v>428</v>
      </c>
      <c r="G93" s="361">
        <v>2700660</v>
      </c>
      <c r="H93" s="350"/>
      <c r="I93" s="350"/>
      <c r="J93" s="350"/>
      <c r="K93" s="350"/>
      <c r="L93" s="350"/>
      <c r="M93" s="350"/>
    </row>
    <row r="94" spans="1:13" ht="79.5" thickBot="1">
      <c r="A94" s="374" t="s">
        <v>642</v>
      </c>
      <c r="B94" s="375" t="s">
        <v>643</v>
      </c>
      <c r="C94" s="375" t="s">
        <v>644</v>
      </c>
      <c r="D94" s="375" t="s">
        <v>427</v>
      </c>
      <c r="E94" s="375" t="s">
        <v>428</v>
      </c>
      <c r="F94" s="375" t="s">
        <v>428</v>
      </c>
      <c r="G94" s="363">
        <v>2700660</v>
      </c>
      <c r="H94" s="350"/>
      <c r="I94" s="350"/>
      <c r="J94" s="350"/>
      <c r="K94" s="350"/>
      <c r="L94" s="350"/>
      <c r="M94" s="350"/>
    </row>
    <row r="95" spans="1:13" ht="21" thickBot="1">
      <c r="A95" s="417" t="s">
        <v>344</v>
      </c>
      <c r="B95" s="418"/>
      <c r="C95" s="418"/>
      <c r="D95" s="418"/>
      <c r="E95" s="418"/>
      <c r="F95" s="419"/>
      <c r="G95" s="380">
        <f>SUM(G94,G89,G78,G29)</f>
        <v>157353265</v>
      </c>
      <c r="H95" s="350"/>
      <c r="I95" s="350"/>
      <c r="J95" s="350"/>
      <c r="K95" s="350"/>
      <c r="L95" s="350"/>
      <c r="M95" s="350"/>
    </row>
  </sheetData>
  <mergeCells count="2">
    <mergeCell ref="A95:F95"/>
    <mergeCell ref="A2:G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zoomScaleNormal="100" workbookViewId="0">
      <selection activeCell="A3" sqref="A3"/>
    </sheetView>
  </sheetViews>
  <sheetFormatPr defaultRowHeight="12.75"/>
  <cols>
    <col min="1" max="1" width="47.6640625" customWidth="1"/>
    <col min="2" max="3" width="17.1640625" bestFit="1" customWidth="1"/>
    <col min="4" max="4" width="16.5" customWidth="1"/>
    <col min="5" max="5" width="15" bestFit="1" customWidth="1"/>
  </cols>
  <sheetData>
    <row r="1" spans="1:5" ht="63" customHeight="1">
      <c r="A1" s="411" t="s">
        <v>645</v>
      </c>
      <c r="B1" s="411"/>
      <c r="C1" s="411"/>
      <c r="D1" s="411"/>
      <c r="E1" s="309"/>
    </row>
    <row r="3" spans="1:5">
      <c r="D3" s="312" t="s">
        <v>652</v>
      </c>
    </row>
    <row r="4" spans="1:5">
      <c r="D4" t="s">
        <v>651</v>
      </c>
    </row>
    <row r="5" spans="1:5">
      <c r="A5" s="311" t="s">
        <v>12</v>
      </c>
      <c r="B5" s="311" t="s">
        <v>377</v>
      </c>
      <c r="C5" s="311" t="s">
        <v>378</v>
      </c>
      <c r="D5" s="311" t="s">
        <v>646</v>
      </c>
    </row>
    <row r="6" spans="1:5">
      <c r="A6" s="310">
        <v>2</v>
      </c>
      <c r="B6" s="310">
        <v>3</v>
      </c>
      <c r="C6" s="310">
        <v>4</v>
      </c>
      <c r="D6" s="310">
        <v>5</v>
      </c>
    </row>
    <row r="7" spans="1:5">
      <c r="A7" s="310" t="s">
        <v>393</v>
      </c>
      <c r="B7" s="376">
        <v>157482562</v>
      </c>
      <c r="C7" s="376">
        <v>158489523</v>
      </c>
      <c r="D7" s="376">
        <v>158985654</v>
      </c>
    </row>
    <row r="8" spans="1:5">
      <c r="A8" s="310" t="s">
        <v>308</v>
      </c>
      <c r="B8" s="376">
        <v>12456852</v>
      </c>
      <c r="C8" s="376">
        <v>12785469</v>
      </c>
      <c r="D8" s="376">
        <v>13026589</v>
      </c>
    </row>
    <row r="9" spans="1:5">
      <c r="A9" s="310" t="s">
        <v>390</v>
      </c>
      <c r="B9" s="376">
        <v>42521543</v>
      </c>
      <c r="C9" s="376">
        <v>42695875</v>
      </c>
      <c r="D9" s="376">
        <v>42958452</v>
      </c>
      <c r="E9" s="378"/>
    </row>
    <row r="10" spans="1:5">
      <c r="A10" s="310" t="s">
        <v>329</v>
      </c>
      <c r="B10" s="376">
        <v>33985215</v>
      </c>
      <c r="C10" s="376">
        <v>33996525</v>
      </c>
      <c r="D10" s="376">
        <v>34521652</v>
      </c>
      <c r="E10" s="378"/>
    </row>
    <row r="11" spans="1:5">
      <c r="A11" s="310" t="s">
        <v>379</v>
      </c>
      <c r="B11" s="376"/>
      <c r="C11" s="376"/>
      <c r="D11" s="376"/>
    </row>
    <row r="12" spans="1:5">
      <c r="A12" s="310" t="s">
        <v>380</v>
      </c>
      <c r="B12" s="376">
        <v>0</v>
      </c>
      <c r="C12" s="376">
        <v>0</v>
      </c>
      <c r="D12" s="376">
        <v>0</v>
      </c>
    </row>
    <row r="13" spans="1:5">
      <c r="A13" s="310" t="s">
        <v>8</v>
      </c>
      <c r="B13" s="376"/>
      <c r="C13" s="376"/>
      <c r="D13" s="376"/>
    </row>
    <row r="14" spans="1:5">
      <c r="A14" s="310" t="s">
        <v>325</v>
      </c>
      <c r="B14" s="376"/>
      <c r="C14" s="376"/>
      <c r="D14" s="376"/>
    </row>
    <row r="15" spans="1:5">
      <c r="A15" s="310" t="s">
        <v>391</v>
      </c>
      <c r="B15" s="376">
        <f>SUM(B7:B14)</f>
        <v>246446172</v>
      </c>
      <c r="C15" s="376">
        <f>SUM(C7:C14)</f>
        <v>247967392</v>
      </c>
      <c r="D15" s="376">
        <f>SUM(D7:D14)</f>
        <v>249492347</v>
      </c>
    </row>
    <row r="16" spans="1:5">
      <c r="A16" s="310" t="s">
        <v>381</v>
      </c>
      <c r="B16" s="376">
        <v>38954625</v>
      </c>
      <c r="C16" s="376">
        <v>39564258</v>
      </c>
      <c r="D16" s="376">
        <v>40254685</v>
      </c>
    </row>
    <row r="17" spans="1:4">
      <c r="A17" s="311" t="s">
        <v>382</v>
      </c>
      <c r="B17" s="377">
        <f>SUM(B15:B16)</f>
        <v>285400797</v>
      </c>
      <c r="C17" s="377">
        <f>SUM(C15:C16)</f>
        <v>287531650</v>
      </c>
      <c r="D17" s="377">
        <f>SUM(D15:D16)</f>
        <v>289747032</v>
      </c>
    </row>
    <row r="18" spans="1:4">
      <c r="A18" s="310"/>
      <c r="B18" s="376"/>
      <c r="C18" s="376"/>
      <c r="D18" s="376"/>
    </row>
    <row r="19" spans="1:4">
      <c r="A19" s="310"/>
      <c r="B19" s="376"/>
      <c r="C19" s="376"/>
      <c r="D19" s="376"/>
    </row>
    <row r="20" spans="1:4">
      <c r="A20" s="310"/>
      <c r="B20" s="376"/>
      <c r="C20" s="376"/>
      <c r="D20" s="376"/>
    </row>
    <row r="21" spans="1:4">
      <c r="A21" s="310" t="s">
        <v>383</v>
      </c>
      <c r="B21" s="311" t="s">
        <v>377</v>
      </c>
      <c r="C21" s="311" t="s">
        <v>378</v>
      </c>
      <c r="D21" s="311" t="s">
        <v>646</v>
      </c>
    </row>
    <row r="22" spans="1:4">
      <c r="A22" s="310" t="s">
        <v>384</v>
      </c>
      <c r="B22" s="376">
        <v>284400797</v>
      </c>
      <c r="C22" s="376">
        <v>286031650</v>
      </c>
      <c r="D22" s="376">
        <v>287247032</v>
      </c>
    </row>
    <row r="23" spans="1:4">
      <c r="A23" s="310" t="s">
        <v>385</v>
      </c>
      <c r="B23" s="376">
        <v>0</v>
      </c>
      <c r="C23" s="376">
        <v>0</v>
      </c>
      <c r="D23" s="376">
        <v>0</v>
      </c>
    </row>
    <row r="24" spans="1:4">
      <c r="A24" s="310" t="s">
        <v>386</v>
      </c>
      <c r="B24" s="376">
        <v>0</v>
      </c>
      <c r="C24" s="376">
        <v>0</v>
      </c>
      <c r="D24" s="376">
        <v>0</v>
      </c>
    </row>
    <row r="25" spans="1:4">
      <c r="A25" s="310" t="s">
        <v>387</v>
      </c>
      <c r="B25" s="376">
        <v>0</v>
      </c>
      <c r="C25" s="376">
        <v>0</v>
      </c>
      <c r="D25" s="376">
        <v>0</v>
      </c>
    </row>
    <row r="26" spans="1:4">
      <c r="A26" s="310" t="s">
        <v>388</v>
      </c>
      <c r="B26" s="376">
        <v>0</v>
      </c>
      <c r="C26" s="376">
        <v>0</v>
      </c>
      <c r="D26" s="376">
        <v>0</v>
      </c>
    </row>
    <row r="27" spans="1:4">
      <c r="A27" s="310" t="s">
        <v>394</v>
      </c>
      <c r="B27" s="376">
        <v>1000000</v>
      </c>
      <c r="C27" s="376">
        <v>1500000</v>
      </c>
      <c r="D27" s="376">
        <v>2500000</v>
      </c>
    </row>
    <row r="28" spans="1:4">
      <c r="A28" s="310" t="s">
        <v>392</v>
      </c>
      <c r="B28" s="376">
        <f>SUM(B22:B27)</f>
        <v>285400797</v>
      </c>
      <c r="C28" s="376">
        <f>SUM(C22:C27)</f>
        <v>287531650</v>
      </c>
      <c r="D28" s="376">
        <f>SUM(D22:D27)</f>
        <v>289747032</v>
      </c>
    </row>
    <row r="29" spans="1:4">
      <c r="A29" s="310" t="s">
        <v>389</v>
      </c>
      <c r="B29" s="376">
        <v>0</v>
      </c>
      <c r="C29" s="376">
        <v>0</v>
      </c>
      <c r="D29" s="376"/>
    </row>
    <row r="30" spans="1:4">
      <c r="A30" s="311" t="s">
        <v>647</v>
      </c>
      <c r="B30" s="377">
        <f>SUM(B28:B29)</f>
        <v>285400797</v>
      </c>
      <c r="C30" s="377">
        <f>SUM(C28:C29)</f>
        <v>287531650</v>
      </c>
      <c r="D30" s="377">
        <f>SUM(D28:D29)</f>
        <v>289747032</v>
      </c>
    </row>
  </sheetData>
  <mergeCells count="1">
    <mergeCell ref="A1:D1"/>
  </mergeCells>
  <phoneticPr fontId="17" type="noConversion"/>
  <pageMargins left="0.7" right="0.7" top="0.75" bottom="0.75" header="0.3" footer="0.3"/>
  <pageSetup paperSize="9" scale="9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35FC-FC3F-4768-919C-028BA7F0E37E}">
  <dimension ref="A1:D65"/>
  <sheetViews>
    <sheetView view="pageBreakPreview" zoomScaleSheetLayoutView="100" workbookViewId="0">
      <selection activeCell="A5" sqref="A5:XFD5"/>
    </sheetView>
  </sheetViews>
  <sheetFormatPr defaultRowHeight="15"/>
  <cols>
    <col min="1" max="1" width="12.5" style="425" customWidth="1"/>
    <col min="2" max="2" width="82.83203125" style="425" customWidth="1"/>
    <col min="3" max="3" width="21.33203125" style="425" customWidth="1"/>
    <col min="4" max="4" width="18" style="425" customWidth="1"/>
    <col min="5" max="16384" width="9.33203125" style="425"/>
  </cols>
  <sheetData>
    <row r="1" spans="1:4" ht="15.75">
      <c r="A1" s="508"/>
      <c r="B1" s="508"/>
      <c r="C1" s="508"/>
      <c r="D1" s="508"/>
    </row>
    <row r="2" spans="1:4" ht="15.75" customHeight="1">
      <c r="A2" s="426" t="s">
        <v>658</v>
      </c>
      <c r="B2" s="426"/>
      <c r="C2" s="426"/>
      <c r="D2" s="426"/>
    </row>
    <row r="3" spans="1:4" ht="15.75">
      <c r="A3" s="508"/>
      <c r="B3" s="508"/>
      <c r="C3" s="508"/>
      <c r="D3" s="508"/>
    </row>
    <row r="4" spans="1:4" ht="15.75">
      <c r="A4" s="427" t="s">
        <v>763</v>
      </c>
      <c r="B4" s="427"/>
      <c r="C4" s="427"/>
      <c r="D4" s="427"/>
    </row>
    <row r="5" spans="1:4" ht="15.75">
      <c r="A5" s="509" t="s">
        <v>764</v>
      </c>
      <c r="B5" s="509"/>
      <c r="C5" s="432"/>
      <c r="D5" s="432"/>
    </row>
    <row r="6" spans="1:4" ht="16.5" thickBot="1">
      <c r="A6" s="510"/>
      <c r="B6" s="510"/>
      <c r="C6" s="432"/>
      <c r="D6" s="432"/>
    </row>
    <row r="7" spans="1:4" ht="30" customHeight="1" thickBot="1">
      <c r="A7" s="433" t="s">
        <v>11</v>
      </c>
      <c r="B7" s="434" t="s">
        <v>383</v>
      </c>
      <c r="C7" s="435" t="s">
        <v>660</v>
      </c>
      <c r="D7" s="435" t="s">
        <v>661</v>
      </c>
    </row>
    <row r="8" spans="1:4" ht="15.75" customHeight="1" thickBot="1">
      <c r="A8" s="433">
        <v>1</v>
      </c>
      <c r="B8" s="434">
        <v>2</v>
      </c>
      <c r="C8" s="434">
        <v>3</v>
      </c>
      <c r="D8" s="434">
        <v>4</v>
      </c>
    </row>
    <row r="9" spans="1:4" ht="15.75" customHeight="1" thickBot="1">
      <c r="A9" s="511" t="s">
        <v>13</v>
      </c>
      <c r="B9" s="512" t="s">
        <v>765</v>
      </c>
      <c r="C9" s="513">
        <f t="shared" ref="C9" si="0">C10+C11+C12+C13+C14+C25</f>
        <v>275794573</v>
      </c>
      <c r="D9" s="513">
        <f>D10+D11+D12+D13+D14+D25</f>
        <v>343089621</v>
      </c>
    </row>
    <row r="10" spans="1:4" ht="15.75" customHeight="1">
      <c r="A10" s="464" t="s">
        <v>88</v>
      </c>
      <c r="B10" s="465" t="s">
        <v>50</v>
      </c>
      <c r="C10" s="514">
        <v>145663168</v>
      </c>
      <c r="D10" s="514">
        <v>137734887</v>
      </c>
    </row>
    <row r="11" spans="1:4" ht="15.75" customHeight="1">
      <c r="A11" s="467" t="s">
        <v>89</v>
      </c>
      <c r="B11" s="453" t="s">
        <v>143</v>
      </c>
      <c r="C11" s="515">
        <v>32045897</v>
      </c>
      <c r="D11" s="515">
        <v>29823244</v>
      </c>
    </row>
    <row r="12" spans="1:4" ht="15.75" customHeight="1">
      <c r="A12" s="467" t="s">
        <v>90</v>
      </c>
      <c r="B12" s="453" t="s">
        <v>766</v>
      </c>
      <c r="C12" s="516">
        <v>85983367</v>
      </c>
      <c r="D12" s="516">
        <v>155202134</v>
      </c>
    </row>
    <row r="13" spans="1:4" ht="15.75" customHeight="1">
      <c r="A13" s="467" t="s">
        <v>91</v>
      </c>
      <c r="B13" s="453" t="s">
        <v>144</v>
      </c>
      <c r="C13" s="516">
        <v>8846316</v>
      </c>
      <c r="D13" s="516">
        <v>13827316</v>
      </c>
    </row>
    <row r="14" spans="1:4" ht="15.75" customHeight="1">
      <c r="A14" s="467" t="s">
        <v>767</v>
      </c>
      <c r="B14" s="453" t="s">
        <v>145</v>
      </c>
      <c r="C14" s="515">
        <v>2255825</v>
      </c>
      <c r="D14" s="515">
        <v>5502040</v>
      </c>
    </row>
    <row r="15" spans="1:4" ht="15.75" customHeight="1">
      <c r="A15" s="467" t="s">
        <v>92</v>
      </c>
      <c r="B15" s="478" t="s">
        <v>768</v>
      </c>
      <c r="C15" s="517">
        <v>0</v>
      </c>
      <c r="D15" s="517">
        <v>2261715</v>
      </c>
    </row>
    <row r="16" spans="1:4" ht="15.75" customHeight="1">
      <c r="A16" s="467" t="s">
        <v>93</v>
      </c>
      <c r="B16" s="518" t="s">
        <v>769</v>
      </c>
      <c r="C16" s="517"/>
      <c r="D16" s="517"/>
    </row>
    <row r="17" spans="1:4" ht="31.5" customHeight="1">
      <c r="A17" s="467" t="s">
        <v>103</v>
      </c>
      <c r="B17" s="518" t="s">
        <v>770</v>
      </c>
      <c r="C17" s="517"/>
      <c r="D17" s="517"/>
    </row>
    <row r="18" spans="1:4" ht="36.75" customHeight="1">
      <c r="A18" s="467" t="s">
        <v>104</v>
      </c>
      <c r="B18" s="518" t="s">
        <v>771</v>
      </c>
      <c r="C18" s="517"/>
      <c r="D18" s="517"/>
    </row>
    <row r="19" spans="1:4" ht="15.75" customHeight="1">
      <c r="A19" s="519" t="s">
        <v>105</v>
      </c>
      <c r="B19" s="518" t="s">
        <v>772</v>
      </c>
      <c r="C19" s="517">
        <v>0</v>
      </c>
      <c r="D19" s="517">
        <v>0</v>
      </c>
    </row>
    <row r="20" spans="1:4" ht="15.75" customHeight="1">
      <c r="A20" s="519" t="s">
        <v>106</v>
      </c>
      <c r="B20" s="518" t="s">
        <v>773</v>
      </c>
      <c r="C20" s="517"/>
      <c r="D20" s="517"/>
    </row>
    <row r="21" spans="1:4" ht="30" customHeight="1">
      <c r="A21" s="519" t="s">
        <v>108</v>
      </c>
      <c r="B21" s="518" t="s">
        <v>774</v>
      </c>
      <c r="C21" s="517">
        <v>0</v>
      </c>
      <c r="D21" s="517">
        <v>0</v>
      </c>
    </row>
    <row r="22" spans="1:4" ht="15.75" customHeight="1">
      <c r="A22" s="519" t="s">
        <v>146</v>
      </c>
      <c r="B22" s="518" t="s">
        <v>775</v>
      </c>
      <c r="C22" s="517"/>
      <c r="D22" s="517"/>
    </row>
    <row r="23" spans="1:4" ht="15.75" customHeight="1">
      <c r="A23" s="519" t="s">
        <v>264</v>
      </c>
      <c r="B23" s="518" t="s">
        <v>776</v>
      </c>
      <c r="C23" s="517">
        <v>0</v>
      </c>
      <c r="D23" s="517">
        <v>0</v>
      </c>
    </row>
    <row r="24" spans="1:4" ht="15.75" customHeight="1">
      <c r="A24" s="520" t="s">
        <v>265</v>
      </c>
      <c r="B24" s="521" t="s">
        <v>777</v>
      </c>
      <c r="C24" s="517">
        <v>2255825</v>
      </c>
      <c r="D24" s="517">
        <v>2755825</v>
      </c>
    </row>
    <row r="25" spans="1:4" ht="15.75" customHeight="1" thickBot="1">
      <c r="A25" s="522" t="s">
        <v>778</v>
      </c>
      <c r="B25" s="471" t="s">
        <v>47</v>
      </c>
      <c r="C25" s="523">
        <v>1000000</v>
      </c>
      <c r="D25" s="523">
        <v>1000000</v>
      </c>
    </row>
    <row r="26" spans="1:4" ht="15.75" customHeight="1" thickBot="1">
      <c r="A26" s="524" t="s">
        <v>14</v>
      </c>
      <c r="B26" s="462" t="s">
        <v>779</v>
      </c>
      <c r="C26" s="525">
        <f t="shared" ref="C26:D26" si="1">C27+C30+C32+C41</f>
        <v>8225000</v>
      </c>
      <c r="D26" s="525">
        <f t="shared" si="1"/>
        <v>219422840</v>
      </c>
    </row>
    <row r="27" spans="1:4" ht="15.75" customHeight="1">
      <c r="A27" s="526" t="s">
        <v>94</v>
      </c>
      <c r="B27" s="450" t="s">
        <v>780</v>
      </c>
      <c r="C27" s="527">
        <v>6000000</v>
      </c>
      <c r="D27" s="527">
        <v>21009192</v>
      </c>
    </row>
    <row r="28" spans="1:4" ht="15.75" customHeight="1">
      <c r="A28" s="526" t="s">
        <v>95</v>
      </c>
      <c r="B28" s="450" t="s">
        <v>781</v>
      </c>
      <c r="C28" s="527">
        <f>'9.1'!C115+'9.2, 9.2.1, 9.2.2, 9.2.3'!C62</f>
        <v>0</v>
      </c>
      <c r="D28" s="527">
        <v>0</v>
      </c>
    </row>
    <row r="29" spans="1:4" ht="15.75" customHeight="1">
      <c r="A29" s="526" t="s">
        <v>782</v>
      </c>
      <c r="B29" s="450" t="s">
        <v>783</v>
      </c>
      <c r="C29" s="527">
        <f>'9.1'!C116</f>
        <v>0</v>
      </c>
      <c r="D29" s="527">
        <f>'9.1'!D116</f>
        <v>0</v>
      </c>
    </row>
    <row r="30" spans="1:4" ht="15.75" customHeight="1">
      <c r="A30" s="526" t="s">
        <v>97</v>
      </c>
      <c r="B30" s="453" t="s">
        <v>147</v>
      </c>
      <c r="C30" s="516">
        <v>2225000</v>
      </c>
      <c r="D30" s="516">
        <f>'9.2, 9.2.1, 9.2.2, 9.2.3'!D62+'9.1'!D117</f>
        <v>198413648</v>
      </c>
    </row>
    <row r="31" spans="1:4" ht="15.75" customHeight="1">
      <c r="A31" s="526" t="s">
        <v>98</v>
      </c>
      <c r="B31" s="453" t="s">
        <v>784</v>
      </c>
      <c r="C31" s="516"/>
      <c r="D31" s="516">
        <v>0</v>
      </c>
    </row>
    <row r="32" spans="1:4" ht="15.75" customHeight="1">
      <c r="A32" s="526" t="s">
        <v>107</v>
      </c>
      <c r="B32" s="453" t="s">
        <v>785</v>
      </c>
      <c r="C32" s="516">
        <f>'9.1'!C119</f>
        <v>0</v>
      </c>
      <c r="D32" s="516">
        <f>'9.1'!D119</f>
        <v>0</v>
      </c>
    </row>
    <row r="33" spans="1:4" ht="15.75" customHeight="1">
      <c r="A33" s="526" t="s">
        <v>109</v>
      </c>
      <c r="B33" s="453" t="s">
        <v>786</v>
      </c>
      <c r="C33" s="516">
        <f>'9.1'!C120</f>
        <v>0</v>
      </c>
      <c r="D33" s="516">
        <f>'9.1'!D120</f>
        <v>0</v>
      </c>
    </row>
    <row r="34" spans="1:4" ht="30">
      <c r="A34" s="526" t="s">
        <v>148</v>
      </c>
      <c r="B34" s="453" t="s">
        <v>787</v>
      </c>
      <c r="C34" s="516">
        <f>'9.1'!C121</f>
        <v>0</v>
      </c>
      <c r="D34" s="516">
        <f>'9.1'!D121</f>
        <v>0</v>
      </c>
    </row>
    <row r="35" spans="1:4" ht="30">
      <c r="A35" s="526" t="s">
        <v>149</v>
      </c>
      <c r="B35" s="518" t="s">
        <v>788</v>
      </c>
      <c r="C35" s="516">
        <f>'9.1'!C122</f>
        <v>0</v>
      </c>
      <c r="D35" s="516">
        <f>'9.1'!D122</f>
        <v>0</v>
      </c>
    </row>
    <row r="36" spans="1:4">
      <c r="A36" s="528" t="s">
        <v>150</v>
      </c>
      <c r="B36" s="518" t="s">
        <v>789</v>
      </c>
      <c r="C36" s="516">
        <f>'9.1'!C123</f>
        <v>0</v>
      </c>
      <c r="D36" s="516">
        <f>'9.1'!D123</f>
        <v>0</v>
      </c>
    </row>
    <row r="37" spans="1:4" ht="30">
      <c r="A37" s="528" t="s">
        <v>276</v>
      </c>
      <c r="B37" s="518" t="s">
        <v>790</v>
      </c>
      <c r="C37" s="516">
        <f>'9.1'!C124</f>
        <v>0</v>
      </c>
      <c r="D37" s="516">
        <f>'9.1'!D124</f>
        <v>0</v>
      </c>
    </row>
    <row r="38" spans="1:4" ht="30">
      <c r="A38" s="528" t="s">
        <v>277</v>
      </c>
      <c r="B38" s="453" t="s">
        <v>791</v>
      </c>
      <c r="C38" s="516">
        <f>'9.1'!C125</f>
        <v>0</v>
      </c>
      <c r="D38" s="516">
        <f>'9.1'!D125</f>
        <v>0</v>
      </c>
    </row>
    <row r="39" spans="1:4" ht="15.75" customHeight="1">
      <c r="A39" s="528" t="s">
        <v>278</v>
      </c>
      <c r="B39" s="518" t="s">
        <v>792</v>
      </c>
      <c r="C39" s="516">
        <f>'9.1'!C126</f>
        <v>0</v>
      </c>
      <c r="D39" s="516">
        <f>'9.1'!D126</f>
        <v>0</v>
      </c>
    </row>
    <row r="40" spans="1:4" ht="30">
      <c r="A40" s="528" t="s">
        <v>793</v>
      </c>
      <c r="B40" s="518" t="s">
        <v>794</v>
      </c>
      <c r="C40" s="516">
        <f>'9.1'!C127</f>
        <v>0</v>
      </c>
      <c r="D40" s="516">
        <f>'9.1'!D127</f>
        <v>0</v>
      </c>
    </row>
    <row r="41" spans="1:4" ht="15.75" customHeight="1" thickBot="1">
      <c r="A41" s="528" t="s">
        <v>795</v>
      </c>
      <c r="B41" s="453" t="s">
        <v>48</v>
      </c>
      <c r="C41" s="527">
        <v>0</v>
      </c>
      <c r="D41" s="527">
        <v>0</v>
      </c>
    </row>
    <row r="42" spans="1:4" ht="15.75" customHeight="1" thickBot="1">
      <c r="A42" s="529" t="s">
        <v>15</v>
      </c>
      <c r="B42" s="530" t="s">
        <v>796</v>
      </c>
      <c r="C42" s="531">
        <f t="shared" ref="C42:D42" si="2">+C9+C26</f>
        <v>284019573</v>
      </c>
      <c r="D42" s="531">
        <f t="shared" si="2"/>
        <v>562512461</v>
      </c>
    </row>
    <row r="43" spans="1:4" ht="15.75" customHeight="1" thickBot="1">
      <c r="A43" s="524" t="s">
        <v>16</v>
      </c>
      <c r="B43" s="532" t="s">
        <v>797</v>
      </c>
      <c r="C43" s="493">
        <f t="shared" ref="C43" si="3">SUM(C44:C46)</f>
        <v>0</v>
      </c>
      <c r="D43" s="493">
        <f t="shared" ref="D43" si="4">SUM(D44:D46)</f>
        <v>0</v>
      </c>
    </row>
    <row r="44" spans="1:4" ht="15.75" customHeight="1">
      <c r="A44" s="467" t="s">
        <v>186</v>
      </c>
      <c r="B44" s="533" t="s">
        <v>798</v>
      </c>
      <c r="C44" s="534">
        <f>'9.1'!C132</f>
        <v>0</v>
      </c>
      <c r="D44" s="534">
        <f>'9.1'!D132</f>
        <v>0</v>
      </c>
    </row>
    <row r="45" spans="1:4" ht="15.75" customHeight="1">
      <c r="A45" s="467" t="s">
        <v>189</v>
      </c>
      <c r="B45" s="535" t="s">
        <v>799</v>
      </c>
      <c r="C45" s="517">
        <f>'9.1'!C131</f>
        <v>0</v>
      </c>
      <c r="D45" s="517">
        <f>'9.1'!D131</f>
        <v>0</v>
      </c>
    </row>
    <row r="46" spans="1:4" ht="15.75" customHeight="1" thickBot="1">
      <c r="A46" s="467" t="s">
        <v>190</v>
      </c>
      <c r="B46" s="535" t="s">
        <v>800</v>
      </c>
      <c r="C46" s="517"/>
      <c r="D46" s="517"/>
    </row>
    <row r="47" spans="1:4" ht="15.75" customHeight="1" thickBot="1">
      <c r="A47" s="524" t="s">
        <v>17</v>
      </c>
      <c r="B47" s="462" t="s">
        <v>801</v>
      </c>
      <c r="C47" s="493">
        <f t="shared" ref="C47:D47" si="5">SUM(C48:C51)</f>
        <v>0</v>
      </c>
      <c r="D47" s="493">
        <f t="shared" si="5"/>
        <v>0</v>
      </c>
    </row>
    <row r="48" spans="1:4" ht="15.75" customHeight="1">
      <c r="A48" s="467" t="s">
        <v>81</v>
      </c>
      <c r="B48" s="535" t="s">
        <v>802</v>
      </c>
      <c r="C48" s="517"/>
      <c r="D48" s="517"/>
    </row>
    <row r="49" spans="1:4" ht="15.75" customHeight="1">
      <c r="A49" s="467" t="s">
        <v>82</v>
      </c>
      <c r="B49" s="535" t="s">
        <v>803</v>
      </c>
      <c r="C49" s="517"/>
      <c r="D49" s="517"/>
    </row>
    <row r="50" spans="1:4" ht="15.75" customHeight="1">
      <c r="A50" s="467" t="s">
        <v>83</v>
      </c>
      <c r="B50" s="535" t="s">
        <v>804</v>
      </c>
      <c r="C50" s="517"/>
      <c r="D50" s="517"/>
    </row>
    <row r="51" spans="1:4" ht="15.75" customHeight="1" thickBot="1">
      <c r="A51" s="467" t="s">
        <v>135</v>
      </c>
      <c r="B51" s="535" t="s">
        <v>805</v>
      </c>
      <c r="C51" s="517"/>
      <c r="D51" s="517"/>
    </row>
    <row r="52" spans="1:4" ht="15.75" customHeight="1" thickBot="1">
      <c r="A52" s="524" t="s">
        <v>18</v>
      </c>
      <c r="B52" s="462" t="s">
        <v>806</v>
      </c>
      <c r="C52" s="493">
        <f t="shared" ref="C52:D52" si="6">SUM(C53:C56)</f>
        <v>0</v>
      </c>
      <c r="D52" s="493">
        <f t="shared" si="6"/>
        <v>5788921</v>
      </c>
    </row>
    <row r="53" spans="1:4" ht="15.75" customHeight="1">
      <c r="A53" s="467" t="s">
        <v>84</v>
      </c>
      <c r="B53" s="535" t="s">
        <v>297</v>
      </c>
      <c r="C53" s="517"/>
      <c r="D53" s="517"/>
    </row>
    <row r="54" spans="1:4" ht="15.75" customHeight="1">
      <c r="A54" s="467" t="s">
        <v>85</v>
      </c>
      <c r="B54" s="535" t="s">
        <v>306</v>
      </c>
      <c r="C54" s="517"/>
      <c r="D54" s="517">
        <v>5788921</v>
      </c>
    </row>
    <row r="55" spans="1:4" ht="15.75" customHeight="1">
      <c r="A55" s="467" t="s">
        <v>203</v>
      </c>
      <c r="B55" s="535" t="s">
        <v>807</v>
      </c>
      <c r="C55" s="517">
        <f>'9.1'!C142</f>
        <v>0</v>
      </c>
      <c r="D55" s="517">
        <f>'9.1'!D142</f>
        <v>0</v>
      </c>
    </row>
    <row r="56" spans="1:4" ht="15.75" customHeight="1" thickBot="1">
      <c r="A56" s="467" t="s">
        <v>204</v>
      </c>
      <c r="B56" s="535" t="s">
        <v>808</v>
      </c>
      <c r="C56" s="517"/>
      <c r="D56" s="517"/>
    </row>
    <row r="57" spans="1:4" ht="15.75" customHeight="1" thickBot="1">
      <c r="A57" s="524" t="s">
        <v>19</v>
      </c>
      <c r="B57" s="462" t="s">
        <v>809</v>
      </c>
      <c r="C57" s="536"/>
      <c r="D57" s="536"/>
    </row>
    <row r="58" spans="1:4" ht="15.75" customHeight="1" thickBot="1">
      <c r="A58" s="524" t="s">
        <v>20</v>
      </c>
      <c r="B58" s="462" t="s">
        <v>810</v>
      </c>
      <c r="C58" s="493">
        <f t="shared" ref="C58:D58" si="7">+C43+C47+C52+C57</f>
        <v>0</v>
      </c>
      <c r="D58" s="493">
        <f t="shared" si="7"/>
        <v>5788921</v>
      </c>
    </row>
    <row r="59" spans="1:4" ht="15.75" customHeight="1" thickBot="1">
      <c r="A59" s="529" t="s">
        <v>21</v>
      </c>
      <c r="B59" s="476" t="s">
        <v>811</v>
      </c>
      <c r="C59" s="537">
        <f t="shared" ref="C59:D59" si="8">+C42+C58</f>
        <v>284019573</v>
      </c>
      <c r="D59" s="537">
        <f t="shared" si="8"/>
        <v>568301382</v>
      </c>
    </row>
    <row r="60" spans="1:4" ht="15.75" customHeight="1">
      <c r="A60" s="508"/>
      <c r="B60" s="508"/>
      <c r="C60" s="538"/>
      <c r="D60" s="538">
        <v>0</v>
      </c>
    </row>
    <row r="61" spans="1:4" ht="15.75" customHeight="1">
      <c r="A61" s="508"/>
      <c r="B61" s="508"/>
      <c r="C61" s="538"/>
      <c r="D61" s="538"/>
    </row>
    <row r="62" spans="1:4" ht="33" customHeight="1">
      <c r="A62" s="539" t="s">
        <v>812</v>
      </c>
      <c r="B62" s="539"/>
      <c r="C62" s="539"/>
      <c r="D62" s="539"/>
    </row>
    <row r="63" spans="1:4" ht="15.75" customHeight="1" thickBot="1">
      <c r="A63" s="540" t="s">
        <v>813</v>
      </c>
      <c r="B63" s="540"/>
      <c r="C63" s="541"/>
      <c r="D63" s="541"/>
    </row>
    <row r="64" spans="1:4" ht="35.25" customHeight="1" thickBot="1">
      <c r="A64" s="524" t="s">
        <v>13</v>
      </c>
      <c r="B64" s="542" t="s">
        <v>814</v>
      </c>
      <c r="C64" s="543">
        <f>'1.'!C68-'1'!C42</f>
        <v>-37784339</v>
      </c>
      <c r="D64" s="543">
        <v>-39447</v>
      </c>
    </row>
    <row r="65" spans="1:4" ht="28.5" customHeight="1" thickBot="1">
      <c r="A65" s="524" t="s">
        <v>14</v>
      </c>
      <c r="B65" s="542" t="s">
        <v>815</v>
      </c>
      <c r="C65" s="544">
        <f>'1.'!C90-'1'!C58</f>
        <v>37784339</v>
      </c>
      <c r="D65" s="544">
        <v>39447</v>
      </c>
    </row>
  </sheetData>
  <mergeCells count="4">
    <mergeCell ref="A2:D2"/>
    <mergeCell ref="A4:D4"/>
    <mergeCell ref="A62:D62"/>
    <mergeCell ref="A63:B63"/>
  </mergeCells>
  <pageMargins left="0.7" right="0.7" top="0.75" bottom="0.75" header="0.3" footer="0.3"/>
  <pageSetup paperSize="9" scale="5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421E-CB85-4B9A-A0F4-3D2367F9081F}">
  <dimension ref="A1:F158"/>
  <sheetViews>
    <sheetView workbookViewId="0">
      <selection activeCell="A5" sqref="A5:XFD5"/>
    </sheetView>
  </sheetViews>
  <sheetFormatPr defaultRowHeight="15"/>
  <cols>
    <col min="1" max="1" width="7.33203125" style="425" customWidth="1"/>
    <col min="2" max="2" width="76.33203125" style="425" customWidth="1"/>
    <col min="3" max="3" width="18.5" style="425" customWidth="1"/>
    <col min="4" max="4" width="20.1640625" style="425" customWidth="1"/>
    <col min="5" max="5" width="13.1640625" style="425" bestFit="1" customWidth="1"/>
    <col min="6" max="16384" width="9.33203125" style="425"/>
  </cols>
  <sheetData>
    <row r="1" spans="1:5" ht="15.75">
      <c r="A1" s="545"/>
      <c r="B1" s="545"/>
    </row>
    <row r="2" spans="1:5" ht="15.75" customHeight="1">
      <c r="A2" s="426" t="s">
        <v>816</v>
      </c>
      <c r="B2" s="426"/>
      <c r="C2" s="426"/>
      <c r="D2" s="426"/>
    </row>
    <row r="3" spans="1:5" ht="15.75">
      <c r="A3" s="546"/>
      <c r="B3" s="546"/>
    </row>
    <row r="4" spans="1:5" s="547" customFormat="1" ht="24.75" customHeight="1">
      <c r="A4" s="427" t="s">
        <v>10</v>
      </c>
      <c r="B4" s="427"/>
      <c r="C4" s="427"/>
      <c r="D4" s="427"/>
    </row>
    <row r="5" spans="1:5" ht="15.75" customHeight="1">
      <c r="A5" s="428"/>
      <c r="B5" s="429" t="s">
        <v>817</v>
      </c>
      <c r="C5" s="429"/>
      <c r="D5" s="429"/>
    </row>
    <row r="6" spans="1:5" s="547" customFormat="1" ht="15" customHeight="1" thickBot="1">
      <c r="A6" s="548"/>
      <c r="B6" s="548"/>
      <c r="C6" s="549"/>
      <c r="D6" s="549"/>
    </row>
    <row r="7" spans="1:5" s="547" customFormat="1" ht="48" thickBot="1">
      <c r="A7" s="433" t="s">
        <v>57</v>
      </c>
      <c r="B7" s="434" t="s">
        <v>12</v>
      </c>
      <c r="C7" s="435" t="s">
        <v>660</v>
      </c>
      <c r="D7" s="435" t="s">
        <v>661</v>
      </c>
    </row>
    <row r="8" spans="1:5" s="547" customFormat="1" ht="15.75" customHeight="1" thickBot="1">
      <c r="A8" s="433">
        <v>1</v>
      </c>
      <c r="B8" s="434">
        <v>2</v>
      </c>
      <c r="C8" s="434">
        <v>3</v>
      </c>
      <c r="D8" s="434">
        <v>4</v>
      </c>
    </row>
    <row r="9" spans="1:5" s="547" customFormat="1" ht="15.75" customHeight="1" thickBot="1">
      <c r="A9" s="437" t="s">
        <v>13</v>
      </c>
      <c r="B9" s="438" t="s">
        <v>329</v>
      </c>
      <c r="C9" s="439">
        <f t="shared" ref="C9" si="0">C10+C27+C35+C47</f>
        <v>246235234</v>
      </c>
      <c r="D9" s="439">
        <f>D10+D27+D35+D47</f>
        <v>302540820</v>
      </c>
      <c r="E9" s="550"/>
    </row>
    <row r="10" spans="1:5" s="547" customFormat="1" ht="15.75" customHeight="1" thickBot="1">
      <c r="A10" s="440" t="s">
        <v>88</v>
      </c>
      <c r="B10" s="441" t="s">
        <v>662</v>
      </c>
      <c r="C10" s="442">
        <f t="shared" ref="C10" si="1">SUM(C11:C19)</f>
        <v>169967095</v>
      </c>
      <c r="D10" s="442">
        <f t="shared" ref="D10" si="2">SUM(D11:D19)</f>
        <v>184120509</v>
      </c>
      <c r="E10" s="550"/>
    </row>
    <row r="11" spans="1:5" s="547" customFormat="1" ht="15.75" customHeight="1">
      <c r="A11" s="443" t="s">
        <v>663</v>
      </c>
      <c r="B11" s="444" t="s">
        <v>664</v>
      </c>
      <c r="C11" s="445">
        <f>'9.1'!C12</f>
        <v>73603500</v>
      </c>
      <c r="D11" s="445">
        <f>'9.1'!D12</f>
        <v>74603500</v>
      </c>
      <c r="E11" s="550"/>
    </row>
    <row r="12" spans="1:5" s="547" customFormat="1" ht="15.75" customHeight="1">
      <c r="A12" s="446" t="s">
        <v>665</v>
      </c>
      <c r="B12" s="447" t="s">
        <v>666</v>
      </c>
      <c r="C12" s="448">
        <f>'9.1'!C13</f>
        <v>41939033</v>
      </c>
      <c r="D12" s="448">
        <f>'9.1'!D13</f>
        <v>46161480</v>
      </c>
      <c r="E12" s="550"/>
    </row>
    <row r="13" spans="1:5" s="547" customFormat="1" ht="15.75" customHeight="1">
      <c r="A13" s="446" t="s">
        <v>667</v>
      </c>
      <c r="B13" s="447" t="s">
        <v>668</v>
      </c>
      <c r="C13" s="448">
        <f>'9.1'!C14</f>
        <v>39228309</v>
      </c>
      <c r="D13" s="448">
        <f>'9.1'!D14</f>
        <v>41627909</v>
      </c>
      <c r="E13" s="550"/>
    </row>
    <row r="14" spans="1:5" s="547" customFormat="1" ht="15.75" customHeight="1">
      <c r="A14" s="446" t="s">
        <v>669</v>
      </c>
      <c r="B14" s="447" t="s">
        <v>670</v>
      </c>
      <c r="C14" s="448">
        <f>'9.1'!C15</f>
        <v>2700660</v>
      </c>
      <c r="D14" s="448">
        <f>'9.1'!D15</f>
        <v>2840560</v>
      </c>
      <c r="E14" s="550"/>
    </row>
    <row r="15" spans="1:5" s="547" customFormat="1" ht="15.75" customHeight="1">
      <c r="A15" s="446" t="s">
        <v>671</v>
      </c>
      <c r="B15" s="447" t="s">
        <v>672</v>
      </c>
      <c r="C15" s="448">
        <f>'9.1'!C16</f>
        <v>0</v>
      </c>
      <c r="D15" s="448">
        <f>'9.1'!D16</f>
        <v>4379934</v>
      </c>
      <c r="E15" s="550"/>
    </row>
    <row r="16" spans="1:5" s="547" customFormat="1" ht="15.75" customHeight="1">
      <c r="A16" s="446" t="s">
        <v>673</v>
      </c>
      <c r="B16" s="449" t="s">
        <v>674</v>
      </c>
      <c r="C16" s="448">
        <f>'9.1'!C17</f>
        <v>0</v>
      </c>
      <c r="D16" s="448">
        <f>'9.1'!D17</f>
        <v>518723</v>
      </c>
      <c r="E16" s="550"/>
    </row>
    <row r="17" spans="1:5" s="547" customFormat="1" ht="15.75" customHeight="1">
      <c r="A17" s="443" t="s">
        <v>675</v>
      </c>
      <c r="B17" s="450" t="s">
        <v>178</v>
      </c>
      <c r="C17" s="451">
        <f>'9.1'!C18+'9.2, 9.2.1, 9.2.2, 9.2.3'!C11</f>
        <v>0</v>
      </c>
      <c r="D17" s="451">
        <f>'9.1'!D18+'9.2, 9.2.1, 9.2.2, 9.2.3'!D11</f>
        <v>0</v>
      </c>
      <c r="E17" s="550"/>
    </row>
    <row r="18" spans="1:5" s="547" customFormat="1" ht="30">
      <c r="A18" s="452" t="s">
        <v>676</v>
      </c>
      <c r="B18" s="453" t="s">
        <v>677</v>
      </c>
      <c r="C18" s="454">
        <f>'9.1'!C19</f>
        <v>0</v>
      </c>
      <c r="D18" s="454">
        <f>'9.1'!D19</f>
        <v>0</v>
      </c>
      <c r="E18" s="550"/>
    </row>
    <row r="19" spans="1:5" s="547" customFormat="1" ht="30">
      <c r="A19" s="452" t="s">
        <v>678</v>
      </c>
      <c r="B19" s="453" t="s">
        <v>679</v>
      </c>
      <c r="C19" s="454">
        <v>12495593</v>
      </c>
      <c r="D19" s="454">
        <v>13988403</v>
      </c>
      <c r="E19" s="550"/>
    </row>
    <row r="20" spans="1:5" s="547" customFormat="1" ht="15.75" customHeight="1">
      <c r="A20" s="446" t="s">
        <v>680</v>
      </c>
      <c r="B20" s="455" t="s">
        <v>681</v>
      </c>
      <c r="C20" s="454"/>
      <c r="D20" s="454"/>
      <c r="E20" s="550"/>
    </row>
    <row r="21" spans="1:5" s="547" customFormat="1" ht="15.75" customHeight="1">
      <c r="A21" s="456" t="s">
        <v>682</v>
      </c>
      <c r="B21" s="457" t="s">
        <v>683</v>
      </c>
      <c r="C21" s="454"/>
      <c r="D21" s="454"/>
      <c r="E21" s="550"/>
    </row>
    <row r="22" spans="1:5" s="547" customFormat="1" ht="15.75" customHeight="1">
      <c r="A22" s="443" t="s">
        <v>684</v>
      </c>
      <c r="B22" s="457" t="s">
        <v>685</v>
      </c>
      <c r="C22" s="458"/>
      <c r="D22" s="458"/>
      <c r="E22" s="550"/>
    </row>
    <row r="23" spans="1:5" s="547" customFormat="1" ht="15.75" customHeight="1">
      <c r="A23" s="452" t="s">
        <v>686</v>
      </c>
      <c r="B23" s="457" t="s">
        <v>687</v>
      </c>
      <c r="C23" s="458"/>
      <c r="D23" s="458">
        <v>0</v>
      </c>
      <c r="E23" s="550"/>
    </row>
    <row r="24" spans="1:5" s="547" customFormat="1" ht="15.75" customHeight="1">
      <c r="A24" s="452" t="s">
        <v>688</v>
      </c>
      <c r="B24" s="457" t="s">
        <v>689</v>
      </c>
      <c r="C24" s="458"/>
      <c r="D24" s="458"/>
      <c r="E24" s="550"/>
    </row>
    <row r="25" spans="1:5" s="547" customFormat="1" ht="15.75" customHeight="1">
      <c r="A25" s="452" t="s">
        <v>690</v>
      </c>
      <c r="B25" s="457" t="s">
        <v>691</v>
      </c>
      <c r="C25" s="458"/>
      <c r="D25" s="458"/>
      <c r="E25" s="550"/>
    </row>
    <row r="26" spans="1:5" s="547" customFormat="1" ht="15.75" customHeight="1" thickBot="1">
      <c r="A26" s="459" t="s">
        <v>692</v>
      </c>
      <c r="B26" s="460" t="s">
        <v>693</v>
      </c>
      <c r="C26" s="461">
        <v>0</v>
      </c>
      <c r="D26" s="461">
        <f>26910-20259-1143+1-13-1049+300-1028-1-508-896-121-119-2074</f>
        <v>0</v>
      </c>
      <c r="E26" s="550"/>
    </row>
    <row r="27" spans="1:5" s="547" customFormat="1" ht="15.75" customHeight="1" thickBot="1">
      <c r="A27" s="440" t="s">
        <v>89</v>
      </c>
      <c r="B27" s="462" t="s">
        <v>134</v>
      </c>
      <c r="C27" s="463">
        <f t="shared" ref="C27:D27" si="3">C28+C31+C32+C33+C34</f>
        <v>42424057</v>
      </c>
      <c r="D27" s="463">
        <f t="shared" si="3"/>
        <v>63768776</v>
      </c>
      <c r="E27" s="550"/>
    </row>
    <row r="28" spans="1:5" s="547" customFormat="1" ht="15.75" customHeight="1">
      <c r="A28" s="464" t="s">
        <v>694</v>
      </c>
      <c r="B28" s="465" t="s">
        <v>695</v>
      </c>
      <c r="C28" s="466">
        <f t="shared" ref="C28" si="4">SUM(C29:C30)</f>
        <v>37398660</v>
      </c>
      <c r="D28" s="466">
        <f t="shared" ref="D28" si="5">SUM(D29:D30)</f>
        <v>52399273</v>
      </c>
      <c r="E28" s="550"/>
    </row>
    <row r="29" spans="1:5" s="547" customFormat="1" ht="15.75" customHeight="1">
      <c r="A29" s="467" t="s">
        <v>696</v>
      </c>
      <c r="B29" s="453" t="s">
        <v>697</v>
      </c>
      <c r="C29" s="468">
        <v>1725455</v>
      </c>
      <c r="D29" s="468">
        <v>1941223</v>
      </c>
      <c r="E29" s="550"/>
    </row>
    <row r="30" spans="1:5" s="547" customFormat="1" ht="15.75" customHeight="1">
      <c r="A30" s="467" t="s">
        <v>698</v>
      </c>
      <c r="B30" s="453" t="s">
        <v>699</v>
      </c>
      <c r="C30" s="468">
        <v>35673205</v>
      </c>
      <c r="D30" s="468">
        <v>50458050</v>
      </c>
      <c r="E30" s="550"/>
    </row>
    <row r="31" spans="1:5" s="547" customFormat="1" ht="15.75" customHeight="1">
      <c r="A31" s="467" t="s">
        <v>700</v>
      </c>
      <c r="B31" s="453" t="s">
        <v>701</v>
      </c>
      <c r="C31" s="468">
        <v>4525397</v>
      </c>
      <c r="D31" s="468">
        <v>8636650</v>
      </c>
      <c r="E31" s="550"/>
    </row>
    <row r="32" spans="1:5" s="547" customFormat="1" ht="15.75" customHeight="1">
      <c r="A32" s="467" t="s">
        <v>702</v>
      </c>
      <c r="B32" s="453" t="s">
        <v>193</v>
      </c>
      <c r="C32" s="468"/>
      <c r="D32" s="468">
        <v>189853</v>
      </c>
      <c r="E32" s="550"/>
    </row>
    <row r="33" spans="1:5" s="547" customFormat="1" ht="15.75" customHeight="1">
      <c r="A33" s="467" t="s">
        <v>703</v>
      </c>
      <c r="B33" s="469" t="s">
        <v>704</v>
      </c>
      <c r="C33" s="468"/>
      <c r="D33" s="468"/>
      <c r="E33" s="550"/>
    </row>
    <row r="34" spans="1:5" s="547" customFormat="1" ht="15.75" customHeight="1" thickBot="1">
      <c r="A34" s="470" t="s">
        <v>705</v>
      </c>
      <c r="B34" s="471" t="s">
        <v>194</v>
      </c>
      <c r="C34" s="468">
        <v>500000</v>
      </c>
      <c r="D34" s="468">
        <v>2543000</v>
      </c>
      <c r="E34" s="550"/>
    </row>
    <row r="35" spans="1:5" s="547" customFormat="1" ht="15.75" customHeight="1" thickBot="1">
      <c r="A35" s="440" t="s">
        <v>90</v>
      </c>
      <c r="B35" s="462" t="s">
        <v>329</v>
      </c>
      <c r="C35" s="463">
        <f t="shared" ref="C35:D35" si="6">SUM(C36:C46)</f>
        <v>33844082</v>
      </c>
      <c r="D35" s="463">
        <f t="shared" si="6"/>
        <v>54651535</v>
      </c>
      <c r="E35" s="550"/>
    </row>
    <row r="36" spans="1:5" s="547" customFormat="1" ht="15.75" customHeight="1">
      <c r="A36" s="456" t="s">
        <v>706</v>
      </c>
      <c r="B36" s="450" t="s">
        <v>198</v>
      </c>
      <c r="C36" s="451">
        <v>0</v>
      </c>
      <c r="D36" s="451">
        <v>0</v>
      </c>
      <c r="E36" s="550"/>
    </row>
    <row r="37" spans="1:5" s="547" customFormat="1" ht="15.75" customHeight="1">
      <c r="A37" s="456" t="s">
        <v>707</v>
      </c>
      <c r="B37" s="453" t="s">
        <v>708</v>
      </c>
      <c r="C37" s="451">
        <v>13795946</v>
      </c>
      <c r="D37" s="451">
        <v>30794110</v>
      </c>
      <c r="E37" s="550"/>
    </row>
    <row r="38" spans="1:5" s="547" customFormat="1" ht="15.75" customHeight="1">
      <c r="A38" s="456" t="s">
        <v>709</v>
      </c>
      <c r="B38" s="453" t="s">
        <v>710</v>
      </c>
      <c r="C38" s="451">
        <v>372387</v>
      </c>
      <c r="D38" s="451">
        <v>372387</v>
      </c>
      <c r="E38" s="550"/>
    </row>
    <row r="39" spans="1:5" s="547" customFormat="1" ht="15.75" customHeight="1">
      <c r="A39" s="456" t="s">
        <v>711</v>
      </c>
      <c r="B39" s="453" t="s">
        <v>712</v>
      </c>
      <c r="C39" s="451">
        <v>2761149</v>
      </c>
      <c r="D39" s="451">
        <v>2761149</v>
      </c>
      <c r="E39" s="550"/>
    </row>
    <row r="40" spans="1:5" s="547" customFormat="1" ht="15.75" customHeight="1">
      <c r="A40" s="456" t="s">
        <v>713</v>
      </c>
      <c r="B40" s="453" t="s">
        <v>714</v>
      </c>
      <c r="C40" s="451">
        <v>4080000</v>
      </c>
      <c r="D40" s="451">
        <v>4080000</v>
      </c>
      <c r="E40" s="550"/>
    </row>
    <row r="41" spans="1:5" s="547" customFormat="1" ht="15.75" customHeight="1">
      <c r="A41" s="456" t="s">
        <v>715</v>
      </c>
      <c r="B41" s="453" t="s">
        <v>716</v>
      </c>
      <c r="C41" s="451">
        <v>7363371</v>
      </c>
      <c r="D41" s="451">
        <v>14871431</v>
      </c>
      <c r="E41" s="550"/>
    </row>
    <row r="42" spans="1:5" s="547" customFormat="1" ht="15.75" customHeight="1">
      <c r="A42" s="456" t="s">
        <v>717</v>
      </c>
      <c r="B42" s="453" t="s">
        <v>718</v>
      </c>
      <c r="C42" s="451">
        <v>5471229</v>
      </c>
      <c r="D42" s="451">
        <v>0</v>
      </c>
      <c r="E42" s="550"/>
    </row>
    <row r="43" spans="1:5" s="547" customFormat="1" ht="15.75" customHeight="1">
      <c r="A43" s="456" t="s">
        <v>719</v>
      </c>
      <c r="B43" s="453" t="s">
        <v>200</v>
      </c>
      <c r="C43" s="451">
        <v>0</v>
      </c>
      <c r="D43" s="451">
        <v>0</v>
      </c>
      <c r="E43" s="550"/>
    </row>
    <row r="44" spans="1:5" s="547" customFormat="1" ht="15.75" customHeight="1">
      <c r="A44" s="456" t="s">
        <v>720</v>
      </c>
      <c r="B44" s="453" t="s">
        <v>201</v>
      </c>
      <c r="C44" s="451">
        <v>0</v>
      </c>
      <c r="D44" s="451"/>
      <c r="E44" s="550"/>
    </row>
    <row r="45" spans="1:5" s="547" customFormat="1" ht="15.75" customHeight="1">
      <c r="A45" s="456" t="s">
        <v>721</v>
      </c>
      <c r="B45" s="455" t="s">
        <v>722</v>
      </c>
      <c r="C45" s="451"/>
      <c r="D45" s="451"/>
      <c r="E45" s="550"/>
    </row>
    <row r="46" spans="1:5" s="547" customFormat="1" ht="15.75" customHeight="1" thickBot="1">
      <c r="A46" s="456" t="s">
        <v>723</v>
      </c>
      <c r="B46" s="455" t="s">
        <v>724</v>
      </c>
      <c r="C46" s="451"/>
      <c r="D46" s="451">
        <v>1772458</v>
      </c>
      <c r="E46" s="550"/>
    </row>
    <row r="47" spans="1:5" s="547" customFormat="1" ht="15.75" customHeight="1" thickBot="1">
      <c r="A47" s="440" t="s">
        <v>91</v>
      </c>
      <c r="B47" s="462" t="s">
        <v>379</v>
      </c>
      <c r="C47" s="463">
        <f t="shared" ref="C47:D47" si="7">C48+C49</f>
        <v>0</v>
      </c>
      <c r="D47" s="463">
        <f t="shared" si="7"/>
        <v>0</v>
      </c>
      <c r="E47" s="550"/>
    </row>
    <row r="48" spans="1:5" s="547" customFormat="1" ht="15.75" customHeight="1">
      <c r="A48" s="472" t="s">
        <v>725</v>
      </c>
      <c r="B48" s="473" t="s">
        <v>726</v>
      </c>
      <c r="C48" s="474">
        <f>'9.1'!C49+'9.2, 9.2.1, 9.2.2, 9.2.3'!C32</f>
        <v>0</v>
      </c>
      <c r="D48" s="474">
        <f>'9.1'!D49+'9.2, 9.2.1, 9.2.2, 9.2.3'!D32</f>
        <v>0</v>
      </c>
      <c r="E48" s="550"/>
    </row>
    <row r="49" spans="1:5" s="547" customFormat="1" ht="15.75" customHeight="1" thickBot="1">
      <c r="A49" s="459" t="s">
        <v>727</v>
      </c>
      <c r="B49" s="471" t="s">
        <v>211</v>
      </c>
      <c r="C49" s="461">
        <v>0</v>
      </c>
      <c r="D49" s="461">
        <v>0</v>
      </c>
      <c r="E49" s="550"/>
    </row>
    <row r="50" spans="1:5" s="547" customFormat="1" ht="15.75" customHeight="1" thickBot="1">
      <c r="A50" s="475" t="s">
        <v>14</v>
      </c>
      <c r="B50" s="476" t="s">
        <v>728</v>
      </c>
      <c r="C50" s="477">
        <f t="shared" ref="C50:D50" si="8">C51+C60+C65</f>
        <v>0</v>
      </c>
      <c r="D50" s="477">
        <f t="shared" si="8"/>
        <v>220989758</v>
      </c>
      <c r="E50" s="550"/>
    </row>
    <row r="51" spans="1:5" s="547" customFormat="1" ht="15.75" customHeight="1" thickBot="1">
      <c r="A51" s="440" t="s">
        <v>94</v>
      </c>
      <c r="B51" s="462" t="s">
        <v>380</v>
      </c>
      <c r="C51" s="463">
        <f t="shared" ref="C51" si="9">SUM(C52:C55)</f>
        <v>0</v>
      </c>
      <c r="D51" s="463">
        <f t="shared" ref="D51" si="10">SUM(D52:D55)</f>
        <v>197775000</v>
      </c>
      <c r="E51" s="550"/>
    </row>
    <row r="52" spans="1:5" s="547" customFormat="1" ht="15.75" customHeight="1">
      <c r="A52" s="443" t="s">
        <v>729</v>
      </c>
      <c r="B52" s="478" t="s">
        <v>730</v>
      </c>
      <c r="C52" s="479">
        <f>'9.1'!C53</f>
        <v>0</v>
      </c>
      <c r="D52" s="479">
        <f>'9.1'!D53</f>
        <v>775000</v>
      </c>
      <c r="E52" s="550"/>
    </row>
    <row r="53" spans="1:5" s="547" customFormat="1" ht="15.75" customHeight="1">
      <c r="A53" s="446" t="s">
        <v>731</v>
      </c>
      <c r="B53" s="453" t="s">
        <v>732</v>
      </c>
      <c r="C53" s="454">
        <f>'9.1'!C54</f>
        <v>0</v>
      </c>
      <c r="D53" s="454">
        <f>'9.1'!D54</f>
        <v>0</v>
      </c>
      <c r="E53" s="550"/>
    </row>
    <row r="54" spans="1:5" s="547" customFormat="1" ht="15.75" customHeight="1">
      <c r="A54" s="446" t="s">
        <v>733</v>
      </c>
      <c r="B54" s="453" t="s">
        <v>333</v>
      </c>
      <c r="C54" s="479"/>
      <c r="D54" s="479"/>
      <c r="E54" s="550"/>
    </row>
    <row r="55" spans="1:5" s="547" customFormat="1" ht="15.75" customHeight="1">
      <c r="A55" s="446" t="s">
        <v>734</v>
      </c>
      <c r="B55" s="453" t="s">
        <v>735</v>
      </c>
      <c r="C55" s="454">
        <v>0</v>
      </c>
      <c r="D55" s="454">
        <v>197000000</v>
      </c>
      <c r="E55" s="550"/>
    </row>
    <row r="56" spans="1:5" s="547" customFormat="1" ht="15.75" customHeight="1">
      <c r="A56" s="452" t="s">
        <v>736</v>
      </c>
      <c r="B56" s="480" t="s">
        <v>737</v>
      </c>
      <c r="C56" s="458">
        <v>0</v>
      </c>
      <c r="D56" s="458">
        <v>0</v>
      </c>
      <c r="E56" s="550"/>
    </row>
    <row r="57" spans="1:5" s="547" customFormat="1" ht="15.75" customHeight="1">
      <c r="A57" s="452" t="s">
        <v>738</v>
      </c>
      <c r="B57" s="457" t="s">
        <v>685</v>
      </c>
      <c r="C57" s="458">
        <f>'9.1'!C58</f>
        <v>0</v>
      </c>
      <c r="D57" s="458">
        <f>'9.1'!D58</f>
        <v>0</v>
      </c>
      <c r="E57" s="550"/>
    </row>
    <row r="58" spans="1:5" s="547" customFormat="1" ht="15.75" customHeight="1">
      <c r="A58" s="452" t="s">
        <v>739</v>
      </c>
      <c r="B58" s="457" t="s">
        <v>740</v>
      </c>
      <c r="C58" s="458">
        <f>'9.1'!C59</f>
        <v>0</v>
      </c>
      <c r="D58" s="458">
        <f>'9.1'!D59</f>
        <v>0</v>
      </c>
      <c r="E58" s="550"/>
    </row>
    <row r="59" spans="1:5" s="547" customFormat="1" ht="15.75" customHeight="1" thickBot="1">
      <c r="A59" s="459" t="s">
        <v>741</v>
      </c>
      <c r="B59" s="460" t="s">
        <v>742</v>
      </c>
      <c r="C59" s="461"/>
      <c r="D59" s="461"/>
      <c r="E59" s="550"/>
    </row>
    <row r="60" spans="1:5" s="547" customFormat="1" ht="15.75" customHeight="1" thickBot="1">
      <c r="A60" s="440" t="s">
        <v>95</v>
      </c>
      <c r="B60" s="481" t="s">
        <v>728</v>
      </c>
      <c r="C60" s="482">
        <f t="shared" ref="C60" si="11">SUM(C61:C63)</f>
        <v>0</v>
      </c>
      <c r="D60" s="482">
        <f>SUM(D61:D64)</f>
        <v>23214758</v>
      </c>
      <c r="E60" s="550"/>
    </row>
    <row r="61" spans="1:5" s="547" customFormat="1" ht="15.75" customHeight="1">
      <c r="A61" s="456" t="s">
        <v>743</v>
      </c>
      <c r="B61" s="483" t="s">
        <v>206</v>
      </c>
      <c r="C61" s="451"/>
      <c r="D61" s="451"/>
      <c r="E61" s="550"/>
    </row>
    <row r="62" spans="1:5" s="547" customFormat="1" ht="15.75" customHeight="1">
      <c r="A62" s="446" t="s">
        <v>744</v>
      </c>
      <c r="B62" s="484" t="s">
        <v>207</v>
      </c>
      <c r="C62" s="479">
        <f>'9.1'!C63+'9.2, 9.2.1, 9.2.2, 9.2.3'!C41</f>
        <v>0</v>
      </c>
      <c r="D62" s="479">
        <f>'9.1'!D63+'9.2, 9.2.1, 9.2.2, 9.2.3'!D41</f>
        <v>23209758</v>
      </c>
      <c r="E62" s="550"/>
    </row>
    <row r="63" spans="1:5" s="547" customFormat="1" ht="15.75" customHeight="1">
      <c r="A63" s="452" t="s">
        <v>745</v>
      </c>
      <c r="B63" s="485" t="s">
        <v>208</v>
      </c>
      <c r="C63" s="458">
        <f>'9.1'!C64+'9.2, 9.2.1, 9.2.2, 9.2.3'!C42</f>
        <v>0</v>
      </c>
      <c r="D63" s="458">
        <v>5000</v>
      </c>
      <c r="E63" s="550"/>
    </row>
    <row r="64" spans="1:5" s="547" customFormat="1" ht="15.75" customHeight="1" thickBot="1">
      <c r="A64" s="452" t="s">
        <v>746</v>
      </c>
      <c r="B64" s="485" t="s">
        <v>209</v>
      </c>
      <c r="C64" s="458">
        <f>'9.1'!C65+'9.2, 9.2.1, 9.2.2, 9.2.3'!C43</f>
        <v>0</v>
      </c>
      <c r="D64" s="458"/>
      <c r="E64" s="550"/>
    </row>
    <row r="65" spans="1:5" s="547" customFormat="1" ht="15.75" customHeight="1" thickBot="1">
      <c r="A65" s="440" t="s">
        <v>96</v>
      </c>
      <c r="B65" s="481" t="s">
        <v>325</v>
      </c>
      <c r="C65" s="463">
        <f t="shared" ref="C65" si="12">SUM(C66:C67)</f>
        <v>0</v>
      </c>
      <c r="D65" s="463">
        <f t="shared" ref="D65" si="13">SUM(D66:D67)</f>
        <v>0</v>
      </c>
      <c r="E65" s="550"/>
    </row>
    <row r="66" spans="1:5" s="547" customFormat="1" ht="15.75" customHeight="1">
      <c r="A66" s="443" t="s">
        <v>747</v>
      </c>
      <c r="B66" s="486" t="s">
        <v>732</v>
      </c>
      <c r="C66" s="479">
        <f>'9.1'!C67</f>
        <v>0</v>
      </c>
      <c r="D66" s="479">
        <v>0</v>
      </c>
      <c r="E66" s="550"/>
    </row>
    <row r="67" spans="1:5" s="547" customFormat="1" ht="15.75" customHeight="1" thickBot="1">
      <c r="A67" s="459" t="s">
        <v>748</v>
      </c>
      <c r="B67" s="487" t="s">
        <v>217</v>
      </c>
      <c r="C67" s="461">
        <f>'9.1'!C68</f>
        <v>0</v>
      </c>
      <c r="D67" s="461">
        <v>0</v>
      </c>
      <c r="E67" s="550"/>
    </row>
    <row r="68" spans="1:5" s="547" customFormat="1" ht="15.75" customHeight="1" thickBot="1">
      <c r="A68" s="488" t="s">
        <v>15</v>
      </c>
      <c r="B68" s="489" t="s">
        <v>749</v>
      </c>
      <c r="C68" s="490">
        <f t="shared" ref="C68:D68" si="14">C50+C9</f>
        <v>246235234</v>
      </c>
      <c r="D68" s="490">
        <f t="shared" si="14"/>
        <v>523530578</v>
      </c>
      <c r="E68" s="550"/>
    </row>
    <row r="69" spans="1:5" s="547" customFormat="1" ht="15.75" customHeight="1" thickBot="1">
      <c r="A69" s="491" t="s">
        <v>16</v>
      </c>
      <c r="B69" s="492" t="s">
        <v>750</v>
      </c>
      <c r="C69" s="493">
        <f t="shared" ref="C69:D69" si="15">SUM(C70:C72)</f>
        <v>0</v>
      </c>
      <c r="D69" s="493">
        <f t="shared" si="15"/>
        <v>0</v>
      </c>
      <c r="E69" s="550"/>
    </row>
    <row r="70" spans="1:5" s="547" customFormat="1" ht="15.75" customHeight="1">
      <c r="A70" s="494" t="s">
        <v>186</v>
      </c>
      <c r="B70" s="495" t="s">
        <v>221</v>
      </c>
      <c r="C70" s="468"/>
      <c r="D70" s="468"/>
      <c r="E70" s="550"/>
    </row>
    <row r="71" spans="1:5" s="547" customFormat="1" ht="15.75" customHeight="1">
      <c r="A71" s="494" t="s">
        <v>189</v>
      </c>
      <c r="B71" s="496" t="s">
        <v>222</v>
      </c>
      <c r="C71" s="468"/>
      <c r="D71" s="468"/>
      <c r="E71" s="550"/>
    </row>
    <row r="72" spans="1:5" s="547" customFormat="1" ht="15.75" customHeight="1" thickBot="1">
      <c r="A72" s="494" t="s">
        <v>190</v>
      </c>
      <c r="B72" s="497" t="s">
        <v>223</v>
      </c>
      <c r="C72" s="468"/>
      <c r="D72" s="468"/>
      <c r="E72" s="550"/>
    </row>
    <row r="73" spans="1:5" s="547" customFormat="1" ht="15.75" customHeight="1" thickBot="1">
      <c r="A73" s="491" t="s">
        <v>17</v>
      </c>
      <c r="B73" s="492" t="s">
        <v>751</v>
      </c>
      <c r="C73" s="493">
        <f t="shared" ref="C73:D73" si="16">SUM(C74:C77)</f>
        <v>0</v>
      </c>
      <c r="D73" s="493">
        <f t="shared" si="16"/>
        <v>0</v>
      </c>
      <c r="E73" s="550"/>
    </row>
    <row r="74" spans="1:5" s="547" customFormat="1" ht="15.75" customHeight="1">
      <c r="A74" s="494" t="s">
        <v>81</v>
      </c>
      <c r="B74" s="495" t="s">
        <v>226</v>
      </c>
      <c r="C74" s="468"/>
      <c r="D74" s="468"/>
      <c r="E74" s="550"/>
    </row>
    <row r="75" spans="1:5" s="547" customFormat="1" ht="15.75" customHeight="1">
      <c r="A75" s="494" t="s">
        <v>82</v>
      </c>
      <c r="B75" s="496" t="s">
        <v>227</v>
      </c>
      <c r="C75" s="468"/>
      <c r="D75" s="468"/>
      <c r="E75" s="550"/>
    </row>
    <row r="76" spans="1:5" s="547" customFormat="1" ht="15.75" customHeight="1">
      <c r="A76" s="494" t="s">
        <v>83</v>
      </c>
      <c r="B76" s="496" t="s">
        <v>228</v>
      </c>
      <c r="C76" s="468"/>
      <c r="D76" s="468"/>
      <c r="E76" s="550"/>
    </row>
    <row r="77" spans="1:5" s="547" customFormat="1" ht="15.75" customHeight="1" thickBot="1">
      <c r="A77" s="494" t="s">
        <v>135</v>
      </c>
      <c r="B77" s="469" t="s">
        <v>229</v>
      </c>
      <c r="C77" s="468"/>
      <c r="D77" s="468"/>
      <c r="E77" s="550"/>
    </row>
    <row r="78" spans="1:5" s="547" customFormat="1" ht="15.75" customHeight="1" thickBot="1">
      <c r="A78" s="491" t="s">
        <v>18</v>
      </c>
      <c r="B78" s="492" t="s">
        <v>752</v>
      </c>
      <c r="C78" s="493">
        <f t="shared" ref="C78:D78" si="17">SUM(C79:C80)</f>
        <v>35528514</v>
      </c>
      <c r="D78" s="493">
        <f t="shared" si="17"/>
        <v>42014979</v>
      </c>
      <c r="E78" s="550"/>
    </row>
    <row r="79" spans="1:5" s="547" customFormat="1" ht="15.75" customHeight="1">
      <c r="A79" s="494" t="s">
        <v>84</v>
      </c>
      <c r="B79" s="495" t="s">
        <v>232</v>
      </c>
      <c r="C79" s="468">
        <v>35528514</v>
      </c>
      <c r="D79" s="468">
        <v>42014979</v>
      </c>
      <c r="E79" s="550"/>
    </row>
    <row r="80" spans="1:5" s="547" customFormat="1" ht="15.75" customHeight="1" thickBot="1">
      <c r="A80" s="498" t="s">
        <v>85</v>
      </c>
      <c r="B80" s="469" t="s">
        <v>233</v>
      </c>
      <c r="C80" s="468"/>
      <c r="D80" s="468"/>
      <c r="E80" s="550"/>
    </row>
    <row r="81" spans="1:5" s="547" customFormat="1" ht="15.75" customHeight="1" thickBot="1">
      <c r="A81" s="491" t="s">
        <v>753</v>
      </c>
      <c r="B81" s="492" t="s">
        <v>754</v>
      </c>
      <c r="C81" s="493">
        <f t="shared" ref="C81:D81" si="18">SUM(C82:C84)</f>
        <v>0</v>
      </c>
      <c r="D81" s="493">
        <f t="shared" si="18"/>
        <v>0</v>
      </c>
      <c r="E81" s="550"/>
    </row>
    <row r="82" spans="1:5" s="547" customFormat="1" ht="15.75" customHeight="1">
      <c r="A82" s="494" t="s">
        <v>86</v>
      </c>
      <c r="B82" s="495" t="s">
        <v>236</v>
      </c>
      <c r="C82" s="468"/>
      <c r="D82" s="468"/>
      <c r="E82" s="550"/>
    </row>
    <row r="83" spans="1:5" s="547" customFormat="1" ht="15.75" customHeight="1">
      <c r="A83" s="499" t="s">
        <v>87</v>
      </c>
      <c r="B83" s="496" t="s">
        <v>237</v>
      </c>
      <c r="C83" s="468"/>
      <c r="D83" s="468"/>
      <c r="E83" s="550"/>
    </row>
    <row r="84" spans="1:5" s="547" customFormat="1" ht="15.75" customHeight="1" thickBot="1">
      <c r="A84" s="498" t="s">
        <v>213</v>
      </c>
      <c r="B84" s="469" t="s">
        <v>238</v>
      </c>
      <c r="C84" s="468"/>
      <c r="D84" s="468">
        <f>'9.1'!D85</f>
        <v>0</v>
      </c>
      <c r="E84" s="550"/>
    </row>
    <row r="85" spans="1:5" s="547" customFormat="1" ht="15.75" customHeight="1" thickBot="1">
      <c r="A85" s="491" t="s">
        <v>755</v>
      </c>
      <c r="B85" s="492" t="s">
        <v>756</v>
      </c>
      <c r="C85" s="493">
        <f t="shared" ref="C85:D85" si="19">SUM(C86:C89)</f>
        <v>0</v>
      </c>
      <c r="D85" s="493">
        <f t="shared" si="19"/>
        <v>0</v>
      </c>
      <c r="E85" s="550"/>
    </row>
    <row r="86" spans="1:5" s="547" customFormat="1" ht="15.75" customHeight="1">
      <c r="A86" s="500" t="s">
        <v>757</v>
      </c>
      <c r="B86" s="495" t="s">
        <v>241</v>
      </c>
      <c r="C86" s="468"/>
      <c r="D86" s="468"/>
      <c r="E86" s="550"/>
    </row>
    <row r="87" spans="1:5" s="547" customFormat="1" ht="15.75" customHeight="1">
      <c r="A87" s="501" t="s">
        <v>758</v>
      </c>
      <c r="B87" s="496" t="s">
        <v>243</v>
      </c>
      <c r="C87" s="468"/>
      <c r="D87" s="468"/>
      <c r="E87" s="550"/>
    </row>
    <row r="88" spans="1:5" s="547" customFormat="1" ht="15.75" customHeight="1">
      <c r="A88" s="501" t="s">
        <v>759</v>
      </c>
      <c r="B88" s="496" t="s">
        <v>245</v>
      </c>
      <c r="C88" s="468"/>
      <c r="D88" s="468"/>
      <c r="E88" s="550"/>
    </row>
    <row r="89" spans="1:5" s="547" customFormat="1" ht="15.75" customHeight="1" thickBot="1">
      <c r="A89" s="502" t="s">
        <v>760</v>
      </c>
      <c r="B89" s="469" t="s">
        <v>247</v>
      </c>
      <c r="C89" s="468"/>
      <c r="D89" s="468"/>
      <c r="E89" s="550"/>
    </row>
    <row r="90" spans="1:5" s="547" customFormat="1" ht="15.75" customHeight="1" thickBot="1">
      <c r="A90" s="491" t="s">
        <v>21</v>
      </c>
      <c r="B90" s="503" t="s">
        <v>761</v>
      </c>
      <c r="C90" s="493">
        <f t="shared" ref="C90:D90" si="20">C69+C73+C78+C81+C85</f>
        <v>35528514</v>
      </c>
      <c r="D90" s="493">
        <f t="shared" si="20"/>
        <v>42014979</v>
      </c>
      <c r="E90" s="551"/>
    </row>
    <row r="91" spans="1:5" s="547" customFormat="1" ht="15.75" customHeight="1" thickBot="1">
      <c r="A91" s="504" t="s">
        <v>22</v>
      </c>
      <c r="B91" s="505" t="s">
        <v>762</v>
      </c>
      <c r="C91" s="506">
        <f t="shared" ref="C91:D91" si="21">C90+C68</f>
        <v>281763748</v>
      </c>
      <c r="D91" s="506">
        <f t="shared" si="21"/>
        <v>565545557</v>
      </c>
      <c r="E91" s="551"/>
    </row>
    <row r="92" spans="1:5" s="547" customFormat="1" ht="15.75" customHeight="1">
      <c r="A92" s="552"/>
      <c r="B92" s="553"/>
      <c r="C92" s="554"/>
      <c r="D92" s="554"/>
      <c r="E92" s="551"/>
    </row>
    <row r="93" spans="1:5" s="547" customFormat="1" ht="15.75" customHeight="1">
      <c r="A93" s="552"/>
      <c r="B93" s="553"/>
      <c r="C93" s="554"/>
      <c r="D93" s="554"/>
      <c r="E93" s="551"/>
    </row>
    <row r="94" spans="1:5" s="547" customFormat="1" ht="15.75" customHeight="1">
      <c r="A94" s="552"/>
      <c r="B94" s="553"/>
      <c r="C94" s="554"/>
      <c r="D94" s="554"/>
      <c r="E94" s="551"/>
    </row>
    <row r="95" spans="1:5" s="547" customFormat="1" ht="15.75" customHeight="1">
      <c r="A95" s="427" t="s">
        <v>763</v>
      </c>
      <c r="B95" s="427"/>
      <c r="C95" s="427"/>
      <c r="D95" s="427"/>
    </row>
    <row r="96" spans="1:5" s="547" customFormat="1" ht="15.75" customHeight="1">
      <c r="A96" s="555" t="s">
        <v>764</v>
      </c>
      <c r="B96" s="555"/>
      <c r="C96" s="556"/>
      <c r="D96" s="556"/>
    </row>
    <row r="97" spans="1:5" s="547" customFormat="1" ht="15.75" customHeight="1" thickBot="1">
      <c r="A97" s="557"/>
      <c r="B97" s="557"/>
      <c r="C97" s="558"/>
      <c r="D97" s="558"/>
    </row>
    <row r="98" spans="1:5" s="547" customFormat="1" ht="48" thickBot="1">
      <c r="A98" s="433" t="s">
        <v>11</v>
      </c>
      <c r="B98" s="434" t="s">
        <v>383</v>
      </c>
      <c r="C98" s="435" t="s">
        <v>660</v>
      </c>
      <c r="D98" s="435" t="s">
        <v>661</v>
      </c>
    </row>
    <row r="99" spans="1:5" s="547" customFormat="1" ht="15.75" customHeight="1" thickBot="1">
      <c r="A99" s="433">
        <v>1</v>
      </c>
      <c r="B99" s="434">
        <v>2</v>
      </c>
      <c r="C99" s="434">
        <v>3</v>
      </c>
      <c r="D99" s="434">
        <v>4</v>
      </c>
    </row>
    <row r="100" spans="1:5" s="547" customFormat="1" ht="15.75" customHeight="1" thickBot="1">
      <c r="A100" s="511" t="s">
        <v>13</v>
      </c>
      <c r="B100" s="512" t="s">
        <v>765</v>
      </c>
      <c r="C100" s="513">
        <f t="shared" ref="C100" si="22">C101+C102+C103+C104+C105+C116</f>
        <v>275794573</v>
      </c>
      <c r="D100" s="513">
        <f>D101+D102+D103+D104+D105+D116</f>
        <v>343089621</v>
      </c>
      <c r="E100" s="550"/>
    </row>
    <row r="101" spans="1:5" s="547" customFormat="1" ht="15.75" customHeight="1">
      <c r="A101" s="464" t="s">
        <v>88</v>
      </c>
      <c r="B101" s="465" t="s">
        <v>50</v>
      </c>
      <c r="C101" s="514">
        <v>145663168</v>
      </c>
      <c r="D101" s="514">
        <v>137734887</v>
      </c>
      <c r="E101" s="550"/>
    </row>
    <row r="102" spans="1:5" s="547" customFormat="1" ht="15.75" customHeight="1">
      <c r="A102" s="467" t="s">
        <v>89</v>
      </c>
      <c r="B102" s="453" t="s">
        <v>143</v>
      </c>
      <c r="C102" s="515">
        <v>32045897</v>
      </c>
      <c r="D102" s="515">
        <v>29823244</v>
      </c>
      <c r="E102" s="550"/>
    </row>
    <row r="103" spans="1:5" s="547" customFormat="1" ht="15.75" customHeight="1">
      <c r="A103" s="467" t="s">
        <v>90</v>
      </c>
      <c r="B103" s="453" t="s">
        <v>766</v>
      </c>
      <c r="C103" s="516">
        <v>85983367</v>
      </c>
      <c r="D103" s="516">
        <v>155202134</v>
      </c>
      <c r="E103" s="550"/>
    </row>
    <row r="104" spans="1:5" s="547" customFormat="1" ht="15.75" customHeight="1">
      <c r="A104" s="467" t="s">
        <v>91</v>
      </c>
      <c r="B104" s="453" t="s">
        <v>144</v>
      </c>
      <c r="C104" s="516">
        <v>8846316</v>
      </c>
      <c r="D104" s="516">
        <v>13827316</v>
      </c>
      <c r="E104" s="550"/>
    </row>
    <row r="105" spans="1:5" s="547" customFormat="1" ht="15.75" customHeight="1">
      <c r="A105" s="467" t="s">
        <v>767</v>
      </c>
      <c r="B105" s="453" t="s">
        <v>145</v>
      </c>
      <c r="C105" s="515">
        <v>2255825</v>
      </c>
      <c r="D105" s="515">
        <v>5502040</v>
      </c>
      <c r="E105" s="550"/>
    </row>
    <row r="106" spans="1:5" s="547" customFormat="1" ht="15.75" customHeight="1">
      <c r="A106" s="467" t="s">
        <v>92</v>
      </c>
      <c r="B106" s="478" t="s">
        <v>768</v>
      </c>
      <c r="C106" s="517">
        <v>0</v>
      </c>
      <c r="D106" s="517">
        <v>2261715</v>
      </c>
      <c r="E106" s="550"/>
    </row>
    <row r="107" spans="1:5" s="547" customFormat="1" ht="30">
      <c r="A107" s="467" t="s">
        <v>93</v>
      </c>
      <c r="B107" s="518" t="s">
        <v>769</v>
      </c>
      <c r="C107" s="517"/>
      <c r="D107" s="517"/>
      <c r="E107" s="550"/>
    </row>
    <row r="108" spans="1:5" s="547" customFormat="1" ht="30">
      <c r="A108" s="467" t="s">
        <v>103</v>
      </c>
      <c r="B108" s="518" t="s">
        <v>770</v>
      </c>
      <c r="C108" s="517"/>
      <c r="D108" s="517"/>
      <c r="E108" s="550"/>
    </row>
    <row r="109" spans="1:5" s="547" customFormat="1" ht="30">
      <c r="A109" s="467" t="s">
        <v>104</v>
      </c>
      <c r="B109" s="518" t="s">
        <v>771</v>
      </c>
      <c r="C109" s="517"/>
      <c r="D109" s="517"/>
      <c r="E109" s="550"/>
    </row>
    <row r="110" spans="1:5" s="547" customFormat="1" ht="15.75" customHeight="1">
      <c r="A110" s="519" t="s">
        <v>105</v>
      </c>
      <c r="B110" s="518" t="s">
        <v>772</v>
      </c>
      <c r="C110" s="517">
        <v>0</v>
      </c>
      <c r="D110" s="517">
        <v>0</v>
      </c>
      <c r="E110" s="550"/>
    </row>
    <row r="111" spans="1:5" s="547" customFormat="1" ht="30">
      <c r="A111" s="519" t="s">
        <v>106</v>
      </c>
      <c r="B111" s="518" t="s">
        <v>773</v>
      </c>
      <c r="C111" s="517"/>
      <c r="D111" s="517"/>
      <c r="E111" s="550"/>
    </row>
    <row r="112" spans="1:5" s="547" customFormat="1" ht="30">
      <c r="A112" s="519" t="s">
        <v>108</v>
      </c>
      <c r="B112" s="518" t="s">
        <v>774</v>
      </c>
      <c r="C112" s="517">
        <v>0</v>
      </c>
      <c r="D112" s="517">
        <v>0</v>
      </c>
      <c r="E112" s="550"/>
    </row>
    <row r="113" spans="1:5" s="547" customFormat="1" ht="15.75" customHeight="1">
      <c r="A113" s="519" t="s">
        <v>146</v>
      </c>
      <c r="B113" s="518" t="s">
        <v>775</v>
      </c>
      <c r="C113" s="517"/>
      <c r="D113" s="517"/>
      <c r="E113" s="550"/>
    </row>
    <row r="114" spans="1:5" s="547" customFormat="1" ht="15.75" customHeight="1">
      <c r="A114" s="519" t="s">
        <v>264</v>
      </c>
      <c r="B114" s="518" t="s">
        <v>776</v>
      </c>
      <c r="C114" s="517">
        <v>0</v>
      </c>
      <c r="D114" s="517">
        <v>0</v>
      </c>
      <c r="E114" s="550"/>
    </row>
    <row r="115" spans="1:5" s="547" customFormat="1" ht="15.75" customHeight="1">
      <c r="A115" s="520" t="s">
        <v>265</v>
      </c>
      <c r="B115" s="521" t="s">
        <v>777</v>
      </c>
      <c r="C115" s="517">
        <v>0</v>
      </c>
      <c r="D115" s="517">
        <v>0</v>
      </c>
      <c r="E115" s="550"/>
    </row>
    <row r="116" spans="1:5" s="547" customFormat="1" ht="15.75" customHeight="1" thickBot="1">
      <c r="A116" s="522" t="s">
        <v>778</v>
      </c>
      <c r="B116" s="471" t="s">
        <v>47</v>
      </c>
      <c r="C116" s="523">
        <v>1000000</v>
      </c>
      <c r="D116" s="523">
        <v>1000000</v>
      </c>
      <c r="E116" s="550"/>
    </row>
    <row r="117" spans="1:5" s="547" customFormat="1" ht="15.75" customHeight="1" thickBot="1">
      <c r="A117" s="524" t="s">
        <v>14</v>
      </c>
      <c r="B117" s="462" t="s">
        <v>779</v>
      </c>
      <c r="C117" s="525">
        <f t="shared" ref="C117:D117" si="23">C118+C121+C123+C132</f>
        <v>8225000</v>
      </c>
      <c r="D117" s="525">
        <f t="shared" si="23"/>
        <v>21009192</v>
      </c>
      <c r="E117" s="550"/>
    </row>
    <row r="118" spans="1:5" s="547" customFormat="1" ht="15.75" customHeight="1">
      <c r="A118" s="526" t="s">
        <v>94</v>
      </c>
      <c r="B118" s="450" t="s">
        <v>780</v>
      </c>
      <c r="C118" s="527">
        <v>6000000</v>
      </c>
      <c r="D118" s="527">
        <v>21009192</v>
      </c>
      <c r="E118" s="550"/>
    </row>
    <row r="119" spans="1:5" s="547" customFormat="1" ht="15.75" customHeight="1">
      <c r="A119" s="526" t="s">
        <v>95</v>
      </c>
      <c r="B119" s="450" t="s">
        <v>781</v>
      </c>
      <c r="C119" s="527">
        <f>'9.1'!C206+'9.2, 9.2.1, 9.2.2, 9.2.3'!C153</f>
        <v>0</v>
      </c>
      <c r="D119" s="527">
        <v>0</v>
      </c>
      <c r="E119" s="550"/>
    </row>
    <row r="120" spans="1:5" s="547" customFormat="1" ht="15.75" customHeight="1">
      <c r="A120" s="526" t="s">
        <v>782</v>
      </c>
      <c r="B120" s="450" t="s">
        <v>783</v>
      </c>
      <c r="C120" s="527">
        <f>'9.1'!C207</f>
        <v>0</v>
      </c>
      <c r="D120" s="527">
        <f>'9.1'!D207</f>
        <v>0</v>
      </c>
      <c r="E120" s="550"/>
    </row>
    <row r="121" spans="1:5" s="547" customFormat="1" ht="15.75" customHeight="1">
      <c r="A121" s="526" t="s">
        <v>97</v>
      </c>
      <c r="B121" s="453" t="s">
        <v>147</v>
      </c>
      <c r="C121" s="516">
        <v>2225000</v>
      </c>
      <c r="D121" s="516">
        <f>'9.2, 9.2.1, 9.2.2, 9.2.3'!D153+'9.1'!D208</f>
        <v>0</v>
      </c>
      <c r="E121" s="550"/>
    </row>
    <row r="122" spans="1:5" s="547" customFormat="1" ht="15.75" customHeight="1">
      <c r="A122" s="526" t="s">
        <v>98</v>
      </c>
      <c r="B122" s="453" t="s">
        <v>784</v>
      </c>
      <c r="C122" s="516"/>
      <c r="D122" s="516">
        <v>0</v>
      </c>
      <c r="E122" s="550"/>
    </row>
    <row r="123" spans="1:5" s="547" customFormat="1" ht="15.75" customHeight="1">
      <c r="A123" s="526" t="s">
        <v>107</v>
      </c>
      <c r="B123" s="453" t="s">
        <v>785</v>
      </c>
      <c r="C123" s="516">
        <f>'9.1'!C210</f>
        <v>0</v>
      </c>
      <c r="D123" s="516">
        <f>'9.1'!D210</f>
        <v>0</v>
      </c>
      <c r="E123" s="550"/>
    </row>
    <row r="124" spans="1:5" s="547" customFormat="1" ht="15.75" customHeight="1">
      <c r="A124" s="526" t="s">
        <v>109</v>
      </c>
      <c r="B124" s="453" t="s">
        <v>786</v>
      </c>
      <c r="C124" s="516">
        <f>'9.1'!C211</f>
        <v>0</v>
      </c>
      <c r="D124" s="516">
        <f>'9.1'!D211</f>
        <v>0</v>
      </c>
      <c r="E124" s="550"/>
    </row>
    <row r="125" spans="1:5" s="547" customFormat="1" ht="30">
      <c r="A125" s="526" t="s">
        <v>148</v>
      </c>
      <c r="B125" s="453" t="s">
        <v>787</v>
      </c>
      <c r="C125" s="516">
        <f>'9.1'!C212</f>
        <v>0</v>
      </c>
      <c r="D125" s="516">
        <f>'9.1'!D212</f>
        <v>0</v>
      </c>
      <c r="E125" s="550"/>
    </row>
    <row r="126" spans="1:5" s="547" customFormat="1" ht="30">
      <c r="A126" s="526" t="s">
        <v>149</v>
      </c>
      <c r="B126" s="518" t="s">
        <v>788</v>
      </c>
      <c r="C126" s="516">
        <f>'9.1'!C213</f>
        <v>0</v>
      </c>
      <c r="D126" s="516">
        <f>'9.1'!D213</f>
        <v>0</v>
      </c>
      <c r="E126" s="550"/>
    </row>
    <row r="127" spans="1:5" s="547" customFormat="1">
      <c r="A127" s="528" t="s">
        <v>150</v>
      </c>
      <c r="B127" s="518" t="s">
        <v>789</v>
      </c>
      <c r="C127" s="516">
        <f>'9.1'!C214</f>
        <v>0</v>
      </c>
      <c r="D127" s="516">
        <f>'9.1'!D214</f>
        <v>0</v>
      </c>
      <c r="E127" s="550"/>
    </row>
    <row r="128" spans="1:5" s="547" customFormat="1" ht="30">
      <c r="A128" s="528" t="s">
        <v>276</v>
      </c>
      <c r="B128" s="518" t="s">
        <v>790</v>
      </c>
      <c r="C128" s="516">
        <f>'9.1'!C215</f>
        <v>0</v>
      </c>
      <c r="D128" s="516">
        <f>'9.1'!D215</f>
        <v>0</v>
      </c>
      <c r="E128" s="550"/>
    </row>
    <row r="129" spans="1:5" s="547" customFormat="1" ht="30">
      <c r="A129" s="528" t="s">
        <v>277</v>
      </c>
      <c r="B129" s="453" t="s">
        <v>791</v>
      </c>
      <c r="C129" s="516">
        <f>'9.1'!C216</f>
        <v>0</v>
      </c>
      <c r="D129" s="516">
        <f>'9.1'!D216</f>
        <v>0</v>
      </c>
      <c r="E129" s="550"/>
    </row>
    <row r="130" spans="1:5" s="547" customFormat="1" ht="15.75" customHeight="1">
      <c r="A130" s="528" t="s">
        <v>278</v>
      </c>
      <c r="B130" s="518" t="s">
        <v>792</v>
      </c>
      <c r="C130" s="516">
        <f>'9.1'!C217</f>
        <v>0</v>
      </c>
      <c r="D130" s="516">
        <f>'9.1'!D217</f>
        <v>0</v>
      </c>
      <c r="E130" s="550"/>
    </row>
    <row r="131" spans="1:5" s="547" customFormat="1" ht="30">
      <c r="A131" s="528" t="s">
        <v>793</v>
      </c>
      <c r="B131" s="518" t="s">
        <v>794</v>
      </c>
      <c r="C131" s="516">
        <f>'9.1'!C218</f>
        <v>0</v>
      </c>
      <c r="D131" s="516">
        <f>'9.1'!D218</f>
        <v>0</v>
      </c>
      <c r="E131" s="550"/>
    </row>
    <row r="132" spans="1:5" s="547" customFormat="1" ht="15.75" customHeight="1" thickBot="1">
      <c r="A132" s="528" t="s">
        <v>795</v>
      </c>
      <c r="B132" s="453" t="s">
        <v>48</v>
      </c>
      <c r="C132" s="527">
        <v>0</v>
      </c>
      <c r="D132" s="527">
        <v>0</v>
      </c>
      <c r="E132" s="550"/>
    </row>
    <row r="133" spans="1:5" s="547" customFormat="1" ht="15.75" customHeight="1" thickBot="1">
      <c r="A133" s="529" t="s">
        <v>15</v>
      </c>
      <c r="B133" s="530" t="s">
        <v>796</v>
      </c>
      <c r="C133" s="531">
        <f t="shared" ref="C133:D133" si="24">+C100+C117</f>
        <v>284019573</v>
      </c>
      <c r="D133" s="531">
        <f t="shared" si="24"/>
        <v>364098813</v>
      </c>
      <c r="E133" s="550"/>
    </row>
    <row r="134" spans="1:5" s="547" customFormat="1" ht="15.75" customHeight="1" thickBot="1">
      <c r="A134" s="524" t="s">
        <v>16</v>
      </c>
      <c r="B134" s="532" t="s">
        <v>797</v>
      </c>
      <c r="C134" s="493">
        <f t="shared" ref="C134" si="25">SUM(C135:C137)</f>
        <v>0</v>
      </c>
      <c r="D134" s="493">
        <f t="shared" ref="D134" si="26">SUM(D135:D137)</f>
        <v>0</v>
      </c>
      <c r="E134" s="550"/>
    </row>
    <row r="135" spans="1:5" s="547" customFormat="1" ht="15.75" customHeight="1">
      <c r="A135" s="467" t="s">
        <v>186</v>
      </c>
      <c r="B135" s="533" t="s">
        <v>798</v>
      </c>
      <c r="C135" s="534">
        <f>'9.1'!C223</f>
        <v>0</v>
      </c>
      <c r="D135" s="534">
        <f>'9.1'!D223</f>
        <v>0</v>
      </c>
      <c r="E135" s="550"/>
    </row>
    <row r="136" spans="1:5" s="547" customFormat="1" ht="15.75" customHeight="1">
      <c r="A136" s="467" t="s">
        <v>189</v>
      </c>
      <c r="B136" s="535" t="s">
        <v>799</v>
      </c>
      <c r="C136" s="517">
        <f>'9.1'!C222</f>
        <v>0</v>
      </c>
      <c r="D136" s="517">
        <f>'9.1'!D222</f>
        <v>0</v>
      </c>
      <c r="E136" s="550"/>
    </row>
    <row r="137" spans="1:5" s="547" customFormat="1" ht="15.75" customHeight="1" thickBot="1">
      <c r="A137" s="467" t="s">
        <v>190</v>
      </c>
      <c r="B137" s="535" t="s">
        <v>800</v>
      </c>
      <c r="C137" s="517"/>
      <c r="D137" s="517"/>
      <c r="E137" s="550"/>
    </row>
    <row r="138" spans="1:5" s="547" customFormat="1" ht="15.75" customHeight="1" thickBot="1">
      <c r="A138" s="524" t="s">
        <v>17</v>
      </c>
      <c r="B138" s="462" t="s">
        <v>801</v>
      </c>
      <c r="C138" s="493">
        <f t="shared" ref="C138:D138" si="27">SUM(C139:C142)</f>
        <v>0</v>
      </c>
      <c r="D138" s="493">
        <f t="shared" si="27"/>
        <v>0</v>
      </c>
      <c r="E138" s="550"/>
    </row>
    <row r="139" spans="1:5" s="547" customFormat="1" ht="15.75" customHeight="1">
      <c r="A139" s="467" t="s">
        <v>81</v>
      </c>
      <c r="B139" s="535" t="s">
        <v>802</v>
      </c>
      <c r="C139" s="517"/>
      <c r="D139" s="517"/>
      <c r="E139" s="550"/>
    </row>
    <row r="140" spans="1:5" s="547" customFormat="1" ht="15.75" customHeight="1">
      <c r="A140" s="467" t="s">
        <v>82</v>
      </c>
      <c r="B140" s="535" t="s">
        <v>803</v>
      </c>
      <c r="C140" s="517"/>
      <c r="D140" s="517"/>
      <c r="E140" s="550"/>
    </row>
    <row r="141" spans="1:5" s="547" customFormat="1" ht="15.75" customHeight="1">
      <c r="A141" s="467" t="s">
        <v>83</v>
      </c>
      <c r="B141" s="535" t="s">
        <v>804</v>
      </c>
      <c r="C141" s="517"/>
      <c r="D141" s="517"/>
      <c r="E141" s="550"/>
    </row>
    <row r="142" spans="1:5" s="547" customFormat="1" ht="15.75" customHeight="1" thickBot="1">
      <c r="A142" s="467" t="s">
        <v>135</v>
      </c>
      <c r="B142" s="535" t="s">
        <v>805</v>
      </c>
      <c r="C142" s="517"/>
      <c r="D142" s="517"/>
      <c r="E142" s="550"/>
    </row>
    <row r="143" spans="1:5" s="547" customFormat="1" ht="15.75" customHeight="1" thickBot="1">
      <c r="A143" s="524" t="s">
        <v>18</v>
      </c>
      <c r="B143" s="462" t="s">
        <v>806</v>
      </c>
      <c r="C143" s="493">
        <f t="shared" ref="C143:D143" si="28">SUM(C144:C147)</f>
        <v>0</v>
      </c>
      <c r="D143" s="493">
        <f t="shared" si="28"/>
        <v>5788921</v>
      </c>
      <c r="E143" s="550"/>
    </row>
    <row r="144" spans="1:5" s="547" customFormat="1" ht="15.75" customHeight="1">
      <c r="A144" s="467" t="s">
        <v>84</v>
      </c>
      <c r="B144" s="535" t="s">
        <v>297</v>
      </c>
      <c r="C144" s="517"/>
      <c r="D144" s="517"/>
      <c r="E144" s="550"/>
    </row>
    <row r="145" spans="1:6" s="547" customFormat="1" ht="15.75" customHeight="1">
      <c r="A145" s="467" t="s">
        <v>85</v>
      </c>
      <c r="B145" s="535" t="s">
        <v>306</v>
      </c>
      <c r="C145" s="517"/>
      <c r="D145" s="517">
        <v>5788921</v>
      </c>
      <c r="E145" s="550"/>
    </row>
    <row r="146" spans="1:6" s="547" customFormat="1" ht="15.75" customHeight="1">
      <c r="A146" s="467" t="s">
        <v>203</v>
      </c>
      <c r="B146" s="535" t="s">
        <v>807</v>
      </c>
      <c r="C146" s="517">
        <f>'9.1'!C233</f>
        <v>0</v>
      </c>
      <c r="D146" s="517">
        <f>'9.1'!D233</f>
        <v>0</v>
      </c>
      <c r="E146" s="550"/>
    </row>
    <row r="147" spans="1:6" s="547" customFormat="1" ht="15.75" customHeight="1" thickBot="1">
      <c r="A147" s="467" t="s">
        <v>204</v>
      </c>
      <c r="B147" s="535" t="s">
        <v>808</v>
      </c>
      <c r="C147" s="517"/>
      <c r="D147" s="517"/>
      <c r="E147" s="550"/>
    </row>
    <row r="148" spans="1:6" s="547" customFormat="1" ht="15.75" customHeight="1" thickBot="1">
      <c r="A148" s="524" t="s">
        <v>19</v>
      </c>
      <c r="B148" s="462" t="s">
        <v>809</v>
      </c>
      <c r="C148" s="536"/>
      <c r="D148" s="536"/>
      <c r="E148" s="550"/>
    </row>
    <row r="149" spans="1:6" s="547" customFormat="1" ht="15.75" customHeight="1" thickBot="1">
      <c r="A149" s="524" t="s">
        <v>20</v>
      </c>
      <c r="B149" s="462" t="s">
        <v>810</v>
      </c>
      <c r="C149" s="493">
        <f t="shared" ref="C149:D149" si="29">+C134+C138+C143+C148</f>
        <v>0</v>
      </c>
      <c r="D149" s="493">
        <f t="shared" si="29"/>
        <v>5788921</v>
      </c>
      <c r="E149" s="550"/>
    </row>
    <row r="150" spans="1:6" s="547" customFormat="1" ht="15.75" customHeight="1" thickBot="1">
      <c r="A150" s="529" t="s">
        <v>21</v>
      </c>
      <c r="B150" s="476" t="s">
        <v>811</v>
      </c>
      <c r="C150" s="537">
        <f t="shared" ref="C150:D150" si="30">+C133+C149</f>
        <v>284019573</v>
      </c>
      <c r="D150" s="537">
        <f t="shared" si="30"/>
        <v>369887734</v>
      </c>
      <c r="E150" s="550"/>
    </row>
    <row r="151" spans="1:6" s="547" customFormat="1" ht="21.75" customHeight="1">
      <c r="A151" s="508"/>
      <c r="B151" s="508"/>
      <c r="C151" s="538"/>
      <c r="D151" s="538">
        <v>0</v>
      </c>
    </row>
    <row r="152" spans="1:6" s="547" customFormat="1" ht="18.75" customHeight="1">
      <c r="A152" s="508"/>
      <c r="B152" s="508"/>
      <c r="C152" s="538"/>
      <c r="D152" s="538"/>
    </row>
    <row r="153" spans="1:6" s="547" customFormat="1" ht="18.75" customHeight="1">
      <c r="A153" s="539" t="s">
        <v>812</v>
      </c>
      <c r="B153" s="539"/>
      <c r="C153" s="539"/>
      <c r="D153" s="539"/>
    </row>
    <row r="154" spans="1:6" s="547" customFormat="1" ht="12" customHeight="1" thickBot="1">
      <c r="A154" s="540" t="s">
        <v>813</v>
      </c>
      <c r="B154" s="540"/>
      <c r="C154" s="541"/>
      <c r="D154" s="541"/>
      <c r="E154" s="559"/>
      <c r="F154" s="559"/>
    </row>
    <row r="155" spans="1:6" s="547" customFormat="1" ht="12" customHeight="1" thickBot="1">
      <c r="A155" s="524" t="s">
        <v>13</v>
      </c>
      <c r="B155" s="542" t="s">
        <v>814</v>
      </c>
      <c r="C155" s="543">
        <f>'1.'!C159-'1'!C133</f>
        <v>0</v>
      </c>
      <c r="D155" s="543">
        <v>-39447</v>
      </c>
      <c r="E155" s="559"/>
      <c r="F155" s="559"/>
    </row>
    <row r="156" spans="1:6" s="547" customFormat="1" ht="26.25" customHeight="1" thickBot="1">
      <c r="A156" s="524" t="s">
        <v>14</v>
      </c>
      <c r="B156" s="542" t="s">
        <v>815</v>
      </c>
      <c r="C156" s="544">
        <f>'1.'!C181-'1'!C149</f>
        <v>0</v>
      </c>
      <c r="D156" s="544">
        <v>39447</v>
      </c>
      <c r="E156" s="559"/>
      <c r="F156" s="559"/>
    </row>
    <row r="157" spans="1:6" s="547" customFormat="1" ht="24" customHeight="1">
      <c r="A157" s="560"/>
      <c r="B157" s="561"/>
      <c r="C157" s="562"/>
      <c r="D157" s="562"/>
      <c r="E157" s="559"/>
      <c r="F157" s="559"/>
    </row>
    <row r="158" spans="1:6">
      <c r="A158" s="563"/>
      <c r="B158" s="563"/>
      <c r="C158" s="563"/>
      <c r="D158" s="563"/>
      <c r="E158" s="563"/>
      <c r="F158" s="563"/>
    </row>
  </sheetData>
  <mergeCells count="9">
    <mergeCell ref="A97:B97"/>
    <mergeCell ref="A153:D153"/>
    <mergeCell ref="A154:B154"/>
    <mergeCell ref="A1:B1"/>
    <mergeCell ref="A2:D2"/>
    <mergeCell ref="A4:D4"/>
    <mergeCell ref="B5:D5"/>
    <mergeCell ref="A95:D95"/>
    <mergeCell ref="A96:B96"/>
  </mergeCells>
  <pageMargins left="0.7" right="0.7" top="0.75" bottom="0.75" header="0.3" footer="0.3"/>
  <pageSetup paperSize="9" scale="72" orientation="portrait" verticalDpi="300" r:id="rId1"/>
  <rowBreaks count="2" manualBreakCount="2">
    <brk id="65" max="5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45"/>
  <sheetViews>
    <sheetView view="pageLayout" zoomScaleNormal="100" workbookViewId="0">
      <selection activeCell="E1" sqref="E1"/>
    </sheetView>
  </sheetViews>
  <sheetFormatPr defaultRowHeight="15.75"/>
  <cols>
    <col min="1" max="1" width="7.6640625" style="34" customWidth="1"/>
    <col min="2" max="2" width="64.1640625" style="34" customWidth="1"/>
    <col min="3" max="3" width="21.6640625" style="35" customWidth="1"/>
    <col min="4" max="4" width="20.83203125" style="36" customWidth="1"/>
    <col min="5" max="16384" width="9.33203125" style="36"/>
  </cols>
  <sheetData>
    <row r="1" spans="1:4" s="45" customFormat="1" ht="18" customHeight="1">
      <c r="A1" s="384" t="s">
        <v>10</v>
      </c>
      <c r="B1" s="384"/>
      <c r="C1" s="384"/>
    </row>
    <row r="2" spans="1:4" s="45" customFormat="1" ht="18" customHeight="1" thickBot="1">
      <c r="A2" s="385" t="s">
        <v>120</v>
      </c>
      <c r="B2" s="385"/>
      <c r="C2" s="46" t="s">
        <v>395</v>
      </c>
    </row>
    <row r="3" spans="1:4" s="45" customFormat="1" ht="18" customHeight="1" thickBot="1">
      <c r="A3" s="47" t="s">
        <v>57</v>
      </c>
      <c r="B3" s="48" t="s">
        <v>12</v>
      </c>
      <c r="C3" s="49" t="s">
        <v>345</v>
      </c>
      <c r="D3" s="49" t="s">
        <v>346</v>
      </c>
    </row>
    <row r="4" spans="1:4" s="53" customFormat="1" ht="18" customHeight="1" thickBot="1">
      <c r="A4" s="50">
        <v>1</v>
      </c>
      <c r="B4" s="51">
        <v>2</v>
      </c>
      <c r="C4" s="52">
        <v>3</v>
      </c>
      <c r="D4" s="52">
        <v>4</v>
      </c>
    </row>
    <row r="5" spans="1:4" s="53" customFormat="1" ht="18" customHeight="1" thickBot="1">
      <c r="A5" s="232" t="s">
        <v>13</v>
      </c>
      <c r="B5" s="233" t="s">
        <v>176</v>
      </c>
      <c r="C5" s="234">
        <f>SUM(C6:C9)</f>
        <v>0</v>
      </c>
      <c r="D5" s="234">
        <f>SUM(D6:D11)</f>
        <v>0</v>
      </c>
    </row>
    <row r="6" spans="1:4" s="53" customFormat="1" ht="30">
      <c r="A6" s="243" t="s">
        <v>88</v>
      </c>
      <c r="B6" s="235" t="s">
        <v>354</v>
      </c>
      <c r="C6" s="236"/>
      <c r="D6" s="236"/>
    </row>
    <row r="7" spans="1:4" s="53" customFormat="1" ht="30">
      <c r="A7" s="244" t="s">
        <v>89</v>
      </c>
      <c r="B7" s="237" t="s">
        <v>355</v>
      </c>
      <c r="C7" s="238"/>
      <c r="D7" s="238"/>
    </row>
    <row r="8" spans="1:4" s="53" customFormat="1" ht="30">
      <c r="A8" s="244" t="s">
        <v>90</v>
      </c>
      <c r="B8" s="237" t="s">
        <v>356</v>
      </c>
      <c r="C8" s="238"/>
      <c r="D8" s="238"/>
    </row>
    <row r="9" spans="1:4" s="53" customFormat="1" ht="18.75">
      <c r="A9" s="244" t="s">
        <v>349</v>
      </c>
      <c r="B9" s="237" t="s">
        <v>357</v>
      </c>
      <c r="C9" s="238"/>
      <c r="D9" s="238"/>
    </row>
    <row r="10" spans="1:4" s="53" customFormat="1" ht="28.5">
      <c r="A10" s="244" t="s">
        <v>102</v>
      </c>
      <c r="B10" s="211" t="s">
        <v>359</v>
      </c>
      <c r="C10" s="239"/>
      <c r="D10" s="238"/>
    </row>
    <row r="11" spans="1:4" s="53" customFormat="1" ht="19.5" thickBot="1">
      <c r="A11" s="245" t="s">
        <v>350</v>
      </c>
      <c r="B11" s="237" t="s">
        <v>358</v>
      </c>
      <c r="C11" s="240"/>
      <c r="D11" s="238"/>
    </row>
    <row r="12" spans="1:4" s="53" customFormat="1" ht="30.75" thickBot="1">
      <c r="A12" s="241" t="s">
        <v>14</v>
      </c>
      <c r="B12" s="242" t="s">
        <v>177</v>
      </c>
      <c r="C12" s="234">
        <f>+C13+C14+C15+C16+C17</f>
        <v>0</v>
      </c>
      <c r="D12" s="234">
        <f>+D13+D14+D15+D16+D17</f>
        <v>0</v>
      </c>
    </row>
    <row r="13" spans="1:4" s="53" customFormat="1" ht="18" customHeight="1">
      <c r="A13" s="243" t="s">
        <v>94</v>
      </c>
      <c r="B13" s="235" t="s">
        <v>178</v>
      </c>
      <c r="C13" s="236"/>
      <c r="D13" s="236"/>
    </row>
    <row r="14" spans="1:4" s="53" customFormat="1" ht="30">
      <c r="A14" s="244" t="s">
        <v>95</v>
      </c>
      <c r="B14" s="237" t="s">
        <v>179</v>
      </c>
      <c r="C14" s="238"/>
      <c r="D14" s="238"/>
    </row>
    <row r="15" spans="1:4" s="53" customFormat="1" ht="30">
      <c r="A15" s="244" t="s">
        <v>96</v>
      </c>
      <c r="B15" s="237" t="s">
        <v>330</v>
      </c>
      <c r="C15" s="238"/>
      <c r="D15" s="238"/>
    </row>
    <row r="16" spans="1:4" s="53" customFormat="1" ht="30">
      <c r="A16" s="244" t="s">
        <v>97</v>
      </c>
      <c r="B16" s="237" t="s">
        <v>331</v>
      </c>
      <c r="C16" s="238"/>
      <c r="D16" s="238"/>
    </row>
    <row r="17" spans="1:4" s="53" customFormat="1" ht="25.5">
      <c r="A17" s="244" t="s">
        <v>98</v>
      </c>
      <c r="B17" s="210" t="s">
        <v>360</v>
      </c>
      <c r="C17" s="238"/>
      <c r="D17" s="238"/>
    </row>
    <row r="18" spans="1:4" s="53" customFormat="1" ht="19.5" thickBot="1">
      <c r="A18" s="245" t="s">
        <v>107</v>
      </c>
      <c r="B18" s="246" t="s">
        <v>180</v>
      </c>
      <c r="C18" s="247"/>
      <c r="D18" s="247"/>
    </row>
    <row r="19" spans="1:4" s="53" customFormat="1" ht="18" customHeight="1" thickBot="1">
      <c r="A19" s="241" t="s">
        <v>15</v>
      </c>
      <c r="B19" s="248" t="s">
        <v>181</v>
      </c>
      <c r="C19" s="234">
        <f>+C20+C21+C22+C23+C24</f>
        <v>0</v>
      </c>
      <c r="D19" s="234">
        <f>+D20+D21+D22+D23+D24</f>
        <v>0</v>
      </c>
    </row>
    <row r="20" spans="1:4" s="53" customFormat="1" ht="30">
      <c r="A20" s="243" t="s">
        <v>77</v>
      </c>
      <c r="B20" s="235" t="s">
        <v>352</v>
      </c>
      <c r="C20" s="236"/>
      <c r="D20" s="236"/>
    </row>
    <row r="21" spans="1:4" s="53" customFormat="1" ht="30">
      <c r="A21" s="244" t="s">
        <v>78</v>
      </c>
      <c r="B21" s="237" t="s">
        <v>182</v>
      </c>
      <c r="C21" s="238"/>
      <c r="D21" s="238"/>
    </row>
    <row r="22" spans="1:4" s="53" customFormat="1" ht="30">
      <c r="A22" s="244" t="s">
        <v>79</v>
      </c>
      <c r="B22" s="237" t="s">
        <v>332</v>
      </c>
      <c r="C22" s="238"/>
      <c r="D22" s="238"/>
    </row>
    <row r="23" spans="1:4" s="53" customFormat="1" ht="30">
      <c r="A23" s="244" t="s">
        <v>80</v>
      </c>
      <c r="B23" s="237" t="s">
        <v>333</v>
      </c>
      <c r="C23" s="238"/>
      <c r="D23" s="238"/>
    </row>
    <row r="24" spans="1:4" s="53" customFormat="1" ht="18.75">
      <c r="A24" s="244" t="s">
        <v>131</v>
      </c>
      <c r="B24" s="237" t="s">
        <v>183</v>
      </c>
      <c r="C24" s="238"/>
      <c r="D24" s="238"/>
    </row>
    <row r="25" spans="1:4" s="53" customFormat="1" ht="18" customHeight="1" thickBot="1">
      <c r="A25" s="245" t="s">
        <v>132</v>
      </c>
      <c r="B25" s="246" t="s">
        <v>184</v>
      </c>
      <c r="C25" s="247"/>
      <c r="D25" s="247"/>
    </row>
    <row r="26" spans="1:4" s="53" customFormat="1" ht="18" customHeight="1" thickBot="1">
      <c r="A26" s="241" t="s">
        <v>133</v>
      </c>
      <c r="B26" s="248" t="s">
        <v>185</v>
      </c>
      <c r="C26" s="234">
        <f>+C27+C30+C31+C32</f>
        <v>0</v>
      </c>
      <c r="D26" s="234">
        <f>+D27+D30+D31+D32</f>
        <v>0</v>
      </c>
    </row>
    <row r="27" spans="1:4" s="53" customFormat="1" ht="18" customHeight="1">
      <c r="A27" s="243" t="s">
        <v>186</v>
      </c>
      <c r="B27" s="235" t="s">
        <v>192</v>
      </c>
      <c r="C27" s="249"/>
      <c r="D27" s="249"/>
    </row>
    <row r="28" spans="1:4" s="53" customFormat="1" ht="18" customHeight="1">
      <c r="A28" s="244" t="s">
        <v>187</v>
      </c>
      <c r="B28" s="296" t="s">
        <v>364</v>
      </c>
      <c r="C28" s="297"/>
      <c r="D28" s="238"/>
    </row>
    <row r="29" spans="1:4" s="53" customFormat="1" ht="18" customHeight="1">
      <c r="A29" s="244" t="s">
        <v>188</v>
      </c>
      <c r="B29" s="296" t="s">
        <v>365</v>
      </c>
      <c r="C29" s="297"/>
      <c r="D29" s="238"/>
    </row>
    <row r="30" spans="1:4" s="53" customFormat="1" ht="18" customHeight="1">
      <c r="A30" s="244" t="s">
        <v>189</v>
      </c>
      <c r="B30" s="237" t="s">
        <v>366</v>
      </c>
      <c r="C30" s="238"/>
      <c r="D30" s="238"/>
    </row>
    <row r="31" spans="1:4" s="53" customFormat="1" ht="18.75">
      <c r="A31" s="244" t="s">
        <v>190</v>
      </c>
      <c r="B31" s="237" t="s">
        <v>193</v>
      </c>
      <c r="C31" s="238"/>
      <c r="D31" s="238"/>
    </row>
    <row r="32" spans="1:4" s="53" customFormat="1" ht="18" customHeight="1" thickBot="1">
      <c r="A32" s="245" t="s">
        <v>191</v>
      </c>
      <c r="B32" s="246" t="s">
        <v>194</v>
      </c>
      <c r="C32" s="247"/>
      <c r="D32" s="247"/>
    </row>
    <row r="33" spans="1:4" s="53" customFormat="1" ht="18" customHeight="1" thickBot="1">
      <c r="A33" s="241" t="s">
        <v>17</v>
      </c>
      <c r="B33" s="248" t="s">
        <v>195</v>
      </c>
      <c r="C33" s="234">
        <f>SUM(C34:C43)</f>
        <v>0</v>
      </c>
      <c r="D33" s="234">
        <f>SUM(D34:D43)</f>
        <v>0</v>
      </c>
    </row>
    <row r="34" spans="1:4" s="53" customFormat="1" ht="18" customHeight="1">
      <c r="A34" s="243" t="s">
        <v>81</v>
      </c>
      <c r="B34" s="235" t="s">
        <v>198</v>
      </c>
      <c r="C34" s="236"/>
      <c r="D34" s="236"/>
    </row>
    <row r="35" spans="1:4" s="53" customFormat="1" ht="18" customHeight="1">
      <c r="A35" s="244" t="s">
        <v>82</v>
      </c>
      <c r="B35" s="237" t="s">
        <v>367</v>
      </c>
      <c r="C35" s="238"/>
      <c r="D35" s="238"/>
    </row>
    <row r="36" spans="1:4" s="53" customFormat="1" ht="18" customHeight="1">
      <c r="A36" s="244" t="s">
        <v>83</v>
      </c>
      <c r="B36" s="237" t="s">
        <v>368</v>
      </c>
      <c r="C36" s="238"/>
      <c r="D36" s="238"/>
    </row>
    <row r="37" spans="1:4" s="53" customFormat="1" ht="18" customHeight="1">
      <c r="A37" s="244" t="s">
        <v>135</v>
      </c>
      <c r="B37" s="237" t="s">
        <v>369</v>
      </c>
      <c r="C37" s="238"/>
      <c r="D37" s="238"/>
    </row>
    <row r="38" spans="1:4" s="53" customFormat="1" ht="18" customHeight="1">
      <c r="A38" s="244" t="s">
        <v>136</v>
      </c>
      <c r="B38" s="237" t="s">
        <v>370</v>
      </c>
      <c r="C38" s="238"/>
      <c r="D38" s="238"/>
    </row>
    <row r="39" spans="1:4" s="53" customFormat="1" ht="18" customHeight="1">
      <c r="A39" s="244" t="s">
        <v>137</v>
      </c>
      <c r="B39" s="237" t="s">
        <v>371</v>
      </c>
      <c r="C39" s="238"/>
      <c r="D39" s="238"/>
    </row>
    <row r="40" spans="1:4" s="53" customFormat="1" ht="18" customHeight="1">
      <c r="A40" s="244" t="s">
        <v>138</v>
      </c>
      <c r="B40" s="237" t="s">
        <v>199</v>
      </c>
      <c r="C40" s="238"/>
      <c r="D40" s="238"/>
    </row>
    <row r="41" spans="1:4" s="53" customFormat="1" ht="18" customHeight="1">
      <c r="A41" s="244" t="s">
        <v>139</v>
      </c>
      <c r="B41" s="237" t="s">
        <v>200</v>
      </c>
      <c r="C41" s="238"/>
      <c r="D41" s="238"/>
    </row>
    <row r="42" spans="1:4" s="53" customFormat="1" ht="18" customHeight="1">
      <c r="A42" s="244" t="s">
        <v>196</v>
      </c>
      <c r="B42" s="237" t="s">
        <v>201</v>
      </c>
      <c r="C42" s="238"/>
      <c r="D42" s="238"/>
    </row>
    <row r="43" spans="1:4" s="53" customFormat="1" ht="18" customHeight="1" thickBot="1">
      <c r="A43" s="245" t="s">
        <v>197</v>
      </c>
      <c r="B43" s="246" t="s">
        <v>372</v>
      </c>
      <c r="C43" s="247"/>
      <c r="D43" s="247">
        <v>0</v>
      </c>
    </row>
    <row r="44" spans="1:4" s="53" customFormat="1" ht="18" customHeight="1" thickBot="1">
      <c r="A44" s="241" t="s">
        <v>18</v>
      </c>
      <c r="B44" s="248" t="s">
        <v>202</v>
      </c>
      <c r="C44" s="234">
        <f>SUM(C45:C49)</f>
        <v>0</v>
      </c>
      <c r="D44" s="234">
        <f>SUM(D45:D49)</f>
        <v>0</v>
      </c>
    </row>
    <row r="45" spans="1:4" s="53" customFormat="1" ht="18" customHeight="1">
      <c r="A45" s="243" t="s">
        <v>84</v>
      </c>
      <c r="B45" s="235" t="s">
        <v>206</v>
      </c>
      <c r="C45" s="236"/>
      <c r="D45" s="236"/>
    </row>
    <row r="46" spans="1:4" s="53" customFormat="1" ht="18" customHeight="1">
      <c r="A46" s="244" t="s">
        <v>85</v>
      </c>
      <c r="B46" s="237" t="s">
        <v>207</v>
      </c>
      <c r="C46" s="238"/>
      <c r="D46" s="238"/>
    </row>
    <row r="47" spans="1:4" s="53" customFormat="1" ht="18" customHeight="1">
      <c r="A47" s="244" t="s">
        <v>203</v>
      </c>
      <c r="B47" s="237" t="s">
        <v>208</v>
      </c>
      <c r="C47" s="238"/>
      <c r="D47" s="238"/>
    </row>
    <row r="48" spans="1:4" s="53" customFormat="1" ht="18" customHeight="1">
      <c r="A48" s="244" t="s">
        <v>204</v>
      </c>
      <c r="B48" s="237" t="s">
        <v>209</v>
      </c>
      <c r="C48" s="238"/>
      <c r="D48" s="238"/>
    </row>
    <row r="49" spans="1:4" s="53" customFormat="1" ht="18" customHeight="1" thickBot="1">
      <c r="A49" s="245" t="s">
        <v>205</v>
      </c>
      <c r="B49" s="246" t="s">
        <v>210</v>
      </c>
      <c r="C49" s="247"/>
      <c r="D49" s="247"/>
    </row>
    <row r="50" spans="1:4" s="53" customFormat="1" ht="30.75" thickBot="1">
      <c r="A50" s="241" t="s">
        <v>140</v>
      </c>
      <c r="B50" s="248" t="s">
        <v>361</v>
      </c>
      <c r="C50" s="234">
        <f>SUM(C51:C53)</f>
        <v>0</v>
      </c>
      <c r="D50" s="234">
        <f>SUM(D51:D53)</f>
        <v>0</v>
      </c>
    </row>
    <row r="51" spans="1:4" s="53" customFormat="1" ht="30">
      <c r="A51" s="243" t="s">
        <v>86</v>
      </c>
      <c r="B51" s="235" t="s">
        <v>340</v>
      </c>
      <c r="C51" s="236"/>
      <c r="D51" s="236"/>
    </row>
    <row r="52" spans="1:4" s="53" customFormat="1" ht="30">
      <c r="A52" s="244" t="s">
        <v>87</v>
      </c>
      <c r="B52" s="237" t="s">
        <v>341</v>
      </c>
      <c r="C52" s="238"/>
      <c r="D52" s="238"/>
    </row>
    <row r="53" spans="1:4" s="53" customFormat="1" ht="18.75">
      <c r="A53" s="244" t="s">
        <v>213</v>
      </c>
      <c r="B53" s="237" t="s">
        <v>211</v>
      </c>
      <c r="C53" s="238"/>
      <c r="D53" s="238"/>
    </row>
    <row r="54" spans="1:4" s="53" customFormat="1" ht="19.5" thickBot="1">
      <c r="A54" s="245" t="s">
        <v>214</v>
      </c>
      <c r="B54" s="246" t="s">
        <v>212</v>
      </c>
      <c r="C54" s="247"/>
      <c r="D54" s="247"/>
    </row>
    <row r="55" spans="1:4" s="53" customFormat="1" ht="18" customHeight="1" thickBot="1">
      <c r="A55" s="241" t="s">
        <v>20</v>
      </c>
      <c r="B55" s="242" t="s">
        <v>215</v>
      </c>
      <c r="C55" s="234">
        <f>SUM(C56:C58)</f>
        <v>0</v>
      </c>
      <c r="D55" s="234">
        <f>SUM(D56:D58)</f>
        <v>0</v>
      </c>
    </row>
    <row r="56" spans="1:4" s="53" customFormat="1" ht="30">
      <c r="A56" s="243" t="s">
        <v>141</v>
      </c>
      <c r="B56" s="235" t="s">
        <v>342</v>
      </c>
      <c r="C56" s="238"/>
      <c r="D56" s="238"/>
    </row>
    <row r="57" spans="1:4" s="53" customFormat="1" ht="30">
      <c r="A57" s="244" t="s">
        <v>142</v>
      </c>
      <c r="B57" s="237" t="s">
        <v>343</v>
      </c>
      <c r="C57" s="238"/>
      <c r="D57" s="238"/>
    </row>
    <row r="58" spans="1:4" s="53" customFormat="1" ht="18.75">
      <c r="A58" s="244" t="s">
        <v>168</v>
      </c>
      <c r="B58" s="237" t="s">
        <v>217</v>
      </c>
      <c r="C58" s="238"/>
      <c r="D58" s="238"/>
    </row>
    <row r="59" spans="1:4" s="53" customFormat="1" ht="19.5" thickBot="1">
      <c r="A59" s="245" t="s">
        <v>216</v>
      </c>
      <c r="B59" s="246" t="s">
        <v>218</v>
      </c>
      <c r="C59" s="238"/>
      <c r="D59" s="238"/>
    </row>
    <row r="60" spans="1:4" s="53" customFormat="1" ht="30.75" thickBot="1">
      <c r="A60" s="241" t="s">
        <v>21</v>
      </c>
      <c r="B60" s="248" t="s">
        <v>219</v>
      </c>
      <c r="C60" s="234">
        <f>+C5+C12+C19+C26+C33+C44+C50+C55</f>
        <v>0</v>
      </c>
      <c r="D60" s="234">
        <f>+D5+D12+D19+D26+D33+D44+D50+D55</f>
        <v>0</v>
      </c>
    </row>
    <row r="61" spans="1:4" s="53" customFormat="1" ht="18" customHeight="1" thickBot="1">
      <c r="A61" s="250" t="s">
        <v>323</v>
      </c>
      <c r="B61" s="242" t="s">
        <v>220</v>
      </c>
      <c r="C61" s="234">
        <f>SUM(C62:C64)</f>
        <v>0</v>
      </c>
      <c r="D61" s="234">
        <f>SUM(D62:D64)</f>
        <v>0</v>
      </c>
    </row>
    <row r="62" spans="1:4" s="53" customFormat="1" ht="18" customHeight="1">
      <c r="A62" s="243" t="s">
        <v>252</v>
      </c>
      <c r="B62" s="235" t="s">
        <v>221</v>
      </c>
      <c r="C62" s="238"/>
      <c r="D62" s="238"/>
    </row>
    <row r="63" spans="1:4" s="53" customFormat="1" ht="30">
      <c r="A63" s="244" t="s">
        <v>261</v>
      </c>
      <c r="B63" s="237" t="s">
        <v>222</v>
      </c>
      <c r="C63" s="238"/>
      <c r="D63" s="238"/>
    </row>
    <row r="64" spans="1:4" s="53" customFormat="1" ht="19.5" thickBot="1">
      <c r="A64" s="245" t="s">
        <v>262</v>
      </c>
      <c r="B64" s="251" t="s">
        <v>223</v>
      </c>
      <c r="C64" s="238"/>
      <c r="D64" s="238"/>
    </row>
    <row r="65" spans="1:4" s="53" customFormat="1" ht="18" customHeight="1" thickBot="1">
      <c r="A65" s="250" t="s">
        <v>224</v>
      </c>
      <c r="B65" s="242" t="s">
        <v>225</v>
      </c>
      <c r="C65" s="234">
        <f>SUM(C66:C69)</f>
        <v>0</v>
      </c>
      <c r="D65" s="234">
        <f>SUM(D66:D69)</f>
        <v>0</v>
      </c>
    </row>
    <row r="66" spans="1:4" s="53" customFormat="1" ht="30">
      <c r="A66" s="243" t="s">
        <v>117</v>
      </c>
      <c r="B66" s="235" t="s">
        <v>226</v>
      </c>
      <c r="C66" s="238"/>
      <c r="D66" s="238"/>
    </row>
    <row r="67" spans="1:4" s="53" customFormat="1" ht="18.75">
      <c r="A67" s="244" t="s">
        <v>118</v>
      </c>
      <c r="B67" s="237" t="s">
        <v>227</v>
      </c>
      <c r="C67" s="238"/>
      <c r="D67" s="238"/>
    </row>
    <row r="68" spans="1:4" s="53" customFormat="1" ht="30">
      <c r="A68" s="244" t="s">
        <v>253</v>
      </c>
      <c r="B68" s="237" t="s">
        <v>228</v>
      </c>
      <c r="C68" s="238"/>
      <c r="D68" s="238"/>
    </row>
    <row r="69" spans="1:4" s="53" customFormat="1" ht="19.5" thickBot="1">
      <c r="A69" s="245" t="s">
        <v>254</v>
      </c>
      <c r="B69" s="246" t="s">
        <v>229</v>
      </c>
      <c r="C69" s="238"/>
      <c r="D69" s="238"/>
    </row>
    <row r="70" spans="1:4" s="53" customFormat="1" ht="18" customHeight="1" thickBot="1">
      <c r="A70" s="250" t="s">
        <v>230</v>
      </c>
      <c r="B70" s="242" t="s">
        <v>231</v>
      </c>
      <c r="C70" s="234">
        <f>SUM(C71:C72)</f>
        <v>2255825</v>
      </c>
      <c r="D70" s="234">
        <f>SUM(D71:D72)</f>
        <v>2255825</v>
      </c>
    </row>
    <row r="71" spans="1:4" s="53" customFormat="1" ht="18" customHeight="1" thickBot="1">
      <c r="A71" s="243" t="s">
        <v>255</v>
      </c>
      <c r="B71" s="235" t="s">
        <v>232</v>
      </c>
      <c r="C71" s="303">
        <v>2255825</v>
      </c>
      <c r="D71" s="238">
        <v>2255825</v>
      </c>
    </row>
    <row r="72" spans="1:4" s="53" customFormat="1" ht="18" customHeight="1" thickBot="1">
      <c r="A72" s="245" t="s">
        <v>256</v>
      </c>
      <c r="B72" s="246" t="s">
        <v>233</v>
      </c>
      <c r="C72" s="238"/>
      <c r="D72" s="238"/>
    </row>
    <row r="73" spans="1:4" s="53" customFormat="1" ht="18" customHeight="1" thickBot="1">
      <c r="A73" s="250" t="s">
        <v>234</v>
      </c>
      <c r="B73" s="242" t="s">
        <v>235</v>
      </c>
      <c r="C73" s="234">
        <f>SUM(C74:C76)</f>
        <v>0</v>
      </c>
      <c r="D73" s="234">
        <f>SUM(D74:D76)</f>
        <v>0</v>
      </c>
    </row>
    <row r="74" spans="1:4" s="53" customFormat="1" ht="18" customHeight="1">
      <c r="A74" s="243" t="s">
        <v>257</v>
      </c>
      <c r="B74" s="235" t="s">
        <v>236</v>
      </c>
      <c r="C74" s="238"/>
      <c r="D74" s="238"/>
    </row>
    <row r="75" spans="1:4" s="53" customFormat="1" ht="18" customHeight="1">
      <c r="A75" s="244" t="s">
        <v>258</v>
      </c>
      <c r="B75" s="237" t="s">
        <v>237</v>
      </c>
      <c r="C75" s="238"/>
      <c r="D75" s="238"/>
    </row>
    <row r="76" spans="1:4" s="53" customFormat="1" ht="18" customHeight="1" thickBot="1">
      <c r="A76" s="245" t="s">
        <v>259</v>
      </c>
      <c r="B76" s="246" t="s">
        <v>238</v>
      </c>
      <c r="C76" s="238"/>
      <c r="D76" s="238"/>
    </row>
    <row r="77" spans="1:4" s="53" customFormat="1" ht="18" customHeight="1" thickBot="1">
      <c r="A77" s="250" t="s">
        <v>239</v>
      </c>
      <c r="B77" s="242" t="s">
        <v>260</v>
      </c>
      <c r="C77" s="234">
        <f>SUM(C78:C81)</f>
        <v>0</v>
      </c>
      <c r="D77" s="234">
        <f>SUM(D78:D81)</f>
        <v>0</v>
      </c>
    </row>
    <row r="78" spans="1:4" s="53" customFormat="1" ht="18" customHeight="1">
      <c r="A78" s="252" t="s">
        <v>240</v>
      </c>
      <c r="B78" s="235" t="s">
        <v>241</v>
      </c>
      <c r="C78" s="238"/>
      <c r="D78" s="238"/>
    </row>
    <row r="79" spans="1:4" s="53" customFormat="1" ht="30">
      <c r="A79" s="253" t="s">
        <v>242</v>
      </c>
      <c r="B79" s="237" t="s">
        <v>243</v>
      </c>
      <c r="C79" s="238"/>
      <c r="D79" s="238"/>
    </row>
    <row r="80" spans="1:4" s="53" customFormat="1" ht="20.25" customHeight="1">
      <c r="A80" s="253" t="s">
        <v>244</v>
      </c>
      <c r="B80" s="237" t="s">
        <v>245</v>
      </c>
      <c r="C80" s="238"/>
      <c r="D80" s="238"/>
    </row>
    <row r="81" spans="1:4" s="53" customFormat="1" ht="18" customHeight="1" thickBot="1">
      <c r="A81" s="254" t="s">
        <v>246</v>
      </c>
      <c r="B81" s="246" t="s">
        <v>247</v>
      </c>
      <c r="C81" s="238"/>
      <c r="D81" s="238"/>
    </row>
    <row r="82" spans="1:4" s="53" customFormat="1" ht="30.75" thickBot="1">
      <c r="A82" s="250" t="s">
        <v>248</v>
      </c>
      <c r="B82" s="242" t="s">
        <v>249</v>
      </c>
      <c r="C82" s="255"/>
      <c r="D82" s="255"/>
    </row>
    <row r="83" spans="1:4" s="53" customFormat="1" ht="31.5" thickBot="1">
      <c r="A83" s="250" t="s">
        <v>250</v>
      </c>
      <c r="B83" s="256" t="s">
        <v>251</v>
      </c>
      <c r="C83" s="234">
        <f>+C61+C65+C70+C73+C77+C82</f>
        <v>2255825</v>
      </c>
      <c r="D83" s="234">
        <f>+D61+D65+D70+D73+D77+D82</f>
        <v>2255825</v>
      </c>
    </row>
    <row r="84" spans="1:4" s="53" customFormat="1" ht="18" customHeight="1" thickBot="1">
      <c r="A84" s="257" t="s">
        <v>263</v>
      </c>
      <c r="B84" s="258" t="s">
        <v>326</v>
      </c>
      <c r="C84" s="234">
        <f>+C60+C83</f>
        <v>2255825</v>
      </c>
      <c r="D84" s="234">
        <f>+D60+D83</f>
        <v>2255825</v>
      </c>
    </row>
    <row r="85" spans="1:4" s="53" customFormat="1" ht="19.5" thickBot="1">
      <c r="A85" s="259"/>
      <c r="B85" s="260"/>
      <c r="C85" s="261"/>
      <c r="D85" s="261"/>
    </row>
    <row r="86" spans="1:4" s="45" customFormat="1" ht="18" customHeight="1" thickBot="1">
      <c r="A86" s="266" t="s">
        <v>46</v>
      </c>
      <c r="B86" s="267"/>
      <c r="C86" s="267"/>
      <c r="D86" s="267"/>
    </row>
    <row r="87" spans="1:4" s="54" customFormat="1" ht="18" customHeight="1" thickBot="1">
      <c r="A87" s="269" t="s">
        <v>13</v>
      </c>
      <c r="B87" s="270" t="s">
        <v>362</v>
      </c>
      <c r="C87" s="271">
        <f>SUM(C88:C92)</f>
        <v>2255825</v>
      </c>
      <c r="D87" s="271">
        <f>SUM(D88:D92)</f>
        <v>2255825</v>
      </c>
    </row>
    <row r="88" spans="1:4" s="45" customFormat="1" ht="18" customHeight="1">
      <c r="A88" s="272" t="s">
        <v>88</v>
      </c>
      <c r="B88" s="273" t="s">
        <v>40</v>
      </c>
      <c r="C88" s="274"/>
      <c r="D88" s="274"/>
    </row>
    <row r="89" spans="1:4" s="53" customFormat="1" ht="28.5">
      <c r="A89" s="244" t="s">
        <v>89</v>
      </c>
      <c r="B89" s="275" t="s">
        <v>143</v>
      </c>
      <c r="C89" s="238"/>
      <c r="D89" s="238"/>
    </row>
    <row r="90" spans="1:4" s="45" customFormat="1" ht="18" customHeight="1">
      <c r="A90" s="244" t="s">
        <v>90</v>
      </c>
      <c r="B90" s="275" t="s">
        <v>115</v>
      </c>
      <c r="C90" s="247"/>
      <c r="D90" s="247"/>
    </row>
    <row r="91" spans="1:4" s="45" customFormat="1" ht="18" customHeight="1">
      <c r="A91" s="244" t="s">
        <v>91</v>
      </c>
      <c r="B91" s="276" t="s">
        <v>144</v>
      </c>
      <c r="C91" s="247"/>
      <c r="D91" s="247"/>
    </row>
    <row r="92" spans="1:4" s="45" customFormat="1" ht="18" customHeight="1">
      <c r="A92" s="244" t="s">
        <v>102</v>
      </c>
      <c r="B92" s="277" t="s">
        <v>145</v>
      </c>
      <c r="C92" s="247">
        <f>SUM(C93:C102)</f>
        <v>2255825</v>
      </c>
      <c r="D92" s="247">
        <v>2255825</v>
      </c>
    </row>
    <row r="93" spans="1:4" s="45" customFormat="1" ht="18" customHeight="1">
      <c r="A93" s="244" t="s">
        <v>92</v>
      </c>
      <c r="B93" s="298" t="s">
        <v>266</v>
      </c>
      <c r="C93" s="299"/>
      <c r="D93" s="299"/>
    </row>
    <row r="94" spans="1:4" s="45" customFormat="1" ht="18" customHeight="1">
      <c r="A94" s="244" t="s">
        <v>93</v>
      </c>
      <c r="B94" s="300" t="s">
        <v>267</v>
      </c>
      <c r="C94" s="299"/>
      <c r="D94" s="299"/>
    </row>
    <row r="95" spans="1:4" s="45" customFormat="1" ht="18" customHeight="1">
      <c r="A95" s="244" t="s">
        <v>103</v>
      </c>
      <c r="B95" s="298" t="s">
        <v>268</v>
      </c>
      <c r="C95" s="299"/>
      <c r="D95" s="299"/>
    </row>
    <row r="96" spans="1:4" s="45" customFormat="1" ht="18" customHeight="1">
      <c r="A96" s="244" t="s">
        <v>104</v>
      </c>
      <c r="B96" s="298" t="s">
        <v>269</v>
      </c>
      <c r="C96" s="299"/>
      <c r="D96" s="299"/>
    </row>
    <row r="97" spans="1:4" s="45" customFormat="1" ht="18" customHeight="1">
      <c r="A97" s="244" t="s">
        <v>105</v>
      </c>
      <c r="B97" s="300" t="s">
        <v>270</v>
      </c>
      <c r="C97" s="299">
        <v>0</v>
      </c>
      <c r="D97" s="299"/>
    </row>
    <row r="98" spans="1:4" s="45" customFormat="1" ht="18" customHeight="1">
      <c r="A98" s="244" t="s">
        <v>106</v>
      </c>
      <c r="B98" s="300" t="s">
        <v>271</v>
      </c>
      <c r="C98" s="299"/>
      <c r="D98" s="299"/>
    </row>
    <row r="99" spans="1:4" s="45" customFormat="1" ht="18" customHeight="1">
      <c r="A99" s="244" t="s">
        <v>108</v>
      </c>
      <c r="B99" s="298" t="s">
        <v>272</v>
      </c>
      <c r="C99" s="299"/>
      <c r="D99" s="299"/>
    </row>
    <row r="100" spans="1:4" s="45" customFormat="1" ht="18" customHeight="1">
      <c r="A100" s="278" t="s">
        <v>146</v>
      </c>
      <c r="B100" s="301" t="s">
        <v>273</v>
      </c>
      <c r="C100" s="299"/>
      <c r="D100" s="299"/>
    </row>
    <row r="101" spans="1:4" s="45" customFormat="1" ht="18" customHeight="1">
      <c r="A101" s="244" t="s">
        <v>264</v>
      </c>
      <c r="B101" s="301" t="s">
        <v>274</v>
      </c>
      <c r="C101" s="299"/>
      <c r="D101" s="299"/>
    </row>
    <row r="102" spans="1:4" s="45" customFormat="1" ht="18" customHeight="1" thickBot="1">
      <c r="A102" s="280" t="s">
        <v>265</v>
      </c>
      <c r="B102" s="302" t="s">
        <v>275</v>
      </c>
      <c r="C102" s="303">
        <v>2255825</v>
      </c>
      <c r="D102" s="303">
        <v>2255825</v>
      </c>
    </row>
    <row r="103" spans="1:4" s="45" customFormat="1" ht="18" customHeight="1" thickBot="1">
      <c r="A103" s="241" t="s">
        <v>14</v>
      </c>
      <c r="B103" s="281" t="s">
        <v>363</v>
      </c>
      <c r="C103" s="234">
        <f>+C104+C106+C108</f>
        <v>0</v>
      </c>
      <c r="D103" s="234">
        <f>+D104+D106+D108</f>
        <v>0</v>
      </c>
    </row>
    <row r="104" spans="1:4" s="45" customFormat="1" ht="18" customHeight="1">
      <c r="A104" s="243" t="s">
        <v>94</v>
      </c>
      <c r="B104" s="275" t="s">
        <v>167</v>
      </c>
      <c r="C104" s="236"/>
      <c r="D104" s="236"/>
    </row>
    <row r="105" spans="1:4" s="45" customFormat="1" ht="18" customHeight="1">
      <c r="A105" s="243" t="s">
        <v>95</v>
      </c>
      <c r="B105" s="301" t="s">
        <v>279</v>
      </c>
      <c r="C105" s="304"/>
      <c r="D105" s="304"/>
    </row>
    <row r="106" spans="1:4" s="45" customFormat="1" ht="18" customHeight="1">
      <c r="A106" s="243" t="s">
        <v>96</v>
      </c>
      <c r="B106" s="279" t="s">
        <v>147</v>
      </c>
      <c r="C106" s="238"/>
      <c r="D106" s="238"/>
    </row>
    <row r="107" spans="1:4" s="45" customFormat="1" ht="18" customHeight="1">
      <c r="A107" s="243" t="s">
        <v>97</v>
      </c>
      <c r="B107" s="279" t="s">
        <v>280</v>
      </c>
      <c r="C107" s="282"/>
      <c r="D107" s="282"/>
    </row>
    <row r="108" spans="1:4" s="45" customFormat="1" ht="18" customHeight="1">
      <c r="A108" s="243" t="s">
        <v>98</v>
      </c>
      <c r="B108" s="283" t="s">
        <v>169</v>
      </c>
      <c r="C108" s="282"/>
      <c r="D108" s="282"/>
    </row>
    <row r="109" spans="1:4" s="45" customFormat="1" ht="28.5">
      <c r="A109" s="243" t="s">
        <v>107</v>
      </c>
      <c r="B109" s="284" t="s">
        <v>334</v>
      </c>
      <c r="C109" s="282"/>
      <c r="D109" s="282"/>
    </row>
    <row r="110" spans="1:4" s="45" customFormat="1" ht="25.5">
      <c r="A110" s="243" t="s">
        <v>109</v>
      </c>
      <c r="B110" s="305" t="s">
        <v>285</v>
      </c>
      <c r="C110" s="306"/>
      <c r="D110" s="306"/>
    </row>
    <row r="111" spans="1:4" s="45" customFormat="1" ht="25.5">
      <c r="A111" s="243" t="s">
        <v>148</v>
      </c>
      <c r="B111" s="298" t="s">
        <v>269</v>
      </c>
      <c r="C111" s="306"/>
      <c r="D111" s="306"/>
    </row>
    <row r="112" spans="1:4" s="45" customFormat="1" ht="18.75">
      <c r="A112" s="243" t="s">
        <v>149</v>
      </c>
      <c r="B112" s="298" t="s">
        <v>284</v>
      </c>
      <c r="C112" s="306"/>
      <c r="D112" s="306"/>
    </row>
    <row r="113" spans="1:4" s="45" customFormat="1" ht="18.75">
      <c r="A113" s="243" t="s">
        <v>150</v>
      </c>
      <c r="B113" s="298" t="s">
        <v>283</v>
      </c>
      <c r="C113" s="306"/>
      <c r="D113" s="306"/>
    </row>
    <row r="114" spans="1:4" s="45" customFormat="1" ht="25.5">
      <c r="A114" s="243" t="s">
        <v>276</v>
      </c>
      <c r="B114" s="298" t="s">
        <v>272</v>
      </c>
      <c r="C114" s="306"/>
      <c r="D114" s="306"/>
    </row>
    <row r="115" spans="1:4" s="45" customFormat="1" ht="18.75">
      <c r="A115" s="243" t="s">
        <v>277</v>
      </c>
      <c r="B115" s="298" t="s">
        <v>282</v>
      </c>
      <c r="C115" s="306"/>
      <c r="D115" s="306"/>
    </row>
    <row r="116" spans="1:4" s="45" customFormat="1" ht="26.25" thickBot="1">
      <c r="A116" s="278" t="s">
        <v>278</v>
      </c>
      <c r="B116" s="298" t="s">
        <v>281</v>
      </c>
      <c r="C116" s="307"/>
      <c r="D116" s="307"/>
    </row>
    <row r="117" spans="1:4" s="45" customFormat="1" ht="18" customHeight="1" thickBot="1">
      <c r="A117" s="241" t="s">
        <v>15</v>
      </c>
      <c r="B117" s="248" t="s">
        <v>286</v>
      </c>
      <c r="C117" s="234">
        <f>+C118+C119</f>
        <v>0</v>
      </c>
      <c r="D117" s="234">
        <f>+D118+D119</f>
        <v>0</v>
      </c>
    </row>
    <row r="118" spans="1:4" s="45" customFormat="1" ht="18" customHeight="1">
      <c r="A118" s="243" t="s">
        <v>77</v>
      </c>
      <c r="B118" s="285" t="s">
        <v>47</v>
      </c>
      <c r="C118" s="236"/>
      <c r="D118" s="236"/>
    </row>
    <row r="119" spans="1:4" s="45" customFormat="1" ht="18" customHeight="1" thickBot="1">
      <c r="A119" s="245" t="s">
        <v>78</v>
      </c>
      <c r="B119" s="279" t="s">
        <v>48</v>
      </c>
      <c r="C119" s="247"/>
      <c r="D119" s="247"/>
    </row>
    <row r="120" spans="1:4" s="45" customFormat="1" ht="18" customHeight="1" thickBot="1">
      <c r="A120" s="241" t="s">
        <v>16</v>
      </c>
      <c r="B120" s="248" t="s">
        <v>287</v>
      </c>
      <c r="C120" s="234">
        <f>+C87+C103+C117</f>
        <v>2255825</v>
      </c>
      <c r="D120" s="234">
        <f>+D87+D103+D117</f>
        <v>2255825</v>
      </c>
    </row>
    <row r="121" spans="1:4" s="45" customFormat="1" ht="18" customHeight="1" thickBot="1">
      <c r="A121" s="241" t="s">
        <v>17</v>
      </c>
      <c r="B121" s="248" t="s">
        <v>288</v>
      </c>
      <c r="C121" s="234">
        <f>+C122+C123+C124</f>
        <v>0</v>
      </c>
      <c r="D121" s="234">
        <f>+D122+D123+D124</f>
        <v>0</v>
      </c>
    </row>
    <row r="122" spans="1:4" s="45" customFormat="1" ht="18" customHeight="1">
      <c r="A122" s="243" t="s">
        <v>81</v>
      </c>
      <c r="B122" s="285" t="s">
        <v>289</v>
      </c>
      <c r="C122" s="282"/>
      <c r="D122" s="282"/>
    </row>
    <row r="123" spans="1:4" s="45" customFormat="1" ht="18" customHeight="1">
      <c r="A123" s="243" t="s">
        <v>82</v>
      </c>
      <c r="B123" s="285" t="s">
        <v>290</v>
      </c>
      <c r="C123" s="282"/>
      <c r="D123" s="282"/>
    </row>
    <row r="124" spans="1:4" s="45" customFormat="1" ht="18" customHeight="1" thickBot="1">
      <c r="A124" s="278" t="s">
        <v>83</v>
      </c>
      <c r="B124" s="286" t="s">
        <v>291</v>
      </c>
      <c r="C124" s="282"/>
      <c r="D124" s="282"/>
    </row>
    <row r="125" spans="1:4" s="45" customFormat="1" ht="18" customHeight="1" thickBot="1">
      <c r="A125" s="241" t="s">
        <v>18</v>
      </c>
      <c r="B125" s="248" t="s">
        <v>322</v>
      </c>
      <c r="C125" s="234">
        <f>+C126+C127+C128+C129</f>
        <v>0</v>
      </c>
      <c r="D125" s="234">
        <f>+D126+D127+D128+D129</f>
        <v>0</v>
      </c>
    </row>
    <row r="126" spans="1:4" s="45" customFormat="1" ht="18" customHeight="1">
      <c r="A126" s="243" t="s">
        <v>84</v>
      </c>
      <c r="B126" s="285" t="s">
        <v>292</v>
      </c>
      <c r="C126" s="282"/>
      <c r="D126" s="282"/>
    </row>
    <row r="127" spans="1:4" s="45" customFormat="1" ht="18" customHeight="1">
      <c r="A127" s="243" t="s">
        <v>85</v>
      </c>
      <c r="B127" s="285" t="s">
        <v>293</v>
      </c>
      <c r="C127" s="282"/>
      <c r="D127" s="282"/>
    </row>
    <row r="128" spans="1:4" s="45" customFormat="1" ht="18" customHeight="1">
      <c r="A128" s="243" t="s">
        <v>203</v>
      </c>
      <c r="B128" s="285" t="s">
        <v>294</v>
      </c>
      <c r="C128" s="282"/>
      <c r="D128" s="282"/>
    </row>
    <row r="129" spans="1:8" s="45" customFormat="1" ht="18" customHeight="1" thickBot="1">
      <c r="A129" s="278" t="s">
        <v>204</v>
      </c>
      <c r="B129" s="286" t="s">
        <v>295</v>
      </c>
      <c r="C129" s="282"/>
      <c r="D129" s="282"/>
    </row>
    <row r="130" spans="1:8" s="45" customFormat="1" ht="18" customHeight="1" thickBot="1">
      <c r="A130" s="241" t="s">
        <v>19</v>
      </c>
      <c r="B130" s="248" t="s">
        <v>296</v>
      </c>
      <c r="C130" s="234">
        <f>+C131+C132+C133+C134</f>
        <v>0</v>
      </c>
      <c r="D130" s="234">
        <f>+D131+D132+D133+D134</f>
        <v>0</v>
      </c>
    </row>
    <row r="131" spans="1:8" s="45" customFormat="1" ht="18" customHeight="1">
      <c r="A131" s="243" t="s">
        <v>86</v>
      </c>
      <c r="B131" s="285" t="s">
        <v>297</v>
      </c>
      <c r="C131" s="282"/>
      <c r="D131" s="282"/>
    </row>
    <row r="132" spans="1:8" s="45" customFormat="1" ht="18" customHeight="1">
      <c r="A132" s="243" t="s">
        <v>87</v>
      </c>
      <c r="B132" s="285" t="s">
        <v>306</v>
      </c>
      <c r="C132" s="282"/>
      <c r="D132" s="282"/>
    </row>
    <row r="133" spans="1:8" s="45" customFormat="1" ht="18" customHeight="1">
      <c r="A133" s="243" t="s">
        <v>213</v>
      </c>
      <c r="B133" s="285" t="s">
        <v>298</v>
      </c>
      <c r="C133" s="282"/>
      <c r="D133" s="282"/>
    </row>
    <row r="134" spans="1:8" s="45" customFormat="1" ht="18" customHeight="1" thickBot="1">
      <c r="A134" s="278" t="s">
        <v>214</v>
      </c>
      <c r="B134" s="286" t="s">
        <v>353</v>
      </c>
      <c r="C134" s="282"/>
      <c r="D134" s="282"/>
    </row>
    <row r="135" spans="1:8" s="45" customFormat="1" ht="18" customHeight="1" thickBot="1">
      <c r="A135" s="241" t="s">
        <v>20</v>
      </c>
      <c r="B135" s="248" t="s">
        <v>299</v>
      </c>
      <c r="C135" s="287"/>
      <c r="D135" s="287">
        <f>+D136+D137+D138+D139</f>
        <v>0</v>
      </c>
    </row>
    <row r="136" spans="1:8" s="45" customFormat="1" ht="18" customHeight="1">
      <c r="A136" s="243" t="s">
        <v>141</v>
      </c>
      <c r="B136" s="285" t="s">
        <v>300</v>
      </c>
      <c r="C136" s="282"/>
      <c r="D136" s="282"/>
    </row>
    <row r="137" spans="1:8" s="45" customFormat="1" ht="18" customHeight="1">
      <c r="A137" s="243" t="s">
        <v>142</v>
      </c>
      <c r="B137" s="285" t="s">
        <v>301</v>
      </c>
      <c r="C137" s="282"/>
      <c r="D137" s="282"/>
    </row>
    <row r="138" spans="1:8" s="45" customFormat="1" ht="18" customHeight="1">
      <c r="A138" s="243" t="s">
        <v>168</v>
      </c>
      <c r="B138" s="285" t="s">
        <v>302</v>
      </c>
      <c r="C138" s="282"/>
      <c r="D138" s="282"/>
    </row>
    <row r="139" spans="1:8" s="45" customFormat="1" ht="18" customHeight="1" thickBot="1">
      <c r="A139" s="243" t="s">
        <v>216</v>
      </c>
      <c r="B139" s="285" t="s">
        <v>303</v>
      </c>
      <c r="C139" s="282"/>
      <c r="D139" s="282"/>
    </row>
    <row r="140" spans="1:8" s="45" customFormat="1" ht="18" customHeight="1" thickBot="1">
      <c r="A140" s="241" t="s">
        <v>21</v>
      </c>
      <c r="B140" s="248" t="s">
        <v>304</v>
      </c>
      <c r="C140" s="288">
        <f>+C121+C125+C130+C135</f>
        <v>0</v>
      </c>
      <c r="D140" s="288">
        <f>+D121+D125+D130+D135</f>
        <v>0</v>
      </c>
    </row>
    <row r="141" spans="1:8" s="45" customFormat="1" ht="18" customHeight="1" thickBot="1">
      <c r="A141" s="289" t="s">
        <v>22</v>
      </c>
      <c r="B141" s="290" t="s">
        <v>305</v>
      </c>
      <c r="C141" s="288">
        <f>+C120+C140</f>
        <v>2255825</v>
      </c>
      <c r="D141" s="288">
        <f>+D120+D140</f>
        <v>2255825</v>
      </c>
    </row>
    <row r="142" spans="1:8" s="45" customFormat="1" ht="18" customHeight="1" thickBot="1">
      <c r="A142" s="291"/>
      <c r="B142" s="292"/>
      <c r="C142" s="265"/>
      <c r="D142" s="265"/>
    </row>
    <row r="143" spans="1:8" s="45" customFormat="1" ht="18" customHeight="1" thickBot="1">
      <c r="A143" s="293" t="s">
        <v>373</v>
      </c>
      <c r="B143" s="294"/>
      <c r="C143" s="295">
        <v>0</v>
      </c>
      <c r="D143" s="295">
        <v>0</v>
      </c>
      <c r="E143" s="55"/>
      <c r="F143" s="56"/>
      <c r="G143" s="56"/>
      <c r="H143" s="56"/>
    </row>
    <row r="144" spans="1:8" s="53" customFormat="1" ht="18" customHeight="1" thickBot="1">
      <c r="A144" s="293" t="s">
        <v>160</v>
      </c>
      <c r="B144" s="294"/>
      <c r="C144" s="295">
        <v>0</v>
      </c>
      <c r="D144" s="295">
        <v>0</v>
      </c>
    </row>
    <row r="145" spans="3:3" s="45" customFormat="1" ht="18" customHeight="1">
      <c r="C145" s="57"/>
    </row>
  </sheetData>
  <mergeCells count="2">
    <mergeCell ref="A1:C1"/>
    <mergeCell ref="A2:B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Nagymányok Város Önkormányzata
ÖNKÉNT VÁLLALT FELADATOK
2017. ÉVI KÖLTSÉGVETÉSÉNEK ÖSSZEVONT MÉRLEGE
&amp;10
&amp;R&amp;"Times New Roman CE,Félkövér dőlt"&amp;11 1.2. melléklet a 2/2017. (II.20.) önkormányzati rendelethez</oddHeader>
  </headerFooter>
  <rowBreaks count="1" manualBreakCount="1">
    <brk id="8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45"/>
  <sheetViews>
    <sheetView view="pageLayout" zoomScaleNormal="100" workbookViewId="0">
      <selection activeCell="C7" sqref="C7"/>
    </sheetView>
  </sheetViews>
  <sheetFormatPr defaultRowHeight="15.75"/>
  <cols>
    <col min="1" max="1" width="7.6640625" style="34" customWidth="1"/>
    <col min="2" max="2" width="64.1640625" style="34" customWidth="1"/>
    <col min="3" max="3" width="21.6640625" style="35" customWidth="1"/>
    <col min="4" max="4" width="20.83203125" style="36" customWidth="1"/>
    <col min="5" max="5" width="16.83203125" style="36" customWidth="1"/>
    <col min="6" max="16384" width="9.33203125" style="36"/>
  </cols>
  <sheetData>
    <row r="1" spans="1:5" s="45" customFormat="1" ht="18" customHeight="1">
      <c r="A1" s="384" t="s">
        <v>10</v>
      </c>
      <c r="B1" s="384"/>
      <c r="C1" s="384"/>
    </row>
    <row r="2" spans="1:5" s="45" customFormat="1" ht="18" customHeight="1" thickBot="1">
      <c r="A2" s="385" t="s">
        <v>120</v>
      </c>
      <c r="B2" s="385"/>
      <c r="C2" s="46" t="s">
        <v>396</v>
      </c>
    </row>
    <row r="3" spans="1:5" s="45" customFormat="1" ht="18" customHeight="1" thickBot="1">
      <c r="A3" s="47" t="s">
        <v>57</v>
      </c>
      <c r="B3" s="48" t="s">
        <v>12</v>
      </c>
      <c r="C3" s="49" t="s">
        <v>345</v>
      </c>
      <c r="D3" s="49" t="s">
        <v>346</v>
      </c>
      <c r="E3" s="49"/>
    </row>
    <row r="4" spans="1:5" s="53" customFormat="1" ht="18" customHeight="1" thickBot="1">
      <c r="A4" s="50">
        <v>1</v>
      </c>
      <c r="B4" s="51">
        <v>2</v>
      </c>
      <c r="C4" s="52">
        <v>3</v>
      </c>
      <c r="D4" s="52">
        <v>4</v>
      </c>
      <c r="E4" s="52"/>
    </row>
    <row r="5" spans="1:5" s="53" customFormat="1" ht="18" customHeight="1" thickBot="1">
      <c r="A5" s="232" t="s">
        <v>13</v>
      </c>
      <c r="B5" s="233" t="s">
        <v>176</v>
      </c>
      <c r="C5" s="234">
        <f>SUM(C6:C9)</f>
        <v>0</v>
      </c>
      <c r="D5" s="234">
        <f>SUM(D6:D11)</f>
        <v>0</v>
      </c>
      <c r="E5" s="234">
        <f>SUM(E6:E11)</f>
        <v>0</v>
      </c>
    </row>
    <row r="6" spans="1:5" s="53" customFormat="1" ht="30">
      <c r="A6" s="243" t="s">
        <v>88</v>
      </c>
      <c r="B6" s="235" t="s">
        <v>354</v>
      </c>
      <c r="C6" s="236"/>
      <c r="D6" s="236"/>
      <c r="E6" s="236"/>
    </row>
    <row r="7" spans="1:5" s="53" customFormat="1" ht="30">
      <c r="A7" s="244" t="s">
        <v>89</v>
      </c>
      <c r="B7" s="237" t="s">
        <v>355</v>
      </c>
      <c r="C7" s="238"/>
      <c r="D7" s="238"/>
      <c r="E7" s="238"/>
    </row>
    <row r="8" spans="1:5" s="53" customFormat="1" ht="30">
      <c r="A8" s="244" t="s">
        <v>90</v>
      </c>
      <c r="B8" s="237" t="s">
        <v>356</v>
      </c>
      <c r="C8" s="238"/>
      <c r="D8" s="238"/>
      <c r="E8" s="238"/>
    </row>
    <row r="9" spans="1:5" s="53" customFormat="1" ht="18.75">
      <c r="A9" s="244" t="s">
        <v>349</v>
      </c>
      <c r="B9" s="237" t="s">
        <v>357</v>
      </c>
      <c r="C9" s="238"/>
      <c r="D9" s="238"/>
      <c r="E9" s="238"/>
    </row>
    <row r="10" spans="1:5" s="53" customFormat="1" ht="28.5">
      <c r="A10" s="244" t="s">
        <v>102</v>
      </c>
      <c r="B10" s="211" t="s">
        <v>359</v>
      </c>
      <c r="C10" s="239"/>
      <c r="D10" s="238"/>
      <c r="E10" s="238"/>
    </row>
    <row r="11" spans="1:5" s="53" customFormat="1" ht="19.5" thickBot="1">
      <c r="A11" s="245" t="s">
        <v>350</v>
      </c>
      <c r="B11" s="237" t="s">
        <v>358</v>
      </c>
      <c r="C11" s="240"/>
      <c r="D11" s="238"/>
      <c r="E11" s="238"/>
    </row>
    <row r="12" spans="1:5" s="53" customFormat="1" ht="18" customHeight="1" thickBot="1">
      <c r="A12" s="241" t="s">
        <v>14</v>
      </c>
      <c r="B12" s="242" t="s">
        <v>177</v>
      </c>
      <c r="C12" s="234">
        <f>+C13+C14+C15+C16+C17</f>
        <v>0</v>
      </c>
      <c r="D12" s="234">
        <f>+D13+D14+D15+D16+D17</f>
        <v>0</v>
      </c>
      <c r="E12" s="234">
        <f>+E13+E14+E15+E16+E17</f>
        <v>0</v>
      </c>
    </row>
    <row r="13" spans="1:5" s="53" customFormat="1" ht="18" customHeight="1">
      <c r="A13" s="243" t="s">
        <v>94</v>
      </c>
      <c r="B13" s="235" t="s">
        <v>178</v>
      </c>
      <c r="C13" s="236"/>
      <c r="D13" s="236"/>
      <c r="E13" s="236"/>
    </row>
    <row r="14" spans="1:5" s="53" customFormat="1" ht="30">
      <c r="A14" s="244" t="s">
        <v>95</v>
      </c>
      <c r="B14" s="237" t="s">
        <v>179</v>
      </c>
      <c r="C14" s="238"/>
      <c r="D14" s="238"/>
      <c r="E14" s="238"/>
    </row>
    <row r="15" spans="1:5" s="53" customFormat="1" ht="30">
      <c r="A15" s="244" t="s">
        <v>96</v>
      </c>
      <c r="B15" s="237" t="s">
        <v>330</v>
      </c>
      <c r="C15" s="238"/>
      <c r="D15" s="238"/>
      <c r="E15" s="238"/>
    </row>
    <row r="16" spans="1:5" s="53" customFormat="1" ht="30">
      <c r="A16" s="244" t="s">
        <v>97</v>
      </c>
      <c r="B16" s="237" t="s">
        <v>331</v>
      </c>
      <c r="C16" s="238"/>
      <c r="D16" s="238"/>
      <c r="E16" s="238"/>
    </row>
    <row r="17" spans="1:5" s="53" customFormat="1" ht="25.5">
      <c r="A17" s="244" t="s">
        <v>98</v>
      </c>
      <c r="B17" s="210" t="s">
        <v>360</v>
      </c>
      <c r="C17" s="238"/>
      <c r="D17" s="238"/>
      <c r="E17" s="238"/>
    </row>
    <row r="18" spans="1:5" s="53" customFormat="1" ht="19.5" thickBot="1">
      <c r="A18" s="245" t="s">
        <v>107</v>
      </c>
      <c r="B18" s="246" t="s">
        <v>180</v>
      </c>
      <c r="C18" s="247"/>
      <c r="D18" s="247"/>
      <c r="E18" s="247"/>
    </row>
    <row r="19" spans="1:5" s="53" customFormat="1" ht="18" customHeight="1" thickBot="1">
      <c r="A19" s="241" t="s">
        <v>15</v>
      </c>
      <c r="B19" s="248" t="s">
        <v>181</v>
      </c>
      <c r="C19" s="234">
        <f>+C20+C21+C22+C23+C24</f>
        <v>0</v>
      </c>
      <c r="D19" s="234">
        <f>+D20+D21+D22+D23+D24</f>
        <v>0</v>
      </c>
      <c r="E19" s="234">
        <f>+E20+E21+E22+E23+E24</f>
        <v>0</v>
      </c>
    </row>
    <row r="20" spans="1:5" s="53" customFormat="1" ht="30">
      <c r="A20" s="243" t="s">
        <v>77</v>
      </c>
      <c r="B20" s="235" t="s">
        <v>352</v>
      </c>
      <c r="C20" s="236"/>
      <c r="D20" s="236"/>
      <c r="E20" s="236"/>
    </row>
    <row r="21" spans="1:5" s="53" customFormat="1" ht="30">
      <c r="A21" s="244" t="s">
        <v>78</v>
      </c>
      <c r="B21" s="237" t="s">
        <v>182</v>
      </c>
      <c r="C21" s="238"/>
      <c r="D21" s="238"/>
      <c r="E21" s="238"/>
    </row>
    <row r="22" spans="1:5" s="53" customFormat="1" ht="30">
      <c r="A22" s="244" t="s">
        <v>79</v>
      </c>
      <c r="B22" s="237" t="s">
        <v>332</v>
      </c>
      <c r="C22" s="238"/>
      <c r="D22" s="238"/>
      <c r="E22" s="238"/>
    </row>
    <row r="23" spans="1:5" s="53" customFormat="1" ht="30">
      <c r="A23" s="244" t="s">
        <v>80</v>
      </c>
      <c r="B23" s="237" t="s">
        <v>333</v>
      </c>
      <c r="C23" s="238"/>
      <c r="D23" s="238"/>
      <c r="E23" s="238"/>
    </row>
    <row r="24" spans="1:5" s="53" customFormat="1" ht="18.75">
      <c r="A24" s="244" t="s">
        <v>131</v>
      </c>
      <c r="B24" s="237" t="s">
        <v>183</v>
      </c>
      <c r="C24" s="238"/>
      <c r="D24" s="238"/>
      <c r="E24" s="238"/>
    </row>
    <row r="25" spans="1:5" s="53" customFormat="1" ht="18" customHeight="1" thickBot="1">
      <c r="A25" s="245" t="s">
        <v>132</v>
      </c>
      <c r="B25" s="246" t="s">
        <v>184</v>
      </c>
      <c r="C25" s="247"/>
      <c r="D25" s="247"/>
      <c r="E25" s="247"/>
    </row>
    <row r="26" spans="1:5" s="53" customFormat="1" ht="18" customHeight="1" thickBot="1">
      <c r="A26" s="241" t="s">
        <v>133</v>
      </c>
      <c r="B26" s="248" t="s">
        <v>185</v>
      </c>
      <c r="C26" s="234">
        <f>+C27+C30+C31+C32</f>
        <v>0</v>
      </c>
      <c r="D26" s="234">
        <f>+D27+D30+D31+D32</f>
        <v>0</v>
      </c>
      <c r="E26" s="234">
        <f>+E27+E30+E31+E32</f>
        <v>0</v>
      </c>
    </row>
    <row r="27" spans="1:5" s="53" customFormat="1" ht="18" customHeight="1">
      <c r="A27" s="243" t="s">
        <v>186</v>
      </c>
      <c r="B27" s="235" t="s">
        <v>192</v>
      </c>
      <c r="C27" s="249"/>
      <c r="D27" s="249"/>
      <c r="E27" s="249"/>
    </row>
    <row r="28" spans="1:5" s="53" customFormat="1" ht="18" customHeight="1">
      <c r="A28" s="244" t="s">
        <v>187</v>
      </c>
      <c r="B28" s="296" t="s">
        <v>364</v>
      </c>
      <c r="C28" s="297"/>
      <c r="D28" s="238"/>
      <c r="E28" s="238"/>
    </row>
    <row r="29" spans="1:5" s="53" customFormat="1" ht="18" customHeight="1">
      <c r="A29" s="244" t="s">
        <v>188</v>
      </c>
      <c r="B29" s="296" t="s">
        <v>365</v>
      </c>
      <c r="C29" s="297"/>
      <c r="D29" s="238"/>
      <c r="E29" s="238"/>
    </row>
    <row r="30" spans="1:5" s="53" customFormat="1" ht="18" customHeight="1">
      <c r="A30" s="244" t="s">
        <v>189</v>
      </c>
      <c r="B30" s="237" t="s">
        <v>366</v>
      </c>
      <c r="C30" s="238"/>
      <c r="D30" s="238"/>
      <c r="E30" s="238"/>
    </row>
    <row r="31" spans="1:5" s="53" customFormat="1" ht="18.75">
      <c r="A31" s="244" t="s">
        <v>190</v>
      </c>
      <c r="B31" s="237" t="s">
        <v>193</v>
      </c>
      <c r="C31" s="238"/>
      <c r="D31" s="238"/>
      <c r="E31" s="238"/>
    </row>
    <row r="32" spans="1:5" s="53" customFormat="1" ht="18" customHeight="1" thickBot="1">
      <c r="A32" s="245" t="s">
        <v>191</v>
      </c>
      <c r="B32" s="246" t="s">
        <v>194</v>
      </c>
      <c r="C32" s="247"/>
      <c r="D32" s="247"/>
      <c r="E32" s="247"/>
    </row>
    <row r="33" spans="1:5" s="53" customFormat="1" ht="18" customHeight="1" thickBot="1">
      <c r="A33" s="241" t="s">
        <v>17</v>
      </c>
      <c r="B33" s="248" t="s">
        <v>195</v>
      </c>
      <c r="C33" s="234">
        <f>SUM(C34:C43)</f>
        <v>0</v>
      </c>
      <c r="D33" s="234">
        <f>SUM(D34:D43)</f>
        <v>0</v>
      </c>
      <c r="E33" s="234"/>
    </row>
    <row r="34" spans="1:5" s="53" customFormat="1" ht="18" customHeight="1">
      <c r="A34" s="243" t="s">
        <v>81</v>
      </c>
      <c r="B34" s="235" t="s">
        <v>198</v>
      </c>
      <c r="C34" s="236"/>
      <c r="D34" s="236"/>
      <c r="E34" s="236"/>
    </row>
    <row r="35" spans="1:5" s="53" customFormat="1" ht="18" customHeight="1">
      <c r="A35" s="244" t="s">
        <v>82</v>
      </c>
      <c r="B35" s="237" t="s">
        <v>367</v>
      </c>
      <c r="C35" s="238"/>
      <c r="D35" s="238"/>
      <c r="E35" s="238"/>
    </row>
    <row r="36" spans="1:5" s="53" customFormat="1" ht="18" customHeight="1">
      <c r="A36" s="244" t="s">
        <v>83</v>
      </c>
      <c r="B36" s="237" t="s">
        <v>368</v>
      </c>
      <c r="C36" s="238"/>
      <c r="D36" s="238"/>
      <c r="E36" s="238"/>
    </row>
    <row r="37" spans="1:5" s="53" customFormat="1" ht="18" customHeight="1">
      <c r="A37" s="244" t="s">
        <v>135</v>
      </c>
      <c r="B37" s="237" t="s">
        <v>369</v>
      </c>
      <c r="C37" s="238"/>
      <c r="D37" s="238"/>
      <c r="E37" s="238"/>
    </row>
    <row r="38" spans="1:5" s="53" customFormat="1" ht="18" customHeight="1">
      <c r="A38" s="244" t="s">
        <v>136</v>
      </c>
      <c r="B38" s="237" t="s">
        <v>370</v>
      </c>
      <c r="C38" s="238"/>
      <c r="D38" s="238"/>
      <c r="E38" s="238"/>
    </row>
    <row r="39" spans="1:5" s="53" customFormat="1" ht="18" customHeight="1">
      <c r="A39" s="244" t="s">
        <v>137</v>
      </c>
      <c r="B39" s="237" t="s">
        <v>371</v>
      </c>
      <c r="C39" s="238"/>
      <c r="D39" s="238"/>
      <c r="E39" s="238"/>
    </row>
    <row r="40" spans="1:5" s="53" customFormat="1" ht="18" customHeight="1">
      <c r="A40" s="244" t="s">
        <v>138</v>
      </c>
      <c r="B40" s="237" t="s">
        <v>199</v>
      </c>
      <c r="C40" s="238"/>
      <c r="D40" s="238"/>
      <c r="E40" s="238"/>
    </row>
    <row r="41" spans="1:5" s="53" customFormat="1" ht="18" customHeight="1">
      <c r="A41" s="244" t="s">
        <v>139</v>
      </c>
      <c r="B41" s="237" t="s">
        <v>200</v>
      </c>
      <c r="C41" s="238"/>
      <c r="D41" s="238"/>
      <c r="E41" s="238"/>
    </row>
    <row r="42" spans="1:5" s="53" customFormat="1" ht="18" customHeight="1">
      <c r="A42" s="244" t="s">
        <v>196</v>
      </c>
      <c r="B42" s="237" t="s">
        <v>201</v>
      </c>
      <c r="C42" s="238"/>
      <c r="D42" s="238"/>
      <c r="E42" s="238"/>
    </row>
    <row r="43" spans="1:5" s="53" customFormat="1" ht="18" customHeight="1" thickBot="1">
      <c r="A43" s="245" t="s">
        <v>197</v>
      </c>
      <c r="B43" s="246" t="s">
        <v>372</v>
      </c>
      <c r="C43" s="247"/>
      <c r="D43" s="247">
        <v>0</v>
      </c>
      <c r="E43" s="247"/>
    </row>
    <row r="44" spans="1:5" s="53" customFormat="1" ht="18" customHeight="1" thickBot="1">
      <c r="A44" s="241" t="s">
        <v>18</v>
      </c>
      <c r="B44" s="248" t="s">
        <v>202</v>
      </c>
      <c r="C44" s="234">
        <f>SUM(C45:C49)</f>
        <v>0</v>
      </c>
      <c r="D44" s="234">
        <f>SUM(D45:D49)</f>
        <v>0</v>
      </c>
      <c r="E44" s="234">
        <f>SUM(E45:E49)</f>
        <v>0</v>
      </c>
    </row>
    <row r="45" spans="1:5" s="53" customFormat="1" ht="18" customHeight="1">
      <c r="A45" s="243" t="s">
        <v>84</v>
      </c>
      <c r="B45" s="235" t="s">
        <v>206</v>
      </c>
      <c r="C45" s="236"/>
      <c r="D45" s="236"/>
      <c r="E45" s="236"/>
    </row>
    <row r="46" spans="1:5" s="53" customFormat="1" ht="18" customHeight="1">
      <c r="A46" s="244" t="s">
        <v>85</v>
      </c>
      <c r="B46" s="237" t="s">
        <v>207</v>
      </c>
      <c r="C46" s="238"/>
      <c r="D46" s="238"/>
      <c r="E46" s="238"/>
    </row>
    <row r="47" spans="1:5" s="53" customFormat="1" ht="18" customHeight="1">
      <c r="A47" s="244" t="s">
        <v>203</v>
      </c>
      <c r="B47" s="237" t="s">
        <v>208</v>
      </c>
      <c r="C47" s="238"/>
      <c r="D47" s="238"/>
      <c r="E47" s="238"/>
    </row>
    <row r="48" spans="1:5" s="53" customFormat="1" ht="18" customHeight="1">
      <c r="A48" s="244" t="s">
        <v>204</v>
      </c>
      <c r="B48" s="237" t="s">
        <v>209</v>
      </c>
      <c r="C48" s="238"/>
      <c r="D48" s="238"/>
      <c r="E48" s="238"/>
    </row>
    <row r="49" spans="1:5" s="53" customFormat="1" ht="18" customHeight="1" thickBot="1">
      <c r="A49" s="245" t="s">
        <v>205</v>
      </c>
      <c r="B49" s="246" t="s">
        <v>210</v>
      </c>
      <c r="C49" s="247"/>
      <c r="D49" s="247"/>
      <c r="E49" s="247"/>
    </row>
    <row r="50" spans="1:5" s="53" customFormat="1" ht="30.75" thickBot="1">
      <c r="A50" s="241" t="s">
        <v>140</v>
      </c>
      <c r="B50" s="248" t="s">
        <v>361</v>
      </c>
      <c r="C50" s="234">
        <f>SUM(C51:C53)</f>
        <v>0</v>
      </c>
      <c r="D50" s="234">
        <f>SUM(D51:D53)</f>
        <v>0</v>
      </c>
      <c r="E50" s="234">
        <f>SUM(E51:E53)</f>
        <v>0</v>
      </c>
    </row>
    <row r="51" spans="1:5" s="53" customFormat="1" ht="30">
      <c r="A51" s="243" t="s">
        <v>86</v>
      </c>
      <c r="B51" s="235" t="s">
        <v>340</v>
      </c>
      <c r="C51" s="236"/>
      <c r="D51" s="236"/>
      <c r="E51" s="236"/>
    </row>
    <row r="52" spans="1:5" s="53" customFormat="1" ht="30">
      <c r="A52" s="244" t="s">
        <v>87</v>
      </c>
      <c r="B52" s="237" t="s">
        <v>341</v>
      </c>
      <c r="C52" s="238"/>
      <c r="D52" s="238"/>
      <c r="E52" s="238"/>
    </row>
    <row r="53" spans="1:5" s="53" customFormat="1" ht="18.75">
      <c r="A53" s="244" t="s">
        <v>213</v>
      </c>
      <c r="B53" s="237" t="s">
        <v>211</v>
      </c>
      <c r="C53" s="238"/>
      <c r="D53" s="238"/>
      <c r="E53" s="238"/>
    </row>
    <row r="54" spans="1:5" s="53" customFormat="1" ht="19.5" thickBot="1">
      <c r="A54" s="245" t="s">
        <v>214</v>
      </c>
      <c r="B54" s="246" t="s">
        <v>212</v>
      </c>
      <c r="C54" s="247"/>
      <c r="D54" s="247"/>
      <c r="E54" s="247"/>
    </row>
    <row r="55" spans="1:5" s="53" customFormat="1" ht="18" customHeight="1" thickBot="1">
      <c r="A55" s="241" t="s">
        <v>20</v>
      </c>
      <c r="B55" s="242" t="s">
        <v>215</v>
      </c>
      <c r="C55" s="234">
        <f>SUM(C56:C58)</f>
        <v>0</v>
      </c>
      <c r="D55" s="234">
        <f>SUM(D56:D58)</f>
        <v>0</v>
      </c>
      <c r="E55" s="234">
        <f>SUM(E56:E58)</f>
        <v>0</v>
      </c>
    </row>
    <row r="56" spans="1:5" s="53" customFormat="1" ht="30">
      <c r="A56" s="243" t="s">
        <v>141</v>
      </c>
      <c r="B56" s="235" t="s">
        <v>342</v>
      </c>
      <c r="C56" s="238"/>
      <c r="D56" s="238"/>
      <c r="E56" s="238"/>
    </row>
    <row r="57" spans="1:5" s="53" customFormat="1" ht="30">
      <c r="A57" s="244" t="s">
        <v>142</v>
      </c>
      <c r="B57" s="237" t="s">
        <v>343</v>
      </c>
      <c r="C57" s="238"/>
      <c r="D57" s="238"/>
      <c r="E57" s="238"/>
    </row>
    <row r="58" spans="1:5" s="53" customFormat="1" ht="18.75">
      <c r="A58" s="244" t="s">
        <v>168</v>
      </c>
      <c r="B58" s="237" t="s">
        <v>217</v>
      </c>
      <c r="C58" s="238"/>
      <c r="D58" s="238"/>
      <c r="E58" s="238"/>
    </row>
    <row r="59" spans="1:5" s="53" customFormat="1" ht="19.5" thickBot="1">
      <c r="A59" s="245" t="s">
        <v>216</v>
      </c>
      <c r="B59" s="246" t="s">
        <v>218</v>
      </c>
      <c r="C59" s="238"/>
      <c r="D59" s="238"/>
      <c r="E59" s="238"/>
    </row>
    <row r="60" spans="1:5" s="53" customFormat="1" ht="30.75" thickBot="1">
      <c r="A60" s="241" t="s">
        <v>21</v>
      </c>
      <c r="B60" s="248" t="s">
        <v>219</v>
      </c>
      <c r="C60" s="234">
        <f>+C5+C12+C19+C26+C33+C44+C50+C55</f>
        <v>0</v>
      </c>
      <c r="D60" s="234">
        <f>+D5+D12+D19+D26+D33+D44+D50+D55</f>
        <v>0</v>
      </c>
      <c r="E60" s="234">
        <f>+E5+E12+E19+E26+E33+E44+E50+E55</f>
        <v>0</v>
      </c>
    </row>
    <row r="61" spans="1:5" s="53" customFormat="1" ht="18" customHeight="1" thickBot="1">
      <c r="A61" s="250" t="s">
        <v>323</v>
      </c>
      <c r="B61" s="242" t="s">
        <v>220</v>
      </c>
      <c r="C61" s="234">
        <f>SUM(C62:C64)</f>
        <v>0</v>
      </c>
      <c r="D61" s="234">
        <f>SUM(D62:D64)</f>
        <v>0</v>
      </c>
      <c r="E61" s="234">
        <f>SUM(E62:E64)</f>
        <v>0</v>
      </c>
    </row>
    <row r="62" spans="1:5" s="53" customFormat="1" ht="18" customHeight="1">
      <c r="A62" s="243" t="s">
        <v>252</v>
      </c>
      <c r="B62" s="235" t="s">
        <v>221</v>
      </c>
      <c r="C62" s="238"/>
      <c r="D62" s="238"/>
      <c r="E62" s="238"/>
    </row>
    <row r="63" spans="1:5" s="53" customFormat="1" ht="30">
      <c r="A63" s="244" t="s">
        <v>261</v>
      </c>
      <c r="B63" s="237" t="s">
        <v>222</v>
      </c>
      <c r="C63" s="238"/>
      <c r="D63" s="238"/>
      <c r="E63" s="238"/>
    </row>
    <row r="64" spans="1:5" s="53" customFormat="1" ht="19.5" thickBot="1">
      <c r="A64" s="245" t="s">
        <v>262</v>
      </c>
      <c r="B64" s="251" t="s">
        <v>223</v>
      </c>
      <c r="C64" s="238"/>
      <c r="D64" s="238"/>
      <c r="E64" s="238"/>
    </row>
    <row r="65" spans="1:5" s="53" customFormat="1" ht="18" customHeight="1" thickBot="1">
      <c r="A65" s="250" t="s">
        <v>224</v>
      </c>
      <c r="B65" s="242" t="s">
        <v>225</v>
      </c>
      <c r="C65" s="234">
        <f>SUM(C66:C69)</f>
        <v>0</v>
      </c>
      <c r="D65" s="234">
        <f>SUM(D66:D69)</f>
        <v>0</v>
      </c>
      <c r="E65" s="234">
        <f>SUM(E66:E69)</f>
        <v>0</v>
      </c>
    </row>
    <row r="66" spans="1:5" s="53" customFormat="1" ht="30">
      <c r="A66" s="243" t="s">
        <v>117</v>
      </c>
      <c r="B66" s="235" t="s">
        <v>226</v>
      </c>
      <c r="C66" s="238"/>
      <c r="D66" s="238"/>
      <c r="E66" s="238"/>
    </row>
    <row r="67" spans="1:5" s="53" customFormat="1" ht="18.75">
      <c r="A67" s="244" t="s">
        <v>118</v>
      </c>
      <c r="B67" s="237" t="s">
        <v>227</v>
      </c>
      <c r="C67" s="238"/>
      <c r="D67" s="238"/>
      <c r="E67" s="238"/>
    </row>
    <row r="68" spans="1:5" s="53" customFormat="1" ht="30">
      <c r="A68" s="244" t="s">
        <v>253</v>
      </c>
      <c r="B68" s="237" t="s">
        <v>228</v>
      </c>
      <c r="C68" s="238"/>
      <c r="D68" s="238"/>
      <c r="E68" s="238"/>
    </row>
    <row r="69" spans="1:5" s="53" customFormat="1" ht="19.5" thickBot="1">
      <c r="A69" s="245" t="s">
        <v>254</v>
      </c>
      <c r="B69" s="246" t="s">
        <v>229</v>
      </c>
      <c r="C69" s="238"/>
      <c r="D69" s="238"/>
      <c r="E69" s="238"/>
    </row>
    <row r="70" spans="1:5" s="53" customFormat="1" ht="18" customHeight="1" thickBot="1">
      <c r="A70" s="250" t="s">
        <v>230</v>
      </c>
      <c r="B70" s="242" t="s">
        <v>231</v>
      </c>
      <c r="C70" s="234">
        <f>SUM(C71:C72)</f>
        <v>0</v>
      </c>
      <c r="D70" s="234">
        <f>SUM(D71:D72)</f>
        <v>0</v>
      </c>
      <c r="E70" s="234">
        <f>SUM(E71:E72)</f>
        <v>0</v>
      </c>
    </row>
    <row r="71" spans="1:5" s="53" customFormat="1" ht="18" customHeight="1">
      <c r="A71" s="243" t="s">
        <v>255</v>
      </c>
      <c r="B71" s="235" t="s">
        <v>232</v>
      </c>
      <c r="C71" s="238"/>
      <c r="D71" s="238"/>
      <c r="E71" s="238"/>
    </row>
    <row r="72" spans="1:5" s="53" customFormat="1" ht="18" customHeight="1" thickBot="1">
      <c r="A72" s="245" t="s">
        <v>256</v>
      </c>
      <c r="B72" s="246" t="s">
        <v>233</v>
      </c>
      <c r="C72" s="238"/>
      <c r="D72" s="238"/>
      <c r="E72" s="238"/>
    </row>
    <row r="73" spans="1:5" s="53" customFormat="1" ht="18" customHeight="1" thickBot="1">
      <c r="A73" s="250" t="s">
        <v>234</v>
      </c>
      <c r="B73" s="242" t="s">
        <v>235</v>
      </c>
      <c r="C73" s="234">
        <f>SUM(C74:C76)</f>
        <v>0</v>
      </c>
      <c r="D73" s="234">
        <f>SUM(D74:D76)</f>
        <v>0</v>
      </c>
      <c r="E73" s="234">
        <f>SUM(E74:E76)</f>
        <v>0</v>
      </c>
    </row>
    <row r="74" spans="1:5" s="53" customFormat="1" ht="18" customHeight="1">
      <c r="A74" s="243" t="s">
        <v>257</v>
      </c>
      <c r="B74" s="235" t="s">
        <v>236</v>
      </c>
      <c r="C74" s="238"/>
      <c r="D74" s="238"/>
      <c r="E74" s="238"/>
    </row>
    <row r="75" spans="1:5" s="53" customFormat="1" ht="18" customHeight="1">
      <c r="A75" s="244" t="s">
        <v>258</v>
      </c>
      <c r="B75" s="237" t="s">
        <v>237</v>
      </c>
      <c r="C75" s="238"/>
      <c r="D75" s="238"/>
      <c r="E75" s="238"/>
    </row>
    <row r="76" spans="1:5" s="53" customFormat="1" ht="18" customHeight="1" thickBot="1">
      <c r="A76" s="245" t="s">
        <v>259</v>
      </c>
      <c r="B76" s="246" t="s">
        <v>238</v>
      </c>
      <c r="C76" s="238"/>
      <c r="D76" s="238"/>
      <c r="E76" s="238"/>
    </row>
    <row r="77" spans="1:5" s="53" customFormat="1" ht="18" customHeight="1" thickBot="1">
      <c r="A77" s="250" t="s">
        <v>239</v>
      </c>
      <c r="B77" s="242" t="s">
        <v>260</v>
      </c>
      <c r="C77" s="234">
        <f>SUM(C78:C81)</f>
        <v>0</v>
      </c>
      <c r="D77" s="234">
        <f>SUM(D78:D81)</f>
        <v>0</v>
      </c>
      <c r="E77" s="234">
        <f>SUM(E78:E81)</f>
        <v>0</v>
      </c>
    </row>
    <row r="78" spans="1:5" s="53" customFormat="1" ht="18" customHeight="1">
      <c r="A78" s="252" t="s">
        <v>240</v>
      </c>
      <c r="B78" s="235" t="s">
        <v>241</v>
      </c>
      <c r="C78" s="238"/>
      <c r="D78" s="238"/>
      <c r="E78" s="238"/>
    </row>
    <row r="79" spans="1:5" s="53" customFormat="1" ht="30">
      <c r="A79" s="253" t="s">
        <v>242</v>
      </c>
      <c r="B79" s="237" t="s">
        <v>243</v>
      </c>
      <c r="C79" s="238"/>
      <c r="D79" s="238"/>
      <c r="E79" s="238"/>
    </row>
    <row r="80" spans="1:5" s="53" customFormat="1" ht="20.25" customHeight="1">
      <c r="A80" s="253" t="s">
        <v>244</v>
      </c>
      <c r="B80" s="237" t="s">
        <v>245</v>
      </c>
      <c r="C80" s="238"/>
      <c r="D80" s="238"/>
      <c r="E80" s="238"/>
    </row>
    <row r="81" spans="1:5" s="53" customFormat="1" ht="18" customHeight="1" thickBot="1">
      <c r="A81" s="254" t="s">
        <v>246</v>
      </c>
      <c r="B81" s="246" t="s">
        <v>247</v>
      </c>
      <c r="C81" s="238"/>
      <c r="D81" s="238"/>
      <c r="E81" s="238"/>
    </row>
    <row r="82" spans="1:5" s="53" customFormat="1" ht="18" customHeight="1" thickBot="1">
      <c r="A82" s="250" t="s">
        <v>248</v>
      </c>
      <c r="B82" s="242" t="s">
        <v>249</v>
      </c>
      <c r="C82" s="255"/>
      <c r="D82" s="255"/>
      <c r="E82" s="255"/>
    </row>
    <row r="83" spans="1:5" s="53" customFormat="1" ht="31.5" thickBot="1">
      <c r="A83" s="250" t="s">
        <v>250</v>
      </c>
      <c r="B83" s="256" t="s">
        <v>251</v>
      </c>
      <c r="C83" s="234">
        <f>+C61+C65+C70+C73+C77+C82</f>
        <v>0</v>
      </c>
      <c r="D83" s="234">
        <f>+D61+D65+D70+D73+D77+D82</f>
        <v>0</v>
      </c>
      <c r="E83" s="234">
        <f>+E61+E65+E70+E73+E77+E82</f>
        <v>0</v>
      </c>
    </row>
    <row r="84" spans="1:5" s="53" customFormat="1" ht="18" customHeight="1" thickBot="1">
      <c r="A84" s="257" t="s">
        <v>263</v>
      </c>
      <c r="B84" s="258" t="s">
        <v>326</v>
      </c>
      <c r="C84" s="234">
        <f>+C60+C83</f>
        <v>0</v>
      </c>
      <c r="D84" s="234">
        <f>+D60+D83</f>
        <v>0</v>
      </c>
      <c r="E84" s="234">
        <f>+E60+E83</f>
        <v>0</v>
      </c>
    </row>
    <row r="85" spans="1:5" s="53" customFormat="1" ht="19.5" thickBot="1">
      <c r="A85" s="259"/>
      <c r="B85" s="260"/>
      <c r="C85" s="261"/>
      <c r="D85" s="261"/>
      <c r="E85" s="262"/>
    </row>
    <row r="86" spans="1:5" s="45" customFormat="1" ht="18" customHeight="1" thickBot="1">
      <c r="A86" s="266" t="s">
        <v>46</v>
      </c>
      <c r="B86" s="267"/>
      <c r="C86" s="267"/>
      <c r="D86" s="267"/>
      <c r="E86" s="268"/>
    </row>
    <row r="87" spans="1:5" s="54" customFormat="1" ht="18" customHeight="1" thickBot="1">
      <c r="A87" s="269" t="s">
        <v>13</v>
      </c>
      <c r="B87" s="270" t="s">
        <v>362</v>
      </c>
      <c r="C87" s="271">
        <f>SUM(C88:C92)</f>
        <v>0</v>
      </c>
      <c r="D87" s="271">
        <f>SUM(D88:D92)</f>
        <v>0</v>
      </c>
      <c r="E87" s="271">
        <f>SUM(E88:E92)</f>
        <v>0</v>
      </c>
    </row>
    <row r="88" spans="1:5" s="45" customFormat="1" ht="18" customHeight="1">
      <c r="A88" s="272" t="s">
        <v>88</v>
      </c>
      <c r="B88" s="273" t="s">
        <v>40</v>
      </c>
      <c r="C88" s="274"/>
      <c r="D88" s="274"/>
      <c r="E88" s="274"/>
    </row>
    <row r="89" spans="1:5" s="53" customFormat="1" ht="18" customHeight="1">
      <c r="A89" s="244" t="s">
        <v>89</v>
      </c>
      <c r="B89" s="275" t="s">
        <v>143</v>
      </c>
      <c r="C89" s="238"/>
      <c r="D89" s="238"/>
      <c r="E89" s="238"/>
    </row>
    <row r="90" spans="1:5" s="45" customFormat="1" ht="18" customHeight="1">
      <c r="A90" s="244" t="s">
        <v>90</v>
      </c>
      <c r="B90" s="275" t="s">
        <v>115</v>
      </c>
      <c r="C90" s="247"/>
      <c r="D90" s="247"/>
      <c r="E90" s="247"/>
    </row>
    <row r="91" spans="1:5" s="45" customFormat="1" ht="18" customHeight="1">
      <c r="A91" s="244" t="s">
        <v>91</v>
      </c>
      <c r="B91" s="276" t="s">
        <v>144</v>
      </c>
      <c r="C91" s="247"/>
      <c r="D91" s="247"/>
      <c r="E91" s="247"/>
    </row>
    <row r="92" spans="1:5" s="45" customFormat="1" ht="18" customHeight="1">
      <c r="A92" s="244" t="s">
        <v>102</v>
      </c>
      <c r="B92" s="277" t="s">
        <v>145</v>
      </c>
      <c r="C92" s="247">
        <f>SUM(C93:C102)</f>
        <v>0</v>
      </c>
      <c r="D92" s="247"/>
      <c r="E92" s="247"/>
    </row>
    <row r="93" spans="1:5" s="45" customFormat="1" ht="18" customHeight="1">
      <c r="A93" s="244" t="s">
        <v>92</v>
      </c>
      <c r="B93" s="298" t="s">
        <v>266</v>
      </c>
      <c r="C93" s="299"/>
      <c r="D93" s="299"/>
      <c r="E93" s="299"/>
    </row>
    <row r="94" spans="1:5" s="45" customFormat="1" ht="18" customHeight="1">
      <c r="A94" s="244" t="s">
        <v>93</v>
      </c>
      <c r="B94" s="300" t="s">
        <v>267</v>
      </c>
      <c r="C94" s="299"/>
      <c r="D94" s="299"/>
      <c r="E94" s="299"/>
    </row>
    <row r="95" spans="1:5" s="45" customFormat="1" ht="18" customHeight="1">
      <c r="A95" s="244" t="s">
        <v>103</v>
      </c>
      <c r="B95" s="298" t="s">
        <v>268</v>
      </c>
      <c r="C95" s="299"/>
      <c r="D95" s="299"/>
      <c r="E95" s="299"/>
    </row>
    <row r="96" spans="1:5" s="45" customFormat="1" ht="18" customHeight="1">
      <c r="A96" s="244" t="s">
        <v>104</v>
      </c>
      <c r="B96" s="298" t="s">
        <v>269</v>
      </c>
      <c r="C96" s="299"/>
      <c r="D96" s="299"/>
      <c r="E96" s="299"/>
    </row>
    <row r="97" spans="1:5" s="45" customFormat="1" ht="18" customHeight="1">
      <c r="A97" s="244" t="s">
        <v>105</v>
      </c>
      <c r="B97" s="300" t="s">
        <v>270</v>
      </c>
      <c r="C97" s="299">
        <v>0</v>
      </c>
      <c r="D97" s="299"/>
      <c r="E97" s="299"/>
    </row>
    <row r="98" spans="1:5" s="45" customFormat="1" ht="18" customHeight="1">
      <c r="A98" s="244" t="s">
        <v>106</v>
      </c>
      <c r="B98" s="300" t="s">
        <v>271</v>
      </c>
      <c r="C98" s="299"/>
      <c r="D98" s="299"/>
      <c r="E98" s="299"/>
    </row>
    <row r="99" spans="1:5" s="45" customFormat="1" ht="18" customHeight="1">
      <c r="A99" s="244" t="s">
        <v>108</v>
      </c>
      <c r="B99" s="298" t="s">
        <v>272</v>
      </c>
      <c r="C99" s="299"/>
      <c r="D99" s="299"/>
      <c r="E99" s="299"/>
    </row>
    <row r="100" spans="1:5" s="45" customFormat="1" ht="18" customHeight="1">
      <c r="A100" s="278" t="s">
        <v>146</v>
      </c>
      <c r="B100" s="301" t="s">
        <v>273</v>
      </c>
      <c r="C100" s="299"/>
      <c r="D100" s="299"/>
      <c r="E100" s="299"/>
    </row>
    <row r="101" spans="1:5" s="45" customFormat="1" ht="18" customHeight="1">
      <c r="A101" s="244" t="s">
        <v>264</v>
      </c>
      <c r="B101" s="301" t="s">
        <v>274</v>
      </c>
      <c r="C101" s="299"/>
      <c r="D101" s="299"/>
      <c r="E101" s="299"/>
    </row>
    <row r="102" spans="1:5" s="45" customFormat="1" ht="18" customHeight="1" thickBot="1">
      <c r="A102" s="280" t="s">
        <v>265</v>
      </c>
      <c r="B102" s="302" t="s">
        <v>275</v>
      </c>
      <c r="C102" s="303"/>
      <c r="D102" s="303"/>
      <c r="E102" s="303"/>
    </row>
    <row r="103" spans="1:5" s="45" customFormat="1" ht="18" customHeight="1" thickBot="1">
      <c r="A103" s="241" t="s">
        <v>14</v>
      </c>
      <c r="B103" s="281" t="s">
        <v>363</v>
      </c>
      <c r="C103" s="234">
        <f>+C104+C106+C108</f>
        <v>0</v>
      </c>
      <c r="D103" s="234">
        <f>+D104+D106+D108</f>
        <v>0</v>
      </c>
      <c r="E103" s="234">
        <f>+E104+E106+E108</f>
        <v>0</v>
      </c>
    </row>
    <row r="104" spans="1:5" s="45" customFormat="1" ht="18" customHeight="1">
      <c r="A104" s="243" t="s">
        <v>94</v>
      </c>
      <c r="B104" s="275" t="s">
        <v>167</v>
      </c>
      <c r="C104" s="236"/>
      <c r="D104" s="236"/>
      <c r="E104" s="236"/>
    </row>
    <row r="105" spans="1:5" s="45" customFormat="1" ht="18" customHeight="1">
      <c r="A105" s="243" t="s">
        <v>95</v>
      </c>
      <c r="B105" s="301" t="s">
        <v>279</v>
      </c>
      <c r="C105" s="304"/>
      <c r="D105" s="304"/>
      <c r="E105" s="304"/>
    </row>
    <row r="106" spans="1:5" s="45" customFormat="1" ht="18" customHeight="1">
      <c r="A106" s="243" t="s">
        <v>96</v>
      </c>
      <c r="B106" s="279" t="s">
        <v>147</v>
      </c>
      <c r="C106" s="238"/>
      <c r="D106" s="238"/>
      <c r="E106" s="238"/>
    </row>
    <row r="107" spans="1:5" s="45" customFormat="1" ht="18" customHeight="1">
      <c r="A107" s="243" t="s">
        <v>97</v>
      </c>
      <c r="B107" s="279" t="s">
        <v>280</v>
      </c>
      <c r="C107" s="282"/>
      <c r="D107" s="282"/>
      <c r="E107" s="282"/>
    </row>
    <row r="108" spans="1:5" s="45" customFormat="1" ht="18" customHeight="1">
      <c r="A108" s="243" t="s">
        <v>98</v>
      </c>
      <c r="B108" s="283" t="s">
        <v>169</v>
      </c>
      <c r="C108" s="282"/>
      <c r="D108" s="282"/>
      <c r="E108" s="282"/>
    </row>
    <row r="109" spans="1:5" s="45" customFormat="1" ht="28.5">
      <c r="A109" s="243" t="s">
        <v>107</v>
      </c>
      <c r="B109" s="284" t="s">
        <v>334</v>
      </c>
      <c r="C109" s="282"/>
      <c r="D109" s="282"/>
      <c r="E109" s="282"/>
    </row>
    <row r="110" spans="1:5" s="45" customFormat="1" ht="25.5">
      <c r="A110" s="243" t="s">
        <v>109</v>
      </c>
      <c r="B110" s="305" t="s">
        <v>285</v>
      </c>
      <c r="C110" s="306"/>
      <c r="D110" s="306"/>
      <c r="E110" s="306"/>
    </row>
    <row r="111" spans="1:5" s="45" customFormat="1" ht="25.5">
      <c r="A111" s="243" t="s">
        <v>148</v>
      </c>
      <c r="B111" s="298" t="s">
        <v>269</v>
      </c>
      <c r="C111" s="306"/>
      <c r="D111" s="306"/>
      <c r="E111" s="306"/>
    </row>
    <row r="112" spans="1:5" s="45" customFormat="1" ht="18.75">
      <c r="A112" s="243" t="s">
        <v>149</v>
      </c>
      <c r="B112" s="298" t="s">
        <v>284</v>
      </c>
      <c r="C112" s="306"/>
      <c r="D112" s="306"/>
      <c r="E112" s="306"/>
    </row>
    <row r="113" spans="1:5" s="45" customFormat="1" ht="18.75">
      <c r="A113" s="243" t="s">
        <v>150</v>
      </c>
      <c r="B113" s="298" t="s">
        <v>283</v>
      </c>
      <c r="C113" s="306"/>
      <c r="D113" s="306"/>
      <c r="E113" s="306"/>
    </row>
    <row r="114" spans="1:5" s="45" customFormat="1" ht="25.5">
      <c r="A114" s="243" t="s">
        <v>276</v>
      </c>
      <c r="B114" s="298" t="s">
        <v>272</v>
      </c>
      <c r="C114" s="306"/>
      <c r="D114" s="306"/>
      <c r="E114" s="306"/>
    </row>
    <row r="115" spans="1:5" s="45" customFormat="1" ht="18.75">
      <c r="A115" s="243" t="s">
        <v>277</v>
      </c>
      <c r="B115" s="298" t="s">
        <v>282</v>
      </c>
      <c r="C115" s="306"/>
      <c r="D115" s="306"/>
      <c r="E115" s="306"/>
    </row>
    <row r="116" spans="1:5" s="45" customFormat="1" ht="26.25" thickBot="1">
      <c r="A116" s="278" t="s">
        <v>278</v>
      </c>
      <c r="B116" s="298" t="s">
        <v>281</v>
      </c>
      <c r="C116" s="307"/>
      <c r="D116" s="307"/>
      <c r="E116" s="307"/>
    </row>
    <row r="117" spans="1:5" s="45" customFormat="1" ht="18" customHeight="1" thickBot="1">
      <c r="A117" s="241" t="s">
        <v>15</v>
      </c>
      <c r="B117" s="248" t="s">
        <v>286</v>
      </c>
      <c r="C117" s="234">
        <f>+C118+C119</f>
        <v>0</v>
      </c>
      <c r="D117" s="234">
        <f>+D118+D119</f>
        <v>0</v>
      </c>
      <c r="E117" s="234">
        <f>+E118+E119</f>
        <v>0</v>
      </c>
    </row>
    <row r="118" spans="1:5" s="45" customFormat="1" ht="18" customHeight="1">
      <c r="A118" s="243" t="s">
        <v>77</v>
      </c>
      <c r="B118" s="285" t="s">
        <v>47</v>
      </c>
      <c r="C118" s="236"/>
      <c r="D118" s="236"/>
      <c r="E118" s="236"/>
    </row>
    <row r="119" spans="1:5" s="45" customFormat="1" ht="18" customHeight="1" thickBot="1">
      <c r="A119" s="245" t="s">
        <v>78</v>
      </c>
      <c r="B119" s="279" t="s">
        <v>48</v>
      </c>
      <c r="C119" s="247"/>
      <c r="D119" s="247"/>
      <c r="E119" s="247"/>
    </row>
    <row r="120" spans="1:5" s="45" customFormat="1" ht="18" customHeight="1" thickBot="1">
      <c r="A120" s="241" t="s">
        <v>16</v>
      </c>
      <c r="B120" s="248" t="s">
        <v>287</v>
      </c>
      <c r="C120" s="234">
        <f>+C87+C103+C117</f>
        <v>0</v>
      </c>
      <c r="D120" s="234">
        <f>+D87+D103+D117</f>
        <v>0</v>
      </c>
      <c r="E120" s="234">
        <f>+E87+E103+E117</f>
        <v>0</v>
      </c>
    </row>
    <row r="121" spans="1:5" s="45" customFormat="1" ht="18" customHeight="1" thickBot="1">
      <c r="A121" s="241" t="s">
        <v>17</v>
      </c>
      <c r="B121" s="248" t="s">
        <v>288</v>
      </c>
      <c r="C121" s="234">
        <f>+C122+C123+C124</f>
        <v>0</v>
      </c>
      <c r="D121" s="234">
        <f>+D122+D123+D124</f>
        <v>0</v>
      </c>
      <c r="E121" s="234">
        <f>+E122+E123+E124</f>
        <v>0</v>
      </c>
    </row>
    <row r="122" spans="1:5" s="45" customFormat="1" ht="18" customHeight="1">
      <c r="A122" s="243" t="s">
        <v>81</v>
      </c>
      <c r="B122" s="285" t="s">
        <v>289</v>
      </c>
      <c r="C122" s="282"/>
      <c r="D122" s="282"/>
      <c r="E122" s="282"/>
    </row>
    <row r="123" spans="1:5" s="45" customFormat="1" ht="18" customHeight="1">
      <c r="A123" s="243" t="s">
        <v>82</v>
      </c>
      <c r="B123" s="285" t="s">
        <v>290</v>
      </c>
      <c r="C123" s="282"/>
      <c r="D123" s="282"/>
      <c r="E123" s="282"/>
    </row>
    <row r="124" spans="1:5" s="45" customFormat="1" ht="18" customHeight="1" thickBot="1">
      <c r="A124" s="278" t="s">
        <v>83</v>
      </c>
      <c r="B124" s="286" t="s">
        <v>291</v>
      </c>
      <c r="C124" s="282"/>
      <c r="D124" s="282"/>
      <c r="E124" s="282"/>
    </row>
    <row r="125" spans="1:5" s="45" customFormat="1" ht="18" customHeight="1" thickBot="1">
      <c r="A125" s="241" t="s">
        <v>18</v>
      </c>
      <c r="B125" s="248" t="s">
        <v>322</v>
      </c>
      <c r="C125" s="234">
        <f>+C126+C127+C128+C129</f>
        <v>0</v>
      </c>
      <c r="D125" s="234">
        <f>+D126+D127+D128+D129</f>
        <v>0</v>
      </c>
      <c r="E125" s="234">
        <f>+E126+E127+E128+E129</f>
        <v>0</v>
      </c>
    </row>
    <row r="126" spans="1:5" s="45" customFormat="1" ht="18" customHeight="1">
      <c r="A126" s="243" t="s">
        <v>84</v>
      </c>
      <c r="B126" s="285" t="s">
        <v>292</v>
      </c>
      <c r="C126" s="282"/>
      <c r="D126" s="282"/>
      <c r="E126" s="282"/>
    </row>
    <row r="127" spans="1:5" s="45" customFormat="1" ht="18" customHeight="1">
      <c r="A127" s="243" t="s">
        <v>85</v>
      </c>
      <c r="B127" s="285" t="s">
        <v>293</v>
      </c>
      <c r="C127" s="282"/>
      <c r="D127" s="282"/>
      <c r="E127" s="282"/>
    </row>
    <row r="128" spans="1:5" s="45" customFormat="1" ht="18" customHeight="1">
      <c r="A128" s="243" t="s">
        <v>203</v>
      </c>
      <c r="B128" s="285" t="s">
        <v>294</v>
      </c>
      <c r="C128" s="282"/>
      <c r="D128" s="282"/>
      <c r="E128" s="282"/>
    </row>
    <row r="129" spans="1:9" s="45" customFormat="1" ht="18" customHeight="1" thickBot="1">
      <c r="A129" s="278" t="s">
        <v>204</v>
      </c>
      <c r="B129" s="286" t="s">
        <v>295</v>
      </c>
      <c r="C129" s="282"/>
      <c r="D129" s="282"/>
      <c r="E129" s="282"/>
    </row>
    <row r="130" spans="1:9" s="45" customFormat="1" ht="18" customHeight="1" thickBot="1">
      <c r="A130" s="241" t="s">
        <v>19</v>
      </c>
      <c r="B130" s="248" t="s">
        <v>296</v>
      </c>
      <c r="C130" s="234">
        <f>+C131+C132+C133+C134</f>
        <v>0</v>
      </c>
      <c r="D130" s="234">
        <f>+D131+D132+D133+D134</f>
        <v>0</v>
      </c>
      <c r="E130" s="234">
        <f>+E131+E132+E133+E134</f>
        <v>0</v>
      </c>
    </row>
    <row r="131" spans="1:9" s="45" customFormat="1" ht="18" customHeight="1">
      <c r="A131" s="243" t="s">
        <v>86</v>
      </c>
      <c r="B131" s="285" t="s">
        <v>297</v>
      </c>
      <c r="C131" s="282"/>
      <c r="D131" s="282"/>
      <c r="E131" s="282"/>
    </row>
    <row r="132" spans="1:9" s="45" customFormat="1" ht="18" customHeight="1">
      <c r="A132" s="243" t="s">
        <v>87</v>
      </c>
      <c r="B132" s="285" t="s">
        <v>306</v>
      </c>
      <c r="C132" s="282"/>
      <c r="D132" s="282"/>
      <c r="E132" s="282"/>
    </row>
    <row r="133" spans="1:9" s="45" customFormat="1" ht="18" customHeight="1">
      <c r="A133" s="243" t="s">
        <v>213</v>
      </c>
      <c r="B133" s="285" t="s">
        <v>298</v>
      </c>
      <c r="C133" s="282"/>
      <c r="D133" s="282"/>
      <c r="E133" s="282"/>
    </row>
    <row r="134" spans="1:9" s="45" customFormat="1" ht="18" customHeight="1" thickBot="1">
      <c r="A134" s="278" t="s">
        <v>214</v>
      </c>
      <c r="B134" s="286" t="s">
        <v>353</v>
      </c>
      <c r="C134" s="282"/>
      <c r="D134" s="282"/>
      <c r="E134" s="282"/>
    </row>
    <row r="135" spans="1:9" s="45" customFormat="1" ht="18" customHeight="1" thickBot="1">
      <c r="A135" s="241" t="s">
        <v>20</v>
      </c>
      <c r="B135" s="248" t="s">
        <v>299</v>
      </c>
      <c r="C135" s="287"/>
      <c r="D135" s="287">
        <f>+D136+D137+D138+D139</f>
        <v>0</v>
      </c>
      <c r="E135" s="287">
        <f>+E136+E137+E138+E139</f>
        <v>0</v>
      </c>
    </row>
    <row r="136" spans="1:9" s="45" customFormat="1" ht="18" customHeight="1">
      <c r="A136" s="243" t="s">
        <v>141</v>
      </c>
      <c r="B136" s="285" t="s">
        <v>300</v>
      </c>
      <c r="C136" s="282"/>
      <c r="D136" s="282"/>
      <c r="E136" s="282"/>
    </row>
    <row r="137" spans="1:9" s="45" customFormat="1" ht="18" customHeight="1">
      <c r="A137" s="243" t="s">
        <v>142</v>
      </c>
      <c r="B137" s="285" t="s">
        <v>301</v>
      </c>
      <c r="C137" s="282"/>
      <c r="D137" s="282"/>
      <c r="E137" s="282"/>
    </row>
    <row r="138" spans="1:9" s="45" customFormat="1" ht="18" customHeight="1">
      <c r="A138" s="243" t="s">
        <v>168</v>
      </c>
      <c r="B138" s="285" t="s">
        <v>302</v>
      </c>
      <c r="C138" s="282"/>
      <c r="D138" s="282"/>
      <c r="E138" s="282"/>
    </row>
    <row r="139" spans="1:9" s="45" customFormat="1" ht="18" customHeight="1" thickBot="1">
      <c r="A139" s="243" t="s">
        <v>216</v>
      </c>
      <c r="B139" s="285" t="s">
        <v>303</v>
      </c>
      <c r="C139" s="282"/>
      <c r="D139" s="282"/>
      <c r="E139" s="282"/>
    </row>
    <row r="140" spans="1:9" s="45" customFormat="1" ht="18" customHeight="1" thickBot="1">
      <c r="A140" s="241" t="s">
        <v>21</v>
      </c>
      <c r="B140" s="248" t="s">
        <v>304</v>
      </c>
      <c r="C140" s="288">
        <f>+C121+C125+C130+C135</f>
        <v>0</v>
      </c>
      <c r="D140" s="288">
        <f>+D121+D125+D130+D135</f>
        <v>0</v>
      </c>
      <c r="E140" s="288">
        <f>+E121+E125+E130+E135</f>
        <v>0</v>
      </c>
    </row>
    <row r="141" spans="1:9" s="45" customFormat="1" ht="18" customHeight="1" thickBot="1">
      <c r="A141" s="289" t="s">
        <v>22</v>
      </c>
      <c r="B141" s="290" t="s">
        <v>305</v>
      </c>
      <c r="C141" s="288">
        <f>+C120+C140</f>
        <v>0</v>
      </c>
      <c r="D141" s="288">
        <f>+D120+D140</f>
        <v>0</v>
      </c>
      <c r="E141" s="288">
        <f>+E120+E140</f>
        <v>0</v>
      </c>
    </row>
    <row r="142" spans="1:9" s="45" customFormat="1" ht="18" customHeight="1" thickBot="1">
      <c r="A142" s="291"/>
      <c r="B142" s="292"/>
      <c r="C142" s="265"/>
      <c r="D142" s="265"/>
      <c r="E142" s="265"/>
    </row>
    <row r="143" spans="1:9" s="45" customFormat="1" ht="18" customHeight="1" thickBot="1">
      <c r="A143" s="293" t="s">
        <v>373</v>
      </c>
      <c r="B143" s="294"/>
      <c r="C143" s="295"/>
      <c r="D143" s="295"/>
      <c r="E143" s="295"/>
      <c r="F143" s="55"/>
      <c r="G143" s="56"/>
      <c r="H143" s="56"/>
      <c r="I143" s="56"/>
    </row>
    <row r="144" spans="1:9" s="53" customFormat="1" ht="18" customHeight="1" thickBot="1">
      <c r="A144" s="293" t="s">
        <v>160</v>
      </c>
      <c r="B144" s="294"/>
      <c r="C144" s="295"/>
      <c r="D144" s="295"/>
      <c r="E144" s="295"/>
    </row>
    <row r="145" spans="3:3" s="45" customFormat="1" ht="18" customHeight="1">
      <c r="C145" s="57"/>
    </row>
  </sheetData>
  <mergeCells count="2">
    <mergeCell ref="A1:C1"/>
    <mergeCell ref="A2:B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Nagymányok Város Önkormányzata
ÁLLAMIGAZGATÁSI  FELADATOK
2017. ÉVI KÖLTSÉGVETÉSÉNEK ÖSSZEVONT MÉRLEGE
&amp;10
&amp;R&amp;"Times New Roman CE,Félkövér dőlt"&amp;11 1.3. melléklet a 2/2017. (II.20.) önkormányzati rendelethez</oddHeader>
  </headerFooter>
  <rowBreaks count="1" manualBreakCount="1">
    <brk id="8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19"/>
  <sheetViews>
    <sheetView workbookViewId="0">
      <selection activeCell="C33" sqref="C3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9" t="s">
        <v>119</v>
      </c>
      <c r="E1" s="22" t="s">
        <v>121</v>
      </c>
    </row>
    <row r="3" spans="1:5">
      <c r="A3" s="23"/>
      <c r="B3" s="24"/>
      <c r="C3" s="23"/>
      <c r="D3" s="26"/>
      <c r="E3" s="24"/>
    </row>
    <row r="4" spans="1:5" ht="15.75">
      <c r="A4" s="10" t="s">
        <v>309</v>
      </c>
      <c r="B4" s="25"/>
      <c r="C4" s="27"/>
      <c r="D4" s="26"/>
      <c r="E4" s="24"/>
    </row>
    <row r="5" spans="1:5">
      <c r="A5" s="23"/>
      <c r="B5" s="24"/>
      <c r="C5" s="23"/>
      <c r="D5" s="26"/>
      <c r="E5" s="24"/>
    </row>
    <row r="6" spans="1:5">
      <c r="A6" s="23" t="s">
        <v>311</v>
      </c>
      <c r="B6" s="24" t="e">
        <f>+#REF!</f>
        <v>#REF!</v>
      </c>
      <c r="C6" s="23" t="s">
        <v>312</v>
      </c>
      <c r="D6" s="26" t="e">
        <f>+#REF!+#REF!</f>
        <v>#REF!</v>
      </c>
      <c r="E6" s="24" t="e">
        <f t="shared" ref="E6:E15" si="0">+B6-D6</f>
        <v>#REF!</v>
      </c>
    </row>
    <row r="7" spans="1:5">
      <c r="A7" s="23" t="s">
        <v>313</v>
      </c>
      <c r="B7" s="24" t="e">
        <f>+#REF!</f>
        <v>#REF!</v>
      </c>
      <c r="C7" s="23" t="s">
        <v>314</v>
      </c>
      <c r="D7" s="26" t="e">
        <f>+#REF!+#REF!</f>
        <v>#REF!</v>
      </c>
      <c r="E7" s="24" t="e">
        <f t="shared" si="0"/>
        <v>#REF!</v>
      </c>
    </row>
    <row r="8" spans="1:5">
      <c r="A8" s="23" t="s">
        <v>315</v>
      </c>
      <c r="B8" s="24" t="e">
        <f>+#REF!</f>
        <v>#REF!</v>
      </c>
      <c r="C8" s="23" t="s">
        <v>316</v>
      </c>
      <c r="D8" s="26" t="e">
        <f>+#REF!+#REF!</f>
        <v>#REF!</v>
      </c>
      <c r="E8" s="24" t="e">
        <f t="shared" si="0"/>
        <v>#REF!</v>
      </c>
    </row>
    <row r="9" spans="1:5">
      <c r="A9" s="23"/>
      <c r="B9" s="24"/>
      <c r="C9" s="23"/>
      <c r="D9" s="26"/>
      <c r="E9" s="24"/>
    </row>
    <row r="10" spans="1:5">
      <c r="A10" s="23"/>
      <c r="B10" s="24"/>
      <c r="C10" s="23"/>
      <c r="D10" s="26"/>
      <c r="E10" s="24"/>
    </row>
    <row r="11" spans="1:5" ht="15.75">
      <c r="A11" s="10" t="s">
        <v>310</v>
      </c>
      <c r="B11" s="25"/>
      <c r="C11" s="27"/>
      <c r="D11" s="26"/>
      <c r="E11" s="24"/>
    </row>
    <row r="12" spans="1:5">
      <c r="A12" s="23"/>
      <c r="B12" s="24"/>
      <c r="C12" s="23"/>
      <c r="D12" s="26"/>
      <c r="E12" s="24"/>
    </row>
    <row r="13" spans="1:5">
      <c r="A13" s="23" t="s">
        <v>320</v>
      </c>
      <c r="B13" s="24" t="e">
        <f>+#REF!</f>
        <v>#REF!</v>
      </c>
      <c r="C13" s="23" t="s">
        <v>319</v>
      </c>
      <c r="D13" s="26" t="e">
        <f>+#REF!+#REF!</f>
        <v>#REF!</v>
      </c>
      <c r="E13" s="24" t="e">
        <f t="shared" si="0"/>
        <v>#REF!</v>
      </c>
    </row>
    <row r="14" spans="1:5">
      <c r="A14" s="23" t="s">
        <v>174</v>
      </c>
      <c r="B14" s="24" t="e">
        <f>+#REF!</f>
        <v>#REF!</v>
      </c>
      <c r="C14" s="23" t="s">
        <v>318</v>
      </c>
      <c r="D14" s="26" t="e">
        <f>+#REF!+#REF!</f>
        <v>#REF!</v>
      </c>
      <c r="E14" s="24" t="e">
        <f t="shared" si="0"/>
        <v>#REF!</v>
      </c>
    </row>
    <row r="15" spans="1:5">
      <c r="A15" s="23" t="s">
        <v>321</v>
      </c>
      <c r="B15" s="24" t="e">
        <f>+#REF!</f>
        <v>#REF!</v>
      </c>
      <c r="C15" s="23" t="s">
        <v>317</v>
      </c>
      <c r="D15" s="26" t="e">
        <f>+#REF!+#REF!</f>
        <v>#REF!</v>
      </c>
      <c r="E15" s="24" t="e">
        <f t="shared" si="0"/>
        <v>#REF!</v>
      </c>
    </row>
    <row r="16" spans="1:5">
      <c r="A16" s="20"/>
      <c r="B16" s="20"/>
      <c r="C16" s="23"/>
      <c r="D16" s="26"/>
      <c r="E16" s="21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19" spans="1:5">
      <c r="A19" s="20"/>
      <c r="B19" s="20"/>
      <c r="C19" s="20"/>
      <c r="D19" s="20"/>
      <c r="E19" s="20"/>
    </row>
  </sheetData>
  <sheetProtection sheet="1"/>
  <phoneticPr fontId="17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0815-4795-474D-83DB-6607E0479565}">
  <dimension ref="A1:G35"/>
  <sheetViews>
    <sheetView workbookViewId="0">
      <selection activeCell="B5" sqref="A5:XFD5"/>
    </sheetView>
  </sheetViews>
  <sheetFormatPr defaultRowHeight="15"/>
  <cols>
    <col min="1" max="1" width="7" style="425" customWidth="1"/>
    <col min="2" max="2" width="53.6640625" style="425" customWidth="1"/>
    <col min="3" max="3" width="17.83203125" style="425" customWidth="1"/>
    <col min="4" max="4" width="17.33203125" style="425" customWidth="1"/>
    <col min="5" max="5" width="57.83203125" style="425" customWidth="1"/>
    <col min="6" max="6" width="14" style="425" customWidth="1"/>
    <col min="7" max="7" width="14.5" style="425" customWidth="1"/>
    <col min="8" max="16384" width="9.33203125" style="425"/>
  </cols>
  <sheetData>
    <row r="1" spans="1:7" ht="30.75" customHeight="1">
      <c r="A1" s="564" t="s">
        <v>818</v>
      </c>
      <c r="B1" s="564"/>
      <c r="C1" s="564"/>
      <c r="D1" s="564"/>
      <c r="E1" s="564"/>
      <c r="F1" s="564"/>
      <c r="G1" s="564"/>
    </row>
    <row r="2" spans="1:7" ht="17.25" customHeight="1">
      <c r="A2" s="565"/>
      <c r="B2" s="566"/>
      <c r="C2" s="567"/>
      <c r="D2" s="567"/>
      <c r="E2" s="568"/>
      <c r="F2" s="569" t="s">
        <v>819</v>
      </c>
      <c r="G2" s="570"/>
    </row>
    <row r="3" spans="1:7" ht="15.75" thickBot="1">
      <c r="A3" s="565"/>
      <c r="B3" s="571"/>
      <c r="C3" s="565"/>
      <c r="D3" s="565"/>
      <c r="E3" s="565"/>
      <c r="F3" s="572"/>
      <c r="G3" s="572"/>
    </row>
    <row r="4" spans="1:7" ht="15.75" customHeight="1" thickBot="1">
      <c r="A4" s="573" t="s">
        <v>57</v>
      </c>
      <c r="B4" s="574" t="s">
        <v>45</v>
      </c>
      <c r="C4" s="575"/>
      <c r="D4" s="575"/>
      <c r="E4" s="576" t="s">
        <v>46</v>
      </c>
      <c r="F4" s="577"/>
      <c r="G4" s="577"/>
    </row>
    <row r="5" spans="1:7" ht="23.25" customHeight="1" thickBot="1">
      <c r="A5" s="578"/>
      <c r="B5" s="579" t="s">
        <v>49</v>
      </c>
      <c r="C5" s="435" t="s">
        <v>660</v>
      </c>
      <c r="D5" s="435" t="s">
        <v>661</v>
      </c>
      <c r="E5" s="579" t="s">
        <v>49</v>
      </c>
      <c r="F5" s="435" t="s">
        <v>660</v>
      </c>
      <c r="G5" s="435" t="s">
        <v>661</v>
      </c>
    </row>
    <row r="6" spans="1:7" ht="15.75" customHeight="1" thickBot="1">
      <c r="A6" s="580">
        <v>1</v>
      </c>
      <c r="B6" s="581">
        <v>2</v>
      </c>
      <c r="C6" s="582">
        <v>3</v>
      </c>
      <c r="D6" s="582">
        <v>4</v>
      </c>
      <c r="E6" s="581">
        <v>6</v>
      </c>
      <c r="F6" s="583">
        <v>7</v>
      </c>
      <c r="G6" s="583">
        <v>8</v>
      </c>
    </row>
    <row r="7" spans="1:7" ht="15.75" customHeight="1">
      <c r="A7" s="584" t="s">
        <v>13</v>
      </c>
      <c r="B7" s="585" t="s">
        <v>308</v>
      </c>
      <c r="C7" s="586">
        <f>'1.'!C10</f>
        <v>169967095</v>
      </c>
      <c r="D7" s="586">
        <f>'1.'!D10</f>
        <v>184120509</v>
      </c>
      <c r="E7" s="587" t="s">
        <v>50</v>
      </c>
      <c r="F7" s="588">
        <f>'1'!C10</f>
        <v>145663168</v>
      </c>
      <c r="G7" s="588">
        <f>'1'!D10</f>
        <v>137734887</v>
      </c>
    </row>
    <row r="8" spans="1:7" ht="15.75" customHeight="1">
      <c r="A8" s="589" t="s">
        <v>14</v>
      </c>
      <c r="B8" s="585" t="s">
        <v>820</v>
      </c>
      <c r="C8" s="590">
        <f>'1.'!C20</f>
        <v>0</v>
      </c>
      <c r="D8" s="590">
        <f>'1.'!D20</f>
        <v>0</v>
      </c>
      <c r="E8" s="585" t="s">
        <v>143</v>
      </c>
      <c r="F8" s="588">
        <f>'1'!C11</f>
        <v>32045897</v>
      </c>
      <c r="G8" s="588">
        <f>'1'!D11</f>
        <v>29823244</v>
      </c>
    </row>
    <row r="9" spans="1:7" ht="15.75" customHeight="1">
      <c r="A9" s="589" t="s">
        <v>15</v>
      </c>
      <c r="B9" s="585" t="s">
        <v>134</v>
      </c>
      <c r="C9" s="590">
        <f>'1.'!C27</f>
        <v>42424057</v>
      </c>
      <c r="D9" s="590">
        <f>'1.'!D27</f>
        <v>63768776</v>
      </c>
      <c r="E9" s="585" t="s">
        <v>821</v>
      </c>
      <c r="F9" s="588">
        <f>'1'!C12</f>
        <v>85983367</v>
      </c>
      <c r="G9" s="588">
        <f>'1'!D12</f>
        <v>155202134</v>
      </c>
    </row>
    <row r="10" spans="1:7" ht="15.75" customHeight="1">
      <c r="A10" s="589" t="s">
        <v>16</v>
      </c>
      <c r="B10" s="591" t="s">
        <v>329</v>
      </c>
      <c r="C10" s="590">
        <f>'1.'!C35</f>
        <v>33844082</v>
      </c>
      <c r="D10" s="590">
        <f>'1.'!D35</f>
        <v>54651535</v>
      </c>
      <c r="E10" s="585" t="s">
        <v>144</v>
      </c>
      <c r="F10" s="588">
        <f>'1'!C13</f>
        <v>8846316</v>
      </c>
      <c r="G10" s="588">
        <f>'1'!D13</f>
        <v>13827316</v>
      </c>
    </row>
    <row r="11" spans="1:7" ht="15.75" customHeight="1">
      <c r="A11" s="589" t="s">
        <v>17</v>
      </c>
      <c r="B11" s="585" t="s">
        <v>379</v>
      </c>
      <c r="C11" s="590">
        <f>'1.'!C47</f>
        <v>0</v>
      </c>
      <c r="D11" s="590">
        <f>'1.'!D47</f>
        <v>0</v>
      </c>
      <c r="E11" s="585" t="s">
        <v>145</v>
      </c>
      <c r="F11" s="588">
        <f>'1'!C14</f>
        <v>2255825</v>
      </c>
      <c r="G11" s="588">
        <f>'1'!D14</f>
        <v>5502040</v>
      </c>
    </row>
    <row r="12" spans="1:7" ht="15.75" customHeight="1">
      <c r="A12" s="589" t="s">
        <v>18</v>
      </c>
      <c r="B12" s="585" t="s">
        <v>822</v>
      </c>
      <c r="C12" s="590"/>
      <c r="D12" s="590"/>
      <c r="E12" s="585" t="s">
        <v>823</v>
      </c>
      <c r="F12" s="592">
        <f>'1'!C25</f>
        <v>1000000</v>
      </c>
      <c r="G12" s="592">
        <f>'1'!D25</f>
        <v>1000000</v>
      </c>
    </row>
    <row r="13" spans="1:7" ht="15.75" customHeight="1">
      <c r="A13" s="589" t="s">
        <v>19</v>
      </c>
      <c r="B13" s="585"/>
      <c r="C13" s="590"/>
      <c r="D13" s="590"/>
      <c r="E13" s="593"/>
      <c r="F13" s="592"/>
      <c r="G13" s="592"/>
    </row>
    <row r="14" spans="1:7" ht="15.75" customHeight="1">
      <c r="A14" s="589" t="s">
        <v>20</v>
      </c>
      <c r="B14" s="593"/>
      <c r="C14" s="590"/>
      <c r="D14" s="590"/>
      <c r="E14" s="593"/>
      <c r="F14" s="592"/>
      <c r="G14" s="592"/>
    </row>
    <row r="15" spans="1:7" ht="15.75" customHeight="1">
      <c r="A15" s="589" t="s">
        <v>21</v>
      </c>
      <c r="B15" s="594"/>
      <c r="C15" s="590"/>
      <c r="D15" s="590"/>
      <c r="E15" s="593"/>
      <c r="F15" s="592"/>
      <c r="G15" s="592"/>
    </row>
    <row r="16" spans="1:7" ht="15.75" customHeight="1">
      <c r="A16" s="589" t="s">
        <v>22</v>
      </c>
      <c r="B16" s="593"/>
      <c r="C16" s="590"/>
      <c r="D16" s="590"/>
      <c r="E16" s="593"/>
      <c r="F16" s="592"/>
      <c r="G16" s="592"/>
    </row>
    <row r="17" spans="1:7" ht="15.75" customHeight="1">
      <c r="A17" s="589" t="s">
        <v>23</v>
      </c>
      <c r="B17" s="593"/>
      <c r="C17" s="590"/>
      <c r="D17" s="590"/>
      <c r="E17" s="593"/>
      <c r="F17" s="592"/>
      <c r="G17" s="592"/>
    </row>
    <row r="18" spans="1:7" ht="15.75" customHeight="1" thickBot="1">
      <c r="A18" s="589" t="s">
        <v>24</v>
      </c>
      <c r="B18" s="595"/>
      <c r="C18" s="596"/>
      <c r="D18" s="596"/>
      <c r="E18" s="593"/>
      <c r="F18" s="597"/>
      <c r="G18" s="597"/>
    </row>
    <row r="19" spans="1:7" ht="22.5" customHeight="1" thickBot="1">
      <c r="A19" s="598" t="s">
        <v>25</v>
      </c>
      <c r="B19" s="599" t="s">
        <v>824</v>
      </c>
      <c r="C19" s="600">
        <f t="shared" ref="C19:D19" si="0">C7+C9+C10+C11</f>
        <v>246235234</v>
      </c>
      <c r="D19" s="600">
        <f t="shared" si="0"/>
        <v>302540820</v>
      </c>
      <c r="E19" s="599" t="s">
        <v>825</v>
      </c>
      <c r="F19" s="601">
        <f t="shared" ref="F19" si="1">SUM(F7:F17)</f>
        <v>275794573</v>
      </c>
      <c r="G19" s="601">
        <f t="shared" ref="G19" si="2">SUM(G7:G17)</f>
        <v>343089621</v>
      </c>
    </row>
    <row r="20" spans="1:7" ht="15.75" customHeight="1">
      <c r="A20" s="602" t="s">
        <v>26</v>
      </c>
      <c r="B20" s="603" t="s">
        <v>826</v>
      </c>
      <c r="C20" s="604">
        <f t="shared" ref="C20:D20" si="3">+C21+C22+C23+C24</f>
        <v>0</v>
      </c>
      <c r="D20" s="604">
        <f t="shared" si="3"/>
        <v>0</v>
      </c>
      <c r="E20" s="585" t="s">
        <v>827</v>
      </c>
      <c r="F20" s="605"/>
      <c r="G20" s="605"/>
    </row>
    <row r="21" spans="1:7" ht="15.75" customHeight="1">
      <c r="A21" s="606" t="s">
        <v>27</v>
      </c>
      <c r="B21" s="585" t="s">
        <v>828</v>
      </c>
      <c r="C21" s="590"/>
      <c r="D21" s="590"/>
      <c r="E21" s="585" t="s">
        <v>829</v>
      </c>
      <c r="F21" s="592">
        <f>'1'!C44</f>
        <v>0</v>
      </c>
      <c r="G21" s="592">
        <f>'1'!D44</f>
        <v>0</v>
      </c>
    </row>
    <row r="22" spans="1:7" ht="15.75" customHeight="1">
      <c r="A22" s="606" t="s">
        <v>28</v>
      </c>
      <c r="B22" s="585" t="s">
        <v>830</v>
      </c>
      <c r="C22" s="590"/>
      <c r="D22" s="590"/>
      <c r="E22" s="585" t="s">
        <v>831</v>
      </c>
      <c r="F22" s="592"/>
      <c r="G22" s="592"/>
    </row>
    <row r="23" spans="1:7" ht="15.75" customHeight="1">
      <c r="A23" s="606" t="s">
        <v>29</v>
      </c>
      <c r="B23" s="585" t="s">
        <v>832</v>
      </c>
      <c r="C23" s="590"/>
      <c r="D23" s="590">
        <f>'1.'!D84</f>
        <v>0</v>
      </c>
      <c r="E23" s="585" t="s">
        <v>833</v>
      </c>
      <c r="F23" s="592"/>
      <c r="G23" s="592"/>
    </row>
    <row r="24" spans="1:7" ht="15.75" customHeight="1">
      <c r="A24" s="606" t="s">
        <v>30</v>
      </c>
      <c r="B24" s="585" t="s">
        <v>834</v>
      </c>
      <c r="C24" s="590"/>
      <c r="D24" s="590"/>
      <c r="E24" s="603" t="s">
        <v>799</v>
      </c>
      <c r="F24" s="607"/>
      <c r="G24" s="607"/>
    </row>
    <row r="25" spans="1:7" ht="15.75" customHeight="1">
      <c r="A25" s="606" t="s">
        <v>31</v>
      </c>
      <c r="B25" s="585" t="s">
        <v>835</v>
      </c>
      <c r="C25" s="608">
        <f t="shared" ref="C25:D25" si="4">+C26+C27</f>
        <v>0</v>
      </c>
      <c r="D25" s="608">
        <f t="shared" si="4"/>
        <v>0</v>
      </c>
      <c r="E25" s="585" t="s">
        <v>836</v>
      </c>
      <c r="F25" s="607"/>
      <c r="G25" s="607"/>
    </row>
    <row r="26" spans="1:7" ht="15.75" customHeight="1">
      <c r="A26" s="602" t="s">
        <v>32</v>
      </c>
      <c r="B26" s="603" t="s">
        <v>837</v>
      </c>
      <c r="C26" s="609">
        <f>'1.'!C80</f>
        <v>0</v>
      </c>
      <c r="D26" s="609">
        <f>'1.'!D80</f>
        <v>0</v>
      </c>
      <c r="E26" s="587" t="s">
        <v>838</v>
      </c>
      <c r="F26" s="610">
        <f>'1'!C55</f>
        <v>0</v>
      </c>
      <c r="G26" s="610">
        <f>'1'!D55</f>
        <v>0</v>
      </c>
    </row>
    <row r="27" spans="1:7" ht="15.75" customHeight="1" thickBot="1">
      <c r="A27" s="606" t="s">
        <v>33</v>
      </c>
      <c r="B27" s="585" t="s">
        <v>839</v>
      </c>
      <c r="C27" s="590"/>
      <c r="D27" s="611"/>
      <c r="E27" s="612" t="s">
        <v>306</v>
      </c>
      <c r="F27" s="607"/>
      <c r="G27" s="607">
        <f>'1'!D54</f>
        <v>5788921</v>
      </c>
    </row>
    <row r="28" spans="1:7" ht="19.5" customHeight="1" thickBot="1">
      <c r="A28" s="598" t="s">
        <v>34</v>
      </c>
      <c r="B28" s="599" t="s">
        <v>840</v>
      </c>
      <c r="C28" s="600">
        <f t="shared" ref="C28:D28" si="5">+C20+C25</f>
        <v>0</v>
      </c>
      <c r="D28" s="600">
        <f t="shared" si="5"/>
        <v>0</v>
      </c>
      <c r="E28" s="599" t="s">
        <v>841</v>
      </c>
      <c r="F28" s="613">
        <f t="shared" ref="F28" si="6">SUM(F20:F27)</f>
        <v>0</v>
      </c>
      <c r="G28" s="613">
        <f t="shared" ref="G28" si="7">SUM(G20:G27)</f>
        <v>5788921</v>
      </c>
    </row>
    <row r="29" spans="1:7" ht="15.75" customHeight="1" thickBot="1">
      <c r="A29" s="598" t="s">
        <v>35</v>
      </c>
      <c r="B29" s="599" t="s">
        <v>842</v>
      </c>
      <c r="C29" s="613">
        <f t="shared" ref="C29:D29" si="8">+C19+C28</f>
        <v>246235234</v>
      </c>
      <c r="D29" s="613">
        <f t="shared" si="8"/>
        <v>302540820</v>
      </c>
      <c r="E29" s="599" t="s">
        <v>843</v>
      </c>
      <c r="F29" s="613">
        <f t="shared" ref="F29:G29" si="9">+F19+F28</f>
        <v>275794573</v>
      </c>
      <c r="G29" s="613">
        <f t="shared" si="9"/>
        <v>348878542</v>
      </c>
    </row>
    <row r="30" spans="1:7" ht="15.75" customHeight="1" thickBot="1">
      <c r="A30" s="598" t="s">
        <v>36</v>
      </c>
      <c r="B30" s="599" t="s">
        <v>844</v>
      </c>
      <c r="C30" s="614"/>
      <c r="D30" s="614"/>
      <c r="E30" s="599" t="s">
        <v>845</v>
      </c>
      <c r="F30" s="613" t="str">
        <f>IF(C19-F19&gt;0,C19-F19,"-")</f>
        <v>-</v>
      </c>
      <c r="G30" s="613" t="str">
        <f>IF(D19-G19&gt;0,D19-G19,"-")</f>
        <v>-</v>
      </c>
    </row>
    <row r="31" spans="1:7" ht="15.75" customHeight="1" thickBot="1">
      <c r="A31" s="598" t="s">
        <v>37</v>
      </c>
      <c r="B31" s="599" t="s">
        <v>846</v>
      </c>
      <c r="C31" s="614"/>
      <c r="D31" s="614"/>
      <c r="E31" s="599" t="s">
        <v>847</v>
      </c>
      <c r="F31" s="613" t="str">
        <f>IF(C19+C20-F29&gt;0,C19+C20-F29,"-")</f>
        <v>-</v>
      </c>
      <c r="G31" s="613" t="str">
        <f>IF(D19+D20-G29&gt;0,D19+D20-G29,"-")</f>
        <v>-</v>
      </c>
    </row>
    <row r="32" spans="1:7">
      <c r="C32" s="507"/>
      <c r="D32" s="507"/>
      <c r="F32" s="507"/>
      <c r="G32" s="507"/>
    </row>
    <row r="34" spans="4:5">
      <c r="D34" s="507"/>
    </row>
    <row r="35" spans="4:5">
      <c r="E35" s="507"/>
    </row>
  </sheetData>
  <mergeCells count="3">
    <mergeCell ref="A1:G1"/>
    <mergeCell ref="A4:A5"/>
    <mergeCell ref="E4:G4"/>
  </mergeCells>
  <pageMargins left="0.7" right="0.7" top="0.75" bottom="0.75" header="0.3" footer="0.3"/>
  <pageSetup paperSize="9" scale="6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7AC7-8B82-4D01-B35F-43BD9DEFD8B1}">
  <dimension ref="A1:G34"/>
  <sheetViews>
    <sheetView workbookViewId="0">
      <selection activeCell="B5" sqref="A5:XFD5"/>
    </sheetView>
  </sheetViews>
  <sheetFormatPr defaultRowHeight="15"/>
  <cols>
    <col min="1" max="1" width="6.33203125" style="425" customWidth="1"/>
    <col min="2" max="2" width="51.5" style="425" customWidth="1"/>
    <col min="3" max="3" width="14" style="425" customWidth="1"/>
    <col min="4" max="4" width="16.33203125" style="425" customWidth="1"/>
    <col min="5" max="5" width="50.83203125" style="425" customWidth="1"/>
    <col min="6" max="6" width="13.83203125" style="425" customWidth="1"/>
    <col min="7" max="7" width="13.1640625" style="425" customWidth="1"/>
    <col min="8" max="16384" width="9.33203125" style="425"/>
  </cols>
  <sheetData>
    <row r="1" spans="1:7" ht="31.5" customHeight="1">
      <c r="A1" s="615" t="s">
        <v>848</v>
      </c>
      <c r="B1" s="615"/>
      <c r="C1" s="615"/>
      <c r="D1" s="615"/>
      <c r="E1" s="615"/>
      <c r="F1" s="615"/>
      <c r="G1" s="615"/>
    </row>
    <row r="2" spans="1:7" ht="18" customHeight="1">
      <c r="A2" s="616"/>
      <c r="B2" s="617"/>
      <c r="C2" s="567"/>
      <c r="D2" s="567"/>
      <c r="E2" s="567"/>
      <c r="F2" s="618"/>
      <c r="G2" s="618"/>
    </row>
    <row r="3" spans="1:7" ht="15.75" thickBot="1">
      <c r="A3" s="616"/>
      <c r="B3" s="619"/>
      <c r="C3" s="616"/>
      <c r="D3" s="616"/>
      <c r="E3" s="616"/>
      <c r="F3" s="620"/>
      <c r="G3" s="620"/>
    </row>
    <row r="4" spans="1:7" ht="15.75" customHeight="1" thickBot="1">
      <c r="A4" s="621" t="s">
        <v>57</v>
      </c>
      <c r="B4" s="622" t="s">
        <v>45</v>
      </c>
      <c r="C4" s="623"/>
      <c r="D4" s="624"/>
      <c r="E4" s="622" t="s">
        <v>46</v>
      </c>
      <c r="F4" s="623"/>
      <c r="G4" s="623"/>
    </row>
    <row r="5" spans="1:7" ht="24.75" customHeight="1" thickBot="1">
      <c r="A5" s="625"/>
      <c r="B5" s="581" t="s">
        <v>49</v>
      </c>
      <c r="C5" s="626" t="s">
        <v>849</v>
      </c>
      <c r="D5" s="626" t="s">
        <v>661</v>
      </c>
      <c r="E5" s="581" t="s">
        <v>49</v>
      </c>
      <c r="F5" s="626" t="s">
        <v>849</v>
      </c>
      <c r="G5" s="583" t="s">
        <v>661</v>
      </c>
    </row>
    <row r="6" spans="1:7" ht="15.75" customHeight="1" thickBot="1">
      <c r="A6" s="580">
        <v>1</v>
      </c>
      <c r="B6" s="581">
        <v>2</v>
      </c>
      <c r="C6" s="582">
        <v>3</v>
      </c>
      <c r="D6" s="582">
        <v>4</v>
      </c>
      <c r="E6" s="581">
        <v>6</v>
      </c>
      <c r="F6" s="626">
        <v>7</v>
      </c>
      <c r="G6" s="627">
        <v>9</v>
      </c>
    </row>
    <row r="7" spans="1:7" ht="15.75" customHeight="1">
      <c r="A7" s="584" t="s">
        <v>13</v>
      </c>
      <c r="B7" s="587" t="s">
        <v>850</v>
      </c>
      <c r="C7" s="586">
        <f>'1.'!C51</f>
        <v>0</v>
      </c>
      <c r="D7" s="586">
        <f>'1.'!D51</f>
        <v>197775000</v>
      </c>
      <c r="E7" s="587" t="s">
        <v>167</v>
      </c>
      <c r="F7" s="586">
        <f>'1'!C27</f>
        <v>6000000</v>
      </c>
      <c r="G7" s="588">
        <f>'1'!D27</f>
        <v>21009192</v>
      </c>
    </row>
    <row r="8" spans="1:7" ht="15.75" customHeight="1">
      <c r="A8" s="589" t="s">
        <v>14</v>
      </c>
      <c r="B8" s="585" t="s">
        <v>820</v>
      </c>
      <c r="C8" s="590">
        <f>'1.'!C56</f>
        <v>0</v>
      </c>
      <c r="D8" s="590">
        <f>'1.'!D56</f>
        <v>0</v>
      </c>
      <c r="E8" s="585" t="s">
        <v>851</v>
      </c>
      <c r="F8" s="586">
        <f>'1'!C28</f>
        <v>0</v>
      </c>
      <c r="G8" s="588">
        <f>'1'!D28</f>
        <v>0</v>
      </c>
    </row>
    <row r="9" spans="1:7" ht="15.75" customHeight="1">
      <c r="A9" s="589" t="s">
        <v>15</v>
      </c>
      <c r="B9" s="585" t="s">
        <v>8</v>
      </c>
      <c r="C9" s="590">
        <f>'1.'!C60</f>
        <v>0</v>
      </c>
      <c r="D9" s="590">
        <f>'1.'!D60</f>
        <v>23214758</v>
      </c>
      <c r="E9" s="585" t="s">
        <v>147</v>
      </c>
      <c r="F9" s="586">
        <f>'1'!C30</f>
        <v>2225000</v>
      </c>
      <c r="G9" s="588">
        <f>'1'!D30</f>
        <v>198413648</v>
      </c>
    </row>
    <row r="10" spans="1:7" ht="15.75" customHeight="1">
      <c r="A10" s="589" t="s">
        <v>16</v>
      </c>
      <c r="B10" s="585" t="s">
        <v>852</v>
      </c>
      <c r="C10" s="590">
        <f>'1.'!C65</f>
        <v>0</v>
      </c>
      <c r="D10" s="590">
        <f>'1.'!D65</f>
        <v>0</v>
      </c>
      <c r="E10" s="585" t="s">
        <v>853</v>
      </c>
      <c r="F10" s="590"/>
      <c r="G10" s="592"/>
    </row>
    <row r="11" spans="1:7" ht="15.75" customHeight="1">
      <c r="A11" s="589" t="s">
        <v>17</v>
      </c>
      <c r="B11" s="585" t="s">
        <v>854</v>
      </c>
      <c r="C11" s="590"/>
      <c r="D11" s="590"/>
      <c r="E11" s="585" t="s">
        <v>169</v>
      </c>
      <c r="F11" s="590">
        <f>'1'!C32</f>
        <v>0</v>
      </c>
      <c r="G11" s="592">
        <f>'1'!D32</f>
        <v>0</v>
      </c>
    </row>
    <row r="12" spans="1:7" ht="15.75" customHeight="1">
      <c r="A12" s="589" t="s">
        <v>18</v>
      </c>
      <c r="B12" s="585" t="s">
        <v>855</v>
      </c>
      <c r="C12" s="628"/>
      <c r="D12" s="628"/>
      <c r="E12" s="603" t="s">
        <v>823</v>
      </c>
      <c r="F12" s="609">
        <f>'1'!C41</f>
        <v>0</v>
      </c>
      <c r="G12" s="605">
        <f>'1'!D41</f>
        <v>0</v>
      </c>
    </row>
    <row r="13" spans="1:7" ht="15.75" customHeight="1">
      <c r="A13" s="589" t="s">
        <v>19</v>
      </c>
      <c r="B13" s="593"/>
      <c r="C13" s="590"/>
      <c r="D13" s="590"/>
      <c r="E13" s="593"/>
      <c r="F13" s="590"/>
      <c r="G13" s="592"/>
    </row>
    <row r="14" spans="1:7" ht="15.75" customHeight="1">
      <c r="A14" s="589" t="s">
        <v>20</v>
      </c>
      <c r="B14" s="593"/>
      <c r="C14" s="590"/>
      <c r="D14" s="590"/>
      <c r="E14" s="593"/>
      <c r="F14" s="590"/>
      <c r="G14" s="592"/>
    </row>
    <row r="15" spans="1:7" ht="15.75" customHeight="1">
      <c r="A15" s="589" t="s">
        <v>21</v>
      </c>
      <c r="B15" s="593"/>
      <c r="C15" s="628"/>
      <c r="D15" s="628"/>
      <c r="E15" s="593"/>
      <c r="F15" s="590"/>
      <c r="G15" s="592"/>
    </row>
    <row r="16" spans="1:7" ht="15.75" customHeight="1">
      <c r="A16" s="589" t="s">
        <v>22</v>
      </c>
      <c r="B16" s="593"/>
      <c r="C16" s="628"/>
      <c r="D16" s="628"/>
      <c r="E16" s="593"/>
      <c r="F16" s="590"/>
      <c r="G16" s="592"/>
    </row>
    <row r="17" spans="1:7" ht="15.75" customHeight="1" thickBot="1">
      <c r="A17" s="629" t="s">
        <v>23</v>
      </c>
      <c r="B17" s="630"/>
      <c r="C17" s="631"/>
      <c r="D17" s="631"/>
      <c r="E17" s="603"/>
      <c r="F17" s="609"/>
      <c r="G17" s="605"/>
    </row>
    <row r="18" spans="1:7" ht="21" customHeight="1" thickBot="1">
      <c r="A18" s="598" t="s">
        <v>24</v>
      </c>
      <c r="B18" s="599" t="s">
        <v>856</v>
      </c>
      <c r="C18" s="600">
        <f t="shared" ref="C18:D18" si="0">+C7+C9+C10+C12+C13+C14+C15+C16</f>
        <v>0</v>
      </c>
      <c r="D18" s="600">
        <f t="shared" si="0"/>
        <v>220989758</v>
      </c>
      <c r="E18" s="599" t="s">
        <v>857</v>
      </c>
      <c r="F18" s="600">
        <f t="shared" ref="F18:G18" si="1">+F7+F9+F11+F12+F13+F14+F15+F16</f>
        <v>8225000</v>
      </c>
      <c r="G18" s="601">
        <f t="shared" si="1"/>
        <v>219422840</v>
      </c>
    </row>
    <row r="19" spans="1:7" ht="15.75" customHeight="1">
      <c r="A19" s="584" t="s">
        <v>25</v>
      </c>
      <c r="B19" s="632" t="s">
        <v>858</v>
      </c>
      <c r="C19" s="633">
        <f t="shared" ref="C19:D19" si="2">+C20+C21+C22+C23+C24</f>
        <v>37784339</v>
      </c>
      <c r="D19" s="633">
        <f t="shared" si="2"/>
        <v>44770804</v>
      </c>
      <c r="E19" s="585" t="s">
        <v>827</v>
      </c>
      <c r="F19" s="586"/>
      <c r="G19" s="588"/>
    </row>
    <row r="20" spans="1:7" ht="15.75" customHeight="1">
      <c r="A20" s="589" t="s">
        <v>26</v>
      </c>
      <c r="B20" s="634" t="s">
        <v>859</v>
      </c>
      <c r="C20" s="590">
        <f>'1.'!C79</f>
        <v>37784339</v>
      </c>
      <c r="D20" s="590">
        <f>'1.'!D79</f>
        <v>44770804</v>
      </c>
      <c r="E20" s="585" t="s">
        <v>860</v>
      </c>
      <c r="F20" s="590"/>
      <c r="G20" s="592"/>
    </row>
    <row r="21" spans="1:7" ht="15.75" customHeight="1">
      <c r="A21" s="584" t="s">
        <v>27</v>
      </c>
      <c r="B21" s="634" t="s">
        <v>861</v>
      </c>
      <c r="C21" s="590"/>
      <c r="D21" s="590"/>
      <c r="E21" s="585" t="s">
        <v>831</v>
      </c>
      <c r="F21" s="590"/>
      <c r="G21" s="592"/>
    </row>
    <row r="22" spans="1:7" ht="15.75" customHeight="1">
      <c r="A22" s="589" t="s">
        <v>28</v>
      </c>
      <c r="B22" s="634" t="s">
        <v>862</v>
      </c>
      <c r="C22" s="590"/>
      <c r="D22" s="590"/>
      <c r="E22" s="585" t="s">
        <v>833</v>
      </c>
      <c r="F22" s="590"/>
      <c r="G22" s="592"/>
    </row>
    <row r="23" spans="1:7" ht="15.75" customHeight="1">
      <c r="A23" s="584" t="s">
        <v>29</v>
      </c>
      <c r="B23" s="634" t="s">
        <v>863</v>
      </c>
      <c r="C23" s="590"/>
      <c r="D23" s="590"/>
      <c r="E23" s="603" t="s">
        <v>799</v>
      </c>
      <c r="F23" s="590">
        <f>'1'!C45</f>
        <v>0</v>
      </c>
      <c r="G23" s="592">
        <f>'1'!D45</f>
        <v>0</v>
      </c>
    </row>
    <row r="24" spans="1:7" ht="15.75" customHeight="1">
      <c r="A24" s="589" t="s">
        <v>30</v>
      </c>
      <c r="B24" s="635" t="s">
        <v>864</v>
      </c>
      <c r="C24" s="590"/>
      <c r="D24" s="590"/>
      <c r="E24" s="585" t="s">
        <v>865</v>
      </c>
      <c r="F24" s="590"/>
      <c r="G24" s="592"/>
    </row>
    <row r="25" spans="1:7" ht="15.75" customHeight="1">
      <c r="A25" s="584" t="s">
        <v>31</v>
      </c>
      <c r="B25" s="636" t="s">
        <v>866</v>
      </c>
      <c r="C25" s="608">
        <f t="shared" ref="C25:D25" si="3">+C26+C27+C28+C29+C30</f>
        <v>0</v>
      </c>
      <c r="D25" s="608">
        <f t="shared" si="3"/>
        <v>0</v>
      </c>
      <c r="E25" s="587" t="s">
        <v>838</v>
      </c>
      <c r="F25" s="590"/>
      <c r="G25" s="592"/>
    </row>
    <row r="26" spans="1:7" ht="15.75" customHeight="1">
      <c r="A26" s="589" t="s">
        <v>32</v>
      </c>
      <c r="B26" s="635" t="s">
        <v>867</v>
      </c>
      <c r="C26" s="590"/>
      <c r="D26" s="590"/>
      <c r="E26" s="587" t="s">
        <v>808</v>
      </c>
      <c r="F26" s="590"/>
      <c r="G26" s="592"/>
    </row>
    <row r="27" spans="1:7" ht="15.75" customHeight="1">
      <c r="A27" s="584" t="s">
        <v>33</v>
      </c>
      <c r="B27" s="635" t="s">
        <v>868</v>
      </c>
      <c r="C27" s="590"/>
      <c r="D27" s="590"/>
      <c r="E27" s="637"/>
      <c r="F27" s="590"/>
      <c r="G27" s="592"/>
    </row>
    <row r="28" spans="1:7" ht="15.75" customHeight="1">
      <c r="A28" s="589" t="s">
        <v>34</v>
      </c>
      <c r="B28" s="634" t="s">
        <v>869</v>
      </c>
      <c r="C28" s="590"/>
      <c r="D28" s="590"/>
      <c r="E28" s="637"/>
      <c r="F28" s="590"/>
      <c r="G28" s="592"/>
    </row>
    <row r="29" spans="1:7" ht="15.75" customHeight="1">
      <c r="A29" s="584" t="s">
        <v>35</v>
      </c>
      <c r="B29" s="638" t="s">
        <v>870</v>
      </c>
      <c r="C29" s="590"/>
      <c r="D29" s="590"/>
      <c r="E29" s="593"/>
      <c r="F29" s="590"/>
      <c r="G29" s="592"/>
    </row>
    <row r="30" spans="1:7" ht="15.75" customHeight="1" thickBot="1">
      <c r="A30" s="589" t="s">
        <v>36</v>
      </c>
      <c r="B30" s="639" t="s">
        <v>871</v>
      </c>
      <c r="C30" s="590"/>
      <c r="D30" s="590"/>
      <c r="E30" s="637"/>
      <c r="F30" s="590"/>
      <c r="G30" s="592"/>
    </row>
    <row r="31" spans="1:7" ht="20.25" customHeight="1" thickBot="1">
      <c r="A31" s="598" t="s">
        <v>37</v>
      </c>
      <c r="B31" s="599" t="s">
        <v>872</v>
      </c>
      <c r="C31" s="640">
        <f t="shared" ref="C31:D31" si="4">+C19+C25</f>
        <v>37784339</v>
      </c>
      <c r="D31" s="640">
        <f t="shared" si="4"/>
        <v>44770804</v>
      </c>
      <c r="E31" s="599" t="s">
        <v>873</v>
      </c>
      <c r="F31" s="600">
        <f t="shared" ref="F31" si="5">SUM(F19:F30)</f>
        <v>0</v>
      </c>
      <c r="G31" s="601">
        <f t="shared" ref="G31" si="6">SUM(G19:G30)</f>
        <v>0</v>
      </c>
    </row>
    <row r="32" spans="1:7" ht="15.75" customHeight="1" thickBot="1">
      <c r="A32" s="598" t="s">
        <v>38</v>
      </c>
      <c r="B32" s="599" t="s">
        <v>874</v>
      </c>
      <c r="C32" s="613">
        <f t="shared" ref="C32:D32" si="7">+C18+C31</f>
        <v>37784339</v>
      </c>
      <c r="D32" s="613">
        <f t="shared" si="7"/>
        <v>265760562</v>
      </c>
      <c r="E32" s="599" t="s">
        <v>875</v>
      </c>
      <c r="F32" s="600">
        <f t="shared" ref="F32:G32" si="8">+F18+F31</f>
        <v>8225000</v>
      </c>
      <c r="G32" s="601">
        <f t="shared" si="8"/>
        <v>219422840</v>
      </c>
    </row>
    <row r="33" spans="1:7" ht="15.75" customHeight="1" thickBot="1">
      <c r="A33" s="598" t="s">
        <v>39</v>
      </c>
      <c r="B33" s="599" t="s">
        <v>844</v>
      </c>
      <c r="C33" s="613">
        <f>IF(C18-F18&lt;0,F18-C18,"-")</f>
        <v>8225000</v>
      </c>
      <c r="D33" s="613" t="str">
        <f>IF(D18-G18&lt;0,G18-D18,"-")</f>
        <v>-</v>
      </c>
      <c r="E33" s="599" t="s">
        <v>845</v>
      </c>
      <c r="F33" s="600" t="str">
        <f>IF(C18-F18&gt;0,C18-F18,"-")</f>
        <v>-</v>
      </c>
      <c r="G33" s="601">
        <f>IF(D18-G18&gt;0,D18-G18,"-")</f>
        <v>1566918</v>
      </c>
    </row>
    <row r="34" spans="1:7" ht="15.75" customHeight="1" thickBot="1">
      <c r="A34" s="598" t="s">
        <v>876</v>
      </c>
      <c r="B34" s="599" t="s">
        <v>846</v>
      </c>
      <c r="C34" s="613" t="str">
        <f>IF(C18+C19-F32&lt;0,F32-(C18+C19),"-")</f>
        <v>-</v>
      </c>
      <c r="D34" s="613" t="str">
        <f>IF(D18+D19-G32&lt;0,G32-(D18+D19),"-")</f>
        <v>-</v>
      </c>
      <c r="E34" s="599" t="s">
        <v>847</v>
      </c>
      <c r="F34" s="600">
        <f>IF(C18+C19-F32&gt;0,C18+C19-F32,"-")</f>
        <v>29559339</v>
      </c>
      <c r="G34" s="601">
        <f>IF(D18+D19-G32&gt;0,D18+D19-G32,"-")</f>
        <v>46337722</v>
      </c>
    </row>
  </sheetData>
  <mergeCells count="4">
    <mergeCell ref="A1:G1"/>
    <mergeCell ref="A4:A5"/>
    <mergeCell ref="B4:C4"/>
    <mergeCell ref="E4:G4"/>
  </mergeCells>
  <pageMargins left="0.7" right="0.7" top="0.75" bottom="0.75" header="0.3" footer="0.3"/>
  <pageSetup paperSize="256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12</vt:i4>
      </vt:variant>
    </vt:vector>
  </HeadingPairs>
  <TitlesOfParts>
    <vt:vector size="40" baseType="lpstr">
      <vt:lpstr>ÖSSZEFÜGGÉSEK</vt:lpstr>
      <vt:lpstr>1.</vt:lpstr>
      <vt:lpstr>1</vt:lpstr>
      <vt:lpstr>1.1</vt:lpstr>
      <vt:lpstr>1.2 sz. tábla   </vt:lpstr>
      <vt:lpstr>1.3 sz. tábla   </vt:lpstr>
      <vt:lpstr>ELLENŐRZÉS-1.sz.2.a.sz.2.b.sz.</vt:lpstr>
      <vt:lpstr>2.1.</vt:lpstr>
      <vt:lpstr>2.2.</vt:lpstr>
      <vt:lpstr>3.sz.mell.  </vt:lpstr>
      <vt:lpstr>4.sz.mell.</vt:lpstr>
      <vt:lpstr>5.sz.mell.</vt:lpstr>
      <vt:lpstr>6.sz.mell.</vt:lpstr>
      <vt:lpstr>7.sz.mell.</vt:lpstr>
      <vt:lpstr>8.</vt:lpstr>
      <vt:lpstr>8.1.</vt:lpstr>
      <vt:lpstr>9.1</vt:lpstr>
      <vt:lpstr>9.1.1 sz</vt:lpstr>
      <vt:lpstr>9.1.2 sz. mell  </vt:lpstr>
      <vt:lpstr>9.2, 9.2.1, 9.2.2, 9.2.3</vt:lpstr>
      <vt:lpstr>9.3, 9.3.1, 9.3.2, 9.3.3</vt:lpstr>
      <vt:lpstr>9.4, 9.4.1, 9.4.2, 9.4.3</vt:lpstr>
      <vt:lpstr>1. sz tájékoztató t</vt:lpstr>
      <vt:lpstr>2. sz tájékoztató t.</vt:lpstr>
      <vt:lpstr>3.sz tájékoztató t.</vt:lpstr>
      <vt:lpstr>4.sz tájékoztató t.</vt:lpstr>
      <vt:lpstr>5. sz. tájékoztató t.</vt:lpstr>
      <vt:lpstr>Munka1</vt:lpstr>
      <vt:lpstr>'9.1.2 sz. mell  '!Nyomtatási_cím</vt:lpstr>
      <vt:lpstr>'1'!Nyomtatási_terület</vt:lpstr>
      <vt:lpstr>'1.'!Nyomtatási_terület</vt:lpstr>
      <vt:lpstr>'1.2 sz. tábla   '!Nyomtatási_terület</vt:lpstr>
      <vt:lpstr>'1.3 sz. tábla   '!Nyomtatási_terület</vt:lpstr>
      <vt:lpstr>'2.1.'!Nyomtatási_terület</vt:lpstr>
      <vt:lpstr>'4.sz tájékoztató t.'!Nyomtatási_terület</vt:lpstr>
      <vt:lpstr>'9.1'!Nyomtatási_terület</vt:lpstr>
      <vt:lpstr>'9.1.1 sz'!Nyomtatási_terület</vt:lpstr>
      <vt:lpstr>'9.2, 9.2.1, 9.2.2, 9.2.3'!Nyomtatási_terület</vt:lpstr>
      <vt:lpstr>'9.3, 9.3.1, 9.3.2, 9.3.3'!Nyomtatási_terület</vt:lpstr>
      <vt:lpstr>'9.4, 9.4.1, 9.4.2, 9.4.3'!Nyomtatási_terület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Kásler Anikó</cp:lastModifiedBy>
  <cp:lastPrinted>2017-02-21T09:58:58Z</cp:lastPrinted>
  <dcterms:created xsi:type="dcterms:W3CDTF">1999-10-30T10:30:45Z</dcterms:created>
  <dcterms:modified xsi:type="dcterms:W3CDTF">2018-06-07T08:42:32Z</dcterms:modified>
</cp:coreProperties>
</file>