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18. évi rendeletek\Győrsövényház\"/>
    </mc:Choice>
  </mc:AlternateContent>
  <xr:revisionPtr revIDLastSave="0" documentId="8_{9B164597-94B4-4FDD-A050-985A9F5F193F}" xr6:coauthVersionLast="32" xr6:coauthVersionMax="32" xr10:uidLastSave="{00000000-0000-0000-0000-000000000000}"/>
  <bookViews>
    <workbookView xWindow="0" yWindow="0" windowWidth="19200" windowHeight="6912" tabRatio="727" activeTab="4" xr2:uid="{00000000-000D-0000-FFFF-FFFF00000000}"/>
  </bookViews>
  <sheets>
    <sheet name="1.sz.mell." sheetId="1" r:id="rId1"/>
    <sheet name="2.1.sz.mell  " sheetId="73" r:id="rId2"/>
    <sheet name="2.2.sz.mell  " sheetId="61" r:id="rId3"/>
    <sheet name="4. sz. mell" sheetId="3" r:id="rId4"/>
    <sheet name="5. mell" sheetId="101" r:id="rId5"/>
  </sheets>
  <definedNames>
    <definedName name="_xlnm.Print_Titles" localSheetId="3">'4. sz. mell'!$1:$6</definedName>
    <definedName name="_xlnm.Print_Area" localSheetId="0">'1.sz.mell.'!$A$1:$E$142</definedName>
  </definedNames>
  <calcPr calcId="179017"/>
</workbook>
</file>

<file path=xl/calcChain.xml><?xml version="1.0" encoding="utf-8"?>
<calcChain xmlns="http://schemas.openxmlformats.org/spreadsheetml/2006/main">
  <c r="F67" i="3" l="1"/>
  <c r="E67" i="3"/>
  <c r="E76" i="3"/>
  <c r="F76" i="3"/>
  <c r="D76" i="3"/>
  <c r="F93" i="101"/>
  <c r="E93" i="101"/>
  <c r="D93" i="101"/>
  <c r="F87" i="101"/>
  <c r="E87" i="101"/>
  <c r="D87" i="101"/>
  <c r="F62" i="101"/>
  <c r="F92" i="101" s="1"/>
  <c r="F96" i="101" s="1"/>
  <c r="E62" i="101"/>
  <c r="E92" i="101" s="1"/>
  <c r="E96" i="101" s="1"/>
  <c r="D62" i="101"/>
  <c r="D92" i="101" s="1"/>
  <c r="D96" i="101" s="1"/>
  <c r="F55" i="101"/>
  <c r="E55" i="101"/>
  <c r="D55" i="101"/>
  <c r="F49" i="101"/>
  <c r="E49" i="101"/>
  <c r="D49" i="101"/>
  <c r="F46" i="101"/>
  <c r="E46" i="101"/>
  <c r="D46" i="101"/>
  <c r="F40" i="101"/>
  <c r="E40" i="101"/>
  <c r="D40" i="101"/>
  <c r="F34" i="101"/>
  <c r="E34" i="101"/>
  <c r="E33" i="101" s="1"/>
  <c r="D34" i="101"/>
  <c r="D33" i="101" s="1"/>
  <c r="F33" i="101"/>
  <c r="F24" i="101"/>
  <c r="E24" i="101"/>
  <c r="D24" i="101"/>
  <c r="F14" i="101"/>
  <c r="F8" i="101" s="1"/>
  <c r="E14" i="101"/>
  <c r="D14" i="101"/>
  <c r="F9" i="101"/>
  <c r="E9" i="101"/>
  <c r="D9" i="101"/>
  <c r="D54" i="101" l="1"/>
  <c r="D58" i="101" s="1"/>
  <c r="F54" i="101"/>
  <c r="F58" i="101" s="1"/>
  <c r="E8" i="101"/>
  <c r="D8" i="101"/>
  <c r="E54" i="101"/>
  <c r="E58" i="101" s="1"/>
  <c r="C53" i="1"/>
  <c r="C52" i="1" s="1"/>
  <c r="D53" i="1"/>
  <c r="E53" i="1"/>
  <c r="E27" i="73"/>
  <c r="E78" i="1"/>
  <c r="E59" i="1"/>
  <c r="C43" i="1"/>
  <c r="E62" i="3" l="1"/>
  <c r="F62" i="3"/>
  <c r="D62" i="3"/>
  <c r="F93" i="3"/>
  <c r="F87" i="3"/>
  <c r="F55" i="3"/>
  <c r="F49" i="3"/>
  <c r="F46" i="3"/>
  <c r="F40" i="3"/>
  <c r="F34" i="3"/>
  <c r="F24" i="3"/>
  <c r="F14" i="3"/>
  <c r="F9" i="3"/>
  <c r="E93" i="3"/>
  <c r="E87" i="3"/>
  <c r="E55" i="3"/>
  <c r="E49" i="3"/>
  <c r="E46" i="3"/>
  <c r="E40" i="3"/>
  <c r="E34" i="3"/>
  <c r="E24" i="3"/>
  <c r="E14" i="3"/>
  <c r="E9" i="3"/>
  <c r="C131" i="1"/>
  <c r="C86" i="1"/>
  <c r="C78" i="1"/>
  <c r="C73" i="1" s="1"/>
  <c r="C21" i="1"/>
  <c r="C46" i="1"/>
  <c r="C37" i="1"/>
  <c r="C31" i="1"/>
  <c r="C30" i="1" s="1"/>
  <c r="C11" i="1"/>
  <c r="C6" i="1"/>
  <c r="E142" i="1"/>
  <c r="E141" i="1"/>
  <c r="E139" i="1"/>
  <c r="E138" i="1"/>
  <c r="E131" i="1"/>
  <c r="E130" i="1"/>
  <c r="E111" i="1"/>
  <c r="E102" i="1" s="1"/>
  <c r="E140" i="1" s="1"/>
  <c r="E97" i="1"/>
  <c r="E86" i="1"/>
  <c r="E73" i="1"/>
  <c r="E46" i="1"/>
  <c r="E43" i="1"/>
  <c r="E21" i="1"/>
  <c r="E11" i="1"/>
  <c r="E6" i="1"/>
  <c r="D78" i="1"/>
  <c r="D73" i="1" s="1"/>
  <c r="C18" i="61"/>
  <c r="E18" i="61"/>
  <c r="E31" i="61"/>
  <c r="D142" i="1" s="1"/>
  <c r="C19" i="61"/>
  <c r="D141" i="1"/>
  <c r="E18" i="73"/>
  <c r="C18" i="73"/>
  <c r="C19" i="73"/>
  <c r="C25" i="61"/>
  <c r="C24" i="73"/>
  <c r="D103" i="1"/>
  <c r="D111" i="1"/>
  <c r="D59" i="1"/>
  <c r="D37" i="1"/>
  <c r="D87" i="3"/>
  <c r="D93" i="3"/>
  <c r="D9" i="3"/>
  <c r="D14" i="3"/>
  <c r="D24" i="3"/>
  <c r="D34" i="3"/>
  <c r="D40" i="3"/>
  <c r="D46" i="3"/>
  <c r="D49" i="3"/>
  <c r="D55" i="3"/>
  <c r="D6" i="1"/>
  <c r="D11" i="1"/>
  <c r="D86" i="1"/>
  <c r="D97" i="1"/>
  <c r="D21" i="1"/>
  <c r="D31" i="1"/>
  <c r="D43" i="1"/>
  <c r="D46" i="1"/>
  <c r="D52" i="1" l="1"/>
  <c r="D137" i="1" s="1"/>
  <c r="E32" i="61"/>
  <c r="E34" i="61" s="1"/>
  <c r="D8" i="3"/>
  <c r="C35" i="61"/>
  <c r="C5" i="1"/>
  <c r="E92" i="3"/>
  <c r="E96" i="3" s="1"/>
  <c r="D33" i="3"/>
  <c r="D54" i="3" s="1"/>
  <c r="D58" i="3" s="1"/>
  <c r="E5" i="1"/>
  <c r="D30" i="1"/>
  <c r="D51" i="1" s="1"/>
  <c r="C31" i="73"/>
  <c r="E31" i="73"/>
  <c r="D92" i="3"/>
  <c r="D96" i="3" s="1"/>
  <c r="F33" i="3"/>
  <c r="F54" i="3" s="1"/>
  <c r="F58" i="3" s="1"/>
  <c r="E101" i="1"/>
  <c r="E120" i="1" s="1"/>
  <c r="E122" i="1" s="1"/>
  <c r="E33" i="3"/>
  <c r="E54" i="3" s="1"/>
  <c r="E58" i="3" s="1"/>
  <c r="D102" i="1"/>
  <c r="D140" i="1" s="1"/>
  <c r="E28" i="73"/>
  <c r="E32" i="73" s="1"/>
  <c r="E35" i="61"/>
  <c r="C27" i="73"/>
  <c r="C28" i="73" s="1"/>
  <c r="C31" i="61"/>
  <c r="D139" i="1" s="1"/>
  <c r="F92" i="3"/>
  <c r="F96" i="3" s="1"/>
  <c r="F8" i="3"/>
  <c r="E8" i="3"/>
  <c r="D101" i="1"/>
  <c r="C101" i="1"/>
  <c r="C120" i="1" s="1"/>
  <c r="C122" i="1" s="1"/>
  <c r="E52" i="1"/>
  <c r="E137" i="1" s="1"/>
  <c r="E136" i="1" s="1"/>
  <c r="E30" i="1"/>
  <c r="E51" i="1" s="1"/>
  <c r="C51" i="1"/>
  <c r="C65" i="1" s="1"/>
  <c r="C67" i="1" s="1"/>
  <c r="D5" i="1"/>
  <c r="D136" i="1" l="1"/>
  <c r="C36" i="61"/>
  <c r="D131" i="1" s="1"/>
  <c r="E36" i="61"/>
  <c r="D138" i="1"/>
  <c r="E30" i="73"/>
  <c r="C32" i="73"/>
  <c r="D130" i="1" s="1"/>
  <c r="C32" i="61"/>
  <c r="C34" i="61" s="1"/>
  <c r="E126" i="1"/>
  <c r="D120" i="1"/>
  <c r="D122" i="1" s="1"/>
  <c r="D126" i="1"/>
  <c r="D65" i="1"/>
  <c r="D67" i="1" s="1"/>
  <c r="E65" i="1"/>
  <c r="E67" i="1" s="1"/>
  <c r="C30" i="73"/>
  <c r="D132" i="1" l="1"/>
</calcChain>
</file>

<file path=xl/sharedStrings.xml><?xml version="1.0" encoding="utf-8"?>
<sst xmlns="http://schemas.openxmlformats.org/spreadsheetml/2006/main" count="841" uniqueCount="386">
  <si>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</si>
  <si>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</si>
  <si>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</si>
  <si>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</si>
  <si>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</si>
  <si>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</si>
  <si>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</si>
  <si>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</si>
  <si>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</si>
  <si>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</si>
  <si>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</si>
  <si>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</si>
  <si>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</si>
  <si>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</si>
  <si>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</si>
  <si>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</si>
  <si>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</si>
  <si>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</si>
  <si>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</si>
  <si>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</si>
  <si>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</si>
  <si>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</si>
  <si>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</si>
  <si>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</si>
  <si>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</si>
  <si>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</si>
  <si>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</si>
  <si>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</si>
  <si>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</si>
  <si>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</si>
  <si>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</si>
  <si>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</si>
  <si>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</si>
  <si>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</si>
  <si>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</si>
  <si>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</si>
  <si>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</si>
  <si>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</si>
  <si>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</si>
  <si>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</si>
  <si>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</si>
  <si>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</si>
  <si>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</si>
  <si>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</si>
  <si>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</si>
  <si>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</si>
  <si>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</si>
  <si>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</si>
  <si>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</si>
  <si>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</si>
  <si>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</si>
  <si>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</si>
  <si>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</si>
  <si>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</si>
  <si>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</si>
  <si>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</si>
  <si>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</si>
  <si>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</si>
  <si>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</si>
  <si>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</si>
  <si>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</si>
  <si>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</si>
  <si>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</si>
  <si>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</si>
  <si>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</si>
  <si>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</si>
  <si>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</si>
  <si>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</si>
  <si>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</si>
  <si>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</si>
  <si>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</si>
  <si>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</si>
  <si>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</si>
  <si>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</si>
  <si>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</si>
  <si>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</si>
  <si>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</si>
  <si>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</si>
  <si>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</si>
  <si>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</si>
  <si>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</si>
  <si>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</si>
  <si>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</si>
  <si>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</si>
  <si>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</si>
  <si>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</si>
  <si>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</si>
  <si>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</si>
  <si>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</si>
  <si>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</si>
  <si>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</si>
  <si>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</si>
  <si>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</si>
  <si>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</si>
  <si>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</si>
  <si>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</si>
  <si>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</si>
  <si>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</si>
  <si>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</si>
  <si>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</si>
  <si>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</si>
  <si>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</si>
  <si>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</si>
  <si>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</si>
  <si>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</si>
  <si>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</si>
  <si>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</si>
  <si>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</si>
  <si>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</si>
  <si>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</si>
  <si>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</si>
  <si>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</si>
  <si>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</si>
  <si>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</si>
  <si>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</si>
  <si>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</si>
  <si>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</si>
  <si>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</si>
  <si>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</si>
  <si>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</si>
  <si>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</si>
  <si>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</si>
  <si>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</si>
  <si>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</si>
  <si>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</si>
  <si>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</si>
  <si>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</si>
  <si>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</si>
  <si>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</si>
  <si>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</si>
  <si>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</si>
  <si>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</si>
  <si>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</si>
  <si>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</si>
  <si>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</si>
  <si>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</si>
  <si>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</si>
  <si>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</si>
  <si>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</si>
  <si>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</si>
  <si>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</si>
  <si>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</si>
  <si>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</si>
  <si>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</si>
  <si>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</si>
  <si>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</si>
  <si>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</si>
  <si>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</si>
  <si>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</si>
  <si>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</si>
  <si>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</si>
  <si>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</si>
  <si>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</si>
  <si>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</si>
  <si>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</si>
  <si>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</si>
  <si>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</si>
  <si>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</si>
  <si>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</si>
  <si>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</si>
  <si>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</si>
  <si>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</si>
  <si>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</si>
  <si>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</si>
  <si>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</si>
  <si>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</si>
  <si>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</si>
  <si>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</si>
  <si>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</si>
  <si>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</si>
  <si>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</si>
  <si>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</si>
  <si>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</si>
  <si>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</si>
  <si>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</si>
  <si>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</si>
  <si>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</si>
  <si>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</si>
  <si>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</si>
  <si>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</si>
  <si>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</si>
  <si>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</si>
  <si>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</si>
  <si>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</si>
  <si>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</si>
  <si>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</si>
  <si>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</si>
  <si>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</si>
  <si>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</si>
  <si>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</si>
  <si>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</si>
  <si>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</si>
  <si>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</si>
  <si>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</si>
  <si>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</si>
  <si>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</si>
  <si>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</si>
  <si>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</si>
  <si>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</si>
  <si>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</si>
  <si>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</si>
  <si>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</si>
  <si>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</si>
  <si>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</si>
  <si>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</si>
  <si>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</si>
  <si>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</si>
  <si>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</si>
  <si>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</si>
  <si>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</si>
  <si>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Feladat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</si>
  <si>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</si>
  <si>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</si>
  <si>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</si>
  <si>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</si>
  <si>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</si>
  <si>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Önkormányzat</t>
  </si>
  <si>
    <t>megnevezése</t>
  </si>
  <si>
    <t>7.1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</si>
  <si>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</si>
  <si>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</si>
  <si>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</si>
  <si>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</si>
  <si>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</si>
  <si>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</si>
  <si>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</si>
  <si>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</si>
  <si>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</si>
  <si>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</si>
  <si>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</si>
  <si>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</si>
  <si>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</si>
  <si>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</si>
  <si>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</si>
  <si>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</si>
  <si>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</si>
  <si>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</si>
  <si>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</si>
  <si>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</si>
  <si>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</si>
  <si>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</si>
  <si>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</si>
  <si>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</si>
  <si>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</si>
  <si>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</si>
  <si>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</si>
  <si>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</si>
  <si>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</si>
  <si>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</si>
  <si>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</si>
  <si>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</si>
  <si>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</si>
  <si>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</si>
  <si>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</si>
  <si>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</si>
  <si>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</si>
  <si>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</si>
  <si>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</si>
  <si>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</si>
  <si>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</si>
  <si>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</si>
  <si>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</si>
  <si>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</si>
  <si>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</si>
  <si>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</si>
  <si>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</si>
  <si>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</si>
  <si>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</si>
  <si>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</si>
  <si>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</si>
  <si>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</si>
  <si>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</si>
  <si>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</si>
  <si>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</si>
  <si>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</si>
  <si>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</si>
  <si>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</si>
  <si>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</si>
  <si>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</si>
  <si>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</si>
  <si>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</si>
  <si>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</si>
  <si>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</si>
  <si>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</si>
  <si>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</si>
  <si>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</si>
  <si>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</si>
  <si>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</si>
  <si>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</si>
  <si>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</si>
  <si>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</si>
  <si>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</si>
  <si>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</si>
  <si>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</si>
  <si>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</si>
  <si>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</si>
  <si>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</si>
  <si>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</si>
  <si>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</si>
  <si>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</si>
  <si>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</si>
  <si>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</si>
  <si>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</si>
  <si>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</si>
  <si>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</si>
  <si>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</si>
  <si>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</si>
  <si>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</si>
  <si>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</si>
  <si>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</si>
  <si>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</si>
  <si>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</si>
  <si>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</si>
  <si>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</si>
  <si>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</si>
  <si>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</si>
  <si>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</si>
  <si>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</si>
  <si>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</si>
  <si>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</si>
  <si>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</si>
  <si>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</si>
  <si>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</si>
  <si>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</si>
  <si>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</si>
  <si>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</si>
  <si>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</si>
  <si>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</si>
  <si>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</si>
  <si>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</si>
  <si>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</si>
  <si>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</si>
  <si>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</si>
  <si>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</si>
  <si>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</si>
  <si>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</si>
  <si>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</si>
  <si>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</si>
  <si>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</si>
  <si>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</si>
  <si>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</si>
  <si>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</si>
  <si>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</si>
  <si>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</si>
  <si>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</si>
  <si>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</si>
  <si>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</si>
  <si>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</si>
  <si>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</si>
  <si>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</si>
  <si>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</si>
  <si>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</si>
  <si>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</si>
  <si>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</si>
  <si>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</si>
  <si>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</si>
  <si>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</si>
  <si>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</si>
  <si>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</si>
  <si>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</si>
  <si>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</si>
  <si>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</si>
  <si>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</si>
  <si>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</si>
  <si>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</si>
  <si>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</si>
  <si>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</si>
  <si>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</si>
  <si>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</si>
  <si>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</si>
  <si>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 xml:space="preserve"> - az 1.5-ből: - Elvonások és befizetések</t>
  </si>
  <si>
    <t>Eredeti előirányzat</t>
  </si>
  <si>
    <t>Módosított előirányzat</t>
  </si>
  <si>
    <t>Teljesítés</t>
  </si>
  <si>
    <t xml:space="preserve">   Államháztartáson belüli megelőlegezés visszafizetése</t>
  </si>
  <si>
    <t>Államháztartáson belüli megelőlegezés visszafiz</t>
  </si>
  <si>
    <t>V. Önkormányzati feladatok finanszírozása</t>
  </si>
  <si>
    <t>2016. évi teljesítés</t>
  </si>
  <si>
    <t>2017. évi eredeti előirányzat</t>
  </si>
  <si>
    <t>2017. évi módosított előirányzat</t>
  </si>
  <si>
    <t>Államháztartáson belüli megelőlegezés visszafizetése</t>
  </si>
  <si>
    <t>Győrsövényházi Központi Konyha</t>
  </si>
  <si>
    <t xml:space="preserve">2.1. melléklet a  2/2018. (V.30.) önkormányzati rendelethez     </t>
  </si>
  <si>
    <t xml:space="preserve">2.2. melléklet a  2/2018. (V.30.) önkormányzati rendelethez     </t>
  </si>
  <si>
    <t>4. melléklet a  2/2018. (V.30.) önkormányzati rendelethez</t>
  </si>
  <si>
    <t>5. melléklet a  2/2018.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</si>
</sst>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95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5" fillId="0" borderId="36" xfId="0" applyFont="1" applyFill="1" applyBorder="1" applyAlignment="1" applyProtection="1">
      <alignment horizontal="right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34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3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35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34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34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34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34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37" fillId="0" borderId="16" xfId="0" applyFont="1" applyBorder="1" applyAlignment="1" applyProtection="1">
      <alignment horizontal="left" vertical="center" wrapText="1" indent="1"/>
    </xf>
    <xf numFmtId="0" fontId="38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5" fillId="0" borderId="34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34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34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36" fillId="0" borderId="0" xfId="1" applyNumberFormat="1" applyFont="1" applyBorder="1" applyAlignment="1" applyProtection="1">
      <alignment horizontal="left" wrapText="1" indent="1"/>
    </xf>
    <xf numFmtId="165" fontId="35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37" fillId="0" borderId="34" xfId="1" applyNumberFormat="1" applyFont="1" applyBorder="1" applyAlignment="1" applyProtection="1">
      <alignment horizontal="left" vertical="center" wrapText="1" indent="1"/>
    </xf>
    <xf numFmtId="165" fontId="38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165" fontId="19" fillId="0" borderId="66" xfId="1" applyNumberFormat="1" applyFont="1" applyFill="1" applyBorder="1" applyAlignment="1" applyProtection="1">
      <alignment horizontal="right" indent="6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I142"/>
  <sheetViews>
    <sheetView view="pageLayout" zoomScaleNormal="120" zoomScaleSheetLayoutView="100" workbookViewId="0">
      <selection activeCell="G3" sqref="G3"/>
    </sheetView>
  </sheetViews>
  <sheetFormatPr defaultColWidth="9.33203125" defaultRowHeight="15.6" x14ac:dyDescent="0.3"/>
  <cols>
    <col min="1" max="1" width="9.44140625" style="304" customWidth="1"/>
    <col min="2" max="2" width="56.44140625" style="304" customWidth="1"/>
    <col min="3" max="3" width="18.6640625" style="374" customWidth="1"/>
    <col min="4" max="4" width="16.6640625" style="305" customWidth="1"/>
    <col min="5" max="5" width="16.44140625" style="305" customWidth="1"/>
    <col min="6" max="16384" width="9.33203125" style="33"/>
  </cols>
  <sheetData>
    <row r="1" spans="1:5" ht="15.9" customHeight="1" x14ac:dyDescent="0.3">
      <c r="A1" s="381" t="s">
        <v>29</v>
      </c>
      <c r="B1" s="381"/>
      <c r="C1" s="381"/>
      <c r="D1" s="381"/>
      <c r="E1" s="33"/>
    </row>
    <row r="2" spans="1:5" ht="15.9" customHeight="1" thickBot="1" x14ac:dyDescent="0.35">
      <c r="A2" s="383" t="s">
        <v>128</v>
      </c>
      <c r="B2" s="383"/>
      <c r="C2" s="330"/>
      <c r="D2" s="175"/>
      <c r="E2" s="175"/>
    </row>
    <row r="3" spans="1:5" ht="38.1" customHeight="1" thickBot="1" x14ac:dyDescent="0.35">
      <c r="A3" s="26" t="s">
        <v>79</v>
      </c>
      <c r="B3" s="27" t="s">
        <v>31</v>
      </c>
      <c r="C3" s="331" t="s">
        <v>377</v>
      </c>
      <c r="D3" s="34" t="s">
        <v>378</v>
      </c>
      <c r="E3" s="34" t="s">
        <v>379</v>
      </c>
    </row>
    <row r="4" spans="1:5" s="35" customFormat="1" ht="12" customHeight="1" thickBot="1" x14ac:dyDescent="0.25">
      <c r="A4" s="30">
        <v>1</v>
      </c>
      <c r="B4" s="31">
        <v>2</v>
      </c>
      <c r="C4" s="332">
        <v>3</v>
      </c>
      <c r="D4" s="32">
        <v>4</v>
      </c>
      <c r="E4" s="32">
        <v>5</v>
      </c>
    </row>
    <row r="5" spans="1:5" s="1" customFormat="1" ht="12" customHeight="1" thickBot="1" x14ac:dyDescent="0.3">
      <c r="A5" s="23" t="s">
        <v>32</v>
      </c>
      <c r="B5" s="22" t="s">
        <v>141</v>
      </c>
      <c r="C5" s="333">
        <f>+C6+C11+C20</f>
        <v>25770</v>
      </c>
      <c r="D5" s="326">
        <f>+D6+D11+D20</f>
        <v>32032</v>
      </c>
      <c r="E5" s="153">
        <f>+E6+E11+E20</f>
        <v>33223</v>
      </c>
    </row>
    <row r="6" spans="1:5" s="1" customFormat="1" ht="12" customHeight="1" thickBot="1" x14ac:dyDescent="0.3">
      <c r="A6" s="21" t="s">
        <v>33</v>
      </c>
      <c r="B6" s="132" t="s">
        <v>346</v>
      </c>
      <c r="C6" s="334">
        <f>+C7+C8+C9+C10</f>
        <v>6405</v>
      </c>
      <c r="D6" s="114">
        <f>+D7+D8+D9+D10</f>
        <v>6010</v>
      </c>
      <c r="E6" s="114">
        <f>+E7+E8+E9+E10</f>
        <v>6010</v>
      </c>
    </row>
    <row r="7" spans="1:5" s="1" customFormat="1" ht="12" customHeight="1" x14ac:dyDescent="0.25">
      <c r="A7" s="14" t="s">
        <v>107</v>
      </c>
      <c r="B7" s="286" t="s">
        <v>72</v>
      </c>
      <c r="C7" s="335">
        <v>5533</v>
      </c>
      <c r="D7" s="115">
        <v>5560</v>
      </c>
      <c r="E7" s="115">
        <v>5560</v>
      </c>
    </row>
    <row r="8" spans="1:5" s="1" customFormat="1" ht="12" customHeight="1" x14ac:dyDescent="0.25">
      <c r="A8" s="14" t="s">
        <v>108</v>
      </c>
      <c r="B8" s="145" t="s">
        <v>80</v>
      </c>
      <c r="C8" s="335"/>
      <c r="D8" s="115"/>
      <c r="E8" s="115"/>
    </row>
    <row r="9" spans="1:5" s="1" customFormat="1" ht="12" customHeight="1" x14ac:dyDescent="0.25">
      <c r="A9" s="14" t="s">
        <v>109</v>
      </c>
      <c r="B9" s="145" t="s">
        <v>142</v>
      </c>
      <c r="C9" s="335"/>
      <c r="D9" s="115">
        <v>40</v>
      </c>
      <c r="E9" s="115"/>
    </row>
    <row r="10" spans="1:5" s="1" customFormat="1" ht="12" customHeight="1" thickBot="1" x14ac:dyDescent="0.3">
      <c r="A10" s="14" t="s">
        <v>110</v>
      </c>
      <c r="B10" s="287" t="s">
        <v>143</v>
      </c>
      <c r="C10" s="336">
        <v>872</v>
      </c>
      <c r="D10" s="115">
        <v>410</v>
      </c>
      <c r="E10" s="115">
        <v>450</v>
      </c>
    </row>
    <row r="11" spans="1:5" s="1" customFormat="1" ht="12" customHeight="1" thickBot="1" x14ac:dyDescent="0.3">
      <c r="A11" s="21" t="s">
        <v>34</v>
      </c>
      <c r="B11" s="22" t="s">
        <v>144</v>
      </c>
      <c r="C11" s="334">
        <f>+C12+C13+C14+C15+C16+C17+C18+C19</f>
        <v>17611</v>
      </c>
      <c r="D11" s="114">
        <f>+D12+D13+D14+D15+D16+D17+D18+D19</f>
        <v>24222</v>
      </c>
      <c r="E11" s="154">
        <f>+E12+E13+E14+E15+E16+E17+E18+E19</f>
        <v>25413</v>
      </c>
    </row>
    <row r="12" spans="1:5" s="1" customFormat="1" ht="12" customHeight="1" x14ac:dyDescent="0.25">
      <c r="A12" s="18" t="s">
        <v>81</v>
      </c>
      <c r="B12" s="10" t="s">
        <v>149</v>
      </c>
      <c r="C12" s="337">
        <v>0</v>
      </c>
      <c r="D12" s="327"/>
      <c r="E12" s="155"/>
    </row>
    <row r="13" spans="1:5" s="1" customFormat="1" ht="12" customHeight="1" x14ac:dyDescent="0.25">
      <c r="A13" s="14" t="s">
        <v>82</v>
      </c>
      <c r="B13" s="7" t="s">
        <v>150</v>
      </c>
      <c r="C13" s="338">
        <v>8426</v>
      </c>
      <c r="D13" s="115">
        <v>830</v>
      </c>
      <c r="E13" s="156">
        <v>8748</v>
      </c>
    </row>
    <row r="14" spans="1:5" s="1" customFormat="1" ht="12" customHeight="1" x14ac:dyDescent="0.25">
      <c r="A14" s="14" t="s">
        <v>83</v>
      </c>
      <c r="B14" s="7" t="s">
        <v>151</v>
      </c>
      <c r="C14" s="338">
        <v>4572</v>
      </c>
      <c r="D14" s="115">
        <v>4058</v>
      </c>
      <c r="E14" s="156"/>
    </row>
    <row r="15" spans="1:5" s="1" customFormat="1" ht="12" customHeight="1" x14ac:dyDescent="0.25">
      <c r="A15" s="14" t="s">
        <v>84</v>
      </c>
      <c r="B15" s="7" t="s">
        <v>152</v>
      </c>
      <c r="C15" s="338">
        <v>956</v>
      </c>
      <c r="D15" s="115">
        <v>9255</v>
      </c>
      <c r="E15" s="156">
        <v>5256</v>
      </c>
    </row>
    <row r="16" spans="1:5" s="1" customFormat="1" ht="12" customHeight="1" x14ac:dyDescent="0.25">
      <c r="A16" s="13" t="s">
        <v>145</v>
      </c>
      <c r="B16" s="6" t="s">
        <v>153</v>
      </c>
      <c r="C16" s="339"/>
      <c r="D16" s="116"/>
      <c r="E16" s="157"/>
    </row>
    <row r="17" spans="1:5" s="1" customFormat="1" ht="12" customHeight="1" x14ac:dyDescent="0.25">
      <c r="A17" s="14" t="s">
        <v>146</v>
      </c>
      <c r="B17" s="7" t="s">
        <v>220</v>
      </c>
      <c r="C17" s="338">
        <v>3361</v>
      </c>
      <c r="D17" s="115">
        <v>4239</v>
      </c>
      <c r="E17" s="156">
        <v>4239</v>
      </c>
    </row>
    <row r="18" spans="1:5" s="1" customFormat="1" ht="12" customHeight="1" x14ac:dyDescent="0.25">
      <c r="A18" s="14" t="s">
        <v>147</v>
      </c>
      <c r="B18" s="7" t="s">
        <v>154</v>
      </c>
      <c r="C18" s="338">
        <v>5</v>
      </c>
      <c r="D18" s="115">
        <v>10</v>
      </c>
      <c r="E18" s="156">
        <v>20</v>
      </c>
    </row>
    <row r="19" spans="1:5" s="1" customFormat="1" ht="12" customHeight="1" thickBot="1" x14ac:dyDescent="0.3">
      <c r="A19" s="15" t="s">
        <v>148</v>
      </c>
      <c r="B19" s="8" t="s">
        <v>155</v>
      </c>
      <c r="C19" s="340">
        <v>291</v>
      </c>
      <c r="D19" s="328">
        <v>5830</v>
      </c>
      <c r="E19" s="158">
        <v>7150</v>
      </c>
    </row>
    <row r="20" spans="1:5" s="1" customFormat="1" ht="12" customHeight="1" thickBot="1" x14ac:dyDescent="0.3">
      <c r="A20" s="21" t="s">
        <v>156</v>
      </c>
      <c r="B20" s="22" t="s">
        <v>221</v>
      </c>
      <c r="C20" s="341">
        <v>1754</v>
      </c>
      <c r="D20" s="329">
        <v>1800</v>
      </c>
      <c r="E20" s="159">
        <v>1800</v>
      </c>
    </row>
    <row r="21" spans="1:5" s="1" customFormat="1" ht="12" customHeight="1" thickBot="1" x14ac:dyDescent="0.3">
      <c r="A21" s="21" t="s">
        <v>36</v>
      </c>
      <c r="B21" s="22" t="s">
        <v>158</v>
      </c>
      <c r="C21" s="114">
        <f>+C22+C23+C24+C25+C26+C27+C28+C29</f>
        <v>22132</v>
      </c>
      <c r="D21" s="114">
        <f>+D22+D23+D24+D25+D26+D27+D28+D29</f>
        <v>21681</v>
      </c>
      <c r="E21" s="154">
        <f>+E22+E23+E24+E25+E26+E27+E28+E29</f>
        <v>28520</v>
      </c>
    </row>
    <row r="22" spans="1:5" s="1" customFormat="1" ht="12" customHeight="1" x14ac:dyDescent="0.25">
      <c r="A22" s="16" t="s">
        <v>85</v>
      </c>
      <c r="B22" s="9" t="s">
        <v>164</v>
      </c>
      <c r="C22" s="342">
        <v>20877</v>
      </c>
      <c r="D22" s="117">
        <v>21681</v>
      </c>
      <c r="E22" s="160">
        <v>22905</v>
      </c>
    </row>
    <row r="23" spans="1:5" s="1" customFormat="1" ht="12" customHeight="1" x14ac:dyDescent="0.25">
      <c r="A23" s="14" t="s">
        <v>86</v>
      </c>
      <c r="B23" s="7" t="s">
        <v>165</v>
      </c>
      <c r="C23" s="338">
        <v>0</v>
      </c>
      <c r="D23" s="115"/>
      <c r="E23" s="156"/>
    </row>
    <row r="24" spans="1:5" s="1" customFormat="1" ht="12" customHeight="1" x14ac:dyDescent="0.25">
      <c r="A24" s="14" t="s">
        <v>87</v>
      </c>
      <c r="B24" s="7" t="s">
        <v>166</v>
      </c>
      <c r="C24" s="338">
        <v>0</v>
      </c>
      <c r="D24" s="115"/>
      <c r="E24" s="156"/>
    </row>
    <row r="25" spans="1:5" s="1" customFormat="1" ht="12" customHeight="1" x14ac:dyDescent="0.25">
      <c r="A25" s="17" t="s">
        <v>159</v>
      </c>
      <c r="B25" s="7" t="s">
        <v>90</v>
      </c>
      <c r="C25" s="343">
        <v>1255</v>
      </c>
      <c r="D25" s="118"/>
      <c r="E25" s="161">
        <v>4365</v>
      </c>
    </row>
    <row r="26" spans="1:5" s="1" customFormat="1" ht="12" customHeight="1" x14ac:dyDescent="0.25">
      <c r="A26" s="17" t="s">
        <v>160</v>
      </c>
      <c r="B26" s="7" t="s">
        <v>167</v>
      </c>
      <c r="C26" s="343"/>
      <c r="D26" s="118"/>
      <c r="E26" s="161"/>
    </row>
    <row r="27" spans="1:5" s="1" customFormat="1" ht="12" customHeight="1" x14ac:dyDescent="0.25">
      <c r="A27" s="14" t="s">
        <v>161</v>
      </c>
      <c r="B27" s="7" t="s">
        <v>168</v>
      </c>
      <c r="C27" s="338"/>
      <c r="D27" s="115"/>
      <c r="E27" s="156"/>
    </row>
    <row r="28" spans="1:5" s="1" customFormat="1" ht="12" customHeight="1" x14ac:dyDescent="0.25">
      <c r="A28" s="14" t="s">
        <v>162</v>
      </c>
      <c r="B28" s="7" t="s">
        <v>222</v>
      </c>
      <c r="C28" s="338"/>
      <c r="D28" s="119"/>
      <c r="E28" s="162"/>
    </row>
    <row r="29" spans="1:5" s="1" customFormat="1" ht="12" customHeight="1" thickBot="1" x14ac:dyDescent="0.3">
      <c r="A29" s="14" t="s">
        <v>163</v>
      </c>
      <c r="B29" s="12" t="s">
        <v>170</v>
      </c>
      <c r="C29" s="343">
        <v>0</v>
      </c>
      <c r="D29" s="119"/>
      <c r="E29" s="162">
        <v>1250</v>
      </c>
    </row>
    <row r="30" spans="1:5" s="1" customFormat="1" ht="12" customHeight="1" thickBot="1" x14ac:dyDescent="0.3">
      <c r="A30" s="125" t="s">
        <v>37</v>
      </c>
      <c r="B30" s="22" t="s">
        <v>347</v>
      </c>
      <c r="C30" s="114">
        <f>+C31+C37</f>
        <v>8256</v>
      </c>
      <c r="D30" s="114">
        <f>+D31+D37</f>
        <v>9349</v>
      </c>
      <c r="E30" s="114">
        <f>+E31+E37</f>
        <v>81444</v>
      </c>
    </row>
    <row r="31" spans="1:5" s="1" customFormat="1" ht="12" customHeight="1" x14ac:dyDescent="0.25">
      <c r="A31" s="126" t="s">
        <v>88</v>
      </c>
      <c r="B31" s="288" t="s">
        <v>348</v>
      </c>
      <c r="C31" s="123">
        <f>+C32+C33+C34+C35+C36</f>
        <v>8256</v>
      </c>
      <c r="D31" s="123">
        <f>+D32+D33+D34+D35+D36</f>
        <v>9349</v>
      </c>
      <c r="E31" s="123">
        <v>26652</v>
      </c>
    </row>
    <row r="32" spans="1:5" s="1" customFormat="1" ht="12" customHeight="1" x14ac:dyDescent="0.25">
      <c r="A32" s="127" t="s">
        <v>91</v>
      </c>
      <c r="B32" s="133" t="s">
        <v>223</v>
      </c>
      <c r="C32" s="344">
        <v>3924</v>
      </c>
      <c r="D32" s="119">
        <v>3919</v>
      </c>
      <c r="E32" s="119"/>
    </row>
    <row r="33" spans="1:5" s="1" customFormat="1" ht="12" customHeight="1" x14ac:dyDescent="0.25">
      <c r="A33" s="127" t="s">
        <v>92</v>
      </c>
      <c r="B33" s="133" t="s">
        <v>224</v>
      </c>
      <c r="C33" s="344"/>
      <c r="D33" s="119"/>
      <c r="E33" s="119"/>
    </row>
    <row r="34" spans="1:5" s="1" customFormat="1" ht="12" customHeight="1" x14ac:dyDescent="0.25">
      <c r="A34" s="127" t="s">
        <v>93</v>
      </c>
      <c r="B34" s="133" t="s">
        <v>225</v>
      </c>
      <c r="C34" s="344">
        <v>0</v>
      </c>
      <c r="D34" s="119"/>
      <c r="E34" s="119"/>
    </row>
    <row r="35" spans="1:5" s="1" customFormat="1" ht="12" customHeight="1" x14ac:dyDescent="0.25">
      <c r="A35" s="127" t="s">
        <v>94</v>
      </c>
      <c r="B35" s="133" t="s">
        <v>226</v>
      </c>
      <c r="C35" s="344"/>
      <c r="D35" s="119"/>
      <c r="E35" s="119"/>
    </row>
    <row r="36" spans="1:5" s="1" customFormat="1" ht="12" customHeight="1" x14ac:dyDescent="0.25">
      <c r="A36" s="127" t="s">
        <v>171</v>
      </c>
      <c r="B36" s="133" t="s">
        <v>349</v>
      </c>
      <c r="C36" s="344">
        <v>4332</v>
      </c>
      <c r="D36" s="119">
        <v>5430</v>
      </c>
      <c r="E36" s="119"/>
    </row>
    <row r="37" spans="1:5" s="1" customFormat="1" ht="12" customHeight="1" x14ac:dyDescent="0.25">
      <c r="A37" s="127" t="s">
        <v>89</v>
      </c>
      <c r="B37" s="134" t="s">
        <v>350</v>
      </c>
      <c r="C37" s="122">
        <f>+C38+C39+C40+C41+C42</f>
        <v>0</v>
      </c>
      <c r="D37" s="122">
        <f>+D38+D39+D40+D41+D42</f>
        <v>0</v>
      </c>
      <c r="E37" s="122">
        <v>54792</v>
      </c>
    </row>
    <row r="38" spans="1:5" s="1" customFormat="1" ht="12" customHeight="1" x14ac:dyDescent="0.25">
      <c r="A38" s="127" t="s">
        <v>97</v>
      </c>
      <c r="B38" s="133" t="s">
        <v>223</v>
      </c>
      <c r="C38" s="344"/>
      <c r="D38" s="119"/>
      <c r="E38" s="119"/>
    </row>
    <row r="39" spans="1:5" s="1" customFormat="1" ht="12" customHeight="1" x14ac:dyDescent="0.25">
      <c r="A39" s="127" t="s">
        <v>98</v>
      </c>
      <c r="B39" s="133" t="s">
        <v>224</v>
      </c>
      <c r="C39" s="344"/>
      <c r="D39" s="119">
        <v>0</v>
      </c>
      <c r="E39" s="119"/>
    </row>
    <row r="40" spans="1:5" s="1" customFormat="1" ht="12" customHeight="1" x14ac:dyDescent="0.25">
      <c r="A40" s="127" t="s">
        <v>99</v>
      </c>
      <c r="B40" s="133" t="s">
        <v>225</v>
      </c>
      <c r="C40" s="344"/>
      <c r="D40" s="119"/>
      <c r="E40" s="119"/>
    </row>
    <row r="41" spans="1:5" s="1" customFormat="1" ht="12" customHeight="1" x14ac:dyDescent="0.25">
      <c r="A41" s="127" t="s">
        <v>100</v>
      </c>
      <c r="B41" s="135" t="s">
        <v>226</v>
      </c>
      <c r="C41" s="345"/>
      <c r="D41" s="119"/>
      <c r="E41" s="119"/>
    </row>
    <row r="42" spans="1:5" s="1" customFormat="1" ht="12" customHeight="1" thickBot="1" x14ac:dyDescent="0.3">
      <c r="A42" s="128" t="s">
        <v>172</v>
      </c>
      <c r="B42" s="136" t="s">
        <v>351</v>
      </c>
      <c r="C42" s="168">
        <v>0</v>
      </c>
      <c r="D42" s="120">
        <v>0</v>
      </c>
      <c r="E42" s="120">
        <v>54792</v>
      </c>
    </row>
    <row r="43" spans="1:5" s="1" customFormat="1" ht="12" customHeight="1" thickBot="1" x14ac:dyDescent="0.3">
      <c r="A43" s="21" t="s">
        <v>173</v>
      </c>
      <c r="B43" s="289" t="s">
        <v>227</v>
      </c>
      <c r="C43" s="346">
        <f>SUM(C44:C45)</f>
        <v>231</v>
      </c>
      <c r="D43" s="114">
        <f>+D44+D45</f>
        <v>0</v>
      </c>
      <c r="E43" s="114">
        <f>+E44+E45</f>
        <v>267</v>
      </c>
    </row>
    <row r="44" spans="1:5" s="1" customFormat="1" ht="12" customHeight="1" x14ac:dyDescent="0.25">
      <c r="A44" s="16" t="s">
        <v>95</v>
      </c>
      <c r="B44" s="145" t="s">
        <v>228</v>
      </c>
      <c r="C44" s="335">
        <v>231</v>
      </c>
      <c r="D44" s="117"/>
      <c r="E44" s="117">
        <v>267</v>
      </c>
    </row>
    <row r="45" spans="1:5" s="1" customFormat="1" ht="12" customHeight="1" thickBot="1" x14ac:dyDescent="0.3">
      <c r="A45" s="13" t="s">
        <v>96</v>
      </c>
      <c r="B45" s="141" t="s">
        <v>232</v>
      </c>
      <c r="C45" s="375">
        <v>0</v>
      </c>
      <c r="D45" s="116"/>
      <c r="E45" s="116"/>
    </row>
    <row r="46" spans="1:5" s="1" customFormat="1" ht="12" customHeight="1" thickBot="1" x14ac:dyDescent="0.3">
      <c r="A46" s="21" t="s">
        <v>39</v>
      </c>
      <c r="B46" s="289" t="s">
        <v>231</v>
      </c>
      <c r="C46" s="114">
        <f>+C47+C48+C49</f>
        <v>1975</v>
      </c>
      <c r="D46" s="114">
        <f>+D47+D48+D49</f>
        <v>360</v>
      </c>
      <c r="E46" s="114">
        <f>+E47+E48+E49</f>
        <v>0</v>
      </c>
    </row>
    <row r="47" spans="1:5" s="1" customFormat="1" ht="12" customHeight="1" x14ac:dyDescent="0.25">
      <c r="A47" s="16" t="s">
        <v>176</v>
      </c>
      <c r="B47" s="145" t="s">
        <v>174</v>
      </c>
      <c r="C47" s="335">
        <v>1975</v>
      </c>
      <c r="D47" s="124">
        <v>0</v>
      </c>
      <c r="E47" s="124"/>
    </row>
    <row r="48" spans="1:5" s="1" customFormat="1" ht="12" customHeight="1" x14ac:dyDescent="0.25">
      <c r="A48" s="14" t="s">
        <v>177</v>
      </c>
      <c r="B48" s="133" t="s">
        <v>175</v>
      </c>
      <c r="C48" s="344">
        <v>0</v>
      </c>
      <c r="D48" s="119">
        <v>360</v>
      </c>
      <c r="E48" s="162"/>
    </row>
    <row r="49" spans="1:5" s="1" customFormat="1" ht="12" customHeight="1" thickBot="1" x14ac:dyDescent="0.3">
      <c r="A49" s="13" t="s">
        <v>284</v>
      </c>
      <c r="B49" s="141" t="s">
        <v>229</v>
      </c>
      <c r="C49" s="375">
        <v>0</v>
      </c>
      <c r="D49" s="121">
        <v>0</v>
      </c>
      <c r="E49" s="121"/>
    </row>
    <row r="50" spans="1:5" s="1" customFormat="1" ht="17.25" customHeight="1" thickBot="1" x14ac:dyDescent="0.3">
      <c r="A50" s="21" t="s">
        <v>178</v>
      </c>
      <c r="B50" s="290" t="s">
        <v>230</v>
      </c>
      <c r="C50" s="346">
        <v>0</v>
      </c>
      <c r="D50" s="306">
        <v>200</v>
      </c>
      <c r="E50" s="163">
        <v>200</v>
      </c>
    </row>
    <row r="51" spans="1:5" s="1" customFormat="1" ht="12" customHeight="1" thickBot="1" x14ac:dyDescent="0.3">
      <c r="A51" s="21" t="s">
        <v>41</v>
      </c>
      <c r="B51" s="25" t="s">
        <v>179</v>
      </c>
      <c r="C51" s="164">
        <f>+C6+C11+C20+C21+C30+C43+C46+C50</f>
        <v>58364</v>
      </c>
      <c r="D51" s="164">
        <f>+D6+D11+D20+D21+D30+D43+D46+D50</f>
        <v>63622</v>
      </c>
      <c r="E51" s="164">
        <f>+E6+E11+E20+E21+E30+E43+E46+E50</f>
        <v>143654</v>
      </c>
    </row>
    <row r="52" spans="1:5" s="1" customFormat="1" ht="12" customHeight="1" thickBot="1" x14ac:dyDescent="0.3">
      <c r="A52" s="137" t="s">
        <v>42</v>
      </c>
      <c r="B52" s="132" t="s">
        <v>233</v>
      </c>
      <c r="C52" s="165">
        <f>+C53+C59</f>
        <v>5931</v>
      </c>
      <c r="D52" s="165">
        <f>+D53+D59</f>
        <v>2826</v>
      </c>
      <c r="E52" s="165">
        <f>+E53+E59</f>
        <v>2716</v>
      </c>
    </row>
    <row r="53" spans="1:5" s="1" customFormat="1" ht="12" customHeight="1" x14ac:dyDescent="0.25">
      <c r="A53" s="291" t="s">
        <v>124</v>
      </c>
      <c r="B53" s="288" t="s">
        <v>314</v>
      </c>
      <c r="C53" s="166">
        <f t="shared" ref="C53:D53" si="0">SUM(C54:C58)</f>
        <v>5931</v>
      </c>
      <c r="D53" s="166">
        <f t="shared" si="0"/>
        <v>2826</v>
      </c>
      <c r="E53" s="166">
        <f>SUM(E54:E58)</f>
        <v>2716</v>
      </c>
    </row>
    <row r="54" spans="1:5" s="1" customFormat="1" ht="12" customHeight="1" x14ac:dyDescent="0.25">
      <c r="A54" s="138" t="s">
        <v>245</v>
      </c>
      <c r="B54" s="133" t="s">
        <v>234</v>
      </c>
      <c r="C54" s="348">
        <v>5064</v>
      </c>
      <c r="D54" s="162">
        <v>2826</v>
      </c>
      <c r="E54" s="162">
        <v>1706</v>
      </c>
    </row>
    <row r="55" spans="1:5" s="1" customFormat="1" ht="12" customHeight="1" x14ac:dyDescent="0.25">
      <c r="A55" s="138" t="s">
        <v>246</v>
      </c>
      <c r="B55" s="133" t="s">
        <v>235</v>
      </c>
      <c r="C55" s="348"/>
      <c r="D55" s="162"/>
      <c r="E55" s="162"/>
    </row>
    <row r="56" spans="1:5" s="1" customFormat="1" ht="12" customHeight="1" x14ac:dyDescent="0.25">
      <c r="A56" s="138" t="s">
        <v>247</v>
      </c>
      <c r="B56" s="133" t="s">
        <v>236</v>
      </c>
      <c r="C56" s="348"/>
      <c r="D56" s="162"/>
      <c r="E56" s="162"/>
    </row>
    <row r="57" spans="1:5" s="1" customFormat="1" ht="12" customHeight="1" x14ac:dyDescent="0.25">
      <c r="A57" s="138" t="s">
        <v>248</v>
      </c>
      <c r="B57" s="133" t="s">
        <v>237</v>
      </c>
      <c r="C57" s="348"/>
      <c r="D57" s="162"/>
      <c r="E57" s="162"/>
    </row>
    <row r="58" spans="1:5" s="1" customFormat="1" ht="12" customHeight="1" x14ac:dyDescent="0.25">
      <c r="A58" s="138" t="s">
        <v>249</v>
      </c>
      <c r="B58" s="133" t="s">
        <v>238</v>
      </c>
      <c r="C58" s="348">
        <v>867</v>
      </c>
      <c r="D58" s="162"/>
      <c r="E58" s="162">
        <v>1010</v>
      </c>
    </row>
    <row r="59" spans="1:5" s="1" customFormat="1" ht="12" customHeight="1" x14ac:dyDescent="0.25">
      <c r="A59" s="139" t="s">
        <v>125</v>
      </c>
      <c r="B59" s="134" t="s">
        <v>313</v>
      </c>
      <c r="C59" s="349">
        <v>0</v>
      </c>
      <c r="D59" s="167">
        <f>+D60+D61+D62+D63+D64</f>
        <v>0</v>
      </c>
      <c r="E59" s="167">
        <f>SUM(E60:E64)</f>
        <v>0</v>
      </c>
    </row>
    <row r="60" spans="1:5" s="1" customFormat="1" ht="12" customHeight="1" x14ac:dyDescent="0.25">
      <c r="A60" s="138" t="s">
        <v>250</v>
      </c>
      <c r="B60" s="133" t="s">
        <v>239</v>
      </c>
      <c r="C60" s="348"/>
      <c r="D60" s="162"/>
      <c r="E60" s="162"/>
    </row>
    <row r="61" spans="1:5" s="1" customFormat="1" ht="12" customHeight="1" x14ac:dyDescent="0.25">
      <c r="A61" s="138" t="s">
        <v>251</v>
      </c>
      <c r="B61" s="133" t="s">
        <v>240</v>
      </c>
      <c r="C61" s="348">
        <v>0</v>
      </c>
      <c r="D61" s="162"/>
      <c r="E61" s="162"/>
    </row>
    <row r="62" spans="1:5" s="1" customFormat="1" ht="12" customHeight="1" x14ac:dyDescent="0.25">
      <c r="A62" s="138" t="s">
        <v>252</v>
      </c>
      <c r="B62" s="133" t="s">
        <v>241</v>
      </c>
      <c r="C62" s="348"/>
      <c r="D62" s="162"/>
      <c r="E62" s="162"/>
    </row>
    <row r="63" spans="1:5" s="1" customFormat="1" ht="12" customHeight="1" x14ac:dyDescent="0.25">
      <c r="A63" s="138" t="s">
        <v>253</v>
      </c>
      <c r="B63" s="133" t="s">
        <v>242</v>
      </c>
      <c r="C63" s="348"/>
      <c r="D63" s="162"/>
      <c r="E63" s="162"/>
    </row>
    <row r="64" spans="1:5" s="1" customFormat="1" ht="12" customHeight="1" thickBot="1" x14ac:dyDescent="0.3">
      <c r="A64" s="140" t="s">
        <v>254</v>
      </c>
      <c r="B64" s="141" t="s">
        <v>243</v>
      </c>
      <c r="C64" s="350"/>
      <c r="D64" s="168"/>
      <c r="E64" s="168"/>
    </row>
    <row r="65" spans="1:5" s="1" customFormat="1" ht="12" customHeight="1" thickBot="1" x14ac:dyDescent="0.3">
      <c r="A65" s="142" t="s">
        <v>43</v>
      </c>
      <c r="B65" s="292" t="s">
        <v>311</v>
      </c>
      <c r="C65" s="165">
        <f>+C51+C52</f>
        <v>64295</v>
      </c>
      <c r="D65" s="165">
        <f>+D51+D52</f>
        <v>66448</v>
      </c>
      <c r="E65" s="165">
        <f>+E51+E52</f>
        <v>146370</v>
      </c>
    </row>
    <row r="66" spans="1:5" s="1" customFormat="1" ht="13.5" customHeight="1" thickBot="1" x14ac:dyDescent="0.3">
      <c r="A66" s="143" t="s">
        <v>44</v>
      </c>
      <c r="B66" s="293" t="s">
        <v>244</v>
      </c>
      <c r="C66" s="352">
        <v>0</v>
      </c>
      <c r="D66" s="176"/>
      <c r="E66" s="176"/>
    </row>
    <row r="67" spans="1:5" s="1" customFormat="1" ht="12" customHeight="1" thickBot="1" x14ac:dyDescent="0.3">
      <c r="A67" s="142" t="s">
        <v>45</v>
      </c>
      <c r="B67" s="292" t="s">
        <v>312</v>
      </c>
      <c r="C67" s="177">
        <f>+C65+C66</f>
        <v>64295</v>
      </c>
      <c r="D67" s="177">
        <f>+D65+D66</f>
        <v>66448</v>
      </c>
      <c r="E67" s="177">
        <f>+E65+E66</f>
        <v>146370</v>
      </c>
    </row>
    <row r="68" spans="1:5" s="1" customFormat="1" ht="83.25" customHeight="1" x14ac:dyDescent="0.25">
      <c r="A68" s="4"/>
      <c r="B68" s="5"/>
      <c r="C68" s="353"/>
      <c r="D68" s="169"/>
      <c r="E68" s="169"/>
    </row>
    <row r="69" spans="1:5" ht="16.5" customHeight="1" x14ac:dyDescent="0.3">
      <c r="A69" s="381" t="s">
        <v>61</v>
      </c>
      <c r="B69" s="381"/>
      <c r="C69" s="381"/>
      <c r="D69" s="381"/>
      <c r="E69" s="33"/>
    </row>
    <row r="70" spans="1:5" s="182" customFormat="1" ht="16.5" customHeight="1" thickBot="1" x14ac:dyDescent="0.35">
      <c r="A70" s="384" t="s">
        <v>129</v>
      </c>
      <c r="B70" s="384"/>
      <c r="C70" s="354"/>
      <c r="D70" s="56"/>
      <c r="E70" s="56"/>
    </row>
    <row r="71" spans="1:5" ht="38.1" customHeight="1" thickBot="1" x14ac:dyDescent="0.35">
      <c r="A71" s="26" t="s">
        <v>30</v>
      </c>
      <c r="B71" s="27" t="s">
        <v>62</v>
      </c>
      <c r="C71" s="331" t="s">
        <v>377</v>
      </c>
      <c r="D71" s="34" t="s">
        <v>378</v>
      </c>
      <c r="E71" s="34" t="s">
        <v>379</v>
      </c>
    </row>
    <row r="72" spans="1:5" s="35" customFormat="1" ht="12" customHeight="1" thickBot="1" x14ac:dyDescent="0.25">
      <c r="A72" s="30">
        <v>1</v>
      </c>
      <c r="B72" s="31">
        <v>2</v>
      </c>
      <c r="C72" s="332">
        <v>3</v>
      </c>
      <c r="D72" s="32">
        <v>4</v>
      </c>
      <c r="E72" s="32">
        <v>5</v>
      </c>
    </row>
    <row r="73" spans="1:5" ht="12" customHeight="1" thickBot="1" x14ac:dyDescent="0.35">
      <c r="A73" s="23" t="s">
        <v>32</v>
      </c>
      <c r="B73" s="29" t="s">
        <v>180</v>
      </c>
      <c r="C73" s="153">
        <f>+C74+C75+C76+C77+C78</f>
        <v>60405</v>
      </c>
      <c r="D73" s="153">
        <f>+D74+D75+D76+D77+D78</f>
        <v>63127</v>
      </c>
      <c r="E73" s="153">
        <f>+E74+E75+E76+E77+E78</f>
        <v>83675</v>
      </c>
    </row>
    <row r="74" spans="1:5" ht="12" customHeight="1" x14ac:dyDescent="0.3">
      <c r="A74" s="18" t="s">
        <v>101</v>
      </c>
      <c r="B74" s="10" t="s">
        <v>63</v>
      </c>
      <c r="C74" s="355">
        <v>19944</v>
      </c>
      <c r="D74" s="155">
        <v>23285</v>
      </c>
      <c r="E74" s="155">
        <v>26101</v>
      </c>
    </row>
    <row r="75" spans="1:5" ht="12" customHeight="1" x14ac:dyDescent="0.3">
      <c r="A75" s="14" t="s">
        <v>102</v>
      </c>
      <c r="B75" s="7" t="s">
        <v>181</v>
      </c>
      <c r="C75" s="356">
        <v>5273</v>
      </c>
      <c r="D75" s="156">
        <v>4514</v>
      </c>
      <c r="E75" s="156">
        <v>4944</v>
      </c>
    </row>
    <row r="76" spans="1:5" ht="12" customHeight="1" x14ac:dyDescent="0.3">
      <c r="A76" s="14" t="s">
        <v>103</v>
      </c>
      <c r="B76" s="7" t="s">
        <v>122</v>
      </c>
      <c r="C76" s="357">
        <v>29823</v>
      </c>
      <c r="D76" s="161">
        <v>31805</v>
      </c>
      <c r="E76" s="161">
        <v>45937</v>
      </c>
    </row>
    <row r="77" spans="1:5" ht="12" customHeight="1" x14ac:dyDescent="0.3">
      <c r="A77" s="14" t="s">
        <v>104</v>
      </c>
      <c r="B77" s="11" t="s">
        <v>182</v>
      </c>
      <c r="C77" s="358">
        <v>1171</v>
      </c>
      <c r="D77" s="161">
        <v>2160</v>
      </c>
      <c r="E77" s="161">
        <v>3960</v>
      </c>
    </row>
    <row r="78" spans="1:5" ht="12" customHeight="1" x14ac:dyDescent="0.3">
      <c r="A78" s="14" t="s">
        <v>112</v>
      </c>
      <c r="B78" s="20" t="s">
        <v>183</v>
      </c>
      <c r="C78" s="161">
        <f>SUM(C79:C85)</f>
        <v>4194</v>
      </c>
      <c r="D78" s="161">
        <f>SUM(D79:D85)</f>
        <v>1363</v>
      </c>
      <c r="E78" s="161">
        <f t="shared" ref="E78" si="1">SUM(E79:E85)</f>
        <v>2733</v>
      </c>
    </row>
    <row r="79" spans="1:5" ht="12" customHeight="1" x14ac:dyDescent="0.3">
      <c r="A79" s="14" t="s">
        <v>105</v>
      </c>
      <c r="B79" s="7" t="s">
        <v>370</v>
      </c>
      <c r="C79" s="357">
        <v>134</v>
      </c>
      <c r="D79" s="161"/>
      <c r="E79" s="161">
        <v>170</v>
      </c>
    </row>
    <row r="80" spans="1:5" ht="12" customHeight="1" x14ac:dyDescent="0.3">
      <c r="A80" s="14" t="s">
        <v>106</v>
      </c>
      <c r="B80" s="57" t="s">
        <v>205</v>
      </c>
      <c r="C80" s="378">
        <v>0</v>
      </c>
      <c r="D80" s="161"/>
      <c r="E80" s="161"/>
    </row>
    <row r="81" spans="1:5" ht="12" customHeight="1" x14ac:dyDescent="0.3">
      <c r="A81" s="14" t="s">
        <v>113</v>
      </c>
      <c r="B81" s="57" t="s">
        <v>255</v>
      </c>
      <c r="C81" s="378">
        <v>2883</v>
      </c>
      <c r="D81" s="161">
        <v>513</v>
      </c>
      <c r="E81" s="161">
        <v>1450</v>
      </c>
    </row>
    <row r="82" spans="1:5" ht="12" customHeight="1" x14ac:dyDescent="0.3">
      <c r="A82" s="14" t="s">
        <v>114</v>
      </c>
      <c r="B82" s="58" t="s">
        <v>206</v>
      </c>
      <c r="C82" s="359">
        <v>1177</v>
      </c>
      <c r="D82" s="161">
        <v>850</v>
      </c>
      <c r="E82" s="161">
        <v>1113</v>
      </c>
    </row>
    <row r="83" spans="1:5" ht="12" customHeight="1" x14ac:dyDescent="0.3">
      <c r="A83" s="13" t="s">
        <v>115</v>
      </c>
      <c r="B83" s="59" t="s">
        <v>207</v>
      </c>
      <c r="C83" s="359"/>
      <c r="D83" s="161"/>
      <c r="E83" s="161"/>
    </row>
    <row r="84" spans="1:5" ht="12" customHeight="1" x14ac:dyDescent="0.3">
      <c r="A84" s="14" t="s">
        <v>116</v>
      </c>
      <c r="B84" s="59" t="s">
        <v>208</v>
      </c>
      <c r="C84" s="359"/>
      <c r="D84" s="161"/>
      <c r="E84" s="161"/>
    </row>
    <row r="85" spans="1:5" ht="12" customHeight="1" thickBot="1" x14ac:dyDescent="0.35">
      <c r="A85" s="19" t="s">
        <v>118</v>
      </c>
      <c r="B85" s="60" t="s">
        <v>209</v>
      </c>
      <c r="C85" s="360"/>
      <c r="D85" s="170"/>
      <c r="E85" s="170"/>
    </row>
    <row r="86" spans="1:5" ht="12" customHeight="1" thickBot="1" x14ac:dyDescent="0.35">
      <c r="A86" s="21" t="s">
        <v>33</v>
      </c>
      <c r="B86" s="28" t="s">
        <v>285</v>
      </c>
      <c r="C86" s="154">
        <f>+C87+C88+C89</f>
        <v>1404</v>
      </c>
      <c r="D86" s="154">
        <f>+D87+D88+D89</f>
        <v>2540</v>
      </c>
      <c r="E86" s="154">
        <f>+E87+E88+E89</f>
        <v>61828</v>
      </c>
    </row>
    <row r="87" spans="1:5" ht="12" customHeight="1" x14ac:dyDescent="0.3">
      <c r="A87" s="16" t="s">
        <v>107</v>
      </c>
      <c r="B87" s="7" t="s">
        <v>256</v>
      </c>
      <c r="C87" s="362">
        <v>1204</v>
      </c>
      <c r="D87" s="160"/>
      <c r="E87" s="160">
        <v>30</v>
      </c>
    </row>
    <row r="88" spans="1:5" ht="12" customHeight="1" x14ac:dyDescent="0.3">
      <c r="A88" s="16" t="s">
        <v>108</v>
      </c>
      <c r="B88" s="12" t="s">
        <v>185</v>
      </c>
      <c r="C88" s="343"/>
      <c r="D88" s="115">
        <v>2540</v>
      </c>
      <c r="E88" s="156">
        <v>61798</v>
      </c>
    </row>
    <row r="89" spans="1:5" ht="12" customHeight="1" x14ac:dyDescent="0.3">
      <c r="A89" s="16" t="s">
        <v>109</v>
      </c>
      <c r="B89" s="133" t="s">
        <v>286</v>
      </c>
      <c r="C89" s="344">
        <v>200</v>
      </c>
      <c r="D89" s="115"/>
      <c r="E89" s="115"/>
    </row>
    <row r="90" spans="1:5" ht="12" customHeight="1" x14ac:dyDescent="0.3">
      <c r="A90" s="16" t="s">
        <v>110</v>
      </c>
      <c r="B90" s="133" t="s">
        <v>352</v>
      </c>
      <c r="C90" s="344"/>
      <c r="D90" s="115"/>
      <c r="E90" s="115"/>
    </row>
    <row r="91" spans="1:5" ht="12" customHeight="1" x14ac:dyDescent="0.3">
      <c r="A91" s="16" t="s">
        <v>111</v>
      </c>
      <c r="B91" s="133" t="s">
        <v>287</v>
      </c>
      <c r="C91" s="344">
        <v>200</v>
      </c>
      <c r="D91" s="115"/>
      <c r="E91" s="115"/>
    </row>
    <row r="92" spans="1:5" x14ac:dyDescent="0.3">
      <c r="A92" s="16" t="s">
        <v>117</v>
      </c>
      <c r="B92" s="133" t="s">
        <v>288</v>
      </c>
      <c r="C92" s="344"/>
      <c r="D92" s="115"/>
      <c r="E92" s="115"/>
    </row>
    <row r="93" spans="1:5" ht="12" customHeight="1" x14ac:dyDescent="0.3">
      <c r="A93" s="16" t="s">
        <v>119</v>
      </c>
      <c r="B93" s="294" t="s">
        <v>260</v>
      </c>
      <c r="C93" s="376"/>
      <c r="D93" s="115"/>
      <c r="E93" s="115"/>
    </row>
    <row r="94" spans="1:5" ht="12" customHeight="1" x14ac:dyDescent="0.3">
      <c r="A94" s="16" t="s">
        <v>186</v>
      </c>
      <c r="B94" s="294" t="s">
        <v>261</v>
      </c>
      <c r="C94" s="376"/>
      <c r="D94" s="115"/>
      <c r="E94" s="115"/>
    </row>
    <row r="95" spans="1:5" ht="12" customHeight="1" x14ac:dyDescent="0.3">
      <c r="A95" s="16" t="s">
        <v>187</v>
      </c>
      <c r="B95" s="294" t="s">
        <v>259</v>
      </c>
      <c r="C95" s="376"/>
      <c r="D95" s="115"/>
      <c r="E95" s="115"/>
    </row>
    <row r="96" spans="1:5" ht="24" customHeight="1" thickBot="1" x14ac:dyDescent="0.35">
      <c r="A96" s="13" t="s">
        <v>188</v>
      </c>
      <c r="B96" s="295" t="s">
        <v>258</v>
      </c>
      <c r="C96" s="377"/>
      <c r="D96" s="118"/>
      <c r="E96" s="118"/>
    </row>
    <row r="97" spans="1:5" ht="12" customHeight="1" thickBot="1" x14ac:dyDescent="0.35">
      <c r="A97" s="21" t="s">
        <v>34</v>
      </c>
      <c r="B97" s="53" t="s">
        <v>289</v>
      </c>
      <c r="C97" s="363"/>
      <c r="D97" s="154">
        <f>+D98+D99</f>
        <v>0</v>
      </c>
      <c r="E97" s="154">
        <f>+E98+E99</f>
        <v>0</v>
      </c>
    </row>
    <row r="98" spans="1:5" ht="12" customHeight="1" x14ac:dyDescent="0.3">
      <c r="A98" s="16" t="s">
        <v>81</v>
      </c>
      <c r="B98" s="9" t="s">
        <v>75</v>
      </c>
      <c r="C98" s="362"/>
      <c r="D98" s="160">
        <v>0</v>
      </c>
      <c r="E98" s="160"/>
    </row>
    <row r="99" spans="1:5" ht="12" customHeight="1" thickBot="1" x14ac:dyDescent="0.35">
      <c r="A99" s="17" t="s">
        <v>82</v>
      </c>
      <c r="B99" s="12" t="s">
        <v>76</v>
      </c>
      <c r="C99" s="357"/>
      <c r="D99" s="161"/>
      <c r="E99" s="161"/>
    </row>
    <row r="100" spans="1:5" s="131" customFormat="1" ht="12" customHeight="1" thickBot="1" x14ac:dyDescent="0.3">
      <c r="A100" s="137" t="s">
        <v>35</v>
      </c>
      <c r="B100" s="132" t="s">
        <v>262</v>
      </c>
      <c r="C100" s="364"/>
      <c r="D100" s="306"/>
      <c r="E100" s="306"/>
    </row>
    <row r="101" spans="1:5" ht="12" customHeight="1" thickBot="1" x14ac:dyDescent="0.35">
      <c r="A101" s="129" t="s">
        <v>36</v>
      </c>
      <c r="B101" s="130" t="s">
        <v>133</v>
      </c>
      <c r="C101" s="153">
        <f>+C73+C86+C97+C100</f>
        <v>61809</v>
      </c>
      <c r="D101" s="153">
        <f>+D73+D86+D97+D100</f>
        <v>65667</v>
      </c>
      <c r="E101" s="153">
        <f>+E73+E86+E97+E100</f>
        <v>145503</v>
      </c>
    </row>
    <row r="102" spans="1:5" ht="12" customHeight="1" thickBot="1" x14ac:dyDescent="0.35">
      <c r="A102" s="137" t="s">
        <v>37</v>
      </c>
      <c r="B102" s="132" t="s">
        <v>353</v>
      </c>
      <c r="C102" s="347">
        <v>781</v>
      </c>
      <c r="D102" s="154">
        <f>+D103+D111</f>
        <v>781</v>
      </c>
      <c r="E102" s="154">
        <f>+E103+E111</f>
        <v>867</v>
      </c>
    </row>
    <row r="103" spans="1:5" ht="12" customHeight="1" thickBot="1" x14ac:dyDescent="0.35">
      <c r="A103" s="152" t="s">
        <v>88</v>
      </c>
      <c r="B103" s="296" t="s">
        <v>354</v>
      </c>
      <c r="C103" s="365">
        <v>781</v>
      </c>
      <c r="D103" s="322">
        <f>+D104+D105+D106+D107+D108+D109+D110</f>
        <v>781</v>
      </c>
      <c r="E103" s="322">
        <v>867</v>
      </c>
    </row>
    <row r="104" spans="1:5" ht="12" customHeight="1" x14ac:dyDescent="0.3">
      <c r="A104" s="144" t="s">
        <v>91</v>
      </c>
      <c r="B104" s="145" t="s">
        <v>263</v>
      </c>
      <c r="C104" s="366"/>
      <c r="D104" s="178"/>
      <c r="E104" s="178"/>
    </row>
    <row r="105" spans="1:5" ht="12" customHeight="1" x14ac:dyDescent="0.3">
      <c r="A105" s="138" t="s">
        <v>92</v>
      </c>
      <c r="B105" s="133" t="s">
        <v>264</v>
      </c>
      <c r="C105" s="348"/>
      <c r="D105" s="179"/>
      <c r="E105" s="179"/>
    </row>
    <row r="106" spans="1:5" ht="12" customHeight="1" x14ac:dyDescent="0.3">
      <c r="A106" s="138" t="s">
        <v>93</v>
      </c>
      <c r="B106" s="133" t="s">
        <v>265</v>
      </c>
      <c r="C106" s="348"/>
      <c r="D106" s="179"/>
      <c r="E106" s="179"/>
    </row>
    <row r="107" spans="1:5" ht="12" customHeight="1" x14ac:dyDescent="0.3">
      <c r="A107" s="138" t="s">
        <v>94</v>
      </c>
      <c r="B107" s="133" t="s">
        <v>266</v>
      </c>
      <c r="C107" s="348"/>
      <c r="D107" s="179"/>
      <c r="E107" s="179"/>
    </row>
    <row r="108" spans="1:5" ht="12" customHeight="1" x14ac:dyDescent="0.3">
      <c r="A108" s="138" t="s">
        <v>171</v>
      </c>
      <c r="B108" s="133" t="s">
        <v>267</v>
      </c>
      <c r="C108" s="348"/>
      <c r="D108" s="179"/>
      <c r="E108" s="179"/>
    </row>
    <row r="109" spans="1:5" ht="12" customHeight="1" x14ac:dyDescent="0.3">
      <c r="A109" s="138" t="s">
        <v>189</v>
      </c>
      <c r="B109" s="133" t="s">
        <v>268</v>
      </c>
      <c r="C109" s="348"/>
      <c r="D109" s="179"/>
      <c r="E109" s="179"/>
    </row>
    <row r="110" spans="1:5" ht="12" customHeight="1" thickBot="1" x14ac:dyDescent="0.35">
      <c r="A110" s="146" t="s">
        <v>190</v>
      </c>
      <c r="B110" s="147" t="s">
        <v>380</v>
      </c>
      <c r="C110" s="367">
        <v>781</v>
      </c>
      <c r="D110" s="180">
        <v>781</v>
      </c>
      <c r="E110" s="180">
        <v>867</v>
      </c>
    </row>
    <row r="111" spans="1:5" ht="12" customHeight="1" thickBot="1" x14ac:dyDescent="0.35">
      <c r="A111" s="152" t="s">
        <v>89</v>
      </c>
      <c r="B111" s="296" t="s">
        <v>355</v>
      </c>
      <c r="C111" s="365"/>
      <c r="D111" s="322">
        <f>+D112+D113+D114+D115+D116+D117+D118+D119</f>
        <v>0</v>
      </c>
      <c r="E111" s="322">
        <f>+E112+E113+E114+E115+E116+E117+E118+E119</f>
        <v>0</v>
      </c>
    </row>
    <row r="112" spans="1:5" ht="12" customHeight="1" x14ac:dyDescent="0.3">
      <c r="A112" s="144" t="s">
        <v>97</v>
      </c>
      <c r="B112" s="145" t="s">
        <v>263</v>
      </c>
      <c r="C112" s="366"/>
      <c r="D112" s="178"/>
      <c r="E112" s="178"/>
    </row>
    <row r="113" spans="1:9" ht="12" customHeight="1" x14ac:dyDescent="0.3">
      <c r="A113" s="138" t="s">
        <v>98</v>
      </c>
      <c r="B113" s="133" t="s">
        <v>269</v>
      </c>
      <c r="C113" s="348">
        <v>0</v>
      </c>
      <c r="D113" s="179"/>
      <c r="E113" s="179"/>
    </row>
    <row r="114" spans="1:9" ht="12" customHeight="1" x14ac:dyDescent="0.3">
      <c r="A114" s="138" t="s">
        <v>99</v>
      </c>
      <c r="B114" s="133" t="s">
        <v>265</v>
      </c>
      <c r="C114" s="348"/>
      <c r="D114" s="179"/>
      <c r="E114" s="179"/>
    </row>
    <row r="115" spans="1:9" ht="12" customHeight="1" x14ac:dyDescent="0.3">
      <c r="A115" s="138" t="s">
        <v>100</v>
      </c>
      <c r="B115" s="133" t="s">
        <v>266</v>
      </c>
      <c r="C115" s="348"/>
      <c r="D115" s="179"/>
      <c r="E115" s="179"/>
    </row>
    <row r="116" spans="1:9" ht="12" customHeight="1" x14ac:dyDescent="0.3">
      <c r="A116" s="138" t="s">
        <v>172</v>
      </c>
      <c r="B116" s="133" t="s">
        <v>267</v>
      </c>
      <c r="C116" s="348"/>
      <c r="D116" s="179"/>
      <c r="E116" s="179"/>
    </row>
    <row r="117" spans="1:9" ht="12" customHeight="1" x14ac:dyDescent="0.3">
      <c r="A117" s="138" t="s">
        <v>191</v>
      </c>
      <c r="B117" s="133" t="s">
        <v>270</v>
      </c>
      <c r="C117" s="348"/>
      <c r="D117" s="179"/>
      <c r="E117" s="179"/>
    </row>
    <row r="118" spans="1:9" ht="12" customHeight="1" x14ac:dyDescent="0.3">
      <c r="A118" s="138" t="s">
        <v>192</v>
      </c>
      <c r="B118" s="133" t="s">
        <v>374</v>
      </c>
      <c r="C118" s="348">
        <v>0</v>
      </c>
      <c r="D118" s="179"/>
      <c r="E118" s="179"/>
    </row>
    <row r="119" spans="1:9" ht="12" customHeight="1" thickBot="1" x14ac:dyDescent="0.35">
      <c r="A119" s="146" t="s">
        <v>193</v>
      </c>
      <c r="B119" s="147" t="s">
        <v>356</v>
      </c>
      <c r="C119" s="367"/>
      <c r="D119" s="180"/>
      <c r="E119" s="180"/>
    </row>
    <row r="120" spans="1:9" ht="12" customHeight="1" thickBot="1" x14ac:dyDescent="0.35">
      <c r="A120" s="137" t="s">
        <v>38</v>
      </c>
      <c r="B120" s="292" t="s">
        <v>271</v>
      </c>
      <c r="C120" s="171">
        <f>+C101+C102</f>
        <v>62590</v>
      </c>
      <c r="D120" s="171">
        <f>+D101+D102</f>
        <v>66448</v>
      </c>
      <c r="E120" s="171">
        <f>+E101+E102</f>
        <v>146370</v>
      </c>
    </row>
    <row r="121" spans="1:9" ht="15" customHeight="1" thickBot="1" x14ac:dyDescent="0.35">
      <c r="A121" s="137" t="s">
        <v>39</v>
      </c>
      <c r="B121" s="292" t="s">
        <v>272</v>
      </c>
      <c r="C121" s="351">
        <v>0</v>
      </c>
      <c r="D121" s="172"/>
      <c r="E121" s="172"/>
      <c r="F121" s="36"/>
      <c r="G121" s="54"/>
      <c r="H121" s="54"/>
      <c r="I121" s="54"/>
    </row>
    <row r="122" spans="1:9" s="1" customFormat="1" ht="12.9" customHeight="1" thickBot="1" x14ac:dyDescent="0.3">
      <c r="A122" s="148" t="s">
        <v>40</v>
      </c>
      <c r="B122" s="293" t="s">
        <v>273</v>
      </c>
      <c r="C122" s="165">
        <f>+C120+C121</f>
        <v>62590</v>
      </c>
      <c r="D122" s="165">
        <f>+D120+D121</f>
        <v>66448</v>
      </c>
      <c r="E122" s="165">
        <f>+E120+E121</f>
        <v>146370</v>
      </c>
    </row>
    <row r="123" spans="1:9" ht="7.5" customHeight="1" x14ac:dyDescent="0.3">
      <c r="A123" s="297"/>
      <c r="B123" s="297"/>
      <c r="C123" s="368"/>
      <c r="D123" s="298"/>
      <c r="E123" s="298"/>
    </row>
    <row r="124" spans="1:9" x14ac:dyDescent="0.3">
      <c r="A124" s="385" t="s">
        <v>136</v>
      </c>
      <c r="B124" s="385"/>
      <c r="C124" s="385"/>
      <c r="D124" s="385"/>
      <c r="E124" s="33"/>
    </row>
    <row r="125" spans="1:9" ht="15" customHeight="1" thickBot="1" x14ac:dyDescent="0.35">
      <c r="A125" s="383" t="s">
        <v>130</v>
      </c>
      <c r="B125" s="383"/>
      <c r="C125" s="330"/>
      <c r="D125" s="175" t="s">
        <v>275</v>
      </c>
      <c r="E125" s="175" t="s">
        <v>275</v>
      </c>
    </row>
    <row r="126" spans="1:9" ht="13.5" customHeight="1" thickBot="1" x14ac:dyDescent="0.35">
      <c r="A126" s="21">
        <v>1</v>
      </c>
      <c r="B126" s="28" t="s">
        <v>200</v>
      </c>
      <c r="C126" s="361"/>
      <c r="D126" s="173">
        <f>+D51-D101</f>
        <v>-2045</v>
      </c>
      <c r="E126" s="173">
        <f>+E51-E101</f>
        <v>-1849</v>
      </c>
    </row>
    <row r="127" spans="1:9" ht="7.5" customHeight="1" x14ac:dyDescent="0.3">
      <c r="A127" s="297"/>
      <c r="B127" s="297"/>
      <c r="C127" s="368"/>
      <c r="D127" s="298"/>
      <c r="E127" s="298"/>
    </row>
    <row r="128" spans="1:9" x14ac:dyDescent="0.3">
      <c r="A128" s="379" t="s">
        <v>274</v>
      </c>
      <c r="B128" s="379"/>
      <c r="C128" s="379"/>
      <c r="D128" s="379"/>
      <c r="E128"/>
    </row>
    <row r="129" spans="1:5" ht="12.75" customHeight="1" thickBot="1" x14ac:dyDescent="0.35">
      <c r="A129" s="382" t="s">
        <v>131</v>
      </c>
      <c r="B129" s="382"/>
      <c r="C129" s="369"/>
      <c r="D129" s="181" t="s">
        <v>275</v>
      </c>
      <c r="E129" s="181" t="s">
        <v>275</v>
      </c>
    </row>
    <row r="130" spans="1:5" ht="13.5" customHeight="1" thickBot="1" x14ac:dyDescent="0.35">
      <c r="A130" s="137" t="s">
        <v>32</v>
      </c>
      <c r="B130" s="149" t="s">
        <v>357</v>
      </c>
      <c r="C130" s="370"/>
      <c r="D130" s="171">
        <f>IF('2.1.sz.mell  '!C32&lt;&gt;"-",'2.1.sz.mell  '!C32,0)</f>
        <v>0</v>
      </c>
      <c r="E130" s="171" t="str">
        <f>IF('2.1.sz.mell  '!D32&lt;&gt;"-",'2.1.sz.mell  '!D32,0)</f>
        <v>Tárgyévi  többlet:</v>
      </c>
    </row>
    <row r="131" spans="1:5" ht="13.5" customHeight="1" thickBot="1" x14ac:dyDescent="0.35">
      <c r="A131" s="137" t="s">
        <v>33</v>
      </c>
      <c r="B131" s="149" t="s">
        <v>358</v>
      </c>
      <c r="C131" s="171" t="str">
        <f>IF('2.2.sz.mell  '!B36&lt;&gt;"-",'2.2.sz.mell  '!B36,0)</f>
        <v>Tárgyévi  hiány:</v>
      </c>
      <c r="D131" s="171">
        <f>IF('2.2.sz.mell  '!C36&lt;&gt;"-",'2.2.sz.mell  '!C36,0)</f>
        <v>5786</v>
      </c>
      <c r="E131" s="171" t="str">
        <f>IF('2.2.sz.mell  '!D36&lt;&gt;"-",'2.2.sz.mell  '!D36,0)</f>
        <v>Tárgyévi  többlet:</v>
      </c>
    </row>
    <row r="132" spans="1:5" ht="13.5" customHeight="1" thickBot="1" x14ac:dyDescent="0.35">
      <c r="A132" s="137" t="s">
        <v>34</v>
      </c>
      <c r="B132" s="149" t="s">
        <v>290</v>
      </c>
      <c r="C132" s="370"/>
      <c r="D132" s="171">
        <f>D131+D130</f>
        <v>5786</v>
      </c>
      <c r="E132" s="171"/>
    </row>
    <row r="133" spans="1:5" ht="7.5" customHeight="1" x14ac:dyDescent="0.3">
      <c r="A133" s="299"/>
      <c r="B133" s="300"/>
      <c r="C133" s="371"/>
      <c r="D133" s="301"/>
      <c r="E133" s="301"/>
    </row>
    <row r="134" spans="1:5" x14ac:dyDescent="0.3">
      <c r="A134" s="380" t="s">
        <v>276</v>
      </c>
      <c r="B134" s="380"/>
      <c r="C134" s="380"/>
      <c r="D134" s="380"/>
      <c r="E134" s="33"/>
    </row>
    <row r="135" spans="1:5" ht="12.75" customHeight="1" thickBot="1" x14ac:dyDescent="0.35">
      <c r="A135" s="382" t="s">
        <v>277</v>
      </c>
      <c r="B135" s="382"/>
      <c r="C135" s="369"/>
      <c r="D135" s="181" t="s">
        <v>275</v>
      </c>
      <c r="E135" s="181" t="s">
        <v>275</v>
      </c>
    </row>
    <row r="136" spans="1:5" ht="12.75" customHeight="1" thickBot="1" x14ac:dyDescent="0.35">
      <c r="A136" s="137" t="s">
        <v>32</v>
      </c>
      <c r="B136" s="149" t="s">
        <v>359</v>
      </c>
      <c r="C136" s="370"/>
      <c r="D136" s="171">
        <f>+D137-D140</f>
        <v>2045</v>
      </c>
      <c r="E136" s="171">
        <f>+E137-E140</f>
        <v>1849</v>
      </c>
    </row>
    <row r="137" spans="1:5" ht="12.75" customHeight="1" thickBot="1" x14ac:dyDescent="0.35">
      <c r="A137" s="151" t="s">
        <v>101</v>
      </c>
      <c r="B137" s="302" t="s">
        <v>278</v>
      </c>
      <c r="C137" s="372"/>
      <c r="D137" s="321">
        <f>+D52</f>
        <v>2826</v>
      </c>
      <c r="E137" s="321">
        <f>+E52</f>
        <v>2716</v>
      </c>
    </row>
    <row r="138" spans="1:5" ht="12.75" customHeight="1" thickBot="1" x14ac:dyDescent="0.35">
      <c r="A138" s="152" t="s">
        <v>201</v>
      </c>
      <c r="B138" s="303" t="s">
        <v>279</v>
      </c>
      <c r="C138" s="373"/>
      <c r="D138" s="174">
        <f>+'2.1.sz.mell  '!C27</f>
        <v>2716</v>
      </c>
      <c r="E138" s="174" t="str">
        <f>+'2.1.sz.mell  '!D27</f>
        <v>Működési célú finanszírozási kiadások összesen (14+...+21)</v>
      </c>
    </row>
    <row r="139" spans="1:5" ht="12.75" customHeight="1" thickBot="1" x14ac:dyDescent="0.35">
      <c r="A139" s="152" t="s">
        <v>202</v>
      </c>
      <c r="B139" s="303" t="s">
        <v>280</v>
      </c>
      <c r="C139" s="373"/>
      <c r="D139" s="174">
        <f>+'2.2.sz.mell  '!C31</f>
        <v>0</v>
      </c>
      <c r="E139" s="174" t="str">
        <f>+'2.2.sz.mell  '!D31</f>
        <v>Felhalmozási célú finanszírozási kiadások összesen
(14+...+25)</v>
      </c>
    </row>
    <row r="140" spans="1:5" ht="12.75" customHeight="1" thickBot="1" x14ac:dyDescent="0.35">
      <c r="A140" s="151" t="s">
        <v>102</v>
      </c>
      <c r="B140" s="302" t="s">
        <v>281</v>
      </c>
      <c r="C140" s="372"/>
      <c r="D140" s="321">
        <f>+D102</f>
        <v>781</v>
      </c>
      <c r="E140" s="321">
        <f>+E102</f>
        <v>867</v>
      </c>
    </row>
    <row r="141" spans="1:5" ht="12.75" customHeight="1" thickBot="1" x14ac:dyDescent="0.35">
      <c r="A141" s="152" t="s">
        <v>203</v>
      </c>
      <c r="B141" s="303" t="s">
        <v>282</v>
      </c>
      <c r="C141" s="373"/>
      <c r="D141" s="174">
        <f>+'2.1.sz.mell  '!E27</f>
        <v>867</v>
      </c>
      <c r="E141" s="174">
        <f>+'2.1.sz.mell  '!F27</f>
        <v>0</v>
      </c>
    </row>
    <row r="142" spans="1:5" ht="12.75" customHeight="1" thickBot="1" x14ac:dyDescent="0.35">
      <c r="A142" s="152" t="s">
        <v>204</v>
      </c>
      <c r="B142" s="303" t="s">
        <v>283</v>
      </c>
      <c r="C142" s="373"/>
      <c r="D142" s="174">
        <f>+'2.2.sz.mell  '!E31</f>
        <v>0</v>
      </c>
      <c r="E142" s="174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Győrsövényház Község Önkormányzata
2017. ÉVI KÖLTSÉGVETÉSÉNEK ÖSSZEVONT MÉRLEGE&amp;10
&amp;R&amp;"Times New Roman CE,Félkövér dőlt"&amp;11 1. melléklet a  2/2018. (V.30.)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SheetLayoutView="100" workbookViewId="0">
      <selection activeCell="C2" sqref="C2"/>
    </sheetView>
  </sheetViews>
  <sheetFormatPr defaultColWidth="9.33203125" defaultRowHeight="13.2" x14ac:dyDescent="0.25"/>
  <cols>
    <col min="1" max="1" width="6" style="39" customWidth="1"/>
    <col min="2" max="2" width="45.44140625" style="68" customWidth="1"/>
    <col min="3" max="3" width="16.109375" style="39" customWidth="1"/>
    <col min="4" max="4" width="45.109375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9.75" customHeight="1" x14ac:dyDescent="0.25">
      <c r="B1" s="194" t="s">
        <v>137</v>
      </c>
      <c r="C1" s="195"/>
      <c r="D1" s="195"/>
      <c r="E1" s="195"/>
      <c r="F1" s="388" t="s">
        <v>382</v>
      </c>
    </row>
    <row r="2" spans="1:6" ht="14.4" thickBot="1" x14ac:dyDescent="0.3">
      <c r="E2" s="196"/>
      <c r="F2" s="388"/>
    </row>
    <row r="3" spans="1:6" ht="18" customHeight="1" thickBot="1" x14ac:dyDescent="0.3">
      <c r="A3" s="386" t="s">
        <v>79</v>
      </c>
      <c r="B3" s="197" t="s">
        <v>70</v>
      </c>
      <c r="C3" s="198"/>
      <c r="D3" s="197" t="s">
        <v>74</v>
      </c>
      <c r="E3" s="199"/>
      <c r="F3" s="388"/>
    </row>
    <row r="4" spans="1:6" s="200" customFormat="1" ht="35.25" customHeight="1" thickBot="1" x14ac:dyDescent="0.3">
      <c r="A4" s="387"/>
      <c r="B4" s="69" t="s">
        <v>77</v>
      </c>
      <c r="C4" s="70" t="s">
        <v>379</v>
      </c>
      <c r="D4" s="69" t="s">
        <v>77</v>
      </c>
      <c r="E4" s="38" t="s">
        <v>379</v>
      </c>
      <c r="F4" s="388"/>
    </row>
    <row r="5" spans="1:6" s="205" customFormat="1" ht="12" customHeight="1" thickBot="1" x14ac:dyDescent="0.3">
      <c r="A5" s="201">
        <v>1</v>
      </c>
      <c r="B5" s="202">
        <v>2</v>
      </c>
      <c r="C5" s="203" t="s">
        <v>34</v>
      </c>
      <c r="D5" s="202" t="s">
        <v>35</v>
      </c>
      <c r="E5" s="204" t="s">
        <v>36</v>
      </c>
      <c r="F5" s="388"/>
    </row>
    <row r="6" spans="1:6" ht="12.9" customHeight="1" x14ac:dyDescent="0.25">
      <c r="A6" s="206" t="s">
        <v>32</v>
      </c>
      <c r="B6" s="207" t="s">
        <v>157</v>
      </c>
      <c r="C6" s="183">
        <v>6010</v>
      </c>
      <c r="D6" s="207" t="s">
        <v>78</v>
      </c>
      <c r="E6" s="189">
        <v>26101</v>
      </c>
      <c r="F6" s="388"/>
    </row>
    <row r="7" spans="1:6" ht="12.9" customHeight="1" x14ac:dyDescent="0.25">
      <c r="A7" s="208" t="s">
        <v>33</v>
      </c>
      <c r="B7" s="209" t="s">
        <v>71</v>
      </c>
      <c r="C7" s="184">
        <v>25413</v>
      </c>
      <c r="D7" s="209" t="s">
        <v>181</v>
      </c>
      <c r="E7" s="190">
        <v>4944</v>
      </c>
      <c r="F7" s="388"/>
    </row>
    <row r="8" spans="1:6" ht="12.9" customHeight="1" x14ac:dyDescent="0.25">
      <c r="A8" s="208" t="s">
        <v>34</v>
      </c>
      <c r="B8" s="209" t="s">
        <v>73</v>
      </c>
      <c r="C8" s="184">
        <v>1800</v>
      </c>
      <c r="D8" s="209" t="s">
        <v>304</v>
      </c>
      <c r="E8" s="190">
        <v>45937</v>
      </c>
      <c r="F8" s="388"/>
    </row>
    <row r="9" spans="1:6" ht="12.9" customHeight="1" x14ac:dyDescent="0.25">
      <c r="A9" s="208" t="s">
        <v>35</v>
      </c>
      <c r="B9" s="210" t="s">
        <v>291</v>
      </c>
      <c r="C9" s="184">
        <v>27270</v>
      </c>
      <c r="D9" s="209" t="s">
        <v>182</v>
      </c>
      <c r="E9" s="190">
        <v>3960</v>
      </c>
      <c r="F9" s="388"/>
    </row>
    <row r="10" spans="1:6" ht="12.9" customHeight="1" x14ac:dyDescent="0.25">
      <c r="A10" s="208" t="s">
        <v>36</v>
      </c>
      <c r="B10" s="209" t="s">
        <v>292</v>
      </c>
      <c r="C10" s="184">
        <v>26652</v>
      </c>
      <c r="D10" s="209" t="s">
        <v>183</v>
      </c>
      <c r="E10" s="190">
        <v>2733</v>
      </c>
      <c r="F10" s="388"/>
    </row>
    <row r="11" spans="1:6" ht="12.9" customHeight="1" x14ac:dyDescent="0.25">
      <c r="A11" s="208" t="s">
        <v>37</v>
      </c>
      <c r="B11" s="209" t="s">
        <v>325</v>
      </c>
      <c r="C11" s="185"/>
      <c r="D11" s="209" t="s">
        <v>64</v>
      </c>
      <c r="E11" s="190"/>
      <c r="F11" s="388"/>
    </row>
    <row r="12" spans="1:6" ht="12.9" customHeight="1" x14ac:dyDescent="0.25">
      <c r="A12" s="208" t="s">
        <v>38</v>
      </c>
      <c r="B12" s="209" t="s">
        <v>293</v>
      </c>
      <c r="C12" s="184">
        <v>267</v>
      </c>
      <c r="D12" s="209" t="s">
        <v>28</v>
      </c>
      <c r="E12" s="190"/>
      <c r="F12" s="388"/>
    </row>
    <row r="13" spans="1:6" ht="12.9" customHeight="1" x14ac:dyDescent="0.25">
      <c r="A13" s="208" t="s">
        <v>39</v>
      </c>
      <c r="B13" s="209" t="s">
        <v>294</v>
      </c>
      <c r="C13" s="184">
        <v>200</v>
      </c>
      <c r="D13" s="37"/>
      <c r="E13" s="190"/>
      <c r="F13" s="388"/>
    </row>
    <row r="14" spans="1:6" ht="12.9" customHeight="1" x14ac:dyDescent="0.25">
      <c r="A14" s="208" t="s">
        <v>40</v>
      </c>
      <c r="B14" s="211" t="s">
        <v>295</v>
      </c>
      <c r="C14" s="185"/>
      <c r="D14" s="37"/>
      <c r="E14" s="190"/>
      <c r="F14" s="388"/>
    </row>
    <row r="15" spans="1:6" ht="12.9" customHeight="1" x14ac:dyDescent="0.25">
      <c r="A15" s="208" t="s">
        <v>41</v>
      </c>
      <c r="B15" s="37"/>
      <c r="C15" s="184"/>
      <c r="D15" s="37"/>
      <c r="E15" s="190"/>
      <c r="F15" s="388"/>
    </row>
    <row r="16" spans="1:6" ht="12.9" customHeight="1" x14ac:dyDescent="0.25">
      <c r="A16" s="208" t="s">
        <v>42</v>
      </c>
      <c r="B16" s="37"/>
      <c r="C16" s="184"/>
      <c r="D16" s="37"/>
      <c r="E16" s="190"/>
      <c r="F16" s="388"/>
    </row>
    <row r="17" spans="1:6" ht="12.9" customHeight="1" thickBot="1" x14ac:dyDescent="0.3">
      <c r="A17" s="208" t="s">
        <v>43</v>
      </c>
      <c r="B17" s="40"/>
      <c r="C17" s="186"/>
      <c r="D17" s="37"/>
      <c r="E17" s="191"/>
      <c r="F17" s="388"/>
    </row>
    <row r="18" spans="1:6" ht="15.9" customHeight="1" thickBot="1" x14ac:dyDescent="0.3">
      <c r="A18" s="212" t="s">
        <v>44</v>
      </c>
      <c r="B18" s="55" t="s">
        <v>318</v>
      </c>
      <c r="C18" s="187">
        <f>+C6+C7+C8+C9+C10+C12+C13+C14+C15+C16+C17</f>
        <v>87612</v>
      </c>
      <c r="D18" s="55" t="s">
        <v>317</v>
      </c>
      <c r="E18" s="192">
        <f>SUM(E6:E17)</f>
        <v>83675</v>
      </c>
      <c r="F18" s="388"/>
    </row>
    <row r="19" spans="1:6" ht="12.9" customHeight="1" x14ac:dyDescent="0.25">
      <c r="A19" s="213" t="s">
        <v>45</v>
      </c>
      <c r="B19" s="214" t="s">
        <v>296</v>
      </c>
      <c r="C19" s="215">
        <f>+C20+C21+C22+C23</f>
        <v>2716</v>
      </c>
      <c r="D19" s="216" t="s">
        <v>194</v>
      </c>
      <c r="E19" s="193"/>
      <c r="F19" s="388"/>
    </row>
    <row r="20" spans="1:6" ht="12.9" customHeight="1" x14ac:dyDescent="0.25">
      <c r="A20" s="217" t="s">
        <v>46</v>
      </c>
      <c r="B20" s="216" t="s">
        <v>234</v>
      </c>
      <c r="C20" s="43">
        <v>1706</v>
      </c>
      <c r="D20" s="216" t="s">
        <v>195</v>
      </c>
      <c r="E20" s="44"/>
      <c r="F20" s="388"/>
    </row>
    <row r="21" spans="1:6" ht="12.9" customHeight="1" x14ac:dyDescent="0.25">
      <c r="A21" s="217" t="s">
        <v>47</v>
      </c>
      <c r="B21" s="216" t="s">
        <v>235</v>
      </c>
      <c r="C21" s="43"/>
      <c r="D21" s="216" t="s">
        <v>134</v>
      </c>
      <c r="E21" s="44"/>
      <c r="F21" s="388"/>
    </row>
    <row r="22" spans="1:6" ht="12.9" customHeight="1" x14ac:dyDescent="0.25">
      <c r="A22" s="217" t="s">
        <v>48</v>
      </c>
      <c r="B22" s="216" t="s">
        <v>297</v>
      </c>
      <c r="C22" s="43"/>
      <c r="D22" s="216" t="s">
        <v>135</v>
      </c>
      <c r="E22" s="44"/>
      <c r="F22" s="388"/>
    </row>
    <row r="23" spans="1:6" ht="12.9" customHeight="1" x14ac:dyDescent="0.25">
      <c r="A23" s="217" t="s">
        <v>49</v>
      </c>
      <c r="B23" s="216" t="s">
        <v>298</v>
      </c>
      <c r="C23" s="43">
        <v>1010</v>
      </c>
      <c r="D23" s="214" t="s">
        <v>305</v>
      </c>
      <c r="E23" s="44"/>
      <c r="F23" s="388"/>
    </row>
    <row r="24" spans="1:6" ht="12.9" customHeight="1" x14ac:dyDescent="0.25">
      <c r="A24" s="217" t="s">
        <v>50</v>
      </c>
      <c r="B24" s="216" t="s">
        <v>299</v>
      </c>
      <c r="C24" s="218">
        <f>+C25+C26</f>
        <v>0</v>
      </c>
      <c r="D24" s="216" t="s">
        <v>196</v>
      </c>
      <c r="E24" s="44"/>
      <c r="F24" s="388"/>
    </row>
    <row r="25" spans="1:6" ht="12.9" customHeight="1" x14ac:dyDescent="0.25">
      <c r="A25" s="213" t="s">
        <v>51</v>
      </c>
      <c r="B25" s="214" t="s">
        <v>300</v>
      </c>
      <c r="C25" s="188"/>
      <c r="D25" s="207" t="s">
        <v>197</v>
      </c>
      <c r="E25" s="193"/>
      <c r="F25" s="388"/>
    </row>
    <row r="26" spans="1:6" ht="12.9" customHeight="1" thickBot="1" x14ac:dyDescent="0.3">
      <c r="A26" s="217" t="s">
        <v>52</v>
      </c>
      <c r="B26" s="216" t="s">
        <v>243</v>
      </c>
      <c r="C26" s="43"/>
      <c r="D26" s="37" t="s">
        <v>375</v>
      </c>
      <c r="E26" s="44">
        <v>867</v>
      </c>
      <c r="F26" s="388"/>
    </row>
    <row r="27" spans="1:6" ht="15.9" customHeight="1" thickBot="1" x14ac:dyDescent="0.3">
      <c r="A27" s="212" t="s">
        <v>53</v>
      </c>
      <c r="B27" s="55" t="s">
        <v>315</v>
      </c>
      <c r="C27" s="187">
        <f>+C19+C24</f>
        <v>2716</v>
      </c>
      <c r="D27" s="55" t="s">
        <v>316</v>
      </c>
      <c r="E27" s="192">
        <f>SUM(E19:E26)</f>
        <v>867</v>
      </c>
      <c r="F27" s="388"/>
    </row>
    <row r="28" spans="1:6" ht="18" customHeight="1" thickBot="1" x14ac:dyDescent="0.3">
      <c r="A28" s="212" t="s">
        <v>54</v>
      </c>
      <c r="B28" s="219" t="s">
        <v>303</v>
      </c>
      <c r="C28" s="187">
        <f>+C18+C27</f>
        <v>90328</v>
      </c>
      <c r="D28" s="219" t="s">
        <v>306</v>
      </c>
      <c r="E28" s="192">
        <f>+E18+E27</f>
        <v>84542</v>
      </c>
      <c r="F28" s="388"/>
    </row>
    <row r="29" spans="1:6" ht="18" customHeight="1" thickBot="1" x14ac:dyDescent="0.3">
      <c r="A29" s="212" t="s">
        <v>55</v>
      </c>
      <c r="B29" s="55" t="s">
        <v>301</v>
      </c>
      <c r="C29" s="223"/>
      <c r="D29" s="55" t="s">
        <v>307</v>
      </c>
      <c r="E29" s="222"/>
      <c r="F29" s="388"/>
    </row>
    <row r="30" spans="1:6" ht="13.8" thickBot="1" x14ac:dyDescent="0.3">
      <c r="A30" s="212" t="s">
        <v>56</v>
      </c>
      <c r="B30" s="220" t="s">
        <v>302</v>
      </c>
      <c r="C30" s="221">
        <f>+C28+C29</f>
        <v>90328</v>
      </c>
      <c r="D30" s="220" t="s">
        <v>308</v>
      </c>
      <c r="E30" s="221">
        <f>+E28+E29</f>
        <v>84542</v>
      </c>
      <c r="F30" s="388"/>
    </row>
    <row r="31" spans="1:6" ht="13.8" thickBot="1" x14ac:dyDescent="0.3">
      <c r="A31" s="212" t="s">
        <v>57</v>
      </c>
      <c r="B31" s="220" t="s">
        <v>139</v>
      </c>
      <c r="C31" s="221" t="str">
        <f>IF(C18-E18&lt;0,E18-C18,"-")</f>
        <v>-</v>
      </c>
      <c r="D31" s="220" t="s">
        <v>140</v>
      </c>
      <c r="E31" s="221">
        <f>IF(C18-E18&gt;0,C18-E18,"-")</f>
        <v>3937</v>
      </c>
      <c r="F31" s="388"/>
    </row>
    <row r="32" spans="1:6" ht="13.8" thickBot="1" x14ac:dyDescent="0.3">
      <c r="A32" s="212" t="s">
        <v>58</v>
      </c>
      <c r="B32" s="220" t="s">
        <v>309</v>
      </c>
      <c r="C32" s="221" t="str">
        <f>IF(C18+C19-E28&lt;0,E28-(C18+C19),"-")</f>
        <v>-</v>
      </c>
      <c r="D32" s="220" t="s">
        <v>310</v>
      </c>
      <c r="E32" s="221">
        <f>IF(C18+C19-E28&gt;0,C18+C19-E28,"-")</f>
        <v>5786</v>
      </c>
      <c r="F32" s="388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zoomScaleSheetLayoutView="115" workbookViewId="0">
      <selection activeCell="F1" sqref="F1:F1048576"/>
    </sheetView>
  </sheetViews>
  <sheetFormatPr defaultColWidth="9.33203125" defaultRowHeight="13.2" x14ac:dyDescent="0.25"/>
  <cols>
    <col min="1" max="1" width="6.77734375" style="39" customWidth="1"/>
    <col min="2" max="2" width="47.109375" style="68" customWidth="1"/>
    <col min="3" max="3" width="16.33203125" style="39" customWidth="1"/>
    <col min="4" max="4" width="47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1.2" x14ac:dyDescent="0.25">
      <c r="B1" s="194" t="s">
        <v>138</v>
      </c>
      <c r="C1" s="195"/>
      <c r="D1" s="195"/>
      <c r="E1" s="195"/>
      <c r="F1" s="388" t="s">
        <v>383</v>
      </c>
    </row>
    <row r="2" spans="1:6" ht="14.4" thickBot="1" x14ac:dyDescent="0.3">
      <c r="E2" s="196"/>
      <c r="F2" s="388"/>
    </row>
    <row r="3" spans="1:6" ht="13.8" thickBot="1" x14ac:dyDescent="0.3">
      <c r="A3" s="389" t="s">
        <v>79</v>
      </c>
      <c r="B3" s="197" t="s">
        <v>70</v>
      </c>
      <c r="C3" s="198"/>
      <c r="D3" s="197" t="s">
        <v>74</v>
      </c>
      <c r="E3" s="199"/>
      <c r="F3" s="388"/>
    </row>
    <row r="4" spans="1:6" s="200" customFormat="1" ht="23.4" thickBot="1" x14ac:dyDescent="0.3">
      <c r="A4" s="390"/>
      <c r="B4" s="69" t="s">
        <v>77</v>
      </c>
      <c r="C4" s="70" t="s">
        <v>379</v>
      </c>
      <c r="D4" s="69" t="s">
        <v>77</v>
      </c>
      <c r="E4" s="38" t="s">
        <v>379</v>
      </c>
      <c r="F4" s="388"/>
    </row>
    <row r="5" spans="1:6" s="200" customFormat="1" ht="13.8" thickBot="1" x14ac:dyDescent="0.3">
      <c r="A5" s="201">
        <v>1</v>
      </c>
      <c r="B5" s="202">
        <v>2</v>
      </c>
      <c r="C5" s="203">
        <v>3</v>
      </c>
      <c r="D5" s="202">
        <v>4</v>
      </c>
      <c r="E5" s="204">
        <v>5</v>
      </c>
      <c r="F5" s="388"/>
    </row>
    <row r="6" spans="1:6" ht="12.9" customHeight="1" x14ac:dyDescent="0.25">
      <c r="A6" s="206" t="s">
        <v>32</v>
      </c>
      <c r="B6" s="207" t="s">
        <v>345</v>
      </c>
      <c r="C6" s="183"/>
      <c r="D6" s="207" t="s">
        <v>256</v>
      </c>
      <c r="E6" s="189">
        <v>30</v>
      </c>
      <c r="F6" s="388"/>
    </row>
    <row r="7" spans="1:6" ht="22.5" customHeight="1" x14ac:dyDescent="0.25">
      <c r="A7" s="208" t="s">
        <v>33</v>
      </c>
      <c r="B7" s="209" t="s">
        <v>319</v>
      </c>
      <c r="C7" s="184"/>
      <c r="D7" s="209" t="s">
        <v>185</v>
      </c>
      <c r="E7" s="190">
        <v>61798</v>
      </c>
      <c r="F7" s="388"/>
    </row>
    <row r="8" spans="1:6" ht="12.9" customHeight="1" x14ac:dyDescent="0.25">
      <c r="A8" s="208" t="s">
        <v>34</v>
      </c>
      <c r="B8" s="209" t="s">
        <v>132</v>
      </c>
      <c r="C8" s="184"/>
      <c r="D8" s="209" t="s">
        <v>286</v>
      </c>
      <c r="E8" s="190">
        <v>0</v>
      </c>
      <c r="F8" s="388"/>
    </row>
    <row r="9" spans="1:6" ht="17.25" customHeight="1" x14ac:dyDescent="0.25">
      <c r="A9" s="208" t="s">
        <v>35</v>
      </c>
      <c r="B9" s="209" t="s">
        <v>168</v>
      </c>
      <c r="C9" s="184"/>
      <c r="D9" s="209" t="s">
        <v>326</v>
      </c>
      <c r="E9" s="190"/>
      <c r="F9" s="388"/>
    </row>
    <row r="10" spans="1:6" ht="19.5" customHeight="1" x14ac:dyDescent="0.25">
      <c r="A10" s="208" t="s">
        <v>36</v>
      </c>
      <c r="B10" s="209" t="s">
        <v>222</v>
      </c>
      <c r="C10" s="184"/>
      <c r="D10" s="209" t="s">
        <v>327</v>
      </c>
      <c r="E10" s="190">
        <v>0</v>
      </c>
      <c r="F10" s="388"/>
    </row>
    <row r="11" spans="1:6" ht="12.9" customHeight="1" x14ac:dyDescent="0.25">
      <c r="A11" s="208" t="s">
        <v>37</v>
      </c>
      <c r="B11" s="209" t="s">
        <v>320</v>
      </c>
      <c r="C11" s="185">
        <v>1250</v>
      </c>
      <c r="D11" s="225" t="s">
        <v>328</v>
      </c>
      <c r="E11" s="190"/>
      <c r="F11" s="388"/>
    </row>
    <row r="12" spans="1:6" ht="12.9" customHeight="1" x14ac:dyDescent="0.25">
      <c r="A12" s="208" t="s">
        <v>38</v>
      </c>
      <c r="B12" s="209" t="s">
        <v>321</v>
      </c>
      <c r="C12" s="184"/>
      <c r="D12" s="225" t="s">
        <v>260</v>
      </c>
      <c r="E12" s="190"/>
      <c r="F12" s="388"/>
    </row>
    <row r="13" spans="1:6" ht="12.9" customHeight="1" x14ac:dyDescent="0.25">
      <c r="A13" s="208" t="s">
        <v>39</v>
      </c>
      <c r="B13" s="209" t="s">
        <v>324</v>
      </c>
      <c r="C13" s="184">
        <v>54792</v>
      </c>
      <c r="D13" s="226" t="s">
        <v>261</v>
      </c>
      <c r="E13" s="190"/>
      <c r="F13" s="388"/>
    </row>
    <row r="14" spans="1:6" ht="12.9" customHeight="1" x14ac:dyDescent="0.25">
      <c r="A14" s="208" t="s">
        <v>40</v>
      </c>
      <c r="B14" s="227" t="s">
        <v>343</v>
      </c>
      <c r="C14" s="185"/>
      <c r="D14" s="225" t="s">
        <v>329</v>
      </c>
      <c r="E14" s="190"/>
      <c r="F14" s="388"/>
    </row>
    <row r="15" spans="1:6" ht="22.5" customHeight="1" x14ac:dyDescent="0.25">
      <c r="A15" s="208" t="s">
        <v>41</v>
      </c>
      <c r="B15" s="209" t="s">
        <v>322</v>
      </c>
      <c r="C15" s="185"/>
      <c r="D15" s="225" t="s">
        <v>330</v>
      </c>
      <c r="E15" s="190"/>
      <c r="F15" s="388"/>
    </row>
    <row r="16" spans="1:6" ht="12.9" customHeight="1" x14ac:dyDescent="0.25">
      <c r="A16" s="208" t="s">
        <v>42</v>
      </c>
      <c r="B16" s="209" t="s">
        <v>323</v>
      </c>
      <c r="C16" s="190"/>
      <c r="D16" s="209" t="s">
        <v>64</v>
      </c>
      <c r="E16" s="190"/>
      <c r="F16" s="388"/>
    </row>
    <row r="17" spans="1:6" ht="12.9" customHeight="1" thickBot="1" x14ac:dyDescent="0.3">
      <c r="A17" s="323" t="s">
        <v>43</v>
      </c>
      <c r="B17" s="324"/>
      <c r="C17" s="325"/>
      <c r="D17" s="324" t="s">
        <v>28</v>
      </c>
      <c r="E17" s="266"/>
      <c r="F17" s="388"/>
    </row>
    <row r="18" spans="1:6" ht="15.9" customHeight="1" thickBot="1" x14ac:dyDescent="0.3">
      <c r="A18" s="212" t="s">
        <v>44</v>
      </c>
      <c r="B18" s="55" t="s">
        <v>126</v>
      </c>
      <c r="C18" s="187">
        <f>+C6+C7+C8+C9+C10+C11+C12+C13+C15+C16+C17</f>
        <v>56042</v>
      </c>
      <c r="D18" s="55" t="s">
        <v>127</v>
      </c>
      <c r="E18" s="192">
        <f>+E6+E7+E8+E16+E17</f>
        <v>61828</v>
      </c>
      <c r="F18" s="388"/>
    </row>
    <row r="19" spans="1:6" ht="12.9" customHeight="1" x14ac:dyDescent="0.25">
      <c r="A19" s="228" t="s">
        <v>45</v>
      </c>
      <c r="B19" s="229" t="s">
        <v>342</v>
      </c>
      <c r="C19" s="236">
        <f>+C20+C21+C22+C23+C24</f>
        <v>0</v>
      </c>
      <c r="D19" s="216" t="s">
        <v>194</v>
      </c>
      <c r="E19" s="42"/>
      <c r="F19" s="388"/>
    </row>
    <row r="20" spans="1:6" ht="12.9" customHeight="1" x14ac:dyDescent="0.25">
      <c r="A20" s="208" t="s">
        <v>46</v>
      </c>
      <c r="B20" s="230" t="s">
        <v>331</v>
      </c>
      <c r="C20" s="43"/>
      <c r="D20" s="216" t="s">
        <v>198</v>
      </c>
      <c r="E20" s="44"/>
      <c r="F20" s="388"/>
    </row>
    <row r="21" spans="1:6" ht="12.9" customHeight="1" x14ac:dyDescent="0.25">
      <c r="A21" s="228" t="s">
        <v>47</v>
      </c>
      <c r="B21" s="230" t="s">
        <v>332</v>
      </c>
      <c r="C21" s="43"/>
      <c r="D21" s="216" t="s">
        <v>134</v>
      </c>
      <c r="E21" s="44"/>
      <c r="F21" s="388"/>
    </row>
    <row r="22" spans="1:6" ht="12.9" customHeight="1" x14ac:dyDescent="0.25">
      <c r="A22" s="208" t="s">
        <v>48</v>
      </c>
      <c r="B22" s="230" t="s">
        <v>333</v>
      </c>
      <c r="C22" s="43"/>
      <c r="D22" s="216" t="s">
        <v>135</v>
      </c>
      <c r="E22" s="44"/>
      <c r="F22" s="388"/>
    </row>
    <row r="23" spans="1:6" ht="12.9" customHeight="1" x14ac:dyDescent="0.25">
      <c r="A23" s="228" t="s">
        <v>49</v>
      </c>
      <c r="B23" s="230" t="s">
        <v>334</v>
      </c>
      <c r="C23" s="43"/>
      <c r="D23" s="214" t="s">
        <v>305</v>
      </c>
      <c r="E23" s="44"/>
      <c r="F23" s="388"/>
    </row>
    <row r="24" spans="1:6" ht="12.9" customHeight="1" x14ac:dyDescent="0.25">
      <c r="A24" s="208" t="s">
        <v>50</v>
      </c>
      <c r="B24" s="231" t="s">
        <v>335</v>
      </c>
      <c r="C24" s="43"/>
      <c r="D24" s="216" t="s">
        <v>199</v>
      </c>
      <c r="E24" s="44"/>
      <c r="F24" s="388"/>
    </row>
    <row r="25" spans="1:6" ht="12.9" customHeight="1" x14ac:dyDescent="0.25">
      <c r="A25" s="228" t="s">
        <v>51</v>
      </c>
      <c r="B25" s="232" t="s">
        <v>336</v>
      </c>
      <c r="C25" s="218">
        <f>+C26+C27+C28+C29+C30</f>
        <v>0</v>
      </c>
      <c r="D25" s="233" t="s">
        <v>197</v>
      </c>
      <c r="E25" s="44"/>
      <c r="F25" s="388"/>
    </row>
    <row r="26" spans="1:6" ht="12.9" customHeight="1" x14ac:dyDescent="0.25">
      <c r="A26" s="208" t="s">
        <v>52</v>
      </c>
      <c r="B26" s="231" t="s">
        <v>337</v>
      </c>
      <c r="C26" s="43"/>
      <c r="D26" s="233" t="s">
        <v>344</v>
      </c>
      <c r="E26" s="44"/>
      <c r="F26" s="388"/>
    </row>
    <row r="27" spans="1:6" ht="12.9" customHeight="1" x14ac:dyDescent="0.25">
      <c r="A27" s="228" t="s">
        <v>53</v>
      </c>
      <c r="B27" s="231" t="s">
        <v>338</v>
      </c>
      <c r="C27" s="43"/>
      <c r="D27" s="224"/>
      <c r="E27" s="44"/>
      <c r="F27" s="388"/>
    </row>
    <row r="28" spans="1:6" ht="12.9" customHeight="1" x14ac:dyDescent="0.25">
      <c r="A28" s="208" t="s">
        <v>54</v>
      </c>
      <c r="B28" s="230" t="s">
        <v>339</v>
      </c>
      <c r="C28" s="43"/>
      <c r="D28" s="52"/>
      <c r="E28" s="44"/>
      <c r="F28" s="388"/>
    </row>
    <row r="29" spans="1:6" ht="12.9" customHeight="1" x14ac:dyDescent="0.25">
      <c r="A29" s="228" t="s">
        <v>55</v>
      </c>
      <c r="B29" s="234" t="s">
        <v>340</v>
      </c>
      <c r="C29" s="43"/>
      <c r="D29" s="37"/>
      <c r="E29" s="44"/>
      <c r="F29" s="388"/>
    </row>
    <row r="30" spans="1:6" ht="12.9" customHeight="1" thickBot="1" x14ac:dyDescent="0.3">
      <c r="A30" s="208" t="s">
        <v>56</v>
      </c>
      <c r="B30" s="235" t="s">
        <v>341</v>
      </c>
      <c r="C30" s="43"/>
      <c r="D30" s="52"/>
      <c r="E30" s="44"/>
      <c r="F30" s="388"/>
    </row>
    <row r="31" spans="1:6" ht="21.75" customHeight="1" thickBot="1" x14ac:dyDescent="0.3">
      <c r="A31" s="212" t="s">
        <v>57</v>
      </c>
      <c r="B31" s="55" t="s">
        <v>366</v>
      </c>
      <c r="C31" s="187">
        <f>+C19+C25</f>
        <v>0</v>
      </c>
      <c r="D31" s="55" t="s">
        <v>367</v>
      </c>
      <c r="E31" s="192">
        <f>SUM(E19:E30)</f>
        <v>0</v>
      </c>
      <c r="F31" s="388"/>
    </row>
    <row r="32" spans="1:6" ht="18" customHeight="1" thickBot="1" x14ac:dyDescent="0.3">
      <c r="A32" s="212" t="s">
        <v>58</v>
      </c>
      <c r="B32" s="219" t="s">
        <v>364</v>
      </c>
      <c r="C32" s="187">
        <f>+C18+C31</f>
        <v>56042</v>
      </c>
      <c r="D32" s="219" t="s">
        <v>368</v>
      </c>
      <c r="E32" s="192">
        <f>+E18+E31</f>
        <v>61828</v>
      </c>
      <c r="F32" s="388"/>
    </row>
    <row r="33" spans="1:6" ht="18" customHeight="1" thickBot="1" x14ac:dyDescent="0.3">
      <c r="A33" s="212" t="s">
        <v>59</v>
      </c>
      <c r="B33" s="55" t="s">
        <v>301</v>
      </c>
      <c r="C33" s="223"/>
      <c r="D33" s="55" t="s">
        <v>307</v>
      </c>
      <c r="E33" s="222"/>
      <c r="F33" s="388"/>
    </row>
    <row r="34" spans="1:6" ht="13.8" thickBot="1" x14ac:dyDescent="0.3">
      <c r="A34" s="212" t="s">
        <v>60</v>
      </c>
      <c r="B34" s="220" t="s">
        <v>365</v>
      </c>
      <c r="C34" s="221">
        <f>+C32+C33</f>
        <v>56042</v>
      </c>
      <c r="D34" s="220" t="s">
        <v>369</v>
      </c>
      <c r="E34" s="221">
        <f>+E32+E33</f>
        <v>61828</v>
      </c>
      <c r="F34" s="388"/>
    </row>
    <row r="35" spans="1:6" ht="13.8" thickBot="1" x14ac:dyDescent="0.3">
      <c r="A35" s="212" t="s">
        <v>120</v>
      </c>
      <c r="B35" s="220" t="s">
        <v>139</v>
      </c>
      <c r="C35" s="221">
        <f>IF(C18-E18&lt;0,E18-C18,"-")</f>
        <v>5786</v>
      </c>
      <c r="D35" s="220" t="s">
        <v>140</v>
      </c>
      <c r="E35" s="221" t="str">
        <f>IF(C18-E18&gt;0,C18-E18,"-")</f>
        <v>-</v>
      </c>
      <c r="F35" s="388"/>
    </row>
    <row r="36" spans="1:6" ht="13.8" thickBot="1" x14ac:dyDescent="0.3">
      <c r="A36" s="212" t="s">
        <v>121</v>
      </c>
      <c r="B36" s="220" t="s">
        <v>309</v>
      </c>
      <c r="C36" s="221">
        <f>IF(C18+C19-E32&lt;0,E32-(C18+C19),"-")</f>
        <v>5786</v>
      </c>
      <c r="D36" s="220" t="s">
        <v>310</v>
      </c>
      <c r="E36" s="221" t="str">
        <f>IF(C18+C19-E32&gt;0,C18+C19-E32,"-")</f>
        <v>-</v>
      </c>
      <c r="F36" s="388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/>
  <dimension ref="A1:L99"/>
  <sheetViews>
    <sheetView zoomScale="115" workbookViewId="0">
      <selection activeCell="C7" sqref="C7"/>
    </sheetView>
  </sheetViews>
  <sheetFormatPr defaultColWidth="9.33203125" defaultRowHeight="13.2" x14ac:dyDescent="0.25"/>
  <cols>
    <col min="1" max="1" width="9.6640625" style="317" customWidth="1"/>
    <col min="2" max="2" width="9.6640625" style="318" customWidth="1"/>
    <col min="3" max="3" width="60.109375" style="318" customWidth="1"/>
    <col min="4" max="4" width="19.6640625" style="319" bestFit="1" customWidth="1"/>
    <col min="5" max="5" width="20" style="319" customWidth="1"/>
    <col min="6" max="6" width="20.109375" style="319" customWidth="1"/>
    <col min="7" max="16384" width="9.33203125" style="3"/>
  </cols>
  <sheetData>
    <row r="1" spans="1:6" s="2" customFormat="1" ht="16.5" customHeight="1" thickBot="1" x14ac:dyDescent="0.3">
      <c r="A1" s="75"/>
      <c r="B1" s="76"/>
      <c r="C1" s="77"/>
      <c r="D1" s="112"/>
      <c r="E1" s="112"/>
      <c r="F1" s="112" t="s">
        <v>384</v>
      </c>
    </row>
    <row r="2" spans="1:6" s="46" customFormat="1" ht="25.5" customHeight="1" x14ac:dyDescent="0.25">
      <c r="A2" s="391" t="s">
        <v>217</v>
      </c>
      <c r="B2" s="392"/>
      <c r="C2" s="247" t="s">
        <v>216</v>
      </c>
      <c r="D2" s="261" t="s">
        <v>65</v>
      </c>
      <c r="E2" s="261" t="s">
        <v>65</v>
      </c>
      <c r="F2" s="261" t="s">
        <v>65</v>
      </c>
    </row>
    <row r="3" spans="1:6" s="46" customFormat="1" ht="16.2" thickBot="1" x14ac:dyDescent="0.3">
      <c r="A3" s="78" t="s">
        <v>210</v>
      </c>
      <c r="B3" s="79"/>
      <c r="C3" s="248" t="s">
        <v>66</v>
      </c>
      <c r="D3" s="262" t="s">
        <v>67</v>
      </c>
      <c r="E3" s="262" t="s">
        <v>67</v>
      </c>
      <c r="F3" s="262" t="s">
        <v>67</v>
      </c>
    </row>
    <row r="4" spans="1:6" s="47" customFormat="1" ht="15.9" customHeight="1" thickBot="1" x14ac:dyDescent="0.35">
      <c r="A4" s="80"/>
      <c r="B4" s="80"/>
      <c r="C4" s="80"/>
      <c r="D4" s="81"/>
      <c r="E4" s="81"/>
      <c r="F4" s="81" t="s">
        <v>68</v>
      </c>
    </row>
    <row r="5" spans="1:6" ht="13.8" thickBot="1" x14ac:dyDescent="0.3">
      <c r="A5" s="393" t="s">
        <v>211</v>
      </c>
      <c r="B5" s="394"/>
      <c r="C5" s="82" t="s">
        <v>69</v>
      </c>
      <c r="D5" s="263" t="s">
        <v>371</v>
      </c>
      <c r="E5" s="263" t="s">
        <v>372</v>
      </c>
      <c r="F5" s="263" t="s">
        <v>373</v>
      </c>
    </row>
    <row r="6" spans="1:6" s="41" customFormat="1" ht="12.9" customHeight="1" thickBot="1" x14ac:dyDescent="0.3">
      <c r="A6" s="71">
        <v>1</v>
      </c>
      <c r="B6" s="72">
        <v>2</v>
      </c>
      <c r="C6" s="72">
        <v>3</v>
      </c>
      <c r="D6" s="73">
        <v>4</v>
      </c>
      <c r="E6" s="73">
        <v>5</v>
      </c>
      <c r="F6" s="73">
        <v>6</v>
      </c>
    </row>
    <row r="7" spans="1:6" s="41" customFormat="1" ht="15.9" customHeight="1" thickBot="1" x14ac:dyDescent="0.3">
      <c r="A7" s="83"/>
      <c r="B7" s="84"/>
      <c r="C7" s="84" t="s">
        <v>70</v>
      </c>
      <c r="D7" s="264"/>
      <c r="E7" s="264"/>
      <c r="F7" s="264"/>
    </row>
    <row r="8" spans="1:6" s="41" customFormat="1" ht="12" customHeight="1" thickBot="1" x14ac:dyDescent="0.3">
      <c r="A8" s="71" t="s">
        <v>32</v>
      </c>
      <c r="B8" s="85"/>
      <c r="C8" s="150" t="s">
        <v>212</v>
      </c>
      <c r="D8" s="192">
        <f>+D9+D14</f>
        <v>18490</v>
      </c>
      <c r="E8" s="192">
        <f>+E9+E14</f>
        <v>19680</v>
      </c>
      <c r="F8" s="192">
        <f>+F9+F14</f>
        <v>13388</v>
      </c>
    </row>
    <row r="9" spans="1:6" s="48" customFormat="1" ht="12" customHeight="1" thickBot="1" x14ac:dyDescent="0.3">
      <c r="A9" s="71" t="s">
        <v>33</v>
      </c>
      <c r="B9" s="85"/>
      <c r="C9" s="249" t="s">
        <v>0</v>
      </c>
      <c r="D9" s="192">
        <f>SUM(D10:D13)</f>
        <v>6010</v>
      </c>
      <c r="E9" s="192">
        <f>SUM(E10:E13)</f>
        <v>6010</v>
      </c>
      <c r="F9" s="192">
        <f>SUM(F10:F13)</f>
        <v>5330</v>
      </c>
    </row>
    <row r="10" spans="1:6" s="49" customFormat="1" ht="12" customHeight="1" x14ac:dyDescent="0.25">
      <c r="A10" s="86"/>
      <c r="B10" s="87" t="s">
        <v>107</v>
      </c>
      <c r="C10" s="250" t="s">
        <v>72</v>
      </c>
      <c r="D10" s="190">
        <v>5560</v>
      </c>
      <c r="E10" s="190">
        <v>5560</v>
      </c>
      <c r="F10" s="190">
        <v>4987</v>
      </c>
    </row>
    <row r="11" spans="1:6" s="49" customFormat="1" ht="12" customHeight="1" x14ac:dyDescent="0.25">
      <c r="A11" s="86"/>
      <c r="B11" s="87" t="s">
        <v>108</v>
      </c>
      <c r="C11" s="251" t="s">
        <v>80</v>
      </c>
      <c r="D11" s="190"/>
      <c r="E11" s="190"/>
      <c r="F11" s="190"/>
    </row>
    <row r="12" spans="1:6" s="49" customFormat="1" ht="12" customHeight="1" x14ac:dyDescent="0.25">
      <c r="A12" s="86"/>
      <c r="B12" s="87" t="s">
        <v>109</v>
      </c>
      <c r="C12" s="251" t="s">
        <v>142</v>
      </c>
      <c r="D12" s="190">
        <v>40</v>
      </c>
      <c r="E12" s="190"/>
      <c r="F12" s="190"/>
    </row>
    <row r="13" spans="1:6" s="49" customFormat="1" ht="12" customHeight="1" thickBot="1" x14ac:dyDescent="0.3">
      <c r="A13" s="86"/>
      <c r="B13" s="87" t="s">
        <v>110</v>
      </c>
      <c r="C13" s="252" t="s">
        <v>143</v>
      </c>
      <c r="D13" s="190">
        <v>410</v>
      </c>
      <c r="E13" s="190">
        <v>450</v>
      </c>
      <c r="F13" s="190">
        <v>343</v>
      </c>
    </row>
    <row r="14" spans="1:6" s="48" customFormat="1" ht="12" customHeight="1" thickBot="1" x14ac:dyDescent="0.3">
      <c r="A14" s="71" t="s">
        <v>34</v>
      </c>
      <c r="B14" s="85"/>
      <c r="C14" s="249" t="s">
        <v>144</v>
      </c>
      <c r="D14" s="192">
        <f>SUM(D15:D22)</f>
        <v>12480</v>
      </c>
      <c r="E14" s="192">
        <f>SUM(E15:E22)</f>
        <v>13670</v>
      </c>
      <c r="F14" s="192">
        <f>SUM(F15:F22)</f>
        <v>8058</v>
      </c>
    </row>
    <row r="15" spans="1:6" s="48" customFormat="1" ht="12" customHeight="1" x14ac:dyDescent="0.25">
      <c r="A15" s="88"/>
      <c r="B15" s="87" t="s">
        <v>81</v>
      </c>
      <c r="C15" s="250" t="s">
        <v>149</v>
      </c>
      <c r="D15" s="265"/>
      <c r="E15" s="265"/>
      <c r="F15" s="265"/>
    </row>
    <row r="16" spans="1:6" s="48" customFormat="1" ht="12" customHeight="1" x14ac:dyDescent="0.25">
      <c r="A16" s="86"/>
      <c r="B16" s="87" t="s">
        <v>82</v>
      </c>
      <c r="C16" s="251" t="s">
        <v>150</v>
      </c>
      <c r="D16" s="190">
        <v>830</v>
      </c>
      <c r="E16" s="190">
        <v>300</v>
      </c>
      <c r="F16" s="190">
        <v>504</v>
      </c>
    </row>
    <row r="17" spans="1:6" s="48" customFormat="1" ht="12" customHeight="1" x14ac:dyDescent="0.25">
      <c r="A17" s="86"/>
      <c r="B17" s="87" t="s">
        <v>83</v>
      </c>
      <c r="C17" s="251" t="s">
        <v>151</v>
      </c>
      <c r="D17" s="190">
        <v>4058</v>
      </c>
      <c r="E17" s="190">
        <v>4498</v>
      </c>
      <c r="F17" s="190">
        <v>7170</v>
      </c>
    </row>
    <row r="18" spans="1:6" s="48" customFormat="1" ht="12" customHeight="1" x14ac:dyDescent="0.25">
      <c r="A18" s="86"/>
      <c r="B18" s="87" t="s">
        <v>84</v>
      </c>
      <c r="C18" s="251" t="s">
        <v>152</v>
      </c>
      <c r="D18" s="190"/>
      <c r="E18" s="190"/>
      <c r="F18" s="190"/>
    </row>
    <row r="19" spans="1:6" s="48" customFormat="1" ht="12" customHeight="1" x14ac:dyDescent="0.25">
      <c r="A19" s="86"/>
      <c r="B19" s="87" t="s">
        <v>145</v>
      </c>
      <c r="C19" s="251" t="s">
        <v>153</v>
      </c>
      <c r="D19" s="190"/>
      <c r="E19" s="190"/>
      <c r="F19" s="190"/>
    </row>
    <row r="20" spans="1:6" s="48" customFormat="1" ht="12" customHeight="1" x14ac:dyDescent="0.25">
      <c r="A20" s="89"/>
      <c r="B20" s="87" t="s">
        <v>146</v>
      </c>
      <c r="C20" s="251" t="s">
        <v>220</v>
      </c>
      <c r="D20" s="266">
        <v>1752</v>
      </c>
      <c r="E20" s="266">
        <v>1752</v>
      </c>
      <c r="F20" s="266">
        <v>382</v>
      </c>
    </row>
    <row r="21" spans="1:6" s="49" customFormat="1" ht="12" customHeight="1" x14ac:dyDescent="0.25">
      <c r="A21" s="86"/>
      <c r="B21" s="87" t="s">
        <v>147</v>
      </c>
      <c r="C21" s="251" t="s">
        <v>154</v>
      </c>
      <c r="D21" s="190">
        <v>10</v>
      </c>
      <c r="E21" s="190">
        <v>10</v>
      </c>
      <c r="F21" s="190">
        <v>1</v>
      </c>
    </row>
    <row r="22" spans="1:6" s="49" customFormat="1" ht="12" customHeight="1" thickBot="1" x14ac:dyDescent="0.3">
      <c r="A22" s="90"/>
      <c r="B22" s="91" t="s">
        <v>148</v>
      </c>
      <c r="C22" s="252" t="s">
        <v>155</v>
      </c>
      <c r="D22" s="191">
        <v>5830</v>
      </c>
      <c r="E22" s="191">
        <v>7110</v>
      </c>
      <c r="F22" s="191">
        <v>1</v>
      </c>
    </row>
    <row r="23" spans="1:6" s="49" customFormat="1" ht="12" customHeight="1" thickBot="1" x14ac:dyDescent="0.3">
      <c r="A23" s="71" t="s">
        <v>35</v>
      </c>
      <c r="B23" s="92"/>
      <c r="C23" s="249" t="s">
        <v>221</v>
      </c>
      <c r="D23" s="222">
        <v>1800</v>
      </c>
      <c r="E23" s="222">
        <v>1800</v>
      </c>
      <c r="F23" s="222">
        <v>1874</v>
      </c>
    </row>
    <row r="24" spans="1:6" s="48" customFormat="1" ht="12" customHeight="1" thickBot="1" x14ac:dyDescent="0.3">
      <c r="A24" s="71" t="s">
        <v>36</v>
      </c>
      <c r="B24" s="85"/>
      <c r="C24" s="249" t="s">
        <v>1</v>
      </c>
      <c r="D24" s="192">
        <f>SUM(D25:D32)</f>
        <v>21681</v>
      </c>
      <c r="E24" s="192">
        <f>SUM(E25:E32)</f>
        <v>28520</v>
      </c>
      <c r="F24" s="192">
        <f>SUM(F25:F32)</f>
        <v>28520</v>
      </c>
    </row>
    <row r="25" spans="1:6" s="49" customFormat="1" ht="12" customHeight="1" x14ac:dyDescent="0.25">
      <c r="A25" s="86"/>
      <c r="B25" s="87" t="s">
        <v>85</v>
      </c>
      <c r="C25" s="250" t="s">
        <v>2</v>
      </c>
      <c r="D25" s="44">
        <v>21681</v>
      </c>
      <c r="E25" s="44">
        <v>27270</v>
      </c>
      <c r="F25" s="44">
        <v>27270</v>
      </c>
    </row>
    <row r="26" spans="1:6" s="49" customFormat="1" ht="12" customHeight="1" x14ac:dyDescent="0.25">
      <c r="A26" s="86"/>
      <c r="B26" s="87" t="s">
        <v>86</v>
      </c>
      <c r="C26" s="251" t="s">
        <v>166</v>
      </c>
      <c r="D26" s="44"/>
      <c r="E26" s="44"/>
      <c r="F26" s="44"/>
    </row>
    <row r="27" spans="1:6" s="49" customFormat="1" ht="12" customHeight="1" x14ac:dyDescent="0.25">
      <c r="A27" s="86"/>
      <c r="B27" s="87" t="s">
        <v>87</v>
      </c>
      <c r="C27" s="251" t="s">
        <v>90</v>
      </c>
      <c r="D27" s="44"/>
      <c r="E27" s="44"/>
      <c r="F27" s="44"/>
    </row>
    <row r="28" spans="1:6" s="49" customFormat="1" ht="12" customHeight="1" x14ac:dyDescent="0.25">
      <c r="A28" s="86"/>
      <c r="B28" s="87" t="s">
        <v>159</v>
      </c>
      <c r="C28" s="251" t="s">
        <v>167</v>
      </c>
      <c r="D28" s="44"/>
      <c r="E28" s="44"/>
      <c r="F28" s="44"/>
    </row>
    <row r="29" spans="1:6" s="49" customFormat="1" ht="12" customHeight="1" x14ac:dyDescent="0.25">
      <c r="A29" s="86"/>
      <c r="B29" s="87" t="s">
        <v>160</v>
      </c>
      <c r="C29" s="251" t="s">
        <v>168</v>
      </c>
      <c r="D29" s="44"/>
      <c r="E29" s="44"/>
      <c r="F29" s="44"/>
    </row>
    <row r="30" spans="1:6" s="49" customFormat="1" ht="12" customHeight="1" x14ac:dyDescent="0.25">
      <c r="A30" s="86"/>
      <c r="B30" s="87" t="s">
        <v>161</v>
      </c>
      <c r="C30" s="251" t="s">
        <v>169</v>
      </c>
      <c r="D30" s="44"/>
      <c r="E30" s="44"/>
      <c r="F30" s="44"/>
    </row>
    <row r="31" spans="1:6" s="49" customFormat="1" ht="12" customHeight="1" x14ac:dyDescent="0.25">
      <c r="A31" s="86"/>
      <c r="B31" s="87" t="s">
        <v>162</v>
      </c>
      <c r="C31" s="251" t="s">
        <v>222</v>
      </c>
      <c r="D31" s="44"/>
      <c r="E31" s="44"/>
      <c r="F31" s="44"/>
    </row>
    <row r="32" spans="1:6" s="49" customFormat="1" ht="12" customHeight="1" thickBot="1" x14ac:dyDescent="0.3">
      <c r="A32" s="90"/>
      <c r="B32" s="91" t="s">
        <v>163</v>
      </c>
      <c r="C32" s="253" t="s">
        <v>213</v>
      </c>
      <c r="D32" s="267"/>
      <c r="E32" s="267">
        <v>1250</v>
      </c>
      <c r="F32" s="267">
        <v>1250</v>
      </c>
    </row>
    <row r="33" spans="1:6" s="49" customFormat="1" ht="12" customHeight="1" thickBot="1" x14ac:dyDescent="0.3">
      <c r="A33" s="74" t="s">
        <v>37</v>
      </c>
      <c r="B33" s="53"/>
      <c r="C33" s="150" t="s">
        <v>360</v>
      </c>
      <c r="D33" s="192">
        <f>+D34+D40</f>
        <v>9349</v>
      </c>
      <c r="E33" s="192">
        <f>+E34+E40</f>
        <v>81445</v>
      </c>
      <c r="F33" s="192">
        <f>+F34+F40</f>
        <v>81864</v>
      </c>
    </row>
    <row r="34" spans="1:6" s="49" customFormat="1" ht="12" customHeight="1" x14ac:dyDescent="0.25">
      <c r="A34" s="88"/>
      <c r="B34" s="63" t="s">
        <v>88</v>
      </c>
      <c r="C34" s="307" t="s">
        <v>348</v>
      </c>
      <c r="D34" s="284">
        <f>SUM(D35:D39)</f>
        <v>9349</v>
      </c>
      <c r="E34" s="284">
        <f>SUM(E35:E39)</f>
        <v>26652</v>
      </c>
      <c r="F34" s="284">
        <f>SUM(F35:F39)</f>
        <v>27071</v>
      </c>
    </row>
    <row r="35" spans="1:6" s="49" customFormat="1" ht="12" customHeight="1" x14ac:dyDescent="0.25">
      <c r="A35" s="86"/>
      <c r="B35" s="61" t="s">
        <v>91</v>
      </c>
      <c r="C35" s="251" t="s">
        <v>223</v>
      </c>
      <c r="D35" s="190">
        <v>3919</v>
      </c>
      <c r="E35" s="190">
        <v>3919</v>
      </c>
      <c r="F35" s="190">
        <v>4144</v>
      </c>
    </row>
    <row r="36" spans="1:6" s="49" customFormat="1" ht="12" customHeight="1" x14ac:dyDescent="0.25">
      <c r="A36" s="86"/>
      <c r="B36" s="61" t="s">
        <v>92</v>
      </c>
      <c r="C36" s="251" t="s">
        <v>224</v>
      </c>
      <c r="D36" s="190"/>
      <c r="E36" s="190"/>
      <c r="F36" s="190"/>
    </row>
    <row r="37" spans="1:6" s="49" customFormat="1" ht="12" customHeight="1" x14ac:dyDescent="0.25">
      <c r="A37" s="86"/>
      <c r="B37" s="61" t="s">
        <v>93</v>
      </c>
      <c r="C37" s="251" t="s">
        <v>225</v>
      </c>
      <c r="D37" s="190"/>
      <c r="E37" s="190"/>
      <c r="F37" s="190"/>
    </row>
    <row r="38" spans="1:6" s="49" customFormat="1" ht="12" customHeight="1" x14ac:dyDescent="0.25">
      <c r="A38" s="86"/>
      <c r="B38" s="61" t="s">
        <v>94</v>
      </c>
      <c r="C38" s="251" t="s">
        <v>226</v>
      </c>
      <c r="D38" s="190"/>
      <c r="E38" s="190"/>
      <c r="F38" s="190"/>
    </row>
    <row r="39" spans="1:6" s="49" customFormat="1" ht="12" customHeight="1" x14ac:dyDescent="0.25">
      <c r="A39" s="86"/>
      <c r="B39" s="61" t="s">
        <v>171</v>
      </c>
      <c r="C39" s="251" t="s">
        <v>349</v>
      </c>
      <c r="D39" s="190">
        <v>5430</v>
      </c>
      <c r="E39" s="190">
        <v>22733</v>
      </c>
      <c r="F39" s="190">
        <v>22927</v>
      </c>
    </row>
    <row r="40" spans="1:6" s="49" customFormat="1" ht="12" customHeight="1" x14ac:dyDescent="0.25">
      <c r="A40" s="86"/>
      <c r="B40" s="61" t="s">
        <v>89</v>
      </c>
      <c r="C40" s="254" t="s">
        <v>350</v>
      </c>
      <c r="D40" s="283">
        <f>SUM(D41:D45)</f>
        <v>0</v>
      </c>
      <c r="E40" s="283">
        <f>SUM(E41:E45)</f>
        <v>54793</v>
      </c>
      <c r="F40" s="283">
        <f>SUM(F41:F45)</f>
        <v>54793</v>
      </c>
    </row>
    <row r="41" spans="1:6" s="49" customFormat="1" ht="12" customHeight="1" x14ac:dyDescent="0.25">
      <c r="A41" s="86"/>
      <c r="B41" s="61" t="s">
        <v>97</v>
      </c>
      <c r="C41" s="251" t="s">
        <v>223</v>
      </c>
      <c r="D41" s="190"/>
      <c r="E41" s="190"/>
      <c r="F41" s="190"/>
    </row>
    <row r="42" spans="1:6" s="49" customFormat="1" ht="12" customHeight="1" x14ac:dyDescent="0.25">
      <c r="A42" s="86"/>
      <c r="B42" s="61" t="s">
        <v>98</v>
      </c>
      <c r="C42" s="251" t="s">
        <v>224</v>
      </c>
      <c r="D42" s="190">
        <v>0</v>
      </c>
      <c r="E42" s="190"/>
      <c r="F42" s="190"/>
    </row>
    <row r="43" spans="1:6" s="49" customFormat="1" ht="12" customHeight="1" x14ac:dyDescent="0.25">
      <c r="A43" s="86"/>
      <c r="B43" s="61" t="s">
        <v>99</v>
      </c>
      <c r="C43" s="251" t="s">
        <v>225</v>
      </c>
      <c r="D43" s="190"/>
      <c r="E43" s="190"/>
      <c r="F43" s="190"/>
    </row>
    <row r="44" spans="1:6" s="49" customFormat="1" ht="12" customHeight="1" x14ac:dyDescent="0.25">
      <c r="A44" s="86"/>
      <c r="B44" s="61" t="s">
        <v>100</v>
      </c>
      <c r="C44" s="251" t="s">
        <v>226</v>
      </c>
      <c r="D44" s="190"/>
      <c r="E44" s="190"/>
      <c r="F44" s="190"/>
    </row>
    <row r="45" spans="1:6" s="49" customFormat="1" ht="12" customHeight="1" thickBot="1" x14ac:dyDescent="0.3">
      <c r="A45" s="93"/>
      <c r="B45" s="64" t="s">
        <v>172</v>
      </c>
      <c r="C45" s="252" t="s">
        <v>351</v>
      </c>
      <c r="D45" s="268">
        <v>0</v>
      </c>
      <c r="E45" s="268">
        <v>54793</v>
      </c>
      <c r="F45" s="268">
        <v>54793</v>
      </c>
    </row>
    <row r="46" spans="1:6" s="48" customFormat="1" ht="12" customHeight="1" thickBot="1" x14ac:dyDescent="0.3">
      <c r="A46" s="74" t="s">
        <v>38</v>
      </c>
      <c r="B46" s="85"/>
      <c r="C46" s="249" t="s">
        <v>227</v>
      </c>
      <c r="D46" s="192">
        <f>+D47+D48</f>
        <v>0</v>
      </c>
      <c r="E46" s="192">
        <f>+E47+E48</f>
        <v>467</v>
      </c>
      <c r="F46" s="192">
        <f>+F47+F48</f>
        <v>582</v>
      </c>
    </row>
    <row r="47" spans="1:6" s="49" customFormat="1" ht="12" customHeight="1" x14ac:dyDescent="0.25">
      <c r="A47" s="86"/>
      <c r="B47" s="61" t="s">
        <v>95</v>
      </c>
      <c r="C47" s="250" t="s">
        <v>123</v>
      </c>
      <c r="D47" s="190"/>
      <c r="E47" s="190">
        <v>267</v>
      </c>
      <c r="F47" s="190">
        <v>212</v>
      </c>
    </row>
    <row r="48" spans="1:6" s="49" customFormat="1" ht="12" customHeight="1" thickBot="1" x14ac:dyDescent="0.3">
      <c r="A48" s="86"/>
      <c r="B48" s="61" t="s">
        <v>96</v>
      </c>
      <c r="C48" s="252" t="s">
        <v>4</v>
      </c>
      <c r="D48" s="190"/>
      <c r="E48" s="190">
        <v>200</v>
      </c>
      <c r="F48" s="190">
        <v>370</v>
      </c>
    </row>
    <row r="49" spans="1:6" s="49" customFormat="1" ht="12" customHeight="1" thickBot="1" x14ac:dyDescent="0.3">
      <c r="A49" s="71" t="s">
        <v>39</v>
      </c>
      <c r="B49" s="85"/>
      <c r="C49" s="249" t="s">
        <v>3</v>
      </c>
      <c r="D49" s="192">
        <f>+D50+D51+D52</f>
        <v>360</v>
      </c>
      <c r="E49" s="192">
        <f>+E50+E51+E52</f>
        <v>0</v>
      </c>
      <c r="F49" s="192">
        <f>+F50+F51+F52</f>
        <v>0</v>
      </c>
    </row>
    <row r="50" spans="1:6" s="49" customFormat="1" ht="12" customHeight="1" x14ac:dyDescent="0.25">
      <c r="A50" s="94"/>
      <c r="B50" s="61" t="s">
        <v>176</v>
      </c>
      <c r="C50" s="250" t="s">
        <v>174</v>
      </c>
      <c r="D50" s="189"/>
      <c r="E50" s="189"/>
      <c r="F50" s="189"/>
    </row>
    <row r="51" spans="1:6" s="49" customFormat="1" ht="12" customHeight="1" x14ac:dyDescent="0.25">
      <c r="A51" s="94"/>
      <c r="B51" s="61" t="s">
        <v>177</v>
      </c>
      <c r="C51" s="251" t="s">
        <v>175</v>
      </c>
      <c r="D51" s="189">
        <v>360</v>
      </c>
      <c r="E51" s="189"/>
      <c r="F51" s="189"/>
    </row>
    <row r="52" spans="1:6" s="49" customFormat="1" ht="12" customHeight="1" thickBot="1" x14ac:dyDescent="0.3">
      <c r="A52" s="86"/>
      <c r="B52" s="61" t="s">
        <v>284</v>
      </c>
      <c r="C52" s="253" t="s">
        <v>229</v>
      </c>
      <c r="D52" s="190">
        <v>0</v>
      </c>
      <c r="E52" s="190"/>
      <c r="F52" s="190"/>
    </row>
    <row r="53" spans="1:6" s="49" customFormat="1" ht="12" customHeight="1" thickBot="1" x14ac:dyDescent="0.3">
      <c r="A53" s="74" t="s">
        <v>40</v>
      </c>
      <c r="B53" s="95"/>
      <c r="C53" s="150" t="s">
        <v>230</v>
      </c>
      <c r="D53" s="269">
        <v>200</v>
      </c>
      <c r="E53" s="269"/>
      <c r="F53" s="269"/>
    </row>
    <row r="54" spans="1:6" s="48" customFormat="1" ht="12" customHeight="1" thickBot="1" x14ac:dyDescent="0.3">
      <c r="A54" s="96" t="s">
        <v>41</v>
      </c>
      <c r="B54" s="97"/>
      <c r="C54" s="150" t="s">
        <v>361</v>
      </c>
      <c r="D54" s="270">
        <f>+D9+D14+D23+D24+D33+D46+D49+D53</f>
        <v>51880</v>
      </c>
      <c r="E54" s="270">
        <f>+E9+E14+E23+E24+E33+E46+E49+E53</f>
        <v>131912</v>
      </c>
      <c r="F54" s="270">
        <f>+F9+F14+F23+F24+F33+F46+F49+F53</f>
        <v>126228</v>
      </c>
    </row>
    <row r="55" spans="1:6" s="48" customFormat="1" ht="12" customHeight="1" thickBot="1" x14ac:dyDescent="0.3">
      <c r="A55" s="71" t="s">
        <v>42</v>
      </c>
      <c r="B55" s="65"/>
      <c r="C55" s="150" t="s">
        <v>233</v>
      </c>
      <c r="D55" s="271">
        <f>+D56+D57</f>
        <v>2826</v>
      </c>
      <c r="E55" s="271">
        <f>+E56+E57</f>
        <v>2716</v>
      </c>
      <c r="F55" s="271">
        <f>+F56+F57</f>
        <v>2716</v>
      </c>
    </row>
    <row r="56" spans="1:6" s="48" customFormat="1" ht="12" customHeight="1" x14ac:dyDescent="0.25">
      <c r="A56" s="88"/>
      <c r="B56" s="63" t="s">
        <v>124</v>
      </c>
      <c r="C56" s="308" t="s">
        <v>5</v>
      </c>
      <c r="D56" s="272">
        <v>2826</v>
      </c>
      <c r="E56" s="272">
        <v>2716</v>
      </c>
      <c r="F56" s="272">
        <v>2716</v>
      </c>
    </row>
    <row r="57" spans="1:6" s="48" customFormat="1" ht="12" customHeight="1" thickBot="1" x14ac:dyDescent="0.3">
      <c r="A57" s="93"/>
      <c r="B57" s="64" t="s">
        <v>125</v>
      </c>
      <c r="C57" s="309" t="s">
        <v>6</v>
      </c>
      <c r="D57" s="45"/>
      <c r="E57" s="45"/>
      <c r="F57" s="45"/>
    </row>
    <row r="58" spans="1:6" s="49" customFormat="1" ht="12" customHeight="1" thickBot="1" x14ac:dyDescent="0.3">
      <c r="A58" s="98" t="s">
        <v>43</v>
      </c>
      <c r="B58" s="310"/>
      <c r="C58" s="311" t="s">
        <v>7</v>
      </c>
      <c r="D58" s="192">
        <f>+D54+D55</f>
        <v>54706</v>
      </c>
      <c r="E58" s="192">
        <f>+E54+E55</f>
        <v>134628</v>
      </c>
      <c r="F58" s="192">
        <f>+F54+F55</f>
        <v>128944</v>
      </c>
    </row>
    <row r="59" spans="1:6" s="49" customFormat="1" ht="15" customHeight="1" x14ac:dyDescent="0.25">
      <c r="A59" s="99"/>
      <c r="B59" s="99"/>
      <c r="C59" s="100"/>
      <c r="D59" s="273"/>
      <c r="E59" s="273"/>
      <c r="F59" s="273"/>
    </row>
    <row r="60" spans="1:6" ht="13.8" thickBot="1" x14ac:dyDescent="0.3">
      <c r="A60" s="101"/>
      <c r="B60" s="102"/>
      <c r="C60" s="102"/>
      <c r="D60" s="274"/>
      <c r="E60" s="274"/>
      <c r="F60" s="274"/>
    </row>
    <row r="61" spans="1:6" s="41" customFormat="1" ht="16.5" customHeight="1" thickBot="1" x14ac:dyDescent="0.3">
      <c r="A61" s="103"/>
      <c r="B61" s="104"/>
      <c r="C61" s="105" t="s">
        <v>74</v>
      </c>
      <c r="D61" s="275"/>
      <c r="E61" s="275"/>
      <c r="F61" s="275"/>
    </row>
    <row r="62" spans="1:6" s="50" customFormat="1" ht="12" customHeight="1" thickBot="1" x14ac:dyDescent="0.3">
      <c r="A62" s="74" t="s">
        <v>32</v>
      </c>
      <c r="B62" s="22"/>
      <c r="C62" s="53" t="s">
        <v>27</v>
      </c>
      <c r="D62" s="192">
        <f>SUM(D63:D67)</f>
        <v>45226</v>
      </c>
      <c r="E62" s="192">
        <f>SUM(E63:E67)</f>
        <v>65772</v>
      </c>
      <c r="F62" s="192">
        <f>SUM(F63:F67)</f>
        <v>49924</v>
      </c>
    </row>
    <row r="63" spans="1:6" ht="12" customHeight="1" x14ac:dyDescent="0.25">
      <c r="A63" s="106"/>
      <c r="B63" s="62" t="s">
        <v>101</v>
      </c>
      <c r="C63" s="240" t="s">
        <v>63</v>
      </c>
      <c r="D63" s="276">
        <v>16846</v>
      </c>
      <c r="E63" s="276">
        <v>19611</v>
      </c>
      <c r="F63" s="276">
        <v>16081</v>
      </c>
    </row>
    <row r="64" spans="1:6" ht="12" customHeight="1" x14ac:dyDescent="0.25">
      <c r="A64" s="107"/>
      <c r="B64" s="61" t="s">
        <v>102</v>
      </c>
      <c r="C64" s="241" t="s">
        <v>181</v>
      </c>
      <c r="D64" s="277">
        <v>3097</v>
      </c>
      <c r="E64" s="277">
        <v>3576</v>
      </c>
      <c r="F64" s="277">
        <v>3266</v>
      </c>
    </row>
    <row r="65" spans="1:6" ht="12" customHeight="1" x14ac:dyDescent="0.25">
      <c r="A65" s="107"/>
      <c r="B65" s="61" t="s">
        <v>103</v>
      </c>
      <c r="C65" s="241" t="s">
        <v>122</v>
      </c>
      <c r="D65" s="278">
        <v>21760</v>
      </c>
      <c r="E65" s="278">
        <v>35892</v>
      </c>
      <c r="F65" s="278">
        <v>24142</v>
      </c>
    </row>
    <row r="66" spans="1:6" ht="12" customHeight="1" x14ac:dyDescent="0.25">
      <c r="A66" s="107"/>
      <c r="B66" s="61" t="s">
        <v>104</v>
      </c>
      <c r="C66" s="241" t="s">
        <v>182</v>
      </c>
      <c r="D66" s="278">
        <v>2160</v>
      </c>
      <c r="E66" s="278">
        <v>3960</v>
      </c>
      <c r="F66" s="278">
        <v>3921</v>
      </c>
    </row>
    <row r="67" spans="1:6" ht="12" customHeight="1" x14ac:dyDescent="0.25">
      <c r="A67" s="107"/>
      <c r="B67" s="61" t="s">
        <v>112</v>
      </c>
      <c r="C67" s="241" t="s">
        <v>183</v>
      </c>
      <c r="D67" s="278">
        <v>1363</v>
      </c>
      <c r="E67" s="278">
        <f>SUM(E68:E75)</f>
        <v>2733</v>
      </c>
      <c r="F67" s="278">
        <f>SUM(F68:F75)</f>
        <v>2514</v>
      </c>
    </row>
    <row r="68" spans="1:6" ht="12" customHeight="1" x14ac:dyDescent="0.25">
      <c r="A68" s="107"/>
      <c r="B68" s="61" t="s">
        <v>105</v>
      </c>
      <c r="C68" s="241" t="s">
        <v>370</v>
      </c>
      <c r="D68" s="277"/>
      <c r="E68" s="277">
        <v>170</v>
      </c>
      <c r="F68" s="277">
        <v>170</v>
      </c>
    </row>
    <row r="69" spans="1:6" ht="12" customHeight="1" x14ac:dyDescent="0.2">
      <c r="A69" s="107"/>
      <c r="B69" s="61" t="s">
        <v>106</v>
      </c>
      <c r="C69" s="242" t="s">
        <v>8</v>
      </c>
      <c r="D69" s="278"/>
      <c r="E69" s="278"/>
      <c r="F69" s="278"/>
    </row>
    <row r="70" spans="1:6" ht="12" customHeight="1" x14ac:dyDescent="0.25">
      <c r="A70" s="107"/>
      <c r="B70" s="61" t="s">
        <v>113</v>
      </c>
      <c r="C70" s="255" t="s">
        <v>362</v>
      </c>
      <c r="D70" s="278">
        <v>513</v>
      </c>
      <c r="E70" s="278">
        <v>1450</v>
      </c>
      <c r="F70" s="278">
        <v>1305</v>
      </c>
    </row>
    <row r="71" spans="1:6" ht="12" customHeight="1" x14ac:dyDescent="0.25">
      <c r="A71" s="107"/>
      <c r="B71" s="61" t="s">
        <v>114</v>
      </c>
      <c r="C71" s="255" t="s">
        <v>9</v>
      </c>
      <c r="D71" s="278">
        <v>850</v>
      </c>
      <c r="E71" s="278">
        <v>1113</v>
      </c>
      <c r="F71" s="278">
        <v>1039</v>
      </c>
    </row>
    <row r="72" spans="1:6" ht="12" customHeight="1" x14ac:dyDescent="0.25">
      <c r="A72" s="107"/>
      <c r="B72" s="61" t="s">
        <v>115</v>
      </c>
      <c r="C72" s="255" t="s">
        <v>363</v>
      </c>
      <c r="D72" s="278"/>
      <c r="E72" s="278"/>
      <c r="F72" s="278"/>
    </row>
    <row r="73" spans="1:6" ht="12" customHeight="1" x14ac:dyDescent="0.25">
      <c r="A73" s="107"/>
      <c r="B73" s="61" t="s">
        <v>116</v>
      </c>
      <c r="C73" s="243" t="s">
        <v>10</v>
      </c>
      <c r="D73" s="278"/>
      <c r="E73" s="278"/>
      <c r="F73" s="278"/>
    </row>
    <row r="74" spans="1:6" ht="12" customHeight="1" x14ac:dyDescent="0.25">
      <c r="A74" s="107"/>
      <c r="B74" s="61" t="s">
        <v>118</v>
      </c>
      <c r="C74" s="244" t="s">
        <v>11</v>
      </c>
      <c r="D74" s="278"/>
      <c r="E74" s="278"/>
      <c r="F74" s="278"/>
    </row>
    <row r="75" spans="1:6" ht="12" customHeight="1" thickBot="1" x14ac:dyDescent="0.3">
      <c r="A75" s="108"/>
      <c r="B75" s="66" t="s">
        <v>184</v>
      </c>
      <c r="C75" s="245" t="s">
        <v>12</v>
      </c>
      <c r="D75" s="279"/>
      <c r="E75" s="279"/>
      <c r="F75" s="279"/>
    </row>
    <row r="76" spans="1:6" ht="12" customHeight="1" thickBot="1" x14ac:dyDescent="0.3">
      <c r="A76" s="74" t="s">
        <v>33</v>
      </c>
      <c r="B76" s="22"/>
      <c r="C76" s="246" t="s">
        <v>26</v>
      </c>
      <c r="D76" s="271">
        <f>SUM(D77:D79)</f>
        <v>2540</v>
      </c>
      <c r="E76" s="271">
        <f t="shared" ref="E76:F76" si="0">SUM(E77:E79)</f>
        <v>61828</v>
      </c>
      <c r="F76" s="271">
        <f t="shared" si="0"/>
        <v>30</v>
      </c>
    </row>
    <row r="77" spans="1:6" s="50" customFormat="1" ht="12" customHeight="1" x14ac:dyDescent="0.25">
      <c r="A77" s="106"/>
      <c r="B77" s="62" t="s">
        <v>107</v>
      </c>
      <c r="C77" s="308" t="s">
        <v>13</v>
      </c>
      <c r="D77" s="42"/>
      <c r="E77" s="42">
        <v>30</v>
      </c>
      <c r="F77" s="42">
        <v>30</v>
      </c>
    </row>
    <row r="78" spans="1:6" ht="12" customHeight="1" x14ac:dyDescent="0.25">
      <c r="A78" s="107"/>
      <c r="B78" s="61" t="s">
        <v>108</v>
      </c>
      <c r="C78" s="251" t="s">
        <v>185</v>
      </c>
      <c r="D78" s="44">
        <v>2540</v>
      </c>
      <c r="E78" s="44">
        <v>61798</v>
      </c>
      <c r="F78" s="44"/>
    </row>
    <row r="79" spans="1:6" ht="12" customHeight="1" x14ac:dyDescent="0.25">
      <c r="A79" s="107"/>
      <c r="B79" s="61" t="s">
        <v>109</v>
      </c>
      <c r="C79" s="251" t="s">
        <v>257</v>
      </c>
      <c r="D79" s="44"/>
      <c r="E79" s="44"/>
      <c r="F79" s="44"/>
    </row>
    <row r="80" spans="1:6" ht="12" customHeight="1" x14ac:dyDescent="0.25">
      <c r="A80" s="107"/>
      <c r="B80" s="61" t="s">
        <v>110</v>
      </c>
      <c r="C80" s="251" t="s">
        <v>14</v>
      </c>
      <c r="D80" s="44"/>
      <c r="E80" s="44"/>
      <c r="F80" s="44"/>
    </row>
    <row r="81" spans="1:12" ht="12" customHeight="1" x14ac:dyDescent="0.25">
      <c r="A81" s="107"/>
      <c r="B81" s="61" t="s">
        <v>111</v>
      </c>
      <c r="C81" s="255" t="s">
        <v>19</v>
      </c>
      <c r="D81" s="44"/>
      <c r="E81" s="44"/>
      <c r="F81" s="44"/>
    </row>
    <row r="82" spans="1:12" ht="12" customHeight="1" x14ac:dyDescent="0.25">
      <c r="A82" s="107"/>
      <c r="B82" s="61" t="s">
        <v>117</v>
      </c>
      <c r="C82" s="255" t="s">
        <v>18</v>
      </c>
      <c r="D82" s="44"/>
      <c r="E82" s="44"/>
      <c r="F82" s="44"/>
    </row>
    <row r="83" spans="1:12" ht="12" customHeight="1" x14ac:dyDescent="0.25">
      <c r="A83" s="107"/>
      <c r="B83" s="61" t="s">
        <v>119</v>
      </c>
      <c r="C83" s="255" t="s">
        <v>17</v>
      </c>
      <c r="D83" s="44"/>
      <c r="E83" s="44"/>
      <c r="F83" s="44"/>
    </row>
    <row r="84" spans="1:12" s="50" customFormat="1" ht="12" customHeight="1" x14ac:dyDescent="0.25">
      <c r="A84" s="107"/>
      <c r="B84" s="61" t="s">
        <v>186</v>
      </c>
      <c r="C84" s="255" t="s">
        <v>16</v>
      </c>
      <c r="D84" s="44"/>
      <c r="E84" s="44"/>
      <c r="F84" s="44"/>
    </row>
    <row r="85" spans="1:12" ht="12" customHeight="1" x14ac:dyDescent="0.25">
      <c r="A85" s="107"/>
      <c r="B85" s="61" t="s">
        <v>187</v>
      </c>
      <c r="C85" s="255" t="s">
        <v>15</v>
      </c>
      <c r="D85" s="44"/>
      <c r="E85" s="44"/>
      <c r="F85" s="44"/>
      <c r="L85" s="113"/>
    </row>
    <row r="86" spans="1:12" ht="21" customHeight="1" thickBot="1" x14ac:dyDescent="0.3">
      <c r="A86" s="107"/>
      <c r="B86" s="61" t="s">
        <v>188</v>
      </c>
      <c r="C86" s="312" t="s">
        <v>20</v>
      </c>
      <c r="D86" s="44"/>
      <c r="E86" s="44"/>
      <c r="F86" s="44"/>
    </row>
    <row r="87" spans="1:12" ht="12" customHeight="1" thickBot="1" x14ac:dyDescent="0.3">
      <c r="A87" s="237" t="s">
        <v>34</v>
      </c>
      <c r="B87" s="24"/>
      <c r="C87" s="256" t="s">
        <v>21</v>
      </c>
      <c r="D87" s="280">
        <f>+D88+D89</f>
        <v>0</v>
      </c>
      <c r="E87" s="280">
        <f>+E88+E89</f>
        <v>0</v>
      </c>
      <c r="F87" s="280">
        <f>+F88+F89</f>
        <v>0</v>
      </c>
    </row>
    <row r="88" spans="1:12" s="50" customFormat="1" ht="12" customHeight="1" x14ac:dyDescent="0.25">
      <c r="A88" s="238"/>
      <c r="B88" s="63" t="s">
        <v>81</v>
      </c>
      <c r="C88" s="257" t="s">
        <v>75</v>
      </c>
      <c r="D88" s="285"/>
      <c r="E88" s="285"/>
      <c r="F88" s="285"/>
    </row>
    <row r="89" spans="1:12" s="50" customFormat="1" ht="12" customHeight="1" thickBot="1" x14ac:dyDescent="0.3">
      <c r="A89" s="239"/>
      <c r="B89" s="64" t="s">
        <v>82</v>
      </c>
      <c r="C89" s="258" t="s">
        <v>76</v>
      </c>
      <c r="D89" s="268"/>
      <c r="E89" s="268"/>
      <c r="F89" s="268"/>
    </row>
    <row r="90" spans="1:12" s="50" customFormat="1" ht="12" customHeight="1" thickBot="1" x14ac:dyDescent="0.3">
      <c r="A90" s="259" t="s">
        <v>35</v>
      </c>
      <c r="B90" s="260"/>
      <c r="C90" s="249" t="s">
        <v>262</v>
      </c>
      <c r="D90" s="320"/>
      <c r="E90" s="320"/>
      <c r="F90" s="320"/>
    </row>
    <row r="91" spans="1:12" s="50" customFormat="1" ht="12" customHeight="1" thickBot="1" x14ac:dyDescent="0.3">
      <c r="A91" s="74" t="s">
        <v>36</v>
      </c>
      <c r="B91" s="67"/>
      <c r="C91" s="313" t="s">
        <v>376</v>
      </c>
      <c r="D91" s="222">
        <v>6159</v>
      </c>
      <c r="E91" s="222">
        <v>6159</v>
      </c>
      <c r="F91" s="222">
        <v>5010</v>
      </c>
    </row>
    <row r="92" spans="1:12" s="50" customFormat="1" ht="12" customHeight="1" thickBot="1" x14ac:dyDescent="0.3">
      <c r="A92" s="74" t="s">
        <v>37</v>
      </c>
      <c r="B92" s="22"/>
      <c r="C92" s="150" t="s">
        <v>22</v>
      </c>
      <c r="D92" s="281">
        <f>+D62+D76+D87+D90+D91</f>
        <v>53925</v>
      </c>
      <c r="E92" s="281">
        <f>+E62+E76+E87+E90+E91</f>
        <v>133759</v>
      </c>
      <c r="F92" s="281">
        <f>+F62+F76+F87+F90+F91</f>
        <v>54964</v>
      </c>
    </row>
    <row r="93" spans="1:12" s="50" customFormat="1" ht="12" customHeight="1" thickBot="1" x14ac:dyDescent="0.3">
      <c r="A93" s="74" t="s">
        <v>38</v>
      </c>
      <c r="B93" s="22"/>
      <c r="C93" s="150" t="s">
        <v>25</v>
      </c>
      <c r="D93" s="192">
        <f>+D94+D95</f>
        <v>781</v>
      </c>
      <c r="E93" s="192">
        <f>+E94+E95</f>
        <v>867</v>
      </c>
      <c r="F93" s="192">
        <f>+F94+F95</f>
        <v>867</v>
      </c>
    </row>
    <row r="94" spans="1:12" ht="12.75" customHeight="1" x14ac:dyDescent="0.25">
      <c r="A94" s="106"/>
      <c r="B94" s="61" t="s">
        <v>218</v>
      </c>
      <c r="C94" s="308" t="s">
        <v>24</v>
      </c>
      <c r="D94" s="189">
        <v>781</v>
      </c>
      <c r="E94" s="189">
        <v>867</v>
      </c>
      <c r="F94" s="189">
        <v>867</v>
      </c>
    </row>
    <row r="95" spans="1:12" ht="12" customHeight="1" thickBot="1" x14ac:dyDescent="0.3">
      <c r="A95" s="108"/>
      <c r="B95" s="66" t="s">
        <v>96</v>
      </c>
      <c r="C95" s="309" t="s">
        <v>23</v>
      </c>
      <c r="D95" s="191"/>
      <c r="E95" s="191"/>
      <c r="F95" s="191"/>
    </row>
    <row r="96" spans="1:12" ht="15" customHeight="1" thickBot="1" x14ac:dyDescent="0.3">
      <c r="A96" s="74" t="s">
        <v>39</v>
      </c>
      <c r="B96" s="95"/>
      <c r="C96" s="150" t="s">
        <v>219</v>
      </c>
      <c r="D96" s="282">
        <f>+D92+D93</f>
        <v>54706</v>
      </c>
      <c r="E96" s="282">
        <f>+E92+E93</f>
        <v>134626</v>
      </c>
      <c r="F96" s="282">
        <f>+F92+F93</f>
        <v>55831</v>
      </c>
    </row>
    <row r="97" spans="1:6" ht="13.8" thickBot="1" x14ac:dyDescent="0.3">
      <c r="A97" s="314"/>
      <c r="B97" s="315"/>
      <c r="C97" s="315"/>
      <c r="D97" s="316"/>
      <c r="E97" s="316"/>
      <c r="F97" s="316"/>
    </row>
    <row r="98" spans="1:6" ht="15" customHeight="1" thickBot="1" x14ac:dyDescent="0.3">
      <c r="A98" s="109" t="s">
        <v>214</v>
      </c>
      <c r="B98" s="110"/>
      <c r="C98" s="111"/>
      <c r="D98" s="51">
        <v>3</v>
      </c>
      <c r="E98" s="51">
        <v>3</v>
      </c>
      <c r="F98" s="51">
        <v>3</v>
      </c>
    </row>
    <row r="99" spans="1:6" ht="14.25" customHeight="1" thickBot="1" x14ac:dyDescent="0.3">
      <c r="A99" s="109" t="s">
        <v>215</v>
      </c>
      <c r="B99" s="110"/>
      <c r="C99" s="111"/>
      <c r="D99" s="51">
        <v>4</v>
      </c>
      <c r="E99" s="51">
        <v>4</v>
      </c>
      <c r="F99" s="51">
        <v>4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3792-A608-4BD6-AE4C-4BF90F719044}">
  <dimension ref="A1:L99"/>
  <sheetViews>
    <sheetView tabSelected="1" zoomScaleNormal="100" workbookViewId="0">
      <selection activeCell="D12" sqref="D12"/>
    </sheetView>
  </sheetViews>
  <sheetFormatPr defaultColWidth="9.33203125" defaultRowHeight="13.2" x14ac:dyDescent="0.25"/>
  <cols>
    <col min="1" max="1" width="7.44140625" style="317" customWidth="1"/>
    <col min="2" max="2" width="7.6640625" style="318" customWidth="1"/>
    <col min="3" max="3" width="60.109375" style="318" customWidth="1"/>
    <col min="4" max="4" width="19.6640625" style="319" bestFit="1" customWidth="1"/>
    <col min="5" max="5" width="20" style="319" customWidth="1"/>
    <col min="6" max="6" width="20.109375" style="319" customWidth="1"/>
    <col min="7" max="16384" width="9.33203125" style="3"/>
  </cols>
  <sheetData>
    <row r="1" spans="1:6" s="2" customFormat="1" ht="16.5" customHeight="1" thickBot="1" x14ac:dyDescent="0.3">
      <c r="A1" s="75"/>
      <c r="B1" s="76"/>
      <c r="C1" s="77"/>
      <c r="D1" s="112"/>
      <c r="E1" s="112"/>
      <c r="F1" s="112" t="s">
        <v>385</v>
      </c>
    </row>
    <row r="2" spans="1:6" s="46" customFormat="1" ht="25.5" customHeight="1" x14ac:dyDescent="0.25">
      <c r="A2" s="391" t="s">
        <v>217</v>
      </c>
      <c r="B2" s="392"/>
      <c r="C2" s="247" t="s">
        <v>381</v>
      </c>
      <c r="D2" s="261" t="s">
        <v>65</v>
      </c>
      <c r="E2" s="261" t="s">
        <v>65</v>
      </c>
      <c r="F2" s="261" t="s">
        <v>65</v>
      </c>
    </row>
    <row r="3" spans="1:6" s="46" customFormat="1" ht="16.2" thickBot="1" x14ac:dyDescent="0.3">
      <c r="A3" s="78" t="s">
        <v>210</v>
      </c>
      <c r="B3" s="79"/>
      <c r="C3" s="248" t="s">
        <v>66</v>
      </c>
      <c r="D3" s="262" t="s">
        <v>67</v>
      </c>
      <c r="E3" s="262" t="s">
        <v>67</v>
      </c>
      <c r="F3" s="262" t="s">
        <v>67</v>
      </c>
    </row>
    <row r="4" spans="1:6" s="47" customFormat="1" ht="15.9" customHeight="1" thickBot="1" x14ac:dyDescent="0.35">
      <c r="A4" s="80"/>
      <c r="B4" s="80"/>
      <c r="C4" s="80"/>
      <c r="D4" s="81"/>
      <c r="E4" s="81"/>
      <c r="F4" s="81" t="s">
        <v>68</v>
      </c>
    </row>
    <row r="5" spans="1:6" ht="13.8" thickBot="1" x14ac:dyDescent="0.3">
      <c r="A5" s="393" t="s">
        <v>211</v>
      </c>
      <c r="B5" s="394"/>
      <c r="C5" s="82" t="s">
        <v>69</v>
      </c>
      <c r="D5" s="263" t="s">
        <v>371</v>
      </c>
      <c r="E5" s="263" t="s">
        <v>372</v>
      </c>
      <c r="F5" s="263" t="s">
        <v>373</v>
      </c>
    </row>
    <row r="6" spans="1:6" s="41" customFormat="1" ht="12.9" customHeight="1" thickBot="1" x14ac:dyDescent="0.3">
      <c r="A6" s="71">
        <v>1</v>
      </c>
      <c r="B6" s="72">
        <v>2</v>
      </c>
      <c r="C6" s="72">
        <v>3</v>
      </c>
      <c r="D6" s="73">
        <v>4</v>
      </c>
      <c r="E6" s="73">
        <v>5</v>
      </c>
      <c r="F6" s="73">
        <v>6</v>
      </c>
    </row>
    <row r="7" spans="1:6" s="41" customFormat="1" ht="15.9" customHeight="1" thickBot="1" x14ac:dyDescent="0.3">
      <c r="A7" s="83"/>
      <c r="B7" s="84"/>
      <c r="C7" s="84" t="s">
        <v>70</v>
      </c>
      <c r="D7" s="264"/>
      <c r="E7" s="264"/>
      <c r="F7" s="264"/>
    </row>
    <row r="8" spans="1:6" s="41" customFormat="1" ht="12" customHeight="1" thickBot="1" x14ac:dyDescent="0.3">
      <c r="A8" s="71" t="s">
        <v>32</v>
      </c>
      <c r="B8" s="85"/>
      <c r="C8" s="150" t="s">
        <v>212</v>
      </c>
      <c r="D8" s="192">
        <f>+D9+D14</f>
        <v>11742</v>
      </c>
      <c r="E8" s="192">
        <f>+E9+E14</f>
        <v>11742</v>
      </c>
      <c r="F8" s="192">
        <f>+F9+F14</f>
        <v>12153</v>
      </c>
    </row>
    <row r="9" spans="1:6" s="48" customFormat="1" ht="12" customHeight="1" thickBot="1" x14ac:dyDescent="0.3">
      <c r="A9" s="71" t="s">
        <v>33</v>
      </c>
      <c r="B9" s="85"/>
      <c r="C9" s="249" t="s">
        <v>0</v>
      </c>
      <c r="D9" s="192">
        <f>SUM(D10:D13)</f>
        <v>0</v>
      </c>
      <c r="E9" s="192">
        <f>SUM(E10:E13)</f>
        <v>0</v>
      </c>
      <c r="F9" s="192">
        <f>SUM(F10:F13)</f>
        <v>0</v>
      </c>
    </row>
    <row r="10" spans="1:6" s="49" customFormat="1" ht="12" customHeight="1" x14ac:dyDescent="0.25">
      <c r="A10" s="86"/>
      <c r="B10" s="87" t="s">
        <v>107</v>
      </c>
      <c r="C10" s="250" t="s">
        <v>72</v>
      </c>
      <c r="D10" s="190"/>
      <c r="E10" s="190"/>
      <c r="F10" s="190"/>
    </row>
    <row r="11" spans="1:6" s="49" customFormat="1" ht="12" customHeight="1" x14ac:dyDescent="0.25">
      <c r="A11" s="86"/>
      <c r="B11" s="87" t="s">
        <v>108</v>
      </c>
      <c r="C11" s="251" t="s">
        <v>80</v>
      </c>
      <c r="D11" s="190"/>
      <c r="E11" s="190"/>
      <c r="F11" s="190"/>
    </row>
    <row r="12" spans="1:6" s="49" customFormat="1" ht="12" customHeight="1" x14ac:dyDescent="0.25">
      <c r="A12" s="86"/>
      <c r="B12" s="87" t="s">
        <v>109</v>
      </c>
      <c r="C12" s="251" t="s">
        <v>142</v>
      </c>
      <c r="D12" s="190"/>
      <c r="E12" s="190"/>
      <c r="F12" s="190"/>
    </row>
    <row r="13" spans="1:6" s="49" customFormat="1" ht="12" customHeight="1" thickBot="1" x14ac:dyDescent="0.3">
      <c r="A13" s="86"/>
      <c r="B13" s="87" t="s">
        <v>110</v>
      </c>
      <c r="C13" s="252" t="s">
        <v>143</v>
      </c>
      <c r="D13" s="190"/>
      <c r="E13" s="190"/>
      <c r="F13" s="190"/>
    </row>
    <row r="14" spans="1:6" s="48" customFormat="1" ht="12" customHeight="1" thickBot="1" x14ac:dyDescent="0.3">
      <c r="A14" s="71" t="s">
        <v>34</v>
      </c>
      <c r="B14" s="85"/>
      <c r="C14" s="249" t="s">
        <v>144</v>
      </c>
      <c r="D14" s="192">
        <f>SUM(D15:D22)</f>
        <v>11742</v>
      </c>
      <c r="E14" s="192">
        <f>SUM(E15:E22)</f>
        <v>11742</v>
      </c>
      <c r="F14" s="192">
        <f>SUM(F15:F22)</f>
        <v>12153</v>
      </c>
    </row>
    <row r="15" spans="1:6" s="48" customFormat="1" ht="12" customHeight="1" x14ac:dyDescent="0.25">
      <c r="A15" s="88"/>
      <c r="B15" s="87" t="s">
        <v>81</v>
      </c>
      <c r="C15" s="250" t="s">
        <v>149</v>
      </c>
      <c r="D15" s="265"/>
      <c r="E15" s="265"/>
      <c r="F15" s="265"/>
    </row>
    <row r="16" spans="1:6" s="48" customFormat="1" ht="12" customHeight="1" x14ac:dyDescent="0.25">
      <c r="A16" s="86"/>
      <c r="B16" s="87" t="s">
        <v>82</v>
      </c>
      <c r="C16" s="251" t="s">
        <v>150</v>
      </c>
      <c r="D16" s="190"/>
      <c r="E16" s="190">
        <v>3950</v>
      </c>
      <c r="F16" s="190">
        <v>146</v>
      </c>
    </row>
    <row r="17" spans="1:6" s="48" customFormat="1" ht="12" customHeight="1" x14ac:dyDescent="0.25">
      <c r="A17" s="86"/>
      <c r="B17" s="87" t="s">
        <v>83</v>
      </c>
      <c r="C17" s="251" t="s">
        <v>151</v>
      </c>
      <c r="D17" s="190"/>
      <c r="E17" s="190"/>
      <c r="F17" s="190"/>
    </row>
    <row r="18" spans="1:6" s="48" customFormat="1" ht="12" customHeight="1" x14ac:dyDescent="0.25">
      <c r="A18" s="86"/>
      <c r="B18" s="87" t="s">
        <v>84</v>
      </c>
      <c r="C18" s="251" t="s">
        <v>152</v>
      </c>
      <c r="D18" s="190">
        <v>9255</v>
      </c>
      <c r="E18" s="190">
        <v>5255</v>
      </c>
      <c r="F18" s="190">
        <v>8888</v>
      </c>
    </row>
    <row r="19" spans="1:6" s="48" customFormat="1" ht="12" customHeight="1" x14ac:dyDescent="0.25">
      <c r="A19" s="86"/>
      <c r="B19" s="87" t="s">
        <v>145</v>
      </c>
      <c r="C19" s="251" t="s">
        <v>153</v>
      </c>
      <c r="D19" s="190"/>
      <c r="E19" s="190"/>
      <c r="F19" s="190"/>
    </row>
    <row r="20" spans="1:6" s="48" customFormat="1" ht="12" customHeight="1" x14ac:dyDescent="0.25">
      <c r="A20" s="89"/>
      <c r="B20" s="87" t="s">
        <v>146</v>
      </c>
      <c r="C20" s="251" t="s">
        <v>220</v>
      </c>
      <c r="D20" s="266">
        <v>2487</v>
      </c>
      <c r="E20" s="266">
        <v>2487</v>
      </c>
      <c r="F20" s="266">
        <v>3086</v>
      </c>
    </row>
    <row r="21" spans="1:6" s="49" customFormat="1" ht="12" customHeight="1" x14ac:dyDescent="0.25">
      <c r="A21" s="86"/>
      <c r="B21" s="87" t="s">
        <v>147</v>
      </c>
      <c r="C21" s="251" t="s">
        <v>154</v>
      </c>
      <c r="D21" s="190"/>
      <c r="E21" s="190">
        <v>10</v>
      </c>
      <c r="F21" s="190"/>
    </row>
    <row r="22" spans="1:6" s="49" customFormat="1" ht="12" customHeight="1" thickBot="1" x14ac:dyDescent="0.3">
      <c r="A22" s="90"/>
      <c r="B22" s="91" t="s">
        <v>148</v>
      </c>
      <c r="C22" s="252" t="s">
        <v>155</v>
      </c>
      <c r="D22" s="191"/>
      <c r="E22" s="191">
        <v>40</v>
      </c>
      <c r="F22" s="191">
        <v>33</v>
      </c>
    </row>
    <row r="23" spans="1:6" s="49" customFormat="1" ht="12" customHeight="1" thickBot="1" x14ac:dyDescent="0.3">
      <c r="A23" s="71" t="s">
        <v>35</v>
      </c>
      <c r="B23" s="92"/>
      <c r="C23" s="249" t="s">
        <v>221</v>
      </c>
      <c r="D23" s="222"/>
      <c r="E23" s="222"/>
      <c r="F23" s="222"/>
    </row>
    <row r="24" spans="1:6" s="48" customFormat="1" ht="12" customHeight="1" thickBot="1" x14ac:dyDescent="0.3">
      <c r="A24" s="71" t="s">
        <v>36</v>
      </c>
      <c r="B24" s="85"/>
      <c r="C24" s="249" t="s">
        <v>1</v>
      </c>
      <c r="D24" s="192">
        <f>SUM(D25:D32)</f>
        <v>0</v>
      </c>
      <c r="E24" s="192">
        <f>SUM(E25:E32)</f>
        <v>0</v>
      </c>
      <c r="F24" s="192">
        <f>SUM(F25:F32)</f>
        <v>0</v>
      </c>
    </row>
    <row r="25" spans="1:6" s="49" customFormat="1" ht="12" customHeight="1" x14ac:dyDescent="0.25">
      <c r="A25" s="86"/>
      <c r="B25" s="87" t="s">
        <v>85</v>
      </c>
      <c r="C25" s="250" t="s">
        <v>2</v>
      </c>
      <c r="D25" s="44"/>
      <c r="E25" s="44"/>
      <c r="F25" s="44"/>
    </row>
    <row r="26" spans="1:6" s="49" customFormat="1" ht="12" customHeight="1" x14ac:dyDescent="0.25">
      <c r="A26" s="86"/>
      <c r="B26" s="87" t="s">
        <v>86</v>
      </c>
      <c r="C26" s="251" t="s">
        <v>166</v>
      </c>
      <c r="D26" s="44"/>
      <c r="E26" s="44"/>
      <c r="F26" s="44"/>
    </row>
    <row r="27" spans="1:6" s="49" customFormat="1" ht="12" customHeight="1" x14ac:dyDescent="0.25">
      <c r="A27" s="86"/>
      <c r="B27" s="87" t="s">
        <v>87</v>
      </c>
      <c r="C27" s="251" t="s">
        <v>90</v>
      </c>
      <c r="D27" s="44"/>
      <c r="E27" s="44"/>
      <c r="F27" s="44"/>
    </row>
    <row r="28" spans="1:6" s="49" customFormat="1" ht="12" customHeight="1" x14ac:dyDescent="0.25">
      <c r="A28" s="86"/>
      <c r="B28" s="87" t="s">
        <v>159</v>
      </c>
      <c r="C28" s="251" t="s">
        <v>167</v>
      </c>
      <c r="D28" s="44"/>
      <c r="E28" s="44"/>
      <c r="F28" s="44"/>
    </row>
    <row r="29" spans="1:6" s="49" customFormat="1" ht="12" customHeight="1" x14ac:dyDescent="0.25">
      <c r="A29" s="86"/>
      <c r="B29" s="87" t="s">
        <v>160</v>
      </c>
      <c r="C29" s="251" t="s">
        <v>168</v>
      </c>
      <c r="D29" s="44"/>
      <c r="E29" s="44"/>
      <c r="F29" s="44"/>
    </row>
    <row r="30" spans="1:6" s="49" customFormat="1" ht="12" customHeight="1" x14ac:dyDescent="0.25">
      <c r="A30" s="86"/>
      <c r="B30" s="87" t="s">
        <v>161</v>
      </c>
      <c r="C30" s="251" t="s">
        <v>169</v>
      </c>
      <c r="D30" s="44"/>
      <c r="E30" s="44"/>
      <c r="F30" s="44"/>
    </row>
    <row r="31" spans="1:6" s="49" customFormat="1" ht="12" customHeight="1" x14ac:dyDescent="0.25">
      <c r="A31" s="86"/>
      <c r="B31" s="87" t="s">
        <v>162</v>
      </c>
      <c r="C31" s="251" t="s">
        <v>222</v>
      </c>
      <c r="D31" s="44"/>
      <c r="E31" s="44"/>
      <c r="F31" s="44"/>
    </row>
    <row r="32" spans="1:6" s="49" customFormat="1" ht="12" customHeight="1" thickBot="1" x14ac:dyDescent="0.3">
      <c r="A32" s="90"/>
      <c r="B32" s="91" t="s">
        <v>163</v>
      </c>
      <c r="C32" s="253" t="s">
        <v>213</v>
      </c>
      <c r="D32" s="267"/>
      <c r="E32" s="267"/>
      <c r="F32" s="267"/>
    </row>
    <row r="33" spans="1:6" s="49" customFormat="1" ht="12" customHeight="1" thickBot="1" x14ac:dyDescent="0.3">
      <c r="A33" s="74" t="s">
        <v>37</v>
      </c>
      <c r="B33" s="53"/>
      <c r="C33" s="150" t="s">
        <v>360</v>
      </c>
      <c r="D33" s="192">
        <f>+D34+D40</f>
        <v>0</v>
      </c>
      <c r="E33" s="192">
        <f>+E34+E40</f>
        <v>0</v>
      </c>
      <c r="F33" s="192">
        <f>+F34+F40</f>
        <v>0</v>
      </c>
    </row>
    <row r="34" spans="1:6" s="49" customFormat="1" ht="12" customHeight="1" x14ac:dyDescent="0.25">
      <c r="A34" s="88"/>
      <c r="B34" s="63" t="s">
        <v>88</v>
      </c>
      <c r="C34" s="307" t="s">
        <v>348</v>
      </c>
      <c r="D34" s="284">
        <f>SUM(D35:D39)</f>
        <v>0</v>
      </c>
      <c r="E34" s="284">
        <f>SUM(E35:E39)</f>
        <v>0</v>
      </c>
      <c r="F34" s="284">
        <f>SUM(F35:F39)</f>
        <v>0</v>
      </c>
    </row>
    <row r="35" spans="1:6" s="49" customFormat="1" ht="12" customHeight="1" x14ac:dyDescent="0.25">
      <c r="A35" s="86"/>
      <c r="B35" s="61" t="s">
        <v>91</v>
      </c>
      <c r="C35" s="251" t="s">
        <v>223</v>
      </c>
      <c r="D35" s="190"/>
      <c r="E35" s="190"/>
      <c r="F35" s="190"/>
    </row>
    <row r="36" spans="1:6" s="49" customFormat="1" ht="12" customHeight="1" x14ac:dyDescent="0.25">
      <c r="A36" s="86"/>
      <c r="B36" s="61" t="s">
        <v>92</v>
      </c>
      <c r="C36" s="251" t="s">
        <v>224</v>
      </c>
      <c r="D36" s="190"/>
      <c r="E36" s="190"/>
      <c r="F36" s="190"/>
    </row>
    <row r="37" spans="1:6" s="49" customFormat="1" ht="12" customHeight="1" x14ac:dyDescent="0.25">
      <c r="A37" s="86"/>
      <c r="B37" s="61" t="s">
        <v>93</v>
      </c>
      <c r="C37" s="251" t="s">
        <v>225</v>
      </c>
      <c r="D37" s="190"/>
      <c r="E37" s="190"/>
      <c r="F37" s="190"/>
    </row>
    <row r="38" spans="1:6" s="49" customFormat="1" ht="12" customHeight="1" x14ac:dyDescent="0.25">
      <c r="A38" s="86"/>
      <c r="B38" s="61" t="s">
        <v>94</v>
      </c>
      <c r="C38" s="251" t="s">
        <v>226</v>
      </c>
      <c r="D38" s="190"/>
      <c r="E38" s="190"/>
      <c r="F38" s="190"/>
    </row>
    <row r="39" spans="1:6" s="49" customFormat="1" ht="12" customHeight="1" x14ac:dyDescent="0.25">
      <c r="A39" s="86"/>
      <c r="B39" s="61" t="s">
        <v>171</v>
      </c>
      <c r="C39" s="251" t="s">
        <v>349</v>
      </c>
      <c r="D39" s="190"/>
      <c r="E39" s="190"/>
      <c r="F39" s="190"/>
    </row>
    <row r="40" spans="1:6" s="49" customFormat="1" ht="12" customHeight="1" x14ac:dyDescent="0.25">
      <c r="A40" s="86"/>
      <c r="B40" s="61" t="s">
        <v>89</v>
      </c>
      <c r="C40" s="254" t="s">
        <v>350</v>
      </c>
      <c r="D40" s="283">
        <f>SUM(D41:D45)</f>
        <v>0</v>
      </c>
      <c r="E40" s="283">
        <f>SUM(E41:E45)</f>
        <v>0</v>
      </c>
      <c r="F40" s="283">
        <f>SUM(F41:F45)</f>
        <v>0</v>
      </c>
    </row>
    <row r="41" spans="1:6" s="49" customFormat="1" ht="12" customHeight="1" x14ac:dyDescent="0.25">
      <c r="A41" s="86"/>
      <c r="B41" s="61" t="s">
        <v>97</v>
      </c>
      <c r="C41" s="251" t="s">
        <v>223</v>
      </c>
      <c r="D41" s="190"/>
      <c r="E41" s="190"/>
      <c r="F41" s="190"/>
    </row>
    <row r="42" spans="1:6" s="49" customFormat="1" ht="12" customHeight="1" x14ac:dyDescent="0.25">
      <c r="A42" s="86"/>
      <c r="B42" s="61" t="s">
        <v>98</v>
      </c>
      <c r="C42" s="251" t="s">
        <v>224</v>
      </c>
      <c r="D42" s="190">
        <v>0</v>
      </c>
      <c r="E42" s="190"/>
      <c r="F42" s="190"/>
    </row>
    <row r="43" spans="1:6" s="49" customFormat="1" ht="12" customHeight="1" x14ac:dyDescent="0.25">
      <c r="A43" s="86"/>
      <c r="B43" s="61" t="s">
        <v>99</v>
      </c>
      <c r="C43" s="251" t="s">
        <v>225</v>
      </c>
      <c r="D43" s="190"/>
      <c r="E43" s="190"/>
      <c r="F43" s="190"/>
    </row>
    <row r="44" spans="1:6" s="49" customFormat="1" ht="12" customHeight="1" x14ac:dyDescent="0.25">
      <c r="A44" s="86"/>
      <c r="B44" s="61" t="s">
        <v>100</v>
      </c>
      <c r="C44" s="251" t="s">
        <v>226</v>
      </c>
      <c r="D44" s="190"/>
      <c r="E44" s="190"/>
      <c r="F44" s="190"/>
    </row>
    <row r="45" spans="1:6" s="49" customFormat="1" ht="12" customHeight="1" thickBot="1" x14ac:dyDescent="0.3">
      <c r="A45" s="93"/>
      <c r="B45" s="64" t="s">
        <v>172</v>
      </c>
      <c r="C45" s="252" t="s">
        <v>351</v>
      </c>
      <c r="D45" s="268">
        <v>0</v>
      </c>
      <c r="E45" s="268"/>
      <c r="F45" s="268"/>
    </row>
    <row r="46" spans="1:6" s="48" customFormat="1" ht="12" customHeight="1" thickBot="1" x14ac:dyDescent="0.3">
      <c r="A46" s="74" t="s">
        <v>38</v>
      </c>
      <c r="B46" s="85"/>
      <c r="C46" s="249" t="s">
        <v>227</v>
      </c>
      <c r="D46" s="192">
        <f>+D47+D48</f>
        <v>0</v>
      </c>
      <c r="E46" s="192">
        <f>+E47+E48</f>
        <v>0</v>
      </c>
      <c r="F46" s="192">
        <f>+F47+F48</f>
        <v>0</v>
      </c>
    </row>
    <row r="47" spans="1:6" s="49" customFormat="1" ht="12" customHeight="1" x14ac:dyDescent="0.25">
      <c r="A47" s="86"/>
      <c r="B47" s="61" t="s">
        <v>95</v>
      </c>
      <c r="C47" s="250" t="s">
        <v>123</v>
      </c>
      <c r="D47" s="190"/>
      <c r="E47" s="190"/>
      <c r="F47" s="190"/>
    </row>
    <row r="48" spans="1:6" s="49" customFormat="1" ht="12" customHeight="1" thickBot="1" x14ac:dyDescent="0.3">
      <c r="A48" s="86"/>
      <c r="B48" s="61" t="s">
        <v>96</v>
      </c>
      <c r="C48" s="252" t="s">
        <v>4</v>
      </c>
      <c r="D48" s="190"/>
      <c r="E48" s="190"/>
      <c r="F48" s="190"/>
    </row>
    <row r="49" spans="1:6" s="49" customFormat="1" ht="12" customHeight="1" thickBot="1" x14ac:dyDescent="0.3">
      <c r="A49" s="71" t="s">
        <v>39</v>
      </c>
      <c r="B49" s="85"/>
      <c r="C49" s="249" t="s">
        <v>3</v>
      </c>
      <c r="D49" s="192">
        <f>+D50+D51+D52</f>
        <v>0</v>
      </c>
      <c r="E49" s="192">
        <f>+E50+E51+E52</f>
        <v>0</v>
      </c>
      <c r="F49" s="192">
        <f>+F50+F51+F52</f>
        <v>0</v>
      </c>
    </row>
    <row r="50" spans="1:6" s="49" customFormat="1" ht="12" customHeight="1" x14ac:dyDescent="0.25">
      <c r="A50" s="94"/>
      <c r="B50" s="61" t="s">
        <v>176</v>
      </c>
      <c r="C50" s="250" t="s">
        <v>174</v>
      </c>
      <c r="D50" s="189"/>
      <c r="E50" s="189"/>
      <c r="F50" s="189"/>
    </row>
    <row r="51" spans="1:6" s="49" customFormat="1" ht="12" customHeight="1" x14ac:dyDescent="0.25">
      <c r="A51" s="94"/>
      <c r="B51" s="61" t="s">
        <v>177</v>
      </c>
      <c r="C51" s="251" t="s">
        <v>175</v>
      </c>
      <c r="D51" s="189"/>
      <c r="E51" s="189"/>
      <c r="F51" s="189"/>
    </row>
    <row r="52" spans="1:6" s="49" customFormat="1" ht="12" customHeight="1" thickBot="1" x14ac:dyDescent="0.3">
      <c r="A52" s="86"/>
      <c r="B52" s="61" t="s">
        <v>284</v>
      </c>
      <c r="C52" s="253" t="s">
        <v>229</v>
      </c>
      <c r="D52" s="190">
        <v>0</v>
      </c>
      <c r="E52" s="190"/>
      <c r="F52" s="190"/>
    </row>
    <row r="53" spans="1:6" s="49" customFormat="1" ht="12" customHeight="1" thickBot="1" x14ac:dyDescent="0.3">
      <c r="A53" s="74" t="s">
        <v>40</v>
      </c>
      <c r="B53" s="95"/>
      <c r="C53" s="150" t="s">
        <v>230</v>
      </c>
      <c r="D53" s="269"/>
      <c r="E53" s="269"/>
      <c r="F53" s="269"/>
    </row>
    <row r="54" spans="1:6" s="48" customFormat="1" ht="12" customHeight="1" thickBot="1" x14ac:dyDescent="0.3">
      <c r="A54" s="96" t="s">
        <v>41</v>
      </c>
      <c r="B54" s="97"/>
      <c r="C54" s="150" t="s">
        <v>361</v>
      </c>
      <c r="D54" s="270">
        <f>+D9+D14+D23+D24+D33+D46+D49+D53</f>
        <v>11742</v>
      </c>
      <c r="E54" s="270">
        <f>+E9+E14+E23+E24+E33+E46+E49+E53</f>
        <v>11742</v>
      </c>
      <c r="F54" s="270">
        <f>+F9+F14+F23+F24+F33+F46+F49+F53</f>
        <v>12153</v>
      </c>
    </row>
    <row r="55" spans="1:6" s="48" customFormat="1" ht="12" customHeight="1" thickBot="1" x14ac:dyDescent="0.3">
      <c r="A55" s="71" t="s">
        <v>42</v>
      </c>
      <c r="B55" s="65"/>
      <c r="C55" s="150" t="s">
        <v>233</v>
      </c>
      <c r="D55" s="271">
        <f>+D56+D57</f>
        <v>6159</v>
      </c>
      <c r="E55" s="271">
        <f>+E56+E57</f>
        <v>6159</v>
      </c>
      <c r="F55" s="271">
        <f>+F56+F57</f>
        <v>5010</v>
      </c>
    </row>
    <row r="56" spans="1:6" s="48" customFormat="1" ht="12" customHeight="1" x14ac:dyDescent="0.25">
      <c r="A56" s="88"/>
      <c r="B56" s="63" t="s">
        <v>124</v>
      </c>
      <c r="C56" s="308" t="s">
        <v>5</v>
      </c>
      <c r="D56" s="272">
        <v>6159</v>
      </c>
      <c r="E56" s="272">
        <v>6159</v>
      </c>
      <c r="F56" s="272">
        <v>5010</v>
      </c>
    </row>
    <row r="57" spans="1:6" s="48" customFormat="1" ht="12" customHeight="1" thickBot="1" x14ac:dyDescent="0.3">
      <c r="A57" s="93"/>
      <c r="B57" s="64" t="s">
        <v>125</v>
      </c>
      <c r="C57" s="309" t="s">
        <v>6</v>
      </c>
      <c r="D57" s="45"/>
      <c r="E57" s="45"/>
      <c r="F57" s="45"/>
    </row>
    <row r="58" spans="1:6" s="49" customFormat="1" ht="12" customHeight="1" thickBot="1" x14ac:dyDescent="0.3">
      <c r="A58" s="98" t="s">
        <v>43</v>
      </c>
      <c r="B58" s="310"/>
      <c r="C58" s="311" t="s">
        <v>7</v>
      </c>
      <c r="D58" s="192">
        <f>+D54+D55</f>
        <v>17901</v>
      </c>
      <c r="E58" s="192">
        <f>+E54+E55</f>
        <v>17901</v>
      </c>
      <c r="F58" s="192">
        <f>+F54+F55</f>
        <v>17163</v>
      </c>
    </row>
    <row r="59" spans="1:6" s="49" customFormat="1" ht="15" customHeight="1" x14ac:dyDescent="0.25">
      <c r="A59" s="99"/>
      <c r="B59" s="99"/>
      <c r="C59" s="100"/>
      <c r="D59" s="273"/>
      <c r="E59" s="273"/>
      <c r="F59" s="273"/>
    </row>
    <row r="60" spans="1:6" ht="13.8" thickBot="1" x14ac:dyDescent="0.3">
      <c r="A60" s="101"/>
      <c r="B60" s="102"/>
      <c r="C60" s="102"/>
      <c r="D60" s="274"/>
      <c r="E60" s="274"/>
      <c r="F60" s="274"/>
    </row>
    <row r="61" spans="1:6" s="41" customFormat="1" ht="16.5" customHeight="1" thickBot="1" x14ac:dyDescent="0.3">
      <c r="A61" s="103"/>
      <c r="B61" s="104"/>
      <c r="C61" s="105" t="s">
        <v>74</v>
      </c>
      <c r="D61" s="275"/>
      <c r="E61" s="275"/>
      <c r="F61" s="275"/>
    </row>
    <row r="62" spans="1:6" s="50" customFormat="1" ht="12" customHeight="1" thickBot="1" x14ac:dyDescent="0.3">
      <c r="A62" s="74" t="s">
        <v>32</v>
      </c>
      <c r="B62" s="22"/>
      <c r="C62" s="53" t="s">
        <v>27</v>
      </c>
      <c r="D62" s="192">
        <f>SUM(D63:D67)</f>
        <v>17901</v>
      </c>
      <c r="E62" s="192">
        <f>SUM(E63:E67)</f>
        <v>17901</v>
      </c>
      <c r="F62" s="192">
        <f>SUM(F63:F67)</f>
        <v>16448</v>
      </c>
    </row>
    <row r="63" spans="1:6" ht="12" customHeight="1" x14ac:dyDescent="0.25">
      <c r="A63" s="106"/>
      <c r="B63" s="62" t="s">
        <v>101</v>
      </c>
      <c r="C63" s="240" t="s">
        <v>63</v>
      </c>
      <c r="D63" s="276">
        <v>6439</v>
      </c>
      <c r="E63" s="276">
        <v>6439</v>
      </c>
      <c r="F63" s="276">
        <v>6242</v>
      </c>
    </row>
    <row r="64" spans="1:6" ht="12" customHeight="1" x14ac:dyDescent="0.25">
      <c r="A64" s="107"/>
      <c r="B64" s="61" t="s">
        <v>102</v>
      </c>
      <c r="C64" s="241" t="s">
        <v>181</v>
      </c>
      <c r="D64" s="277">
        <v>1417</v>
      </c>
      <c r="E64" s="277">
        <v>1417</v>
      </c>
      <c r="F64" s="277">
        <v>1304</v>
      </c>
    </row>
    <row r="65" spans="1:6" ht="12" customHeight="1" x14ac:dyDescent="0.25">
      <c r="A65" s="107"/>
      <c r="B65" s="61" t="s">
        <v>103</v>
      </c>
      <c r="C65" s="241" t="s">
        <v>122</v>
      </c>
      <c r="D65" s="278">
        <v>10045</v>
      </c>
      <c r="E65" s="278">
        <v>10045</v>
      </c>
      <c r="F65" s="278">
        <v>8902</v>
      </c>
    </row>
    <row r="66" spans="1:6" ht="12" customHeight="1" x14ac:dyDescent="0.25">
      <c r="A66" s="107"/>
      <c r="B66" s="61" t="s">
        <v>104</v>
      </c>
      <c r="C66" s="241" t="s">
        <v>182</v>
      </c>
      <c r="D66" s="278"/>
      <c r="E66" s="278"/>
      <c r="F66" s="278"/>
    </row>
    <row r="67" spans="1:6" ht="12" customHeight="1" x14ac:dyDescent="0.25">
      <c r="A67" s="107"/>
      <c r="B67" s="61" t="s">
        <v>112</v>
      </c>
      <c r="C67" s="241" t="s">
        <v>183</v>
      </c>
      <c r="D67" s="278"/>
      <c r="E67" s="278"/>
      <c r="F67" s="278"/>
    </row>
    <row r="68" spans="1:6" ht="12" customHeight="1" x14ac:dyDescent="0.25">
      <c r="A68" s="107"/>
      <c r="B68" s="61" t="s">
        <v>105</v>
      </c>
      <c r="C68" s="241" t="s">
        <v>370</v>
      </c>
      <c r="D68" s="277"/>
      <c r="E68" s="277"/>
      <c r="F68" s="277"/>
    </row>
    <row r="69" spans="1:6" ht="12" customHeight="1" x14ac:dyDescent="0.2">
      <c r="A69" s="107"/>
      <c r="B69" s="61" t="s">
        <v>106</v>
      </c>
      <c r="C69" s="242" t="s">
        <v>8</v>
      </c>
      <c r="D69" s="278"/>
      <c r="E69" s="278"/>
      <c r="F69" s="278"/>
    </row>
    <row r="70" spans="1:6" ht="12" customHeight="1" x14ac:dyDescent="0.25">
      <c r="A70" s="107"/>
      <c r="B70" s="61" t="s">
        <v>113</v>
      </c>
      <c r="C70" s="255" t="s">
        <v>362</v>
      </c>
      <c r="D70" s="278"/>
      <c r="E70" s="278"/>
      <c r="F70" s="278"/>
    </row>
    <row r="71" spans="1:6" ht="12" customHeight="1" x14ac:dyDescent="0.25">
      <c r="A71" s="107"/>
      <c r="B71" s="61" t="s">
        <v>114</v>
      </c>
      <c r="C71" s="255" t="s">
        <v>9</v>
      </c>
      <c r="D71" s="278"/>
      <c r="E71" s="278"/>
      <c r="F71" s="278"/>
    </row>
    <row r="72" spans="1:6" ht="12" customHeight="1" x14ac:dyDescent="0.25">
      <c r="A72" s="107"/>
      <c r="B72" s="61" t="s">
        <v>115</v>
      </c>
      <c r="C72" s="255" t="s">
        <v>363</v>
      </c>
      <c r="D72" s="278"/>
      <c r="E72" s="278"/>
      <c r="F72" s="278"/>
    </row>
    <row r="73" spans="1:6" ht="12" customHeight="1" x14ac:dyDescent="0.25">
      <c r="A73" s="107"/>
      <c r="B73" s="61" t="s">
        <v>116</v>
      </c>
      <c r="C73" s="243" t="s">
        <v>10</v>
      </c>
      <c r="D73" s="278"/>
      <c r="E73" s="278"/>
      <c r="F73" s="278"/>
    </row>
    <row r="74" spans="1:6" ht="12" customHeight="1" x14ac:dyDescent="0.25">
      <c r="A74" s="107"/>
      <c r="B74" s="61" t="s">
        <v>118</v>
      </c>
      <c r="C74" s="244" t="s">
        <v>11</v>
      </c>
      <c r="D74" s="278"/>
      <c r="E74" s="278"/>
      <c r="F74" s="278"/>
    </row>
    <row r="75" spans="1:6" ht="12" customHeight="1" thickBot="1" x14ac:dyDescent="0.3">
      <c r="A75" s="108"/>
      <c r="B75" s="66" t="s">
        <v>184</v>
      </c>
      <c r="C75" s="245" t="s">
        <v>12</v>
      </c>
      <c r="D75" s="279"/>
      <c r="E75" s="279"/>
      <c r="F75" s="279"/>
    </row>
    <row r="76" spans="1:6" ht="12" customHeight="1" thickBot="1" x14ac:dyDescent="0.3">
      <c r="A76" s="74" t="s">
        <v>33</v>
      </c>
      <c r="B76" s="22"/>
      <c r="C76" s="246" t="s">
        <v>26</v>
      </c>
      <c r="D76" s="271"/>
      <c r="E76" s="271"/>
      <c r="F76" s="271"/>
    </row>
    <row r="77" spans="1:6" s="50" customFormat="1" ht="12" customHeight="1" x14ac:dyDescent="0.25">
      <c r="A77" s="106"/>
      <c r="B77" s="62" t="s">
        <v>107</v>
      </c>
      <c r="C77" s="308" t="s">
        <v>13</v>
      </c>
      <c r="D77" s="42"/>
      <c r="E77" s="42"/>
      <c r="F77" s="42"/>
    </row>
    <row r="78" spans="1:6" ht="12" customHeight="1" x14ac:dyDescent="0.25">
      <c r="A78" s="107"/>
      <c r="B78" s="61" t="s">
        <v>108</v>
      </c>
      <c r="C78" s="251" t="s">
        <v>185</v>
      </c>
      <c r="D78" s="44"/>
      <c r="E78" s="44"/>
      <c r="F78" s="44"/>
    </row>
    <row r="79" spans="1:6" ht="12" customHeight="1" x14ac:dyDescent="0.25">
      <c r="A79" s="107"/>
      <c r="B79" s="61" t="s">
        <v>109</v>
      </c>
      <c r="C79" s="251" t="s">
        <v>257</v>
      </c>
      <c r="D79" s="44"/>
      <c r="E79" s="44"/>
      <c r="F79" s="44"/>
    </row>
    <row r="80" spans="1:6" ht="12" customHeight="1" x14ac:dyDescent="0.25">
      <c r="A80" s="107"/>
      <c r="B80" s="61" t="s">
        <v>110</v>
      </c>
      <c r="C80" s="251" t="s">
        <v>14</v>
      </c>
      <c r="D80" s="44"/>
      <c r="E80" s="44"/>
      <c r="F80" s="44"/>
    </row>
    <row r="81" spans="1:12" ht="12" customHeight="1" x14ac:dyDescent="0.25">
      <c r="A81" s="107"/>
      <c r="B81" s="61" t="s">
        <v>111</v>
      </c>
      <c r="C81" s="255" t="s">
        <v>19</v>
      </c>
      <c r="D81" s="44"/>
      <c r="E81" s="44"/>
      <c r="F81" s="44"/>
    </row>
    <row r="82" spans="1:12" ht="12" customHeight="1" x14ac:dyDescent="0.25">
      <c r="A82" s="107"/>
      <c r="B82" s="61" t="s">
        <v>117</v>
      </c>
      <c r="C82" s="255" t="s">
        <v>18</v>
      </c>
      <c r="D82" s="44"/>
      <c r="E82" s="44"/>
      <c r="F82" s="44"/>
    </row>
    <row r="83" spans="1:12" ht="12" customHeight="1" x14ac:dyDescent="0.25">
      <c r="A83" s="107"/>
      <c r="B83" s="61" t="s">
        <v>119</v>
      </c>
      <c r="C83" s="255" t="s">
        <v>17</v>
      </c>
      <c r="D83" s="44"/>
      <c r="E83" s="44"/>
      <c r="F83" s="44"/>
    </row>
    <row r="84" spans="1:12" s="50" customFormat="1" ht="12" customHeight="1" x14ac:dyDescent="0.25">
      <c r="A84" s="107"/>
      <c r="B84" s="61" t="s">
        <v>186</v>
      </c>
      <c r="C84" s="255" t="s">
        <v>16</v>
      </c>
      <c r="D84" s="44"/>
      <c r="E84" s="44"/>
      <c r="F84" s="44"/>
    </row>
    <row r="85" spans="1:12" ht="12" customHeight="1" x14ac:dyDescent="0.25">
      <c r="A85" s="107"/>
      <c r="B85" s="61" t="s">
        <v>187</v>
      </c>
      <c r="C85" s="255" t="s">
        <v>15</v>
      </c>
      <c r="D85" s="44"/>
      <c r="E85" s="44"/>
      <c r="F85" s="44"/>
      <c r="L85" s="113"/>
    </row>
    <row r="86" spans="1:12" ht="21" customHeight="1" thickBot="1" x14ac:dyDescent="0.3">
      <c r="A86" s="107"/>
      <c r="B86" s="61" t="s">
        <v>188</v>
      </c>
      <c r="C86" s="312" t="s">
        <v>20</v>
      </c>
      <c r="D86" s="44"/>
      <c r="E86" s="44"/>
      <c r="F86" s="44"/>
    </row>
    <row r="87" spans="1:12" ht="12" customHeight="1" thickBot="1" x14ac:dyDescent="0.3">
      <c r="A87" s="237" t="s">
        <v>34</v>
      </c>
      <c r="B87" s="24"/>
      <c r="C87" s="256" t="s">
        <v>21</v>
      </c>
      <c r="D87" s="280">
        <f>+D88+D89</f>
        <v>0</v>
      </c>
      <c r="E87" s="280">
        <f>+E88+E89</f>
        <v>0</v>
      </c>
      <c r="F87" s="280">
        <f>+F88+F89</f>
        <v>0</v>
      </c>
    </row>
    <row r="88" spans="1:12" s="50" customFormat="1" ht="12" customHeight="1" x14ac:dyDescent="0.25">
      <c r="A88" s="238"/>
      <c r="B88" s="63" t="s">
        <v>81</v>
      </c>
      <c r="C88" s="257" t="s">
        <v>75</v>
      </c>
      <c r="D88" s="285"/>
      <c r="E88" s="285"/>
      <c r="F88" s="285"/>
    </row>
    <row r="89" spans="1:12" s="50" customFormat="1" ht="12" customHeight="1" thickBot="1" x14ac:dyDescent="0.3">
      <c r="A89" s="239"/>
      <c r="B89" s="64" t="s">
        <v>82</v>
      </c>
      <c r="C89" s="258" t="s">
        <v>76</v>
      </c>
      <c r="D89" s="268"/>
      <c r="E89" s="268"/>
      <c r="F89" s="268"/>
    </row>
    <row r="90" spans="1:12" s="50" customFormat="1" ht="12" customHeight="1" thickBot="1" x14ac:dyDescent="0.3">
      <c r="A90" s="259" t="s">
        <v>35</v>
      </c>
      <c r="B90" s="260"/>
      <c r="C90" s="249" t="s">
        <v>262</v>
      </c>
      <c r="D90" s="320"/>
      <c r="E90" s="320"/>
      <c r="F90" s="320"/>
    </row>
    <row r="91" spans="1:12" s="50" customFormat="1" ht="12" customHeight="1" thickBot="1" x14ac:dyDescent="0.3">
      <c r="A91" s="74" t="s">
        <v>36</v>
      </c>
      <c r="B91" s="67"/>
      <c r="C91" s="313" t="s">
        <v>376</v>
      </c>
      <c r="D91" s="222"/>
      <c r="E91" s="222"/>
      <c r="F91" s="222"/>
    </row>
    <row r="92" spans="1:12" s="50" customFormat="1" ht="12" customHeight="1" thickBot="1" x14ac:dyDescent="0.3">
      <c r="A92" s="74" t="s">
        <v>37</v>
      </c>
      <c r="B92" s="22"/>
      <c r="C92" s="150" t="s">
        <v>22</v>
      </c>
      <c r="D92" s="281">
        <f>+D62+D76+D87+D90+D91</f>
        <v>17901</v>
      </c>
      <c r="E92" s="281">
        <f>+E62+E76+E87+E90+E91</f>
        <v>17901</v>
      </c>
      <c r="F92" s="281">
        <f>+F62+F76+F87+F90+F91</f>
        <v>16448</v>
      </c>
    </row>
    <row r="93" spans="1:12" s="50" customFormat="1" ht="12" customHeight="1" thickBot="1" x14ac:dyDescent="0.3">
      <c r="A93" s="74" t="s">
        <v>38</v>
      </c>
      <c r="B93" s="22"/>
      <c r="C93" s="150" t="s">
        <v>25</v>
      </c>
      <c r="D93" s="192">
        <f>+D94+D95</f>
        <v>0</v>
      </c>
      <c r="E93" s="192">
        <f>+E94+E95</f>
        <v>0</v>
      </c>
      <c r="F93" s="192">
        <f>+F94+F95</f>
        <v>0</v>
      </c>
    </row>
    <row r="94" spans="1:12" ht="12.75" customHeight="1" x14ac:dyDescent="0.25">
      <c r="A94" s="106"/>
      <c r="B94" s="61" t="s">
        <v>218</v>
      </c>
      <c r="C94" s="308" t="s">
        <v>24</v>
      </c>
      <c r="D94" s="189"/>
      <c r="E94" s="189"/>
      <c r="F94" s="189"/>
    </row>
    <row r="95" spans="1:12" ht="12" customHeight="1" thickBot="1" x14ac:dyDescent="0.3">
      <c r="A95" s="108"/>
      <c r="B95" s="66" t="s">
        <v>96</v>
      </c>
      <c r="C95" s="309" t="s">
        <v>23</v>
      </c>
      <c r="D95" s="191"/>
      <c r="E95" s="191"/>
      <c r="F95" s="191"/>
    </row>
    <row r="96" spans="1:12" ht="15" customHeight="1" thickBot="1" x14ac:dyDescent="0.3">
      <c r="A96" s="74" t="s">
        <v>39</v>
      </c>
      <c r="B96" s="95"/>
      <c r="C96" s="150" t="s">
        <v>219</v>
      </c>
      <c r="D96" s="282">
        <f>+D92+D93</f>
        <v>17901</v>
      </c>
      <c r="E96" s="282">
        <f>+E92+E93</f>
        <v>17901</v>
      </c>
      <c r="F96" s="282">
        <f>+F92+F93</f>
        <v>16448</v>
      </c>
    </row>
    <row r="97" spans="1:6" ht="13.8" thickBot="1" x14ac:dyDescent="0.3">
      <c r="A97" s="314"/>
      <c r="B97" s="315"/>
      <c r="C97" s="315"/>
      <c r="D97" s="316"/>
      <c r="E97" s="316"/>
      <c r="F97" s="316"/>
    </row>
    <row r="98" spans="1:6" ht="15" customHeight="1" thickBot="1" x14ac:dyDescent="0.3">
      <c r="A98" s="109" t="s">
        <v>214</v>
      </c>
      <c r="B98" s="110"/>
      <c r="C98" s="111"/>
      <c r="D98" s="51">
        <v>3</v>
      </c>
      <c r="E98" s="51">
        <v>3</v>
      </c>
      <c r="F98" s="51">
        <v>3</v>
      </c>
    </row>
    <row r="99" spans="1:6" ht="14.25" customHeight="1" thickBot="1" x14ac:dyDescent="0.3">
      <c r="A99" s="109" t="s">
        <v>215</v>
      </c>
      <c r="B99" s="110"/>
      <c r="C99" s="111"/>
      <c r="D99" s="51">
        <v>4</v>
      </c>
      <c r="E99" s="51">
        <v>4</v>
      </c>
      <c r="F99" s="51">
        <v>4</v>
      </c>
    </row>
  </sheetData>
  <mergeCells count="2">
    <mergeCell ref="A2:B2"/>
    <mergeCell ref="A5:B5"/>
  </mergeCells>
  <pageMargins left="0.23622047244094491" right="0.23622047244094491" top="0.74803149606299213" bottom="0.74803149606299213" header="0.31496062992125984" footer="0.31496062992125984"/>
  <pageSetup paperSize="9" scale="80" orientation="portrait" verticalDpi="0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1.sz.mell.</vt:lpstr>
      <vt:lpstr>2.1.sz.mell  </vt:lpstr>
      <vt:lpstr>2.2.sz.mell  </vt:lpstr>
      <vt:lpstr>4. sz. mell</vt:lpstr>
      <vt:lpstr>5. mell</vt:lpstr>
      <vt:lpstr>'4. sz. mell'!Nyomtatási_cím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2018-05-30T09:47:02Z</cp:lastPrinted>
  <dcterms:created xsi:type="dcterms:W3CDTF">1999-10-30T10:30:45Z</dcterms:created>
  <dcterms:modified xsi:type="dcterms:W3CDTF">2018-05-31T11:14:13Z</dcterms:modified>
</cp:coreProperties>
</file>