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5315" windowHeight="6210" firstSheet="12" activeTab="24"/>
  </bookViews>
  <sheets>
    <sheet name="Összesítő" sheetId="30" r:id="rId1"/>
    <sheet name="BEVÉTELEK ÖSSZESEN" sheetId="2" r:id="rId2"/>
    <sheet name="KIADÁS ÖSSZESEN" sheetId="3" r:id="rId3"/>
    <sheet name="011130" sheetId="1" r:id="rId4"/>
    <sheet name="011220-900020" sheetId="27" r:id="rId5"/>
    <sheet name="013320" sheetId="4" r:id="rId6"/>
    <sheet name="013350" sheetId="5" r:id="rId7"/>
    <sheet name="018010-30" sheetId="6" r:id="rId8"/>
    <sheet name="045160" sheetId="7" r:id="rId9"/>
    <sheet name="051030" sheetId="8" r:id="rId10"/>
    <sheet name="052020" sheetId="9" r:id="rId11"/>
    <sheet name="064010" sheetId="10" r:id="rId12"/>
    <sheet name="066020" sheetId="11" r:id="rId13"/>
    <sheet name="072111-2" sheetId="28" r:id="rId14"/>
    <sheet name="081030" sheetId="13" r:id="rId15"/>
    <sheet name="082044" sheetId="14" r:id="rId16"/>
    <sheet name="082092" sheetId="15" r:id="rId17"/>
    <sheet name="084031" sheetId="16" r:id="rId18"/>
    <sheet name="104042" sheetId="17" r:id="rId19"/>
    <sheet name="105010-20" sheetId="24" r:id="rId20"/>
    <sheet name="106020" sheetId="19" r:id="rId21"/>
    <sheet name="107052" sheetId="20" r:id="rId22"/>
    <sheet name="107054" sheetId="21" r:id="rId23"/>
    <sheet name="107060" sheetId="22" r:id="rId24"/>
    <sheet name="900070" sheetId="29" r:id="rId25"/>
  </sheets>
  <definedNames>
    <definedName name="_xlnm.Print_Area" localSheetId="3">'011130'!$A$1:$G$72</definedName>
    <definedName name="_xlnm.Print_Area" localSheetId="4">'011220-900020'!$A$1:$E$28</definedName>
    <definedName name="_xlnm.Print_Area" localSheetId="5">'013320'!$A$1:$E$10</definedName>
    <definedName name="_xlnm.Print_Area" localSheetId="6">'013350'!$A$1:$E$22</definedName>
    <definedName name="_xlnm.Print_Area" localSheetId="7">'018010-30'!$A$1:$E$38</definedName>
    <definedName name="_xlnm.Print_Area" localSheetId="8">'045160'!$A$1:$E$15</definedName>
    <definedName name="_xlnm.Print_Area" localSheetId="10">'052020'!$A$1:$E$25</definedName>
    <definedName name="_xlnm.Print_Area" localSheetId="11">'064010'!$A$1:$E$14</definedName>
    <definedName name="_xlnm.Print_Area" localSheetId="12">'066020'!$A$1:$E$29</definedName>
    <definedName name="_xlnm.Print_Area" localSheetId="13">'072111-2'!$A$1:$E$22</definedName>
    <definedName name="_xlnm.Print_Area" localSheetId="14">'081030'!$A$1:$E$23</definedName>
    <definedName name="_xlnm.Print_Area" localSheetId="15">'082044'!$A$1:$E$25</definedName>
    <definedName name="_xlnm.Print_Area" localSheetId="16">'082092'!$A$1:$E$40</definedName>
    <definedName name="_xlnm.Print_Area" localSheetId="17">'084031'!$A$1:$E$6</definedName>
    <definedName name="_xlnm.Print_Area" localSheetId="18">'104042'!$A$1:$E$6</definedName>
    <definedName name="_xlnm.Print_Area" localSheetId="19">'105010-20'!$A$1:$E$15</definedName>
    <definedName name="_xlnm.Print_Area" localSheetId="20">'106020'!$A$1:$E$6</definedName>
    <definedName name="_xlnm.Print_Area" localSheetId="21">'107052'!$A$1:$E$6</definedName>
    <definedName name="_xlnm.Print_Area" localSheetId="22">'107054'!$A$1:$E$7</definedName>
    <definedName name="_xlnm.Print_Area" localSheetId="23">'107060'!$A$1:$E$20</definedName>
    <definedName name="_xlnm.Print_Area" localSheetId="24">'900070'!$A$1:$E$4</definedName>
    <definedName name="_xlnm.Print_Area" localSheetId="1">'BEVÉTELEK ÖSSZESEN'!$A$1:$AR$26</definedName>
    <definedName name="_xlnm.Print_Area" localSheetId="2">'KIADÁS ÖSSZESEN'!$A$1:$BS$59</definedName>
  </definedNames>
  <calcPr calcId="124519"/>
</workbook>
</file>

<file path=xl/calcChain.xml><?xml version="1.0" encoding="utf-8"?>
<calcChain xmlns="http://schemas.openxmlformats.org/spreadsheetml/2006/main">
  <c r="E8" i="1"/>
  <c r="D69"/>
  <c r="D26" i="15"/>
  <c r="D22"/>
  <c r="D19"/>
  <c r="D17"/>
  <c r="D13"/>
  <c r="D9"/>
  <c r="D7"/>
  <c r="D9" i="14"/>
  <c r="D5"/>
  <c r="D10" s="1"/>
  <c r="D11" s="1"/>
  <c r="D12" s="1"/>
  <c r="D9" i="13"/>
  <c r="D6"/>
  <c r="D4"/>
  <c r="D27" i="11"/>
  <c r="D23"/>
  <c r="D20"/>
  <c r="D16"/>
  <c r="D11"/>
  <c r="D9"/>
  <c r="D12" i="10"/>
  <c r="D8"/>
  <c r="D5"/>
  <c r="D9" s="1"/>
  <c r="D13" s="1"/>
  <c r="D14" s="1"/>
  <c r="D22" i="9"/>
  <c r="D23" s="1"/>
  <c r="D25" s="1"/>
  <c r="D10"/>
  <c r="D6"/>
  <c r="D4"/>
  <c r="D7" s="1"/>
  <c r="D11" s="1"/>
  <c r="D8" i="8"/>
  <c r="D6"/>
  <c r="D4"/>
  <c r="D13" i="7"/>
  <c r="D9"/>
  <c r="D7"/>
  <c r="D4"/>
  <c r="D30" i="6"/>
  <c r="D22"/>
  <c r="D24" s="1"/>
  <c r="D16"/>
  <c r="D18" s="1"/>
  <c r="D7"/>
  <c r="D5"/>
  <c r="D8" s="1"/>
  <c r="D4"/>
  <c r="D19" i="5"/>
  <c r="D20" s="1"/>
  <c r="D22" s="1"/>
  <c r="D7"/>
  <c r="D4"/>
  <c r="D7" i="4"/>
  <c r="D4"/>
  <c r="D8" s="1"/>
  <c r="D9" s="1"/>
  <c r="D10" s="1"/>
  <c r="D24" i="27"/>
  <c r="D26" s="1"/>
  <c r="D27" s="1"/>
  <c r="D28" s="1"/>
  <c r="D14"/>
  <c r="D6"/>
  <c r="D8" s="1"/>
  <c r="D15" s="1"/>
  <c r="D17" s="1"/>
  <c r="D44" i="1"/>
  <c r="D42"/>
  <c r="D39"/>
  <c r="D33"/>
  <c r="D29"/>
  <c r="D27"/>
  <c r="D20"/>
  <c r="D17"/>
  <c r="D12"/>
  <c r="D8"/>
  <c r="E32" i="3"/>
  <c r="D32"/>
  <c r="C32"/>
  <c r="D4" i="29"/>
  <c r="D13" i="1" l="1"/>
  <c r="D34"/>
  <c r="D12" i="11"/>
  <c r="D23" i="15"/>
  <c r="D8" i="5"/>
  <c r="D9" s="1"/>
  <c r="D10" s="1"/>
  <c r="D10" i="7"/>
  <c r="D14" s="1"/>
  <c r="D9" i="8"/>
  <c r="D10" s="1"/>
  <c r="D24" i="11"/>
  <c r="D28" s="1"/>
  <c r="D7" i="13"/>
  <c r="D10" s="1"/>
  <c r="D11" s="1"/>
  <c r="D31" i="6"/>
  <c r="D33" s="1"/>
  <c r="D10" i="15"/>
  <c r="D27"/>
  <c r="D28" s="1"/>
  <c r="K19" i="30"/>
  <c r="E14"/>
  <c r="D14"/>
  <c r="C14"/>
  <c r="D45" i="1" l="1"/>
  <c r="D47" s="1"/>
  <c r="AO22" i="2"/>
  <c r="AN22"/>
  <c r="AM22"/>
  <c r="AL22"/>
  <c r="AK22"/>
  <c r="AJ22"/>
  <c r="AI22"/>
  <c r="AH22"/>
  <c r="AG22"/>
  <c r="AC22"/>
  <c r="AB22"/>
  <c r="AA22"/>
  <c r="Q22"/>
  <c r="P22"/>
  <c r="O22"/>
  <c r="N22"/>
  <c r="M22"/>
  <c r="L22"/>
  <c r="H22"/>
  <c r="G22"/>
  <c r="F22"/>
  <c r="AO24"/>
  <c r="AN24"/>
  <c r="AM24"/>
  <c r="AI4"/>
  <c r="AH4"/>
  <c r="AG4"/>
  <c r="AF16"/>
  <c r="AF22" s="1"/>
  <c r="AE16"/>
  <c r="AE22" s="1"/>
  <c r="AD16"/>
  <c r="AD22" s="1"/>
  <c r="AC5"/>
  <c r="AB5"/>
  <c r="AA5"/>
  <c r="Z16"/>
  <c r="Z22" s="1"/>
  <c r="Y16"/>
  <c r="Y22" s="1"/>
  <c r="X16"/>
  <c r="X22" s="1"/>
  <c r="W16"/>
  <c r="W22" s="1"/>
  <c r="V16"/>
  <c r="V22" s="1"/>
  <c r="U16"/>
  <c r="U22" s="1"/>
  <c r="T21"/>
  <c r="S21"/>
  <c r="R21"/>
  <c r="T20"/>
  <c r="S20"/>
  <c r="R20"/>
  <c r="T19"/>
  <c r="AR19" s="1"/>
  <c r="S19"/>
  <c r="AQ19" s="1"/>
  <c r="R19"/>
  <c r="AP19" s="1"/>
  <c r="T18"/>
  <c r="S18"/>
  <c r="R18"/>
  <c r="T17"/>
  <c r="S17"/>
  <c r="R17"/>
  <c r="T16"/>
  <c r="S16"/>
  <c r="R16"/>
  <c r="R22" s="1"/>
  <c r="Q24"/>
  <c r="AR24" s="1"/>
  <c r="E17" i="30" s="1"/>
  <c r="K17" s="1"/>
  <c r="P24" i="2"/>
  <c r="AQ24" s="1"/>
  <c r="D17" i="30" s="1"/>
  <c r="O24" i="2"/>
  <c r="AP24" s="1"/>
  <c r="C17" i="30" s="1"/>
  <c r="N25" i="2"/>
  <c r="AR25" s="1"/>
  <c r="E21" i="30" s="1"/>
  <c r="M25" i="2"/>
  <c r="AQ25" s="1"/>
  <c r="D21" i="30" s="1"/>
  <c r="L25" i="2"/>
  <c r="AP25" s="1"/>
  <c r="C21" i="30" s="1"/>
  <c r="N14" i="2"/>
  <c r="M14"/>
  <c r="L14"/>
  <c r="N12"/>
  <c r="M12"/>
  <c r="L12"/>
  <c r="N11"/>
  <c r="M11"/>
  <c r="L11"/>
  <c r="N10"/>
  <c r="M10"/>
  <c r="L10"/>
  <c r="N6"/>
  <c r="AR6" s="1"/>
  <c r="M6"/>
  <c r="AQ6" s="1"/>
  <c r="L6"/>
  <c r="AP6" s="1"/>
  <c r="N5"/>
  <c r="AR5" s="1"/>
  <c r="M5"/>
  <c r="AQ5" s="1"/>
  <c r="L5"/>
  <c r="AP5" s="1"/>
  <c r="N4"/>
  <c r="M4"/>
  <c r="AQ4" s="1"/>
  <c r="L4"/>
  <c r="AP4" s="1"/>
  <c r="N3"/>
  <c r="AR3" s="1"/>
  <c r="M3"/>
  <c r="AQ3" s="1"/>
  <c r="L3"/>
  <c r="AP3" s="1"/>
  <c r="K21"/>
  <c r="J21"/>
  <c r="K18"/>
  <c r="K22" s="1"/>
  <c r="J18"/>
  <c r="I21"/>
  <c r="I18"/>
  <c r="AL12"/>
  <c r="AK12"/>
  <c r="AJ12"/>
  <c r="AL11"/>
  <c r="AL13" s="1"/>
  <c r="AL15" s="1"/>
  <c r="AK11"/>
  <c r="AJ11"/>
  <c r="AL10"/>
  <c r="AK10"/>
  <c r="AJ10"/>
  <c r="H14"/>
  <c r="G14"/>
  <c r="F14"/>
  <c r="H12"/>
  <c r="AR12" s="1"/>
  <c r="G12"/>
  <c r="AQ12" s="1"/>
  <c r="F12"/>
  <c r="H11"/>
  <c r="AR11" s="1"/>
  <c r="G11"/>
  <c r="AQ11" s="1"/>
  <c r="F11"/>
  <c r="AP11" s="1"/>
  <c r="H10"/>
  <c r="G10"/>
  <c r="AQ10" s="1"/>
  <c r="F10"/>
  <c r="AP10" s="1"/>
  <c r="E21"/>
  <c r="AR21" s="1"/>
  <c r="D21"/>
  <c r="C21"/>
  <c r="AP21" s="1"/>
  <c r="E20"/>
  <c r="AR20" s="1"/>
  <c r="D20"/>
  <c r="AQ20" s="1"/>
  <c r="C20"/>
  <c r="E18"/>
  <c r="AR18" s="1"/>
  <c r="D18"/>
  <c r="AQ18" s="1"/>
  <c r="C18"/>
  <c r="E17"/>
  <c r="AR17" s="1"/>
  <c r="D17"/>
  <c r="AQ17" s="1"/>
  <c r="C17"/>
  <c r="AP17" s="1"/>
  <c r="E16"/>
  <c r="D16"/>
  <c r="C16"/>
  <c r="AP16" s="1"/>
  <c r="E14"/>
  <c r="AR14" s="1"/>
  <c r="D14"/>
  <c r="C14"/>
  <c r="E8"/>
  <c r="AR8" s="1"/>
  <c r="D8"/>
  <c r="AQ8" s="1"/>
  <c r="C8"/>
  <c r="C13"/>
  <c r="C7"/>
  <c r="AO29" i="3"/>
  <c r="AN29"/>
  <c r="AM29"/>
  <c r="H33"/>
  <c r="H34" s="1"/>
  <c r="G33"/>
  <c r="F33"/>
  <c r="H31"/>
  <c r="G31"/>
  <c r="G34" s="1"/>
  <c r="F31"/>
  <c r="BS53"/>
  <c r="BR53"/>
  <c r="BQ53"/>
  <c r="BS48"/>
  <c r="BR48"/>
  <c r="BQ48"/>
  <c r="BS42"/>
  <c r="BR42"/>
  <c r="BQ42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O9"/>
  <c r="AN9"/>
  <c r="AM9"/>
  <c r="AL9"/>
  <c r="AK9"/>
  <c r="AJ9"/>
  <c r="AI9"/>
  <c r="AH9"/>
  <c r="AG9"/>
  <c r="AF9"/>
  <c r="AE9"/>
  <c r="AD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BP13"/>
  <c r="BP14" s="1"/>
  <c r="BO13"/>
  <c r="BN13"/>
  <c r="BN14" s="1"/>
  <c r="BM13"/>
  <c r="BL13"/>
  <c r="BL14" s="1"/>
  <c r="BK13"/>
  <c r="BJ13"/>
  <c r="BJ14" s="1"/>
  <c r="BI13"/>
  <c r="BH13"/>
  <c r="BH14" s="1"/>
  <c r="BG13"/>
  <c r="BF13"/>
  <c r="BF14" s="1"/>
  <c r="BE13"/>
  <c r="BD13"/>
  <c r="BD14" s="1"/>
  <c r="BC13"/>
  <c r="BB13"/>
  <c r="BB14" s="1"/>
  <c r="BA13"/>
  <c r="AZ13"/>
  <c r="AZ14" s="1"/>
  <c r="AY13"/>
  <c r="AX13"/>
  <c r="AX14" s="1"/>
  <c r="AW13"/>
  <c r="AV13"/>
  <c r="AV14" s="1"/>
  <c r="AU13"/>
  <c r="AT13"/>
  <c r="AT14" s="1"/>
  <c r="AS13"/>
  <c r="AO13"/>
  <c r="AO14" s="1"/>
  <c r="AN13"/>
  <c r="AM13"/>
  <c r="AM14" s="1"/>
  <c r="AL13"/>
  <c r="AK13"/>
  <c r="AK14" s="1"/>
  <c r="AJ13"/>
  <c r="AI13"/>
  <c r="AI14" s="1"/>
  <c r="AH13"/>
  <c r="AG13"/>
  <c r="AG14" s="1"/>
  <c r="AF13"/>
  <c r="AE13"/>
  <c r="AE14" s="1"/>
  <c r="AD13"/>
  <c r="Z13"/>
  <c r="Z14" s="1"/>
  <c r="Y13"/>
  <c r="X13"/>
  <c r="X14" s="1"/>
  <c r="W13"/>
  <c r="V13"/>
  <c r="V14" s="1"/>
  <c r="U13"/>
  <c r="T13"/>
  <c r="T14" s="1"/>
  <c r="S13"/>
  <c r="R13"/>
  <c r="R14" s="1"/>
  <c r="Q13"/>
  <c r="P13"/>
  <c r="P14" s="1"/>
  <c r="O13"/>
  <c r="N13"/>
  <c r="N14" s="1"/>
  <c r="M13"/>
  <c r="L13"/>
  <c r="L14" s="1"/>
  <c r="K13"/>
  <c r="J13"/>
  <c r="J14" s="1"/>
  <c r="I13"/>
  <c r="H13"/>
  <c r="H14" s="1"/>
  <c r="G13"/>
  <c r="F13"/>
  <c r="F14" s="1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L18"/>
  <c r="AK18"/>
  <c r="AJ18"/>
  <c r="AI18"/>
  <c r="AH18"/>
  <c r="AG18"/>
  <c r="Z18"/>
  <c r="Y18"/>
  <c r="X18"/>
  <c r="W18"/>
  <c r="V18"/>
  <c r="U18"/>
  <c r="N18"/>
  <c r="M18"/>
  <c r="L18"/>
  <c r="K18"/>
  <c r="J18"/>
  <c r="I18"/>
  <c r="H18"/>
  <c r="G18"/>
  <c r="F18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O28"/>
  <c r="AN28"/>
  <c r="AM28"/>
  <c r="AI28"/>
  <c r="AH28"/>
  <c r="AG28"/>
  <c r="AF28"/>
  <c r="AE28"/>
  <c r="AD28"/>
  <c r="N28"/>
  <c r="M28"/>
  <c r="L28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O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I34"/>
  <c r="AH34"/>
  <c r="AG34"/>
  <c r="AF34"/>
  <c r="AE34"/>
  <c r="AD34"/>
  <c r="N34"/>
  <c r="M34"/>
  <c r="L34"/>
  <c r="F34"/>
  <c r="BO35"/>
  <c r="BG35"/>
  <c r="AY35"/>
  <c r="BM40"/>
  <c r="BL40"/>
  <c r="BK40"/>
  <c r="BJ40"/>
  <c r="BI40"/>
  <c r="BH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P46"/>
  <c r="BO46"/>
  <c r="BN46"/>
  <c r="BG46"/>
  <c r="BF46"/>
  <c r="BE46"/>
  <c r="BD46"/>
  <c r="BC46"/>
  <c r="BB46"/>
  <c r="BA46"/>
  <c r="AZ46"/>
  <c r="AY46"/>
  <c r="AR46"/>
  <c r="AQ46"/>
  <c r="AP46"/>
  <c r="AO46"/>
  <c r="AN46"/>
  <c r="AM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K46"/>
  <c r="J46"/>
  <c r="I46"/>
  <c r="H46"/>
  <c r="G46"/>
  <c r="F4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T56"/>
  <c r="S56"/>
  <c r="R56"/>
  <c r="N56"/>
  <c r="M56"/>
  <c r="L56"/>
  <c r="K56"/>
  <c r="J56"/>
  <c r="I56"/>
  <c r="H56"/>
  <c r="G56"/>
  <c r="F56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BP39"/>
  <c r="BO39"/>
  <c r="BN39"/>
  <c r="BP38"/>
  <c r="BS38" s="1"/>
  <c r="BO38"/>
  <c r="BO40" s="1"/>
  <c r="BN38"/>
  <c r="BQ38" s="1"/>
  <c r="BM44"/>
  <c r="BL44"/>
  <c r="BK44"/>
  <c r="BM43"/>
  <c r="BL43"/>
  <c r="BK43"/>
  <c r="BJ43"/>
  <c r="BJ46" s="1"/>
  <c r="BI43"/>
  <c r="BI46" s="1"/>
  <c r="BH43"/>
  <c r="BH46" s="1"/>
  <c r="BG37"/>
  <c r="BS37" s="1"/>
  <c r="BF37"/>
  <c r="BF40" s="1"/>
  <c r="BE37"/>
  <c r="BQ37" s="1"/>
  <c r="BD39"/>
  <c r="BC39"/>
  <c r="BD36"/>
  <c r="BC36"/>
  <c r="BC40" s="1"/>
  <c r="BA39"/>
  <c r="BS39" s="1"/>
  <c r="AZ39"/>
  <c r="BR39" s="1"/>
  <c r="BA36"/>
  <c r="BS36" s="1"/>
  <c r="AZ36"/>
  <c r="BR36" s="1"/>
  <c r="BB39"/>
  <c r="BB36"/>
  <c r="AY39"/>
  <c r="AY36"/>
  <c r="BQ36" s="1"/>
  <c r="AX43"/>
  <c r="AX46" s="1"/>
  <c r="AW43"/>
  <c r="AW46" s="1"/>
  <c r="AV43"/>
  <c r="AV46" s="1"/>
  <c r="AU44"/>
  <c r="AU46" s="1"/>
  <c r="AT44"/>
  <c r="AT46" s="1"/>
  <c r="AS44"/>
  <c r="AS46" s="1"/>
  <c r="AR33"/>
  <c r="AQ33"/>
  <c r="AR31"/>
  <c r="AR34" s="1"/>
  <c r="AQ31"/>
  <c r="AR29"/>
  <c r="AR30" s="1"/>
  <c r="AQ29"/>
  <c r="AQ30" s="1"/>
  <c r="AR27"/>
  <c r="AQ27"/>
  <c r="AR24"/>
  <c r="AQ24"/>
  <c r="AR22"/>
  <c r="AR28" s="1"/>
  <c r="AQ22"/>
  <c r="AQ28" s="1"/>
  <c r="AR17"/>
  <c r="AR18" s="1"/>
  <c r="AQ17"/>
  <c r="AQ18" s="1"/>
  <c r="AR55"/>
  <c r="AQ55"/>
  <c r="AP55"/>
  <c r="AR54"/>
  <c r="AQ54"/>
  <c r="AP54"/>
  <c r="AP33"/>
  <c r="AP31"/>
  <c r="AP29"/>
  <c r="AP30" s="1"/>
  <c r="AP27"/>
  <c r="AP24"/>
  <c r="AP22"/>
  <c r="AP17"/>
  <c r="AP18" s="1"/>
  <c r="AR15"/>
  <c r="AQ15"/>
  <c r="AR11"/>
  <c r="AR13" s="1"/>
  <c r="AQ11"/>
  <c r="AQ13" s="1"/>
  <c r="AR8"/>
  <c r="AQ8"/>
  <c r="AR6"/>
  <c r="AQ6"/>
  <c r="AR5"/>
  <c r="AQ5"/>
  <c r="AR3"/>
  <c r="AR9" s="1"/>
  <c r="AQ3"/>
  <c r="AQ9" s="1"/>
  <c r="AP15"/>
  <c r="AP11"/>
  <c r="AP13" s="1"/>
  <c r="AP8"/>
  <c r="AP6"/>
  <c r="AP5"/>
  <c r="AP3"/>
  <c r="AO33"/>
  <c r="AN33"/>
  <c r="AM33"/>
  <c r="AO31"/>
  <c r="AN31"/>
  <c r="AM31"/>
  <c r="AM34" s="1"/>
  <c r="AO17"/>
  <c r="AN17"/>
  <c r="AM17"/>
  <c r="AO16"/>
  <c r="AO18" s="1"/>
  <c r="AN16"/>
  <c r="AM16"/>
  <c r="AM18" s="1"/>
  <c r="AL44"/>
  <c r="AL46" s="1"/>
  <c r="AK44"/>
  <c r="AK46" s="1"/>
  <c r="AJ44"/>
  <c r="AJ46" s="1"/>
  <c r="AL31"/>
  <c r="AL34" s="1"/>
  <c r="AK31"/>
  <c r="AK34" s="1"/>
  <c r="AJ31"/>
  <c r="AJ34" s="1"/>
  <c r="AL22"/>
  <c r="AL28" s="1"/>
  <c r="AK22"/>
  <c r="AK28" s="1"/>
  <c r="AJ22"/>
  <c r="AJ28" s="1"/>
  <c r="AI43"/>
  <c r="AI46" s="1"/>
  <c r="AH43"/>
  <c r="AH46" s="1"/>
  <c r="AG43"/>
  <c r="AG46" s="1"/>
  <c r="E21" i="28"/>
  <c r="E22" s="1"/>
  <c r="D21"/>
  <c r="D22" s="1"/>
  <c r="C21"/>
  <c r="C22" s="1"/>
  <c r="AF17" i="3"/>
  <c r="AE17"/>
  <c r="AD17"/>
  <c r="AF16"/>
  <c r="AE16"/>
  <c r="AE18" s="1"/>
  <c r="AD16"/>
  <c r="AC50"/>
  <c r="AB50"/>
  <c r="AA50"/>
  <c r="AC49"/>
  <c r="BS49" s="1"/>
  <c r="AB49"/>
  <c r="BR49" s="1"/>
  <c r="AA49"/>
  <c r="BQ49" s="1"/>
  <c r="AC33"/>
  <c r="AB33"/>
  <c r="AA33"/>
  <c r="AC31"/>
  <c r="AB31"/>
  <c r="AA31"/>
  <c r="AC27"/>
  <c r="AB27"/>
  <c r="AC24"/>
  <c r="AB24"/>
  <c r="AC22"/>
  <c r="AC28" s="1"/>
  <c r="AB22"/>
  <c r="AB28" s="1"/>
  <c r="AA27"/>
  <c r="AA24"/>
  <c r="AA22"/>
  <c r="AC17"/>
  <c r="AB17"/>
  <c r="AA17"/>
  <c r="AC16"/>
  <c r="AB16"/>
  <c r="AA16"/>
  <c r="AC15"/>
  <c r="AB15"/>
  <c r="AA15"/>
  <c r="E15"/>
  <c r="BS15" s="1"/>
  <c r="J6" i="30" s="1"/>
  <c r="D15" i="3"/>
  <c r="C15"/>
  <c r="BQ15" s="1"/>
  <c r="H6" i="30" s="1"/>
  <c r="AC11" i="3"/>
  <c r="AC13" s="1"/>
  <c r="AB11"/>
  <c r="AB13" s="1"/>
  <c r="AA11"/>
  <c r="AA13" s="1"/>
  <c r="AC8"/>
  <c r="AB8"/>
  <c r="AC7"/>
  <c r="AB7"/>
  <c r="AC6"/>
  <c r="AB6"/>
  <c r="AC5"/>
  <c r="AB5"/>
  <c r="AC4"/>
  <c r="BS4" s="1"/>
  <c r="AB4"/>
  <c r="BR4" s="1"/>
  <c r="AC3"/>
  <c r="AB3"/>
  <c r="AB9" s="1"/>
  <c r="AA8"/>
  <c r="AA7"/>
  <c r="AA6"/>
  <c r="AA5"/>
  <c r="AA4"/>
  <c r="BQ4" s="1"/>
  <c r="AA3"/>
  <c r="Z50"/>
  <c r="Y50"/>
  <c r="Z47"/>
  <c r="Z51" s="1"/>
  <c r="Y47"/>
  <c r="Y51" s="1"/>
  <c r="X50"/>
  <c r="X47"/>
  <c r="Z33"/>
  <c r="Y33"/>
  <c r="Z31"/>
  <c r="Y31"/>
  <c r="X33"/>
  <c r="X31"/>
  <c r="Z24"/>
  <c r="Y24"/>
  <c r="Z22"/>
  <c r="Z28" s="1"/>
  <c r="Y22"/>
  <c r="Y28" s="1"/>
  <c r="X24"/>
  <c r="X22"/>
  <c r="W31"/>
  <c r="W34" s="1"/>
  <c r="V31"/>
  <c r="V34" s="1"/>
  <c r="W55"/>
  <c r="V55"/>
  <c r="W54"/>
  <c r="W56" s="1"/>
  <c r="V54"/>
  <c r="U55"/>
  <c r="U54"/>
  <c r="U31"/>
  <c r="U34" s="1"/>
  <c r="W24"/>
  <c r="W28" s="1"/>
  <c r="V24"/>
  <c r="V28" s="1"/>
  <c r="U24"/>
  <c r="U28" s="1"/>
  <c r="T31"/>
  <c r="T34" s="1"/>
  <c r="S31"/>
  <c r="S34" s="1"/>
  <c r="R31"/>
  <c r="R34" s="1"/>
  <c r="T27"/>
  <c r="T28" s="1"/>
  <c r="S27"/>
  <c r="S28" s="1"/>
  <c r="R27"/>
  <c r="R28" s="1"/>
  <c r="T17"/>
  <c r="T18" s="1"/>
  <c r="S17"/>
  <c r="S18" s="1"/>
  <c r="R17"/>
  <c r="R18" s="1"/>
  <c r="Q17"/>
  <c r="Q18" s="1"/>
  <c r="P17"/>
  <c r="P18" s="1"/>
  <c r="Q24"/>
  <c r="P24"/>
  <c r="Q23"/>
  <c r="Q28" s="1"/>
  <c r="P23"/>
  <c r="Q31"/>
  <c r="Q34" s="1"/>
  <c r="P31"/>
  <c r="P34" s="1"/>
  <c r="Q55"/>
  <c r="P55"/>
  <c r="BR55" s="1"/>
  <c r="Q52"/>
  <c r="P52"/>
  <c r="P56" s="1"/>
  <c r="O55"/>
  <c r="BQ55" s="1"/>
  <c r="O52"/>
  <c r="O31"/>
  <c r="O34" s="1"/>
  <c r="O24"/>
  <c r="O23"/>
  <c r="O17"/>
  <c r="O18" s="1"/>
  <c r="M58"/>
  <c r="N41"/>
  <c r="BS41" s="1"/>
  <c r="M41"/>
  <c r="BR41" s="1"/>
  <c r="L41"/>
  <c r="BQ41" s="1"/>
  <c r="J31"/>
  <c r="K31"/>
  <c r="J33"/>
  <c r="K33"/>
  <c r="I33"/>
  <c r="I31"/>
  <c r="J24"/>
  <c r="J28" s="1"/>
  <c r="K24"/>
  <c r="K28" s="1"/>
  <c r="I24"/>
  <c r="I28" s="1"/>
  <c r="D29"/>
  <c r="D30" s="1"/>
  <c r="E29"/>
  <c r="BS29" s="1"/>
  <c r="G22"/>
  <c r="G28" s="1"/>
  <c r="H22"/>
  <c r="H28" s="1"/>
  <c r="F22"/>
  <c r="F28" s="1"/>
  <c r="D58"/>
  <c r="E58"/>
  <c r="C58"/>
  <c r="D52"/>
  <c r="D56" s="1"/>
  <c r="E52"/>
  <c r="BS52" s="1"/>
  <c r="C52"/>
  <c r="BQ52" s="1"/>
  <c r="D50"/>
  <c r="BR50" s="1"/>
  <c r="E50"/>
  <c r="C50"/>
  <c r="BQ50" s="1"/>
  <c r="D47"/>
  <c r="BR47" s="1"/>
  <c r="E47"/>
  <c r="C47"/>
  <c r="BQ47" s="1"/>
  <c r="D43"/>
  <c r="E43"/>
  <c r="BS43" s="1"/>
  <c r="D44"/>
  <c r="E44"/>
  <c r="D45"/>
  <c r="BR45" s="1"/>
  <c r="E45"/>
  <c r="BS45" s="1"/>
  <c r="C44"/>
  <c r="BQ44" s="1"/>
  <c r="C45"/>
  <c r="BQ45" s="1"/>
  <c r="C43"/>
  <c r="D31"/>
  <c r="BR31" s="1"/>
  <c r="E31"/>
  <c r="D33"/>
  <c r="E33"/>
  <c r="C33"/>
  <c r="BQ33" s="1"/>
  <c r="C31"/>
  <c r="C29"/>
  <c r="D22"/>
  <c r="E22"/>
  <c r="D23"/>
  <c r="E23"/>
  <c r="BS23" s="1"/>
  <c r="D24"/>
  <c r="E24"/>
  <c r="BS24" s="1"/>
  <c r="D25"/>
  <c r="BR25" s="1"/>
  <c r="E25"/>
  <c r="BS25" s="1"/>
  <c r="D26"/>
  <c r="BR26" s="1"/>
  <c r="E26"/>
  <c r="BS26" s="1"/>
  <c r="D27"/>
  <c r="E27"/>
  <c r="C23"/>
  <c r="BQ23" s="1"/>
  <c r="C24"/>
  <c r="BQ24" s="1"/>
  <c r="C25"/>
  <c r="BQ25" s="1"/>
  <c r="C26"/>
  <c r="BQ26" s="1"/>
  <c r="C27"/>
  <c r="BQ27" s="1"/>
  <c r="C22"/>
  <c r="BQ22" s="1"/>
  <c r="D19"/>
  <c r="E19"/>
  <c r="BS19" s="1"/>
  <c r="D20"/>
  <c r="BR20" s="1"/>
  <c r="E20"/>
  <c r="BS20" s="1"/>
  <c r="C20"/>
  <c r="BQ20" s="1"/>
  <c r="C19"/>
  <c r="BQ19" s="1"/>
  <c r="C17"/>
  <c r="D17"/>
  <c r="BR17" s="1"/>
  <c r="E17"/>
  <c r="BS17" s="1"/>
  <c r="D16"/>
  <c r="BR16" s="1"/>
  <c r="E16"/>
  <c r="E18" s="1"/>
  <c r="C16"/>
  <c r="BQ16" s="1"/>
  <c r="C11"/>
  <c r="BQ11" s="1"/>
  <c r="D11"/>
  <c r="E11"/>
  <c r="BS11" s="1"/>
  <c r="C12"/>
  <c r="BQ12" s="1"/>
  <c r="D12"/>
  <c r="BR12" s="1"/>
  <c r="E12"/>
  <c r="BS12" s="1"/>
  <c r="D10"/>
  <c r="BR10" s="1"/>
  <c r="E10"/>
  <c r="BS10" s="1"/>
  <c r="C10"/>
  <c r="BQ10" s="1"/>
  <c r="D3"/>
  <c r="E3"/>
  <c r="BS3" s="1"/>
  <c r="D5"/>
  <c r="BR5" s="1"/>
  <c r="E5"/>
  <c r="BS5" s="1"/>
  <c r="D6"/>
  <c r="E6"/>
  <c r="D7"/>
  <c r="BR7" s="1"/>
  <c r="E7"/>
  <c r="BS7" s="1"/>
  <c r="D8"/>
  <c r="BR8" s="1"/>
  <c r="E8"/>
  <c r="C7"/>
  <c r="BQ7" s="1"/>
  <c r="C8"/>
  <c r="C6"/>
  <c r="C5"/>
  <c r="BQ5" s="1"/>
  <c r="C3"/>
  <c r="C9" s="1"/>
  <c r="AJ13" i="2"/>
  <c r="AJ15" s="1"/>
  <c r="AL7"/>
  <c r="AL9" s="1"/>
  <c r="AK7"/>
  <c r="AK9" s="1"/>
  <c r="AJ7"/>
  <c r="AJ9" s="1"/>
  <c r="E38" i="6"/>
  <c r="D38"/>
  <c r="C38"/>
  <c r="I22" i="2" l="1"/>
  <c r="AA18" i="3"/>
  <c r="AC18"/>
  <c r="AO34"/>
  <c r="AU35"/>
  <c r="BK35"/>
  <c r="BC35"/>
  <c r="AI35"/>
  <c r="BA35"/>
  <c r="BM35"/>
  <c r="BS8"/>
  <c r="BS6"/>
  <c r="BQ17"/>
  <c r="BR24"/>
  <c r="BR22"/>
  <c r="BS33"/>
  <c r="BQ43"/>
  <c r="BR43"/>
  <c r="BR58"/>
  <c r="I21" i="30" s="1"/>
  <c r="Q56" i="3"/>
  <c r="S35"/>
  <c r="U56"/>
  <c r="X28"/>
  <c r="Y34"/>
  <c r="X51"/>
  <c r="BR15"/>
  <c r="I6" i="30" s="1"/>
  <c r="AA34" i="3"/>
  <c r="AD18"/>
  <c r="AP28"/>
  <c r="AP34"/>
  <c r="AR56"/>
  <c r="BM46"/>
  <c r="G14"/>
  <c r="K14"/>
  <c r="O14"/>
  <c r="S14"/>
  <c r="W14"/>
  <c r="AD14"/>
  <c r="AH14"/>
  <c r="AL14"/>
  <c r="AS14"/>
  <c r="AW14"/>
  <c r="BA14"/>
  <c r="BE14"/>
  <c r="BI14"/>
  <c r="BM14"/>
  <c r="C15" i="2"/>
  <c r="AQ16"/>
  <c r="AP20"/>
  <c r="AQ21"/>
  <c r="AR10"/>
  <c r="AP12"/>
  <c r="AS35" i="3"/>
  <c r="BE35"/>
  <c r="BR3"/>
  <c r="BR11"/>
  <c r="BS27"/>
  <c r="BQ29"/>
  <c r="BR33"/>
  <c r="BS44"/>
  <c r="BS50"/>
  <c r="P28"/>
  <c r="Z34"/>
  <c r="AC9"/>
  <c r="AE35"/>
  <c r="AM35"/>
  <c r="AP9"/>
  <c r="BQ39"/>
  <c r="BD40"/>
  <c r="M35"/>
  <c r="AG35"/>
  <c r="C9" i="2"/>
  <c r="AQ14"/>
  <c r="AR16"/>
  <c r="AP18"/>
  <c r="J22"/>
  <c r="T22"/>
  <c r="G35" i="3"/>
  <c r="AW35"/>
  <c r="BI35"/>
  <c r="BQ3"/>
  <c r="BQ6"/>
  <c r="BR6"/>
  <c r="BQ8"/>
  <c r="BR27"/>
  <c r="C34"/>
  <c r="BS31"/>
  <c r="BR44"/>
  <c r="BS47"/>
  <c r="O28"/>
  <c r="BS55"/>
  <c r="W35"/>
  <c r="BR54"/>
  <c r="X34"/>
  <c r="AA9"/>
  <c r="AB18"/>
  <c r="AC34"/>
  <c r="AF18"/>
  <c r="AN18"/>
  <c r="AP56"/>
  <c r="AQ34"/>
  <c r="AQ35" s="1"/>
  <c r="BB40"/>
  <c r="BK46"/>
  <c r="I14"/>
  <c r="M14"/>
  <c r="Q14"/>
  <c r="U14"/>
  <c r="Y14"/>
  <c r="AF14"/>
  <c r="AJ14"/>
  <c r="AN14"/>
  <c r="AU14"/>
  <c r="AY14"/>
  <c r="BC14"/>
  <c r="BG14"/>
  <c r="BK14"/>
  <c r="BO14"/>
  <c r="AR4" i="2"/>
  <c r="AQ56" i="3"/>
  <c r="S22" i="2"/>
  <c r="BR23" i="3"/>
  <c r="J34"/>
  <c r="AC14"/>
  <c r="AN34"/>
  <c r="I34"/>
  <c r="K34"/>
  <c r="K35" s="1"/>
  <c r="K57" s="1"/>
  <c r="O56"/>
  <c r="AA28"/>
  <c r="AA35" s="1"/>
  <c r="AB34"/>
  <c r="BL46"/>
  <c r="AK13" i="2"/>
  <c r="Q35" i="3"/>
  <c r="AA14"/>
  <c r="AR14"/>
  <c r="O35"/>
  <c r="AB14"/>
  <c r="AC35"/>
  <c r="AP14"/>
  <c r="AQ14"/>
  <c r="AA51"/>
  <c r="AC51"/>
  <c r="V56"/>
  <c r="M46"/>
  <c r="AY40"/>
  <c r="BA40"/>
  <c r="BE40"/>
  <c r="BN40"/>
  <c r="BP40"/>
  <c r="I35"/>
  <c r="U35"/>
  <c r="Y35"/>
  <c r="BR37"/>
  <c r="BR38"/>
  <c r="BQ54"/>
  <c r="BS54"/>
  <c r="D21"/>
  <c r="BR21" s="1"/>
  <c r="AB51"/>
  <c r="L46"/>
  <c r="N46"/>
  <c r="AZ40"/>
  <c r="BR40" s="1"/>
  <c r="I8" i="30" s="1"/>
  <c r="AK35" i="3"/>
  <c r="BG40"/>
  <c r="BS40" s="1"/>
  <c r="J8" i="30" s="1"/>
  <c r="BQ9" i="3"/>
  <c r="C51"/>
  <c r="BQ51" s="1"/>
  <c r="H11" i="30" s="1"/>
  <c r="E51" i="3"/>
  <c r="BS51" s="1"/>
  <c r="J11" i="30" s="1"/>
  <c r="C56" i="3"/>
  <c r="BQ56" s="1"/>
  <c r="H12" i="30" s="1"/>
  <c r="E56" i="3"/>
  <c r="BS56" s="1"/>
  <c r="J12" i="30" s="1"/>
  <c r="C46" i="3"/>
  <c r="BQ46" s="1"/>
  <c r="H9" i="30" s="1"/>
  <c r="E46" i="3"/>
  <c r="BS46" s="1"/>
  <c r="J9" i="30" s="1"/>
  <c r="D34" i="3"/>
  <c r="BR34" s="1"/>
  <c r="C28"/>
  <c r="BQ28" s="1"/>
  <c r="C18"/>
  <c r="C13"/>
  <c r="BQ13" s="1"/>
  <c r="D13"/>
  <c r="BR19"/>
  <c r="BQ31"/>
  <c r="BR52"/>
  <c r="BR29"/>
  <c r="C22" i="2"/>
  <c r="AP22" s="1"/>
  <c r="C7" i="30" s="1"/>
  <c r="E22" i="2"/>
  <c r="AR22" s="1"/>
  <c r="E7" i="30" s="1"/>
  <c r="AP8" i="2"/>
  <c r="AP14"/>
  <c r="D51" i="3"/>
  <c r="BR51" s="1"/>
  <c r="I11" i="30" s="1"/>
  <c r="D46" i="3"/>
  <c r="BR46" s="1"/>
  <c r="I9" i="30" s="1"/>
  <c r="BQ34" i="3"/>
  <c r="E30"/>
  <c r="BS30" s="1"/>
  <c r="D28"/>
  <c r="BR28" s="1"/>
  <c r="C21"/>
  <c r="BQ21" s="1"/>
  <c r="D18"/>
  <c r="BR18" s="1"/>
  <c r="E13"/>
  <c r="BS13" s="1"/>
  <c r="D9"/>
  <c r="BR9" s="1"/>
  <c r="D22" i="2"/>
  <c r="AQ22" s="1"/>
  <c r="D7" i="30" s="1"/>
  <c r="E34" i="3"/>
  <c r="BS34" s="1"/>
  <c r="E28"/>
  <c r="BS28" s="1"/>
  <c r="BS22"/>
  <c r="E21"/>
  <c r="BS21" s="1"/>
  <c r="BS18"/>
  <c r="BS16"/>
  <c r="E9"/>
  <c r="BS9" s="1"/>
  <c r="AK15" i="2"/>
  <c r="AK23" s="1"/>
  <c r="AK26" s="1"/>
  <c r="C23"/>
  <c r="AJ23"/>
  <c r="AJ26" s="1"/>
  <c r="AL23"/>
  <c r="AL26" s="1"/>
  <c r="AO35" i="3"/>
  <c r="AN30"/>
  <c r="BR30" s="1"/>
  <c r="F35"/>
  <c r="H35"/>
  <c r="H57" s="1"/>
  <c r="J35"/>
  <c r="L35"/>
  <c r="L57" s="1"/>
  <c r="N35"/>
  <c r="P35"/>
  <c r="P57" s="1"/>
  <c r="R35"/>
  <c r="T35"/>
  <c r="T57" s="1"/>
  <c r="V35"/>
  <c r="X35"/>
  <c r="X57" s="1"/>
  <c r="Z35"/>
  <c r="AB35"/>
  <c r="AB57" s="1"/>
  <c r="AD35"/>
  <c r="AF35"/>
  <c r="AF57" s="1"/>
  <c r="AF59" s="1"/>
  <c r="AH35"/>
  <c r="AJ35"/>
  <c r="AJ57" s="1"/>
  <c r="AL35"/>
  <c r="AP35"/>
  <c r="AP57" s="1"/>
  <c r="AR35"/>
  <c r="AT35"/>
  <c r="AV35"/>
  <c r="AX35"/>
  <c r="AX57" s="1"/>
  <c r="AZ35"/>
  <c r="BB35"/>
  <c r="BB57" s="1"/>
  <c r="BB59" s="1"/>
  <c r="BD35"/>
  <c r="BF35"/>
  <c r="BF57" s="1"/>
  <c r="BH35"/>
  <c r="BJ35"/>
  <c r="BL35"/>
  <c r="BN35"/>
  <c r="BN57" s="1"/>
  <c r="BP35"/>
  <c r="F57"/>
  <c r="J57"/>
  <c r="N57"/>
  <c r="R57"/>
  <c r="V57"/>
  <c r="Z57"/>
  <c r="AD57"/>
  <c r="AD59" s="1"/>
  <c r="AH57"/>
  <c r="AL57"/>
  <c r="AR57"/>
  <c r="AT57"/>
  <c r="AV57"/>
  <c r="AZ57"/>
  <c r="BD57"/>
  <c r="BD59" s="1"/>
  <c r="BH57"/>
  <c r="BJ57"/>
  <c r="BL57"/>
  <c r="BP57"/>
  <c r="G57"/>
  <c r="I57"/>
  <c r="M57"/>
  <c r="O57"/>
  <c r="Q57"/>
  <c r="S57"/>
  <c r="U57"/>
  <c r="W57"/>
  <c r="Y57"/>
  <c r="AC57"/>
  <c r="AE57"/>
  <c r="AE59" s="1"/>
  <c r="AG57"/>
  <c r="AI57"/>
  <c r="AK57"/>
  <c r="AM57"/>
  <c r="AO57"/>
  <c r="AS57"/>
  <c r="AU57"/>
  <c r="AW57"/>
  <c r="AY57"/>
  <c r="BA57"/>
  <c r="BC57"/>
  <c r="BC59" s="1"/>
  <c r="BE57"/>
  <c r="BG57"/>
  <c r="BI57"/>
  <c r="BK57"/>
  <c r="BM57"/>
  <c r="BO57"/>
  <c r="Q13" i="2"/>
  <c r="Q15" s="1"/>
  <c r="P13"/>
  <c r="P15" s="1"/>
  <c r="O13"/>
  <c r="O15" s="1"/>
  <c r="P7"/>
  <c r="P9" s="1"/>
  <c r="P23" s="1"/>
  <c r="P26" s="1"/>
  <c r="O7"/>
  <c r="O9" s="1"/>
  <c r="O23" s="1"/>
  <c r="O26" s="1"/>
  <c r="L7"/>
  <c r="M7"/>
  <c r="L9"/>
  <c r="M9"/>
  <c r="L13"/>
  <c r="L15" s="1"/>
  <c r="M13"/>
  <c r="M15" s="1"/>
  <c r="N13"/>
  <c r="N15" s="1"/>
  <c r="E69" i="1"/>
  <c r="E27" i="27"/>
  <c r="E24"/>
  <c r="E26" s="1"/>
  <c r="C24"/>
  <c r="C26" s="1"/>
  <c r="C27" s="1"/>
  <c r="D5" i="22"/>
  <c r="E5"/>
  <c r="C5"/>
  <c r="E13" i="24"/>
  <c r="E14" s="1"/>
  <c r="E15" s="1"/>
  <c r="D13"/>
  <c r="D14" s="1"/>
  <c r="D15" s="1"/>
  <c r="C13"/>
  <c r="C14" s="1"/>
  <c r="C15" s="1"/>
  <c r="E26" i="15"/>
  <c r="C26"/>
  <c r="E5" i="28"/>
  <c r="E6" s="1"/>
  <c r="E7" s="1"/>
  <c r="D5"/>
  <c r="D6" s="1"/>
  <c r="D7" s="1"/>
  <c r="C5"/>
  <c r="C6" s="1"/>
  <c r="C7" s="1"/>
  <c r="C13"/>
  <c r="C14" s="1"/>
  <c r="D13"/>
  <c r="E13"/>
  <c r="E14" s="1"/>
  <c r="D14"/>
  <c r="E16" i="11"/>
  <c r="C16"/>
  <c r="E12" i="10"/>
  <c r="C12"/>
  <c r="E13" i="7"/>
  <c r="C13"/>
  <c r="E7" i="6"/>
  <c r="N58" i="3" s="1"/>
  <c r="BS58" s="1"/>
  <c r="J21" i="30" s="1"/>
  <c r="K21" s="1"/>
  <c r="C7" i="6"/>
  <c r="L58" i="3" s="1"/>
  <c r="BQ58" s="1"/>
  <c r="H21" i="30" s="1"/>
  <c r="E4" i="6"/>
  <c r="C4"/>
  <c r="C5" s="1"/>
  <c r="C8" s="1"/>
  <c r="E5"/>
  <c r="E8" s="1"/>
  <c r="BR56" i="3" l="1"/>
  <c r="I12" i="30" s="1"/>
  <c r="AA57" i="3"/>
  <c r="AQ57"/>
  <c r="H14" i="30"/>
  <c r="E28" i="27"/>
  <c r="D35" i="3"/>
  <c r="AN35"/>
  <c r="AN57" s="1"/>
  <c r="BQ40"/>
  <c r="H8" i="30" s="1"/>
  <c r="I14"/>
  <c r="C26" i="2"/>
  <c r="J14" i="30"/>
  <c r="K14" s="1"/>
  <c r="D14" i="3"/>
  <c r="BR13"/>
  <c r="BQ18"/>
  <c r="C14"/>
  <c r="BQ14" s="1"/>
  <c r="H5" i="30" s="1"/>
  <c r="E35" i="3"/>
  <c r="BS35" s="1"/>
  <c r="J7" i="30" s="1"/>
  <c r="E14" i="3"/>
  <c r="L23" i="2"/>
  <c r="L26" s="1"/>
  <c r="M23"/>
  <c r="M26" s="1"/>
  <c r="BR35" i="3"/>
  <c r="I7" i="30" s="1"/>
  <c r="Q7" i="2"/>
  <c r="Q9" s="1"/>
  <c r="Q23" s="1"/>
  <c r="Q26" s="1"/>
  <c r="N7"/>
  <c r="C28" i="27"/>
  <c r="E8" i="28"/>
  <c r="C8"/>
  <c r="D8"/>
  <c r="N9" i="2" l="1"/>
  <c r="N23" s="1"/>
  <c r="N26" s="1"/>
  <c r="BR14" i="3"/>
  <c r="I5" i="30" s="1"/>
  <c r="I10" s="1"/>
  <c r="I15" s="1"/>
  <c r="I18" s="1"/>
  <c r="I23" s="1"/>
  <c r="D57" i="3"/>
  <c r="BR57" s="1"/>
  <c r="BS14"/>
  <c r="J5" i="30" s="1"/>
  <c r="J10" s="1"/>
  <c r="E57" i="3"/>
  <c r="BS57" s="1"/>
  <c r="AO13" i="2"/>
  <c r="AO15" s="1"/>
  <c r="AN13"/>
  <c r="AN15" s="1"/>
  <c r="AM13"/>
  <c r="AM15" s="1"/>
  <c r="AO7"/>
  <c r="AO9" s="1"/>
  <c r="AO23" s="1"/>
  <c r="AO26" s="1"/>
  <c r="AN7"/>
  <c r="AN9" s="1"/>
  <c r="AM7"/>
  <c r="AM9" s="1"/>
  <c r="AI13"/>
  <c r="AI15" s="1"/>
  <c r="AH13"/>
  <c r="AH15" s="1"/>
  <c r="AG13"/>
  <c r="AG15" s="1"/>
  <c r="AI7"/>
  <c r="AI9" s="1"/>
  <c r="AH7"/>
  <c r="AH9" s="1"/>
  <c r="AG7"/>
  <c r="AG9" s="1"/>
  <c r="AF13"/>
  <c r="AF15" s="1"/>
  <c r="AE13"/>
  <c r="AE15" s="1"/>
  <c r="AD13"/>
  <c r="AD15" s="1"/>
  <c r="AF7"/>
  <c r="AF9" s="1"/>
  <c r="AE7"/>
  <c r="AE9" s="1"/>
  <c r="AD7"/>
  <c r="AD9" s="1"/>
  <c r="AC13"/>
  <c r="AC15" s="1"/>
  <c r="AB13"/>
  <c r="AB15" s="1"/>
  <c r="AA13"/>
  <c r="AA15" s="1"/>
  <c r="AC7"/>
  <c r="AC9" s="1"/>
  <c r="AB7"/>
  <c r="AA7"/>
  <c r="Z13"/>
  <c r="Z15" s="1"/>
  <c r="Y13"/>
  <c r="Y15" s="1"/>
  <c r="X13"/>
  <c r="X15" s="1"/>
  <c r="Z7"/>
  <c r="Z9" s="1"/>
  <c r="Y7"/>
  <c r="Y9" s="1"/>
  <c r="X7"/>
  <c r="X9" s="1"/>
  <c r="W13"/>
  <c r="W15" s="1"/>
  <c r="V13"/>
  <c r="V15" s="1"/>
  <c r="U13"/>
  <c r="U15" s="1"/>
  <c r="W7"/>
  <c r="W9" s="1"/>
  <c r="V7"/>
  <c r="V9" s="1"/>
  <c r="U7"/>
  <c r="U9" s="1"/>
  <c r="T13"/>
  <c r="T15" s="1"/>
  <c r="S13"/>
  <c r="S15" s="1"/>
  <c r="R13"/>
  <c r="R15" s="1"/>
  <c r="T7"/>
  <c r="T9" s="1"/>
  <c r="S7"/>
  <c r="S9" s="1"/>
  <c r="R7"/>
  <c r="R9" s="1"/>
  <c r="K13"/>
  <c r="K15" s="1"/>
  <c r="J13"/>
  <c r="J15" s="1"/>
  <c r="I13"/>
  <c r="I15" s="1"/>
  <c r="K7"/>
  <c r="K9" s="1"/>
  <c r="J7"/>
  <c r="J9" s="1"/>
  <c r="I7"/>
  <c r="I9" s="1"/>
  <c r="H15"/>
  <c r="G13"/>
  <c r="F13"/>
  <c r="AP13" s="1"/>
  <c r="H7"/>
  <c r="H9" s="1"/>
  <c r="G7"/>
  <c r="G9" s="1"/>
  <c r="F7"/>
  <c r="F9" s="1"/>
  <c r="E37" i="15"/>
  <c r="E38" s="1"/>
  <c r="E40" s="1"/>
  <c r="D37"/>
  <c r="D38" s="1"/>
  <c r="D40" s="1"/>
  <c r="C37"/>
  <c r="C38" s="1"/>
  <c r="C40" s="1"/>
  <c r="E4" i="29"/>
  <c r="C4"/>
  <c r="D16" i="28"/>
  <c r="E14" i="27"/>
  <c r="C14"/>
  <c r="E6"/>
  <c r="E8" s="1"/>
  <c r="C6"/>
  <c r="C8" s="1"/>
  <c r="E15" i="22"/>
  <c r="E17" s="1"/>
  <c r="E18" s="1"/>
  <c r="D15"/>
  <c r="D17" s="1"/>
  <c r="C15"/>
  <c r="C17" s="1"/>
  <c r="E20" i="14"/>
  <c r="E22" s="1"/>
  <c r="E23" s="1"/>
  <c r="D20"/>
  <c r="D22" s="1"/>
  <c r="C20"/>
  <c r="C22" s="1"/>
  <c r="E20" i="13"/>
  <c r="E21" s="1"/>
  <c r="D20"/>
  <c r="D21" s="1"/>
  <c r="D23" s="1"/>
  <c r="C20"/>
  <c r="E22" i="9"/>
  <c r="C22"/>
  <c r="C23" s="1"/>
  <c r="E30" i="6"/>
  <c r="C30"/>
  <c r="E22"/>
  <c r="E24" s="1"/>
  <c r="C22"/>
  <c r="C24" s="1"/>
  <c r="E16"/>
  <c r="E18" s="1"/>
  <c r="C16"/>
  <c r="C18" s="1"/>
  <c r="E19" i="5"/>
  <c r="E20" s="1"/>
  <c r="E22" s="1"/>
  <c r="C19"/>
  <c r="C20" s="1"/>
  <c r="C69" i="1"/>
  <c r="E61"/>
  <c r="E63" s="1"/>
  <c r="D61"/>
  <c r="D63" s="1"/>
  <c r="C61"/>
  <c r="C63" s="1"/>
  <c r="E55"/>
  <c r="E57" s="1"/>
  <c r="D55"/>
  <c r="D57" s="1"/>
  <c r="C55"/>
  <c r="C57" s="1"/>
  <c r="C30" i="3"/>
  <c r="D70" i="1" l="1"/>
  <c r="D72" s="1"/>
  <c r="AM23" i="2"/>
  <c r="AM26" s="1"/>
  <c r="G15"/>
  <c r="AA9"/>
  <c r="AP9" s="1"/>
  <c r="C5" i="30" s="1"/>
  <c r="AP7" i="2"/>
  <c r="AB9"/>
  <c r="BQ30" i="3"/>
  <c r="C35"/>
  <c r="BQ35" s="1"/>
  <c r="H7" i="30" s="1"/>
  <c r="H10" s="1"/>
  <c r="H15" s="1"/>
  <c r="H18" s="1"/>
  <c r="H23" s="1"/>
  <c r="J15"/>
  <c r="J18" s="1"/>
  <c r="S23" i="2"/>
  <c r="S26" s="1"/>
  <c r="AH23"/>
  <c r="AH26" s="1"/>
  <c r="F15"/>
  <c r="AP15" s="1"/>
  <c r="C6" i="30" s="1"/>
  <c r="J23" i="2"/>
  <c r="J26" s="1"/>
  <c r="AD23"/>
  <c r="AD26" s="1"/>
  <c r="AE23"/>
  <c r="AE26" s="1"/>
  <c r="U23"/>
  <c r="U26" s="1"/>
  <c r="C23" i="14"/>
  <c r="C25" s="1"/>
  <c r="AN23" i="2"/>
  <c r="AN26" s="1"/>
  <c r="M59" i="3"/>
  <c r="O59"/>
  <c r="W59"/>
  <c r="AL59"/>
  <c r="AJ59"/>
  <c r="AP59"/>
  <c r="AX59"/>
  <c r="BE59"/>
  <c r="BM59"/>
  <c r="C18" i="22"/>
  <c r="C20" s="1"/>
  <c r="AB23" i="2"/>
  <c r="AB26" s="1"/>
  <c r="AG23"/>
  <c r="AG26" s="1"/>
  <c r="C22" i="5"/>
  <c r="C21" i="13"/>
  <c r="C23" s="1"/>
  <c r="AF23" i="2"/>
  <c r="AF26" s="1"/>
  <c r="Q59" i="3"/>
  <c r="AH59"/>
  <c r="AR59"/>
  <c r="AV59"/>
  <c r="BG59"/>
  <c r="BK59"/>
  <c r="E20" i="22"/>
  <c r="L59" i="3"/>
  <c r="P59"/>
  <c r="AT59"/>
  <c r="AW59"/>
  <c r="BI59"/>
  <c r="BL59"/>
  <c r="BP59"/>
  <c r="C70" i="1"/>
  <c r="C72" s="1"/>
  <c r="E23" i="13"/>
  <c r="AI23" i="2"/>
  <c r="AI26" s="1"/>
  <c r="BO59" i="3"/>
  <c r="AZ59"/>
  <c r="D18" i="22"/>
  <c r="D20" s="1"/>
  <c r="D23" i="14"/>
  <c r="D25" s="1"/>
  <c r="C31" i="6"/>
  <c r="C33" s="1"/>
  <c r="E15" i="27"/>
  <c r="C16" i="28"/>
  <c r="AA23" i="2"/>
  <c r="AA26" s="1"/>
  <c r="AC23"/>
  <c r="AC26" s="1"/>
  <c r="Z23"/>
  <c r="Z26" s="1"/>
  <c r="Y23"/>
  <c r="Y26" s="1"/>
  <c r="X23"/>
  <c r="X26" s="1"/>
  <c r="W23"/>
  <c r="W26" s="1"/>
  <c r="V23"/>
  <c r="V26" s="1"/>
  <c r="T23"/>
  <c r="T26" s="1"/>
  <c r="R23"/>
  <c r="R26" s="1"/>
  <c r="K23"/>
  <c r="K26" s="1"/>
  <c r="I23"/>
  <c r="I26" s="1"/>
  <c r="C15" i="27"/>
  <c r="C17" s="1"/>
  <c r="G23" i="2"/>
  <c r="G26" s="1"/>
  <c r="H23"/>
  <c r="H26" s="1"/>
  <c r="F23"/>
  <c r="E25" i="14"/>
  <c r="E16" i="28"/>
  <c r="E23" i="9"/>
  <c r="E25" s="1"/>
  <c r="C25"/>
  <c r="E31" i="6"/>
  <c r="E33" s="1"/>
  <c r="E17" i="27"/>
  <c r="E70" i="1"/>
  <c r="E72" s="1"/>
  <c r="BF59" i="3"/>
  <c r="BN59"/>
  <c r="AO59"/>
  <c r="AN59"/>
  <c r="AK59"/>
  <c r="AG59"/>
  <c r="U59"/>
  <c r="Y59"/>
  <c r="N59"/>
  <c r="J59"/>
  <c r="C57"/>
  <c r="C10" i="30" l="1"/>
  <c r="C15" s="1"/>
  <c r="C18" s="1"/>
  <c r="C23" s="1"/>
  <c r="F26" i="2"/>
  <c r="AP26" s="1"/>
  <c r="AP23"/>
  <c r="J23" i="30"/>
  <c r="C59" i="3"/>
  <c r="BQ57"/>
  <c r="AC59"/>
  <c r="AB59"/>
  <c r="T59"/>
  <c r="R59"/>
  <c r="D59"/>
  <c r="Z59"/>
  <c r="V59"/>
  <c r="AQ59"/>
  <c r="X59"/>
  <c r="BH59"/>
  <c r="BA59"/>
  <c r="F59"/>
  <c r="AI59"/>
  <c r="AM59"/>
  <c r="BJ59"/>
  <c r="AY59"/>
  <c r="AU59"/>
  <c r="AS59"/>
  <c r="K59"/>
  <c r="I59"/>
  <c r="G59"/>
  <c r="G4" i="1"/>
  <c r="G5"/>
  <c r="G7"/>
  <c r="G9"/>
  <c r="G10"/>
  <c r="G11"/>
  <c r="G14"/>
  <c r="G15"/>
  <c r="G16"/>
  <c r="G18"/>
  <c r="G19"/>
  <c r="G21"/>
  <c r="G22"/>
  <c r="G23"/>
  <c r="G24"/>
  <c r="G25"/>
  <c r="G26"/>
  <c r="G28"/>
  <c r="G30"/>
  <c r="G32"/>
  <c r="G36"/>
  <c r="G37"/>
  <c r="G38"/>
  <c r="G40"/>
  <c r="G41"/>
  <c r="G43"/>
  <c r="G46"/>
  <c r="G3"/>
  <c r="S59" i="3" l="1"/>
  <c r="BR59" s="1"/>
  <c r="AA59"/>
  <c r="BQ59" s="1"/>
  <c r="F44" i="1"/>
  <c r="F42"/>
  <c r="G42" s="1"/>
  <c r="F39"/>
  <c r="F35"/>
  <c r="G35" s="1"/>
  <c r="F33"/>
  <c r="F29"/>
  <c r="F27"/>
  <c r="F20"/>
  <c r="F17"/>
  <c r="F12"/>
  <c r="F8"/>
  <c r="E9" i="15"/>
  <c r="E7"/>
  <c r="E27" i="11"/>
  <c r="C27"/>
  <c r="E42" i="1"/>
  <c r="C42"/>
  <c r="F34" l="1"/>
  <c r="F13"/>
  <c r="E5" i="24"/>
  <c r="E6" s="1"/>
  <c r="E7" s="1"/>
  <c r="D5"/>
  <c r="D6" s="1"/>
  <c r="D7" s="1"/>
  <c r="C5"/>
  <c r="C6" s="1"/>
  <c r="C7" s="1"/>
  <c r="E6" i="22"/>
  <c r="D6"/>
  <c r="C6"/>
  <c r="E5" i="21"/>
  <c r="E6" s="1"/>
  <c r="D5"/>
  <c r="D6" s="1"/>
  <c r="C5"/>
  <c r="E4" i="20"/>
  <c r="E5" s="1"/>
  <c r="D4"/>
  <c r="D5" s="1"/>
  <c r="C4"/>
  <c r="E4" i="19"/>
  <c r="E5" s="1"/>
  <c r="D4"/>
  <c r="D5" s="1"/>
  <c r="C4"/>
  <c r="C5" s="1"/>
  <c r="C6" s="1"/>
  <c r="E4" i="17"/>
  <c r="E5" s="1"/>
  <c r="D4"/>
  <c r="C4"/>
  <c r="C5" s="1"/>
  <c r="E4" i="16"/>
  <c r="E5" s="1"/>
  <c r="D4"/>
  <c r="C4"/>
  <c r="C5" s="1"/>
  <c r="E22" i="15"/>
  <c r="C22"/>
  <c r="E19"/>
  <c r="C19"/>
  <c r="E17"/>
  <c r="C17"/>
  <c r="E13"/>
  <c r="C13"/>
  <c r="C9"/>
  <c r="E10"/>
  <c r="C7"/>
  <c r="E9" i="14"/>
  <c r="C9"/>
  <c r="E5"/>
  <c r="E10" s="1"/>
  <c r="C5"/>
  <c r="C10" s="1"/>
  <c r="E9" i="13"/>
  <c r="C9"/>
  <c r="E6"/>
  <c r="C6"/>
  <c r="E4"/>
  <c r="C4"/>
  <c r="E23" i="11"/>
  <c r="C23"/>
  <c r="E20"/>
  <c r="C20"/>
  <c r="E11"/>
  <c r="C11"/>
  <c r="E9"/>
  <c r="C9"/>
  <c r="E8" i="10"/>
  <c r="C8"/>
  <c r="E5"/>
  <c r="C5"/>
  <c r="E10" i="9"/>
  <c r="C10"/>
  <c r="E6"/>
  <c r="C6"/>
  <c r="E4"/>
  <c r="C4"/>
  <c r="E8" i="8"/>
  <c r="C8"/>
  <c r="E6"/>
  <c r="C6"/>
  <c r="E4"/>
  <c r="C4"/>
  <c r="E9" i="7"/>
  <c r="C9"/>
  <c r="E7"/>
  <c r="C7"/>
  <c r="E4"/>
  <c r="C4"/>
  <c r="E7" i="5"/>
  <c r="C7"/>
  <c r="E4"/>
  <c r="C4"/>
  <c r="E7" i="4"/>
  <c r="C7"/>
  <c r="E4"/>
  <c r="C4"/>
  <c r="G33" i="1"/>
  <c r="E10" i="7" l="1"/>
  <c r="D5" i="17"/>
  <c r="D6" s="1"/>
  <c r="D5" i="16"/>
  <c r="C7" i="13"/>
  <c r="C10" s="1"/>
  <c r="C11" s="1"/>
  <c r="E7"/>
  <c r="E10" s="1"/>
  <c r="E11" s="1"/>
  <c r="C23" i="15"/>
  <c r="E23"/>
  <c r="E27" s="1"/>
  <c r="F45" i="1"/>
  <c r="C6" i="21"/>
  <c r="C7" s="1"/>
  <c r="C5" i="20"/>
  <c r="C6" s="1"/>
  <c r="C24" i="11"/>
  <c r="E24"/>
  <c r="E12"/>
  <c r="C9" i="10"/>
  <c r="C13" s="1"/>
  <c r="E9"/>
  <c r="C7" i="9"/>
  <c r="E7"/>
  <c r="E11" s="1"/>
  <c r="E12" s="1"/>
  <c r="C9" i="8"/>
  <c r="C10" s="1"/>
  <c r="E9"/>
  <c r="D11"/>
  <c r="C10" i="7"/>
  <c r="C8" i="5"/>
  <c r="C9" s="1"/>
  <c r="C10" s="1"/>
  <c r="E8"/>
  <c r="E9" s="1"/>
  <c r="E10" s="1"/>
  <c r="E8" i="4"/>
  <c r="E9" s="1"/>
  <c r="E10" s="1"/>
  <c r="C8"/>
  <c r="C9" s="1"/>
  <c r="C10" s="1"/>
  <c r="C11" i="8"/>
  <c r="C7" i="22"/>
  <c r="C12" i="11"/>
  <c r="C10" i="15"/>
  <c r="E7" i="22"/>
  <c r="D7"/>
  <c r="E7" i="21"/>
  <c r="D7"/>
  <c r="E6" i="20"/>
  <c r="D6"/>
  <c r="E6" i="19"/>
  <c r="D6"/>
  <c r="E6" i="17"/>
  <c r="C6"/>
  <c r="D6" i="16"/>
  <c r="E6"/>
  <c r="C6"/>
  <c r="G8" i="1"/>
  <c r="C15" i="7" l="1"/>
  <c r="C14"/>
  <c r="E28" i="15"/>
  <c r="E13" i="10"/>
  <c r="E14" s="1"/>
  <c r="E14" i="7"/>
  <c r="E15" s="1"/>
  <c r="C27" i="15"/>
  <c r="E10" i="8"/>
  <c r="E11" s="1"/>
  <c r="E28" i="11"/>
  <c r="E29" s="1"/>
  <c r="C11" i="14"/>
  <c r="C12" s="1"/>
  <c r="E11"/>
  <c r="E12" s="1"/>
  <c r="F47" i="1"/>
  <c r="C28" i="15"/>
  <c r="C28" i="11"/>
  <c r="C29" s="1"/>
  <c r="D29"/>
  <c r="C14" i="10"/>
  <c r="C11" i="9"/>
  <c r="C12" s="1"/>
  <c r="C17" i="1"/>
  <c r="D15" i="7" l="1"/>
  <c r="D12" i="9"/>
  <c r="E13" i="2"/>
  <c r="AR13" s="1"/>
  <c r="D13"/>
  <c r="AQ13" s="1"/>
  <c r="D7"/>
  <c r="AQ7" s="1"/>
  <c r="E7"/>
  <c r="AR7" s="1"/>
  <c r="E44" i="1"/>
  <c r="G44"/>
  <c r="C44"/>
  <c r="E39"/>
  <c r="G39"/>
  <c r="C39"/>
  <c r="E12"/>
  <c r="G12"/>
  <c r="C12"/>
  <c r="C20"/>
  <c r="E20"/>
  <c r="G20"/>
  <c r="E33"/>
  <c r="C33"/>
  <c r="C29"/>
  <c r="E29"/>
  <c r="G29"/>
  <c r="E27"/>
  <c r="G27"/>
  <c r="C27"/>
  <c r="E13"/>
  <c r="C8"/>
  <c r="E17"/>
  <c r="G17"/>
  <c r="E9" i="2" l="1"/>
  <c r="AR9" s="1"/>
  <c r="E5" i="30" s="1"/>
  <c r="D15" i="2"/>
  <c r="AQ15" s="1"/>
  <c r="D6" i="30" s="1"/>
  <c r="D9" i="2"/>
  <c r="AQ9" s="1"/>
  <c r="D5" i="30" s="1"/>
  <c r="E15" i="2"/>
  <c r="AR15" s="1"/>
  <c r="E6" i="30" s="1"/>
  <c r="C13" i="1"/>
  <c r="G13"/>
  <c r="G34"/>
  <c r="E34"/>
  <c r="C34"/>
  <c r="D10" i="30" l="1"/>
  <c r="D15" s="1"/>
  <c r="D18" s="1"/>
  <c r="D23" s="1"/>
  <c r="E10"/>
  <c r="E15" s="1"/>
  <c r="E18" s="1"/>
  <c r="E23" i="2"/>
  <c r="AR23" s="1"/>
  <c r="D23"/>
  <c r="AQ23" s="1"/>
  <c r="E45" i="1"/>
  <c r="E47" s="1"/>
  <c r="C45"/>
  <c r="C47" s="1"/>
  <c r="K10" i="30" l="1"/>
  <c r="K15" s="1"/>
  <c r="E23"/>
  <c r="K18"/>
  <c r="K23" s="1"/>
  <c r="D26" i="2"/>
  <c r="AQ26" s="1"/>
  <c r="E26"/>
  <c r="AR26" s="1"/>
  <c r="G47" i="1"/>
  <c r="G45"/>
  <c r="E59" i="3" l="1"/>
  <c r="H59"/>
  <c r="BS59" l="1"/>
</calcChain>
</file>

<file path=xl/sharedStrings.xml><?xml version="1.0" encoding="utf-8"?>
<sst xmlns="http://schemas.openxmlformats.org/spreadsheetml/2006/main" count="1222" uniqueCount="258">
  <si>
    <t>Teljesítés</t>
  </si>
  <si>
    <t>Szolgáltatási kiadások</t>
  </si>
  <si>
    <t>Reklám és propaganda</t>
  </si>
  <si>
    <t>Egyéb dologi kiadások</t>
  </si>
  <si>
    <t>Különféle befz. és dologi kiadások</t>
  </si>
  <si>
    <t>Dologi kiadások</t>
  </si>
  <si>
    <t>Költségvetési kiadások</t>
  </si>
  <si>
    <t>Költségvetési bevételek</t>
  </si>
  <si>
    <t>Szakmai tevékenységet segítő szolg.</t>
  </si>
  <si>
    <t>Törvény szerinti illetm., munkabérek</t>
  </si>
  <si>
    <t>Foglalkoztatottak egyéb személyi jutt.</t>
  </si>
  <si>
    <t>Nem saját fogl. Fizetett juttatások</t>
  </si>
  <si>
    <t>Egyéb külső személyi juttatások</t>
  </si>
  <si>
    <t>Személyi juttatások</t>
  </si>
  <si>
    <t>Szakmai anyagok beszerzése</t>
  </si>
  <si>
    <t>Üzemeltetési anyagok beszerzése</t>
  </si>
  <si>
    <t>Kommunikációs szolg.</t>
  </si>
  <si>
    <t>Közüzemi díjak</t>
  </si>
  <si>
    <t>Karbantartás, kisjavítás</t>
  </si>
  <si>
    <t>Kiküldetések,reklám- és propaganda</t>
  </si>
  <si>
    <t>Működési célú előzetesen felszám. ÁFA</t>
  </si>
  <si>
    <t>Készletbeszerzés</t>
  </si>
  <si>
    <t>Informatikai szolg. igénybevétele</t>
  </si>
  <si>
    <t>Egyéb működési bevételek</t>
  </si>
  <si>
    <t>Béren kivüli juttatások</t>
  </si>
  <si>
    <t>Bérlet és lízing díjak</t>
  </si>
  <si>
    <t>Egyéb működési célú kiadások</t>
  </si>
  <si>
    <t>Maradvány igénybevétele</t>
  </si>
  <si>
    <t>Ruházati költégtérítés</t>
  </si>
  <si>
    <t>Választott tisztségviselők juttatásai</t>
  </si>
  <si>
    <t>Külső személyi juttatások</t>
  </si>
  <si>
    <t>Munkaadókat terhelő jár. és szoc.</t>
  </si>
  <si>
    <t>Közvetített szolgáltatások</t>
  </si>
  <si>
    <t>Foglalkoztatással, munkanélk. kapcs. ellátások</t>
  </si>
  <si>
    <t>Egyéb nem intézményi ellátások</t>
  </si>
  <si>
    <t>Ellátottak pénzbeli juttatásai</t>
  </si>
  <si>
    <t>Intézményi ellátottak pénzbeli juttatásai</t>
  </si>
  <si>
    <t>Lakhatással kapcsolatos ellátások</t>
  </si>
  <si>
    <t>Egyéb működési célú tám. ÁHB</t>
  </si>
  <si>
    <t>Egyéb működési célú tám. ÁHK</t>
  </si>
  <si>
    <t>Tartalékok</t>
  </si>
  <si>
    <t>Egyéb elvonások befizetések</t>
  </si>
  <si>
    <t>Egyéb tárgyi eszközök beszerzése, létesítése</t>
  </si>
  <si>
    <t>Beruházási célú előz. felszám. ÁFA</t>
  </si>
  <si>
    <t>Beuházások</t>
  </si>
  <si>
    <t>Ingatlanok felújítása</t>
  </si>
  <si>
    <t>Informatikai eszközök felújítása</t>
  </si>
  <si>
    <t>Egyéb tárgyi eszközök felújítása</t>
  </si>
  <si>
    <t>Felújítási célú előzetesen felsz. ÁFA</t>
  </si>
  <si>
    <t>Felújítások</t>
  </si>
  <si>
    <t>Helyi önk. Működésének ált. támogatása</t>
  </si>
  <si>
    <t>Gyermekjóléti és gyermekétkeztetési felad. tám.</t>
  </si>
  <si>
    <t xml:space="preserve">Települési önk. kult. feladatainak támogatása </t>
  </si>
  <si>
    <t>Önkorm. működésének támogatásai</t>
  </si>
  <si>
    <t>Működési célú tám. És kieg. Támogatások</t>
  </si>
  <si>
    <t>Egyéb működési tám. bevételei ÁHB</t>
  </si>
  <si>
    <t>Működési célú támogatások ÁHB</t>
  </si>
  <si>
    <t>Vagyoni tipusú adók</t>
  </si>
  <si>
    <t>Értékesítési és forgalmi adók</t>
  </si>
  <si>
    <t>Gépjárműadók</t>
  </si>
  <si>
    <t>Termékek és szolgáltatasok adói</t>
  </si>
  <si>
    <t>Közhatalmi bevételek</t>
  </si>
  <si>
    <t>Közvetített szolgáltatások ellenértéke</t>
  </si>
  <si>
    <t>Tulajdonosi bevételek</t>
  </si>
  <si>
    <t>Kamatbevételek</t>
  </si>
  <si>
    <t>Működési bevételek</t>
  </si>
  <si>
    <t>Szolgáltatások ellenértéke</t>
  </si>
  <si>
    <t>Finanszírozás kiadásai</t>
  </si>
  <si>
    <t>KIADÁSOK ÖSSZESEN:</t>
  </si>
  <si>
    <t>BEVÉTELEK ÖSSZESEN:</t>
  </si>
  <si>
    <t>Foglalkoztatottak személyi juttatásai</t>
  </si>
  <si>
    <t>Egyéb szolgáltatások</t>
  </si>
  <si>
    <t>K1101</t>
  </si>
  <si>
    <t>K1107</t>
  </si>
  <si>
    <t>K1108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</si>
  <si>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</si>
  <si>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</si>
  <si>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</si>
  <si>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</si>
  <si>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</si>
  <si>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</si>
  <si>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</si>
  <si>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</si>
  <si>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</si>
  <si>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</si>
  <si>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</t>
  </si>
  <si>
    <t>K321</t>
  </si>
  <si>
    <t>K322</t>
  </si>
  <si>
    <t>K32</t>
  </si>
  <si>
    <t>K331</t>
  </si>
  <si>
    <t>K333</t>
  </si>
  <si>
    <t>K334</t>
  </si>
  <si>
    <t>K335</t>
  </si>
  <si>
    <t>K336</t>
  </si>
  <si>
    <t>K337</t>
  </si>
  <si>
    <t>K33</t>
  </si>
  <si>
    <t>K342</t>
  </si>
  <si>
    <t>K34</t>
  </si>
  <si>
    <t>K351</t>
  </si>
  <si>
    <t>K355</t>
  </si>
  <si>
    <t>K35</t>
  </si>
  <si>
    <t>K3</t>
  </si>
  <si>
    <t>K45</t>
  </si>
  <si>
    <t>K46</t>
  </si>
  <si>
    <t>K47</t>
  </si>
  <si>
    <t>K48</t>
  </si>
  <si>
    <t>K4</t>
  </si>
  <si>
    <t>K5023</t>
  </si>
  <si>
    <t>K506</t>
  </si>
  <si>
    <t>K512</t>
  </si>
  <si>
    <t>K513</t>
  </si>
  <si>
    <t>K5</t>
  </si>
  <si>
    <t>K64</t>
  </si>
  <si>
    <t>K67</t>
  </si>
  <si>
    <t>K6</t>
  </si>
  <si>
    <t>K71</t>
  </si>
  <si>
    <t>K72</t>
  </si>
  <si>
    <t>K73</t>
  </si>
  <si>
    <t>K74</t>
  </si>
  <si>
    <t>K7</t>
  </si>
  <si>
    <t>K1-8</t>
  </si>
  <si>
    <t>K914</t>
  </si>
  <si>
    <t>B111</t>
  </si>
  <si>
    <t>B113</t>
  </si>
  <si>
    <t>B114</t>
  </si>
  <si>
    <t>B115</t>
  </si>
  <si>
    <t>B11</t>
  </si>
  <si>
    <t>B16</t>
  </si>
  <si>
    <t>B1</t>
  </si>
  <si>
    <t>B34</t>
  </si>
  <si>
    <t>B351</t>
  </si>
  <si>
    <t>B354</t>
  </si>
  <si>
    <t>B35</t>
  </si>
  <si>
    <t>B36</t>
  </si>
  <si>
    <t>B3</t>
  </si>
  <si>
    <t>B402</t>
  </si>
  <si>
    <t>B403</t>
  </si>
  <si>
    <t>B404</t>
  </si>
  <si>
    <t>B408</t>
  </si>
  <si>
    <t>B411</t>
  </si>
  <si>
    <t>B4</t>
  </si>
  <si>
    <t>B1-7</t>
  </si>
  <si>
    <t>B8131</t>
  </si>
  <si>
    <t>K63</t>
  </si>
  <si>
    <t>Informatikai eszközök beszerzése</t>
  </si>
  <si>
    <t>K1102</t>
  </si>
  <si>
    <t>Normatív jutalmak</t>
  </si>
  <si>
    <t>Normatív jutalom</t>
  </si>
  <si>
    <t>011130</t>
  </si>
  <si>
    <t>013320</t>
  </si>
  <si>
    <t>013350</t>
  </si>
  <si>
    <t>018010</t>
  </si>
  <si>
    <t>045160</t>
  </si>
  <si>
    <t>052020</t>
  </si>
  <si>
    <t>064010</t>
  </si>
  <si>
    <t>066020</t>
  </si>
  <si>
    <t>081030</t>
  </si>
  <si>
    <t>Összesen</t>
  </si>
  <si>
    <t>011220</t>
  </si>
  <si>
    <t>B406</t>
  </si>
  <si>
    <t>ÁFA</t>
  </si>
  <si>
    <t>072111</t>
  </si>
  <si>
    <t>011130 (ÖNKORMÁNYZATOK ÉS ÖNKORMÁNYZATI HIVATALOK JOGALKOTÓ ÉS ÁLTALÁNOS IGAZGATÁSI TEVÉNYSÉGE)</t>
  </si>
  <si>
    <t>013350 (Az önkormányzati vagyonnal való gazdálkodási feladatok)</t>
  </si>
  <si>
    <t>013320 (Köztemető-fenntartás és -működtetés)</t>
  </si>
  <si>
    <t>018010 (Önkormányzatok elszámolásai a központi költségvetéssel)</t>
  </si>
  <si>
    <t>045160 (Közutak, hidak, alagutak üzemeltetése, fenntartása)</t>
  </si>
  <si>
    <t>051030 (Nem veszélyes (települési) hulladék vegyes (ömlesztett) begyűjtése, szállítása, átrakása)</t>
  </si>
  <si>
    <t>052020 (Szennyvíz gyűjtése, tisztítása, elhelyezése)</t>
  </si>
  <si>
    <t>064010 (Közvilágítás)</t>
  </si>
  <si>
    <t>066020 (Város-, községgazdálkodási egyéb szolgáltatások)</t>
  </si>
  <si>
    <t>072112 (Háziorvosi ügyeleti ellátás)</t>
  </si>
  <si>
    <t>081030 (Sportlétesítmények, edzőtáborok működtetése és fejlesztése)</t>
  </si>
  <si>
    <t>082044 (Könyvtári szolgáltatások)</t>
  </si>
  <si>
    <t>082092 (Közművelődés - hagyományos közösségi kulturális értékek gondozása)</t>
  </si>
  <si>
    <t>084031 (Civil szervezetek működési támogatása)</t>
  </si>
  <si>
    <t>104042 (Gyermekjóléti szolgáltatások)</t>
  </si>
  <si>
    <t>105010 (Munkanélküli aktív korúak ellátásai)</t>
  </si>
  <si>
    <t>106020 (Lakásfenntartással, lakhatással összefüggő ellátások)</t>
  </si>
  <si>
    <t>107052 (Házi segítségnyújtás)</t>
  </si>
  <si>
    <t>107054 (Családsegítés)</t>
  </si>
  <si>
    <t>107060 (Egyéb szociális pénzbeli és természetbeni ellátások, támogatások)</t>
  </si>
  <si>
    <t>011130 (Önkormányzatok és önkormányzati hivatalok jogalkotó és általános igazgatási tevékenysége)</t>
  </si>
  <si>
    <t>011220 (Adó-, vám- és jövedéki igazgatás)</t>
  </si>
  <si>
    <t>013350 ( Az önkormányzati vagyonnal való gazdálkodással kapcsolatos feladatok)</t>
  </si>
  <si>
    <t>072111 (Háziorvosi alapellátás)</t>
  </si>
  <si>
    <t>900070 (Fejezeti és általános tartalékok elszámolása)</t>
  </si>
  <si>
    <t>1/2015. (II.24.) önk. rendelet</t>
  </si>
  <si>
    <t>K1110</t>
  </si>
  <si>
    <t>Egyéb költségtérítések</t>
  </si>
  <si>
    <t>Egyéb közhatalmi bevételek</t>
  </si>
  <si>
    <t>K5021</t>
  </si>
  <si>
    <t>A helyi önkormányzatok előző évi elszámolásából származó kiadások</t>
  </si>
  <si>
    <t>Államháztartáson belüli megelőlegezések visszafizetése</t>
  </si>
  <si>
    <t>K9</t>
  </si>
  <si>
    <t>B814</t>
  </si>
  <si>
    <t>Államháztartáson belüli megelőlegezések</t>
  </si>
  <si>
    <t>018030</t>
  </si>
  <si>
    <t>Előző év költségvetési maradványának igénybevétele</t>
  </si>
  <si>
    <t>Felújítási célú előzetesen felszámított ÁFA</t>
  </si>
  <si>
    <t>K62</t>
  </si>
  <si>
    <t>Beruházások</t>
  </si>
  <si>
    <t>Ingatlanok beszerzése, létesítése</t>
  </si>
  <si>
    <t>Beruházási célú előzetesen felszámított ÁFA</t>
  </si>
  <si>
    <t>Szakmai tevékenységet segítő szolgáltatás</t>
  </si>
  <si>
    <t>072112</t>
  </si>
  <si>
    <t>Reklám- és propagandakiadások</t>
  </si>
  <si>
    <t>082044</t>
  </si>
  <si>
    <t>082092</t>
  </si>
  <si>
    <t>084031</t>
  </si>
  <si>
    <t>104042</t>
  </si>
  <si>
    <t>105010</t>
  </si>
  <si>
    <t>105020</t>
  </si>
  <si>
    <t>106020</t>
  </si>
  <si>
    <t>107052</t>
  </si>
  <si>
    <t>107054</t>
  </si>
  <si>
    <t>900020  (Funkcióra nem sorolható bevételek)</t>
  </si>
  <si>
    <t>051030</t>
  </si>
  <si>
    <t>105020 (Foglalkoztatást elősegítő képzések és egyéb támogatások)</t>
  </si>
  <si>
    <t>018030 (Támogatási célú finanszírozási műveletek)</t>
  </si>
  <si>
    <t>900020 (Önkormányzatok funkcióra nem sorolható bevételei államháztartáson kívülről)</t>
  </si>
  <si>
    <t>E Ft</t>
  </si>
  <si>
    <t>KÖLTSÉGVETÉSI BEVÉTELEK</t>
  </si>
  <si>
    <t>KÖLTSÉGVETÉSI KIADÁSOK</t>
  </si>
  <si>
    <t>KÖLTSÉGVETÉSI EGYENLEG
(Költségvetési bevételek - Költségvetési kiadások)
("+" egyenleg többlet;
"-" egyenleg hiány)</t>
  </si>
  <si>
    <t>Bevételi előirányzatok</t>
  </si>
  <si>
    <t>Kiadási előirányzatok</t>
  </si>
  <si>
    <t>Működési célú támogatások államháztartáson belülről</t>
  </si>
  <si>
    <t>Működési kiadások</t>
  </si>
  <si>
    <t>Munkaadókat terhelő járulékok és szociális hozzájárulási adó</t>
  </si>
  <si>
    <t>Ellátottak pénzbeli jutattásai</t>
  </si>
  <si>
    <t>Működési célú átvett pénzeszközök</t>
  </si>
  <si>
    <t>Működési bevételek összesen</t>
  </si>
  <si>
    <t>Működési kiadások összesen</t>
  </si>
  <si>
    <t>Felhalmozási bevételek</t>
  </si>
  <si>
    <t>Felhalmozási célú támogatások államháztartáson belülről</t>
  </si>
  <si>
    <t>Felhalmozási kiadások</t>
  </si>
  <si>
    <t>Felhalmozási célú átvett pénzeszközök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</si>
  <si>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</si>
  <si>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</si>
  <si>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</si>
  <si>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</si>
  <si>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</si>
  <si>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</si>
  <si>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</si>
  <si>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</si>
  <si>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</si>
  <si>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</si>
  <si>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</si>
  <si>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Finanszírozási bevételek</t>
  </si>
  <si>
    <t>Finanszírozási kiadások</t>
  </si>
  <si>
    <t>BEVÉTELEK MINDÖSSZESEN</t>
  </si>
  <si>
    <t>KIADÁSOK MINDÖSSZESEN</t>
  </si>
  <si>
    <t>K352</t>
  </si>
  <si>
    <t>Fizetendő ÁFA</t>
  </si>
  <si>
    <t>Módosított előirányzat</t>
  </si>
  <si>
    <t>1. melléklet az Önkormányzat 2015. évi gazdálkodásának zárszámadásáról és a pénzmaradvány elszámolásáról szóló 8/2016. (V. 27.) önkormányzati rendelethez</t>
  </si>
  <si>
    <r>
      <t xml:space="preserve">Megnevezés
</t>
    </r>
    <r>
      <rPr>
        <sz val="11"/>
        <color theme="1"/>
        <rFont val="Calibri"/>
        <family val="2"/>
        <charset val="238"/>
        <scheme val="minor"/>
      </rPr>
      <t>(adatok E Ft-ban)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</si>
</sst>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3" fontId="0" fillId="0" borderId="2" xfId="0" applyNumberFormat="1" applyBorder="1" applyAlignment="1">
      <alignment horizontal="right" vertical="center"/>
    </xf>
    <xf numFmtId="3" fontId="0" fillId="0" borderId="7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3" fontId="0" fillId="2" borderId="1" xfId="0" applyNumberFormat="1" applyFon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3" fontId="0" fillId="2" borderId="2" xfId="0" applyNumberFormat="1" applyFill="1" applyBorder="1" applyAlignment="1">
      <alignment horizontal="right" vertical="center"/>
    </xf>
    <xf numFmtId="3" fontId="0" fillId="2" borderId="7" xfId="1" applyNumberFormat="1" applyFont="1" applyFill="1" applyBorder="1" applyAlignment="1">
      <alignment horizontal="right" vertical="center"/>
    </xf>
    <xf numFmtId="0" fontId="0" fillId="2" borderId="0" xfId="0" applyFill="1"/>
    <xf numFmtId="3" fontId="0" fillId="3" borderId="5" xfId="0" applyNumberFormat="1" applyFill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3" fontId="0" fillId="4" borderId="1" xfId="0" applyNumberFormat="1" applyFill="1" applyBorder="1"/>
    <xf numFmtId="0" fontId="0" fillId="2" borderId="1" xfId="0" applyFill="1" applyBorder="1"/>
    <xf numFmtId="0" fontId="0" fillId="6" borderId="1" xfId="0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0" fontId="0" fillId="9" borderId="1" xfId="0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43" fontId="2" fillId="0" borderId="13" xfId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2" fillId="3" borderId="16" xfId="0" applyNumberFormat="1" applyFont="1" applyFill="1" applyBorder="1" applyAlignment="1">
      <alignment horizontal="right" vertical="center"/>
    </xf>
    <xf numFmtId="3" fontId="0" fillId="2" borderId="16" xfId="0" applyNumberFormat="1" applyFont="1" applyFill="1" applyBorder="1" applyAlignment="1">
      <alignment horizontal="right" vertical="center"/>
    </xf>
    <xf numFmtId="3" fontId="2" fillId="3" borderId="16" xfId="0" applyNumberFormat="1" applyFont="1" applyFill="1" applyBorder="1" applyAlignment="1">
      <alignment vertical="center"/>
    </xf>
    <xf numFmtId="3" fontId="2" fillId="4" borderId="16" xfId="0" applyNumberFormat="1" applyFont="1" applyFill="1" applyBorder="1" applyAlignment="1">
      <alignment vertical="center"/>
    </xf>
    <xf numFmtId="3" fontId="0" fillId="5" borderId="16" xfId="0" applyNumberFormat="1" applyFill="1" applyBorder="1" applyAlignment="1">
      <alignment vertical="center"/>
    </xf>
    <xf numFmtId="3" fontId="2" fillId="8" borderId="16" xfId="0" applyNumberFormat="1" applyFont="1" applyFill="1" applyBorder="1" applyAlignment="1">
      <alignment vertical="center"/>
    </xf>
    <xf numFmtId="3" fontId="0" fillId="0" borderId="17" xfId="1" applyNumberFormat="1" applyFont="1" applyBorder="1" applyAlignment="1">
      <alignment horizontal="right" vertical="center"/>
    </xf>
    <xf numFmtId="3" fontId="0" fillId="0" borderId="18" xfId="1" applyNumberFormat="1" applyFon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2" fillId="3" borderId="19" xfId="0" applyNumberFormat="1" applyFont="1" applyFill="1" applyBorder="1" applyAlignment="1">
      <alignment horizontal="right" vertical="center"/>
    </xf>
    <xf numFmtId="3" fontId="0" fillId="2" borderId="19" xfId="0" applyNumberFormat="1" applyFont="1" applyFill="1" applyBorder="1" applyAlignment="1">
      <alignment horizontal="right" vertical="center"/>
    </xf>
    <xf numFmtId="3" fontId="2" fillId="3" borderId="19" xfId="0" applyNumberFormat="1" applyFont="1" applyFill="1" applyBorder="1" applyAlignment="1">
      <alignment vertical="center"/>
    </xf>
    <xf numFmtId="3" fontId="2" fillId="4" borderId="19" xfId="0" applyNumberFormat="1" applyFont="1" applyFill="1" applyBorder="1" applyAlignment="1">
      <alignment vertical="center"/>
    </xf>
    <xf numFmtId="3" fontId="0" fillId="5" borderId="19" xfId="0" applyNumberFormat="1" applyFill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0" fontId="0" fillId="0" borderId="20" xfId="0" applyBorder="1"/>
    <xf numFmtId="3" fontId="0" fillId="2" borderId="19" xfId="0" applyNumberForma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0" fillId="2" borderId="10" xfId="0" applyFill="1" applyBorder="1"/>
    <xf numFmtId="3" fontId="0" fillId="2" borderId="12" xfId="0" applyNumberFormat="1" applyFill="1" applyBorder="1" applyAlignment="1">
      <alignment horizontal="right" vertical="center"/>
    </xf>
    <xf numFmtId="3" fontId="0" fillId="2" borderId="21" xfId="1" applyNumberFormat="1" applyFont="1" applyFill="1" applyBorder="1" applyAlignment="1">
      <alignment horizontal="right" vertical="center"/>
    </xf>
    <xf numFmtId="49" fontId="0" fillId="0" borderId="0" xfId="0" applyNumberFormat="1"/>
    <xf numFmtId="3" fontId="0" fillId="0" borderId="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3" fontId="0" fillId="2" borderId="5" xfId="0" applyNumberFormat="1" applyFont="1" applyFill="1" applyBorder="1" applyAlignment="1">
      <alignment vertical="center"/>
    </xf>
    <xf numFmtId="3" fontId="0" fillId="6" borderId="1" xfId="0" applyNumberFormat="1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0" fillId="3" borderId="1" xfId="0" applyNumberForma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ill="1"/>
    <xf numFmtId="3" fontId="2" fillId="5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3" fontId="0" fillId="0" borderId="19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0" fillId="2" borderId="16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6" borderId="19" xfId="0" applyNumberFormat="1" applyFill="1" applyBorder="1" applyAlignment="1">
      <alignment vertical="center"/>
    </xf>
    <xf numFmtId="3" fontId="0" fillId="6" borderId="16" xfId="0" applyNumberFormat="1" applyFill="1" applyBorder="1" applyAlignment="1">
      <alignment vertical="center"/>
    </xf>
    <xf numFmtId="3" fontId="0" fillId="0" borderId="23" xfId="1" applyNumberFormat="1" applyFon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2" fillId="4" borderId="24" xfId="0" applyNumberFormat="1" applyFont="1" applyFill="1" applyBorder="1" applyAlignment="1">
      <alignment vertical="center"/>
    </xf>
    <xf numFmtId="3" fontId="0" fillId="2" borderId="24" xfId="0" applyNumberForma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3" fontId="0" fillId="2" borderId="27" xfId="1" applyNumberFormat="1" applyFont="1" applyFill="1" applyBorder="1" applyAlignment="1">
      <alignment horizontal="right" vertical="center"/>
    </xf>
    <xf numFmtId="3" fontId="0" fillId="3" borderId="24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2" fillId="3" borderId="24" xfId="0" applyNumberFormat="1" applyFont="1" applyFill="1" applyBorder="1" applyAlignment="1">
      <alignment horizontal="right" vertical="center"/>
    </xf>
    <xf numFmtId="3" fontId="0" fillId="2" borderId="24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vertical="center"/>
    </xf>
    <xf numFmtId="3" fontId="0" fillId="2" borderId="24" xfId="0" applyNumberFormat="1" applyFont="1" applyFill="1" applyBorder="1" applyAlignment="1">
      <alignment vertical="center"/>
    </xf>
    <xf numFmtId="3" fontId="0" fillId="5" borderId="24" xfId="0" applyNumberFormat="1" applyFill="1" applyBorder="1" applyAlignment="1">
      <alignment vertical="center"/>
    </xf>
    <xf numFmtId="3" fontId="0" fillId="6" borderId="24" xfId="0" applyNumberFormat="1" applyFill="1" applyBorder="1" applyAlignment="1">
      <alignment vertical="center"/>
    </xf>
    <xf numFmtId="3" fontId="2" fillId="8" borderId="24" xfId="0" applyNumberFormat="1" applyFont="1" applyFill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43" fontId="2" fillId="0" borderId="29" xfId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3" fontId="2" fillId="3" borderId="28" xfId="0" applyNumberFormat="1" applyFont="1" applyFill="1" applyBorder="1" applyAlignment="1">
      <alignment horizontal="right" vertical="center"/>
    </xf>
    <xf numFmtId="3" fontId="0" fillId="2" borderId="28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 applyAlignment="1">
      <alignment vertical="center"/>
    </xf>
    <xf numFmtId="3" fontId="2" fillId="4" borderId="28" xfId="0" applyNumberFormat="1" applyFont="1" applyFill="1" applyBorder="1" applyAlignment="1">
      <alignment vertical="center"/>
    </xf>
    <xf numFmtId="3" fontId="0" fillId="2" borderId="28" xfId="0" applyNumberFormat="1" applyFill="1" applyBorder="1" applyAlignment="1">
      <alignment vertical="center"/>
    </xf>
    <xf numFmtId="3" fontId="0" fillId="2" borderId="28" xfId="0" applyNumberFormat="1" applyFont="1" applyFill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0" fillId="5" borderId="28" xfId="0" applyNumberFormat="1" applyFill="1" applyBorder="1" applyAlignment="1">
      <alignment vertical="center"/>
    </xf>
    <xf numFmtId="3" fontId="0" fillId="6" borderId="28" xfId="0" applyNumberFormat="1" applyFill="1" applyBorder="1" applyAlignment="1">
      <alignment vertical="center"/>
    </xf>
    <xf numFmtId="3" fontId="2" fillId="8" borderId="28" xfId="0" applyNumberFormat="1" applyFont="1" applyFill="1" applyBorder="1" applyAlignment="1">
      <alignment vertical="center"/>
    </xf>
    <xf numFmtId="3" fontId="0" fillId="0" borderId="27" xfId="1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4" borderId="37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2" borderId="35" xfId="0" applyFill="1" applyBorder="1" applyAlignment="1">
      <alignment horizontal="left" vertical="center"/>
    </xf>
    <xf numFmtId="0" fontId="0" fillId="3" borderId="37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3" borderId="24" xfId="0" applyFill="1" applyBorder="1"/>
    <xf numFmtId="0" fontId="0" fillId="0" borderId="24" xfId="0" applyBorder="1"/>
    <xf numFmtId="0" fontId="0" fillId="4" borderId="24" xfId="0" applyFill="1" applyBorder="1"/>
    <xf numFmtId="0" fontId="0" fillId="2" borderId="24" xfId="0" applyFill="1" applyBorder="1"/>
    <xf numFmtId="0" fontId="0" fillId="9" borderId="24" xfId="0" applyFill="1" applyBorder="1"/>
    <xf numFmtId="0" fontId="2" fillId="7" borderId="24" xfId="0" applyFont="1" applyFill="1" applyBorder="1"/>
    <xf numFmtId="3" fontId="0" fillId="2" borderId="14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vertical="center"/>
    </xf>
    <xf numFmtId="3" fontId="0" fillId="4" borderId="16" xfId="0" applyNumberFormat="1" applyFill="1" applyBorder="1"/>
    <xf numFmtId="3" fontId="0" fillId="3" borderId="16" xfId="0" applyNumberFormat="1" applyFill="1" applyBorder="1"/>
    <xf numFmtId="3" fontId="0" fillId="0" borderId="16" xfId="0" applyNumberFormat="1" applyBorder="1"/>
    <xf numFmtId="3" fontId="0" fillId="2" borderId="16" xfId="0" applyNumberFormat="1" applyFill="1" applyBorder="1"/>
    <xf numFmtId="3" fontId="0" fillId="9" borderId="16" xfId="0" applyNumberFormat="1" applyFill="1" applyBorder="1"/>
    <xf numFmtId="3" fontId="2" fillId="7" borderId="16" xfId="0" applyNumberFormat="1" applyFont="1" applyFill="1" applyBorder="1"/>
    <xf numFmtId="3" fontId="0" fillId="2" borderId="33" xfId="0" applyNumberFormat="1" applyFill="1" applyBorder="1" applyAlignment="1">
      <alignment horizontal="right" vertical="center"/>
    </xf>
    <xf numFmtId="3" fontId="0" fillId="2" borderId="17" xfId="1" applyNumberFormat="1" applyFont="1" applyFill="1" applyBorder="1" applyAlignment="1">
      <alignment horizontal="right" vertical="center"/>
    </xf>
    <xf numFmtId="3" fontId="0" fillId="3" borderId="28" xfId="0" applyNumberFormat="1" applyFill="1" applyBorder="1" applyAlignment="1">
      <alignment vertical="center"/>
    </xf>
    <xf numFmtId="3" fontId="0" fillId="3" borderId="19" xfId="0" applyNumberFormat="1" applyFill="1" applyBorder="1" applyAlignment="1">
      <alignment vertical="center"/>
    </xf>
    <xf numFmtId="3" fontId="0" fillId="4" borderId="28" xfId="0" applyNumberFormat="1" applyFill="1" applyBorder="1"/>
    <xf numFmtId="3" fontId="0" fillId="4" borderId="19" xfId="0" applyNumberFormat="1" applyFill="1" applyBorder="1"/>
    <xf numFmtId="3" fontId="0" fillId="3" borderId="28" xfId="0" applyNumberFormat="1" applyFill="1" applyBorder="1"/>
    <xf numFmtId="3" fontId="0" fillId="3" borderId="19" xfId="0" applyNumberFormat="1" applyFill="1" applyBorder="1"/>
    <xf numFmtId="3" fontId="0" fillId="0" borderId="28" xfId="0" applyNumberFormat="1" applyBorder="1"/>
    <xf numFmtId="3" fontId="0" fillId="0" borderId="19" xfId="0" applyNumberFormat="1" applyBorder="1"/>
    <xf numFmtId="3" fontId="0" fillId="2" borderId="28" xfId="0" applyNumberFormat="1" applyFill="1" applyBorder="1"/>
    <xf numFmtId="3" fontId="0" fillId="2" borderId="19" xfId="0" applyNumberFormat="1" applyFill="1" applyBorder="1"/>
    <xf numFmtId="3" fontId="0" fillId="9" borderId="28" xfId="0" applyNumberFormat="1" applyFill="1" applyBorder="1"/>
    <xf numFmtId="3" fontId="0" fillId="9" borderId="19" xfId="0" applyNumberFormat="1" applyFill="1" applyBorder="1"/>
    <xf numFmtId="3" fontId="2" fillId="7" borderId="28" xfId="0" applyNumberFormat="1" applyFont="1" applyFill="1" applyBorder="1"/>
    <xf numFmtId="3" fontId="2" fillId="7" borderId="19" xfId="0" applyNumberFormat="1" applyFont="1" applyFill="1" applyBorder="1"/>
    <xf numFmtId="3" fontId="0" fillId="4" borderId="24" xfId="0" applyNumberFormat="1" applyFill="1" applyBorder="1"/>
    <xf numFmtId="3" fontId="0" fillId="3" borderId="24" xfId="0" applyNumberFormat="1" applyFill="1" applyBorder="1"/>
    <xf numFmtId="3" fontId="0" fillId="0" borderId="24" xfId="0" applyNumberFormat="1" applyBorder="1"/>
    <xf numFmtId="3" fontId="0" fillId="2" borderId="24" xfId="0" applyNumberFormat="1" applyFill="1" applyBorder="1"/>
    <xf numFmtId="3" fontId="0" fillId="9" borderId="24" xfId="0" applyNumberFormat="1" applyFill="1" applyBorder="1"/>
    <xf numFmtId="3" fontId="2" fillId="7" borderId="24" xfId="0" applyNumberFormat="1" applyFont="1" applyFill="1" applyBorder="1"/>
    <xf numFmtId="3" fontId="0" fillId="2" borderId="40" xfId="1" applyNumberFormat="1" applyFont="1" applyFill="1" applyBorder="1" applyAlignment="1">
      <alignment horizontal="right" vertical="center"/>
    </xf>
    <xf numFmtId="3" fontId="0" fillId="0" borderId="41" xfId="0" applyNumberFormat="1" applyBorder="1" applyAlignment="1">
      <alignment vertical="center"/>
    </xf>
    <xf numFmtId="3" fontId="0" fillId="3" borderId="41" xfId="0" applyNumberFormat="1" applyFill="1" applyBorder="1" applyAlignment="1">
      <alignment vertical="center"/>
    </xf>
    <xf numFmtId="3" fontId="0" fillId="2" borderId="41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47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47" xfId="0" applyNumberFormat="1" applyFont="1" applyBorder="1" applyAlignment="1">
      <alignment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vertical="center" wrapText="1"/>
    </xf>
    <xf numFmtId="3" fontId="4" fillId="0" borderId="53" xfId="0" applyNumberFormat="1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47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3" fontId="4" fillId="0" borderId="56" xfId="0" applyNumberFormat="1" applyFont="1" applyBorder="1" applyAlignment="1">
      <alignment horizontal="right" vertical="center" wrapText="1"/>
    </xf>
    <xf numFmtId="3" fontId="4" fillId="0" borderId="4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4" xfId="0" applyFill="1" applyBorder="1"/>
    <xf numFmtId="3" fontId="0" fillId="0" borderId="5" xfId="0" applyNumberFormat="1" applyFill="1" applyBorder="1"/>
    <xf numFmtId="0" fontId="2" fillId="7" borderId="51" xfId="0" applyFont="1" applyFill="1" applyBorder="1"/>
    <xf numFmtId="3" fontId="2" fillId="7" borderId="52" xfId="0" applyNumberFormat="1" applyFont="1" applyFill="1" applyBorder="1"/>
    <xf numFmtId="3" fontId="2" fillId="7" borderId="59" xfId="0" applyNumberFormat="1" applyFont="1" applyFill="1" applyBorder="1"/>
    <xf numFmtId="0" fontId="0" fillId="4" borderId="4" xfId="0" applyFill="1" applyBorder="1" applyAlignment="1">
      <alignment vertical="center"/>
    </xf>
    <xf numFmtId="3" fontId="0" fillId="4" borderId="5" xfId="0" applyNumberFormat="1" applyFill="1" applyBorder="1"/>
    <xf numFmtId="0" fontId="0" fillId="3" borderId="4" xfId="0" applyFill="1" applyBorder="1"/>
    <xf numFmtId="3" fontId="0" fillId="3" borderId="5" xfId="0" applyNumberFormat="1" applyFill="1" applyBorder="1"/>
    <xf numFmtId="0" fontId="0" fillId="0" borderId="4" xfId="0" applyBorder="1"/>
    <xf numFmtId="3" fontId="0" fillId="0" borderId="5" xfId="0" applyNumberFormat="1" applyBorder="1"/>
    <xf numFmtId="0" fontId="0" fillId="4" borderId="4" xfId="0" applyFill="1" applyBorder="1"/>
    <xf numFmtId="0" fontId="0" fillId="2" borderId="4" xfId="0" applyFill="1" applyBorder="1"/>
    <xf numFmtId="3" fontId="0" fillId="2" borderId="5" xfId="0" applyNumberFormat="1" applyFill="1" applyBorder="1"/>
    <xf numFmtId="0" fontId="0" fillId="9" borderId="4" xfId="0" applyFill="1" applyBorder="1"/>
    <xf numFmtId="3" fontId="0" fillId="9" borderId="5" xfId="0" applyNumberFormat="1" applyFill="1" applyBorder="1"/>
    <xf numFmtId="0" fontId="0" fillId="5" borderId="4" xfId="0" applyFill="1" applyBorder="1" applyAlignment="1">
      <alignment vertical="center"/>
    </xf>
    <xf numFmtId="3" fontId="2" fillId="5" borderId="5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3" fontId="0" fillId="6" borderId="5" xfId="0" applyNumberFormat="1" applyFill="1" applyBorder="1" applyAlignment="1">
      <alignment vertical="center"/>
    </xf>
    <xf numFmtId="0" fontId="2" fillId="8" borderId="51" xfId="0" applyFont="1" applyFill="1" applyBorder="1" applyAlignment="1">
      <alignment vertical="center"/>
    </xf>
    <xf numFmtId="3" fontId="2" fillId="8" borderId="52" xfId="0" applyNumberFormat="1" applyFont="1" applyFill="1" applyBorder="1" applyAlignment="1">
      <alignment vertical="center"/>
    </xf>
    <xf numFmtId="3" fontId="2" fillId="8" borderId="59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" fontId="0" fillId="5" borderId="5" xfId="0" applyNumberForma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D11" sqref="D11"/>
    </sheetView>
  </sheetViews>
  <sheetFormatPr defaultColWidth="9.140625" defaultRowHeight="15"/>
  <cols>
    <col min="1" max="1" width="5.7109375" customWidth="1"/>
    <col min="2" max="2" width="31.28515625" customWidth="1"/>
    <col min="3" max="5" width="12.140625" customWidth="1"/>
    <col min="6" max="6" width="5.7109375" customWidth="1"/>
    <col min="7" max="7" width="31.28515625" customWidth="1"/>
    <col min="8" max="10" width="12.140625" customWidth="1"/>
    <col min="11" max="11" width="19.85546875" customWidth="1"/>
  </cols>
  <sheetData>
    <row r="1" spans="1:11">
      <c r="A1" s="241" t="s">
        <v>256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.75" thickBo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4" t="s">
        <v>221</v>
      </c>
    </row>
    <row r="3" spans="1:11" ht="51.75" customHeight="1">
      <c r="A3" s="261" t="s">
        <v>222</v>
      </c>
      <c r="B3" s="262"/>
      <c r="C3" s="262"/>
      <c r="D3" s="262"/>
      <c r="E3" s="263"/>
      <c r="F3" s="261" t="s">
        <v>223</v>
      </c>
      <c r="G3" s="262"/>
      <c r="H3" s="262"/>
      <c r="I3" s="262"/>
      <c r="J3" s="264"/>
      <c r="K3" s="242" t="s">
        <v>224</v>
      </c>
    </row>
    <row r="4" spans="1:11" ht="42.75" customHeight="1">
      <c r="A4" s="244" t="s">
        <v>225</v>
      </c>
      <c r="B4" s="245"/>
      <c r="C4" s="215" t="s">
        <v>187</v>
      </c>
      <c r="D4" s="231" t="s">
        <v>255</v>
      </c>
      <c r="E4" s="231" t="s">
        <v>0</v>
      </c>
      <c r="F4" s="244" t="s">
        <v>226</v>
      </c>
      <c r="G4" s="245"/>
      <c r="H4" s="215" t="s">
        <v>187</v>
      </c>
      <c r="I4" s="231" t="s">
        <v>255</v>
      </c>
      <c r="J4" s="231" t="s">
        <v>0</v>
      </c>
      <c r="K4" s="243"/>
    </row>
    <row r="5" spans="1:11" ht="30">
      <c r="A5" s="246" t="s">
        <v>65</v>
      </c>
      <c r="B5" s="216" t="s">
        <v>227</v>
      </c>
      <c r="C5" s="217">
        <f>'BEVÉTELEK ÖSSZESEN'!AP9</f>
        <v>11169</v>
      </c>
      <c r="D5" s="217">
        <f>'BEVÉTELEK ÖSSZESEN'!AQ9</f>
        <v>11561</v>
      </c>
      <c r="E5" s="218">
        <f>'BEVÉTELEK ÖSSZESEN'!AR9</f>
        <v>11561</v>
      </c>
      <c r="F5" s="246" t="s">
        <v>228</v>
      </c>
      <c r="G5" s="216" t="s">
        <v>13</v>
      </c>
      <c r="H5" s="217">
        <f>'KIADÁS ÖSSZESEN'!BQ14</f>
        <v>5481</v>
      </c>
      <c r="I5" s="217">
        <f>'KIADÁS ÖSSZESEN'!BR14</f>
        <v>7824</v>
      </c>
      <c r="J5" s="218">
        <f>'KIADÁS ÖSSZESEN'!BS14</f>
        <v>6059</v>
      </c>
      <c r="K5" s="219"/>
    </row>
    <row r="6" spans="1:11" ht="30">
      <c r="A6" s="247"/>
      <c r="B6" s="216" t="s">
        <v>61</v>
      </c>
      <c r="C6" s="217">
        <f>'BEVÉTELEK ÖSSZESEN'!AP15</f>
        <v>7020</v>
      </c>
      <c r="D6" s="217">
        <f>'BEVÉTELEK ÖSSZESEN'!AQ15</f>
        <v>6802</v>
      </c>
      <c r="E6" s="218">
        <f>'BEVÉTELEK ÖSSZESEN'!AR15</f>
        <v>6802</v>
      </c>
      <c r="F6" s="247"/>
      <c r="G6" s="216" t="s">
        <v>229</v>
      </c>
      <c r="H6" s="217">
        <f>'KIADÁS ÖSSZESEN'!BQ15</f>
        <v>1419</v>
      </c>
      <c r="I6" s="217">
        <f>'KIADÁS ÖSSZESEN'!BR15</f>
        <v>1348</v>
      </c>
      <c r="J6" s="218">
        <f>'KIADÁS ÖSSZESEN'!BS15</f>
        <v>1348</v>
      </c>
      <c r="K6" s="219"/>
    </row>
    <row r="7" spans="1:11">
      <c r="A7" s="247"/>
      <c r="B7" s="249" t="s">
        <v>65</v>
      </c>
      <c r="C7" s="251">
        <f>'BEVÉTELEK ÖSSZESEN'!AP22</f>
        <v>771</v>
      </c>
      <c r="D7" s="251">
        <f>'BEVÉTELEK ÖSSZESEN'!AQ22</f>
        <v>1954</v>
      </c>
      <c r="E7" s="265">
        <f>'BEVÉTELEK ÖSSZESEN'!AR22</f>
        <v>1954</v>
      </c>
      <c r="F7" s="247"/>
      <c r="G7" s="216" t="s">
        <v>5</v>
      </c>
      <c r="H7" s="217">
        <f>'KIADÁS ÖSSZESEN'!BQ35</f>
        <v>6076</v>
      </c>
      <c r="I7" s="217">
        <f>'KIADÁS ÖSSZESEN'!BR35</f>
        <v>7540</v>
      </c>
      <c r="J7" s="218">
        <f>'KIADÁS ÖSSZESEN'!BS35</f>
        <v>7117</v>
      </c>
      <c r="K7" s="219"/>
    </row>
    <row r="8" spans="1:11">
      <c r="A8" s="247"/>
      <c r="B8" s="250"/>
      <c r="C8" s="252"/>
      <c r="D8" s="252"/>
      <c r="E8" s="266"/>
      <c r="F8" s="247"/>
      <c r="G8" s="216" t="s">
        <v>230</v>
      </c>
      <c r="H8" s="217">
        <f>'KIADÁS ÖSSZESEN'!BQ40</f>
        <v>446</v>
      </c>
      <c r="I8" s="217">
        <f>'KIADÁS ÖSSZESEN'!BR40</f>
        <v>734</v>
      </c>
      <c r="J8" s="218">
        <f>'KIADÁS ÖSSZESEN'!BS40</f>
        <v>733</v>
      </c>
      <c r="K8" s="219"/>
    </row>
    <row r="9" spans="1:11">
      <c r="A9" s="247"/>
      <c r="B9" s="216" t="s">
        <v>231</v>
      </c>
      <c r="C9" s="217"/>
      <c r="D9" s="217"/>
      <c r="E9" s="218"/>
      <c r="F9" s="247"/>
      <c r="G9" s="216" t="s">
        <v>26</v>
      </c>
      <c r="H9" s="217">
        <f>'KIADÁS ÖSSZESEN'!BQ46</f>
        <v>6949</v>
      </c>
      <c r="I9" s="217">
        <f>'KIADÁS ÖSSZESEN'!BR46</f>
        <v>2983</v>
      </c>
      <c r="J9" s="218">
        <f>'KIADÁS ÖSSZESEN'!BS46</f>
        <v>2983</v>
      </c>
      <c r="K9" s="219"/>
    </row>
    <row r="10" spans="1:11">
      <c r="A10" s="248"/>
      <c r="B10" s="220" t="s">
        <v>232</v>
      </c>
      <c r="C10" s="221">
        <f>SUM(C5:C9)</f>
        <v>18960</v>
      </c>
      <c r="D10" s="221">
        <f>SUM(D5:D9)</f>
        <v>20317</v>
      </c>
      <c r="E10" s="222">
        <f>SUM(E5:E9)</f>
        <v>20317</v>
      </c>
      <c r="F10" s="248"/>
      <c r="G10" s="220" t="s">
        <v>233</v>
      </c>
      <c r="H10" s="221">
        <f t="shared" ref="H10:J10" si="0">SUM(H5:H9)</f>
        <v>20371</v>
      </c>
      <c r="I10" s="221">
        <f t="shared" si="0"/>
        <v>20429</v>
      </c>
      <c r="J10" s="222">
        <f t="shared" si="0"/>
        <v>18240</v>
      </c>
      <c r="K10" s="223">
        <f>E10-J10</f>
        <v>2077</v>
      </c>
    </row>
    <row r="11" spans="1:11" ht="30">
      <c r="A11" s="267" t="s">
        <v>234</v>
      </c>
      <c r="B11" s="216" t="s">
        <v>235</v>
      </c>
      <c r="C11" s="217"/>
      <c r="D11" s="217"/>
      <c r="E11" s="218"/>
      <c r="F11" s="267" t="s">
        <v>236</v>
      </c>
      <c r="G11" s="216" t="s">
        <v>201</v>
      </c>
      <c r="H11" s="217">
        <f>'KIADÁS ÖSSZESEN'!BQ51</f>
        <v>0</v>
      </c>
      <c r="I11" s="217">
        <f>'KIADÁS ÖSSZESEN'!BR51</f>
        <v>804</v>
      </c>
      <c r="J11" s="218">
        <f>'KIADÁS ÖSSZESEN'!BS51</f>
        <v>804</v>
      </c>
      <c r="K11" s="219"/>
    </row>
    <row r="12" spans="1:11">
      <c r="A12" s="267"/>
      <c r="B12" s="216" t="s">
        <v>234</v>
      </c>
      <c r="C12" s="217"/>
      <c r="D12" s="217"/>
      <c r="E12" s="218"/>
      <c r="F12" s="267"/>
      <c r="G12" s="216" t="s">
        <v>49</v>
      </c>
      <c r="H12" s="217">
        <f>'KIADÁS ÖSSZESEN'!BQ56</f>
        <v>635</v>
      </c>
      <c r="I12" s="217">
        <f>'KIADÁS ÖSSZESEN'!BR56</f>
        <v>401</v>
      </c>
      <c r="J12" s="218">
        <f>'KIADÁS ÖSSZESEN'!BS56</f>
        <v>401</v>
      </c>
      <c r="K12" s="219"/>
    </row>
    <row r="13" spans="1:11" ht="30">
      <c r="A13" s="267"/>
      <c r="B13" s="216" t="s">
        <v>237</v>
      </c>
      <c r="C13" s="217"/>
      <c r="D13" s="217"/>
      <c r="E13" s="218"/>
      <c r="F13" s="267"/>
      <c r="G13" s="216" t="s">
        <v>238</v>
      </c>
      <c r="H13" s="217"/>
      <c r="I13" s="217"/>
      <c r="J13" s="218"/>
      <c r="K13" s="219"/>
    </row>
    <row r="14" spans="1:11">
      <c r="A14" s="267"/>
      <c r="B14" s="220" t="s">
        <v>239</v>
      </c>
      <c r="C14" s="221">
        <f>SUM(C11:C13)</f>
        <v>0</v>
      </c>
      <c r="D14" s="221">
        <f>SUM(D11:D13)</f>
        <v>0</v>
      </c>
      <c r="E14" s="222">
        <f>SUM(E11:E13)</f>
        <v>0</v>
      </c>
      <c r="F14" s="267"/>
      <c r="G14" s="220" t="s">
        <v>240</v>
      </c>
      <c r="H14" s="221">
        <f>SUM(H11:H13)</f>
        <v>635</v>
      </c>
      <c r="I14" s="221">
        <f>SUM(I11:I13)</f>
        <v>1205</v>
      </c>
      <c r="J14" s="222">
        <f t="shared" ref="J14" si="1">SUM(J11:J13)</f>
        <v>1205</v>
      </c>
      <c r="K14" s="223">
        <f>E14-J14</f>
        <v>-1205</v>
      </c>
    </row>
    <row r="15" spans="1:11" ht="15.75" thickBot="1">
      <c r="A15" s="268" t="s">
        <v>241</v>
      </c>
      <c r="B15" s="269"/>
      <c r="C15" s="224">
        <f>C10+C14</f>
        <v>18960</v>
      </c>
      <c r="D15" s="224">
        <f>D10+D14</f>
        <v>20317</v>
      </c>
      <c r="E15" s="225">
        <f>E10+E14</f>
        <v>20317</v>
      </c>
      <c r="F15" s="270" t="s">
        <v>242</v>
      </c>
      <c r="G15" s="271"/>
      <c r="H15" s="224">
        <f t="shared" ref="H15:J15" si="2">H10+H14</f>
        <v>21006</v>
      </c>
      <c r="I15" s="224">
        <f t="shared" si="2"/>
        <v>21634</v>
      </c>
      <c r="J15" s="225">
        <f t="shared" si="2"/>
        <v>19445</v>
      </c>
      <c r="K15" s="226">
        <f>K10+K14</f>
        <v>872</v>
      </c>
    </row>
    <row r="16" spans="1:11">
      <c r="A16" s="253" t="s">
        <v>243</v>
      </c>
      <c r="B16" s="254"/>
      <c r="C16" s="254"/>
      <c r="D16" s="254"/>
      <c r="E16" s="254"/>
      <c r="F16" s="255"/>
      <c r="G16" s="256"/>
      <c r="H16" s="256"/>
      <c r="I16" s="256"/>
      <c r="J16" s="256"/>
      <c r="K16" s="227"/>
    </row>
    <row r="17" spans="1:11">
      <c r="A17" s="259" t="s">
        <v>244</v>
      </c>
      <c r="B17" s="260"/>
      <c r="C17" s="228">
        <f>'BEVÉTELEK ÖSSZESEN'!AP24</f>
        <v>996</v>
      </c>
      <c r="D17" s="228">
        <f>'BEVÉTELEK ÖSSZESEN'!AQ24</f>
        <v>1764</v>
      </c>
      <c r="E17" s="229">
        <f>'BEVÉTELEK ÖSSZESEN'!AR24</f>
        <v>1764</v>
      </c>
      <c r="F17" s="257"/>
      <c r="G17" s="258"/>
      <c r="H17" s="258"/>
      <c r="I17" s="258"/>
      <c r="J17" s="258"/>
      <c r="K17" s="230">
        <f>E17</f>
        <v>1764</v>
      </c>
    </row>
    <row r="18" spans="1:11">
      <c r="A18" s="259" t="s">
        <v>245</v>
      </c>
      <c r="B18" s="260"/>
      <c r="C18" s="276">
        <f>C15+C17</f>
        <v>19956</v>
      </c>
      <c r="D18" s="276">
        <f>D15+D17</f>
        <v>22081</v>
      </c>
      <c r="E18" s="278">
        <f>E15+E17</f>
        <v>22081</v>
      </c>
      <c r="F18" s="259" t="s">
        <v>246</v>
      </c>
      <c r="G18" s="260"/>
      <c r="H18" s="276">
        <f>H15</f>
        <v>21006</v>
      </c>
      <c r="I18" s="276">
        <f>I15</f>
        <v>21634</v>
      </c>
      <c r="J18" s="276">
        <f>J15</f>
        <v>19445</v>
      </c>
      <c r="K18" s="272">
        <f>E18-J18</f>
        <v>2636</v>
      </c>
    </row>
    <row r="19" spans="1:11">
      <c r="A19" s="259"/>
      <c r="B19" s="260"/>
      <c r="C19" s="277"/>
      <c r="D19" s="277"/>
      <c r="E19" s="278"/>
      <c r="F19" s="259"/>
      <c r="G19" s="260"/>
      <c r="H19" s="279"/>
      <c r="I19" s="279"/>
      <c r="J19" s="277"/>
      <c r="K19" s="273">
        <f>E19-J19</f>
        <v>0</v>
      </c>
    </row>
    <row r="20" spans="1:11">
      <c r="A20" s="274" t="s">
        <v>247</v>
      </c>
      <c r="B20" s="275"/>
      <c r="C20" s="275"/>
      <c r="D20" s="275"/>
      <c r="E20" s="275"/>
      <c r="F20" s="274" t="s">
        <v>248</v>
      </c>
      <c r="G20" s="275"/>
      <c r="H20" s="275"/>
      <c r="I20" s="275"/>
      <c r="J20" s="275"/>
      <c r="K20" s="232"/>
    </row>
    <row r="21" spans="1:11">
      <c r="A21" s="259" t="s">
        <v>249</v>
      </c>
      <c r="B21" s="260"/>
      <c r="C21" s="228">
        <f>'BEVÉTELEK ÖSSZESEN'!AP25</f>
        <v>0</v>
      </c>
      <c r="D21" s="228">
        <f>'BEVÉTELEK ÖSSZESEN'!AQ25</f>
        <v>0</v>
      </c>
      <c r="E21" s="229">
        <f>'BEVÉTELEK ÖSSZESEN'!AR25</f>
        <v>531</v>
      </c>
      <c r="F21" s="259" t="s">
        <v>250</v>
      </c>
      <c r="G21" s="260"/>
      <c r="H21" s="228">
        <f>'KIADÁS ÖSSZESEN'!BQ58</f>
        <v>0</v>
      </c>
      <c r="I21" s="228">
        <f>'KIADÁS ÖSSZESEN'!BR58</f>
        <v>447</v>
      </c>
      <c r="J21" s="229">
        <f>'KIADÁS ÖSSZESEN'!BS58</f>
        <v>447</v>
      </c>
      <c r="K21" s="230">
        <f>E21-J21</f>
        <v>84</v>
      </c>
    </row>
    <row r="22" spans="1:11">
      <c r="A22" s="274" t="s">
        <v>251</v>
      </c>
      <c r="B22" s="275"/>
      <c r="C22" s="275"/>
      <c r="D22" s="275"/>
      <c r="E22" s="275"/>
      <c r="F22" s="274" t="s">
        <v>252</v>
      </c>
      <c r="G22" s="275"/>
      <c r="H22" s="275"/>
      <c r="I22" s="275"/>
      <c r="J22" s="275"/>
      <c r="K22" s="232"/>
    </row>
    <row r="23" spans="1:11" ht="15.75" thickBot="1">
      <c r="A23" s="270" t="s">
        <v>157</v>
      </c>
      <c r="B23" s="271"/>
      <c r="C23" s="224">
        <f>C18+C21</f>
        <v>19956</v>
      </c>
      <c r="D23" s="224">
        <f>D18+D21</f>
        <v>22081</v>
      </c>
      <c r="E23" s="225">
        <f>E18+E21</f>
        <v>22612</v>
      </c>
      <c r="F23" s="270" t="s">
        <v>157</v>
      </c>
      <c r="G23" s="271"/>
      <c r="H23" s="224">
        <f>H18+H21</f>
        <v>21006</v>
      </c>
      <c r="I23" s="224">
        <f>I18+I21</f>
        <v>22081</v>
      </c>
      <c r="J23" s="225">
        <f>J18+J21</f>
        <v>19892</v>
      </c>
      <c r="K23" s="226">
        <f>K18+K21</f>
        <v>2720</v>
      </c>
    </row>
  </sheetData>
  <mergeCells count="36">
    <mergeCell ref="A22:E22"/>
    <mergeCell ref="F22:J22"/>
    <mergeCell ref="A23:B23"/>
    <mergeCell ref="F23:G23"/>
    <mergeCell ref="I18:I19"/>
    <mergeCell ref="J18:J19"/>
    <mergeCell ref="K18:K19"/>
    <mergeCell ref="A20:E20"/>
    <mergeCell ref="F20:J20"/>
    <mergeCell ref="A21:B21"/>
    <mergeCell ref="F21:G21"/>
    <mergeCell ref="A18:B19"/>
    <mergeCell ref="C18:C19"/>
    <mergeCell ref="D18:D19"/>
    <mergeCell ref="E18:E19"/>
    <mergeCell ref="F18:G19"/>
    <mergeCell ref="H18:H19"/>
    <mergeCell ref="A16:E16"/>
    <mergeCell ref="F16:J17"/>
    <mergeCell ref="A17:B17"/>
    <mergeCell ref="A3:E3"/>
    <mergeCell ref="F3:J3"/>
    <mergeCell ref="E7:E8"/>
    <mergeCell ref="A11:A14"/>
    <mergeCell ref="F11:F14"/>
    <mergeCell ref="A15:B15"/>
    <mergeCell ref="F15:G15"/>
    <mergeCell ref="A1:K1"/>
    <mergeCell ref="K3:K4"/>
    <mergeCell ref="A4:B4"/>
    <mergeCell ref="F4:G4"/>
    <mergeCell ref="A5:A10"/>
    <mergeCell ref="F5:F10"/>
    <mergeCell ref="B7:B8"/>
    <mergeCell ref="C7:C8"/>
    <mergeCell ref="D7:D8"/>
  </mergeCells>
  <pageMargins left="0.7" right="0.7" top="0.75" bottom="0.75" header="0.3" footer="0.3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1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3.7109375" style="1" customWidth="1"/>
    <col min="4" max="4" width="14.85546875" style="1" customWidth="1"/>
    <col min="5" max="5" width="10.855468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7" t="s">
        <v>217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84</v>
      </c>
      <c r="B3" s="21" t="s">
        <v>15</v>
      </c>
      <c r="C3" s="92">
        <v>50</v>
      </c>
      <c r="D3" s="92">
        <v>20</v>
      </c>
      <c r="E3" s="93">
        <v>20</v>
      </c>
    </row>
    <row r="4" spans="1:5" s="9" customFormat="1">
      <c r="A4" s="9" t="s">
        <v>85</v>
      </c>
      <c r="B4" s="22" t="s">
        <v>21</v>
      </c>
      <c r="C4" s="19">
        <f>SUM(C3:C3)</f>
        <v>50</v>
      </c>
      <c r="D4" s="19">
        <f>SUM(D3:D3)</f>
        <v>20</v>
      </c>
      <c r="E4" s="23">
        <f>SUM(E3:E3)</f>
        <v>20</v>
      </c>
    </row>
    <row r="5" spans="1:5" s="9" customFormat="1">
      <c r="A5" s="9" t="s">
        <v>94</v>
      </c>
      <c r="B5" s="21" t="s">
        <v>71</v>
      </c>
      <c r="C5" s="92">
        <v>120</v>
      </c>
      <c r="D5" s="92">
        <v>0</v>
      </c>
      <c r="E5" s="93">
        <v>0</v>
      </c>
    </row>
    <row r="6" spans="1:5">
      <c r="A6" s="1" t="s">
        <v>95</v>
      </c>
      <c r="B6" s="20" t="s">
        <v>1</v>
      </c>
      <c r="C6" s="19">
        <f>SUM(C5:C5)</f>
        <v>120</v>
      </c>
      <c r="D6" s="19">
        <f>SUM(D5:D5)</f>
        <v>0</v>
      </c>
      <c r="E6" s="19">
        <f>SUM(E5:E5)</f>
        <v>0</v>
      </c>
    </row>
    <row r="7" spans="1:5">
      <c r="A7" s="1" t="s">
        <v>98</v>
      </c>
      <c r="B7" s="18" t="s">
        <v>20</v>
      </c>
      <c r="C7" s="92">
        <v>50</v>
      </c>
      <c r="D7" s="92">
        <v>6</v>
      </c>
      <c r="E7" s="92">
        <v>5</v>
      </c>
    </row>
    <row r="8" spans="1:5">
      <c r="A8" s="1" t="s">
        <v>100</v>
      </c>
      <c r="B8" s="20" t="s">
        <v>4</v>
      </c>
      <c r="C8" s="19">
        <f>SUM(C7:C7)</f>
        <v>50</v>
      </c>
      <c r="D8" s="19">
        <f>SUM(D7:D7)</f>
        <v>6</v>
      </c>
      <c r="E8" s="19">
        <f>SUM(E7:E7)</f>
        <v>5</v>
      </c>
    </row>
    <row r="9" spans="1:5" s="37" customFormat="1">
      <c r="A9" s="37" t="s">
        <v>101</v>
      </c>
      <c r="B9" s="27" t="s">
        <v>5</v>
      </c>
      <c r="C9" s="28">
        <f>C4+C6+C8</f>
        <v>220</v>
      </c>
      <c r="D9" s="28">
        <f t="shared" ref="D9" si="0">D4+D6+D8</f>
        <v>26</v>
      </c>
      <c r="E9" s="28">
        <f t="shared" ref="E9" si="1">E4+E6+E8</f>
        <v>25</v>
      </c>
    </row>
    <row r="10" spans="1:5" s="40" customFormat="1">
      <c r="A10" s="40" t="s">
        <v>120</v>
      </c>
      <c r="B10" s="39" t="s">
        <v>6</v>
      </c>
      <c r="C10" s="41">
        <f>C9</f>
        <v>220</v>
      </c>
      <c r="D10" s="41">
        <f t="shared" ref="D10" si="2">D9</f>
        <v>26</v>
      </c>
      <c r="E10" s="41">
        <f t="shared" ref="E10" si="3">E9</f>
        <v>25</v>
      </c>
    </row>
    <row r="11" spans="1:5">
      <c r="B11" s="55" t="s">
        <v>68</v>
      </c>
      <c r="C11" s="56">
        <f>SUM(C10:C10)</f>
        <v>220</v>
      </c>
      <c r="D11" s="56">
        <f>SUM(D10:D10)</f>
        <v>26</v>
      </c>
      <c r="E11" s="56">
        <f>SUM(E10:E10)</f>
        <v>25</v>
      </c>
    </row>
  </sheetData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SheetLayoutView="100" workbookViewId="0">
      <selection activeCell="E14" sqref="E14"/>
    </sheetView>
  </sheetViews>
  <sheetFormatPr defaultColWidth="9.140625" defaultRowHeight="15"/>
  <cols>
    <col min="1" max="1" width="7.7109375" style="1" customWidth="1"/>
    <col min="2" max="2" width="41.5703125" style="1" customWidth="1"/>
    <col min="3" max="4" width="14.710937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153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91</v>
      </c>
      <c r="B3" s="21" t="s">
        <v>18</v>
      </c>
      <c r="C3" s="92">
        <v>0</v>
      </c>
      <c r="D3" s="92">
        <v>43</v>
      </c>
      <c r="E3" s="93">
        <v>43</v>
      </c>
    </row>
    <row r="4" spans="1:5">
      <c r="A4" s="1" t="s">
        <v>95</v>
      </c>
      <c r="B4" s="22" t="s">
        <v>1</v>
      </c>
      <c r="C4" s="19">
        <f>SUM(C3:C3)</f>
        <v>0</v>
      </c>
      <c r="D4" s="19">
        <f>SUM(D3:D3)</f>
        <v>43</v>
      </c>
      <c r="E4" s="23">
        <f>SUM(E3:E3)</f>
        <v>43</v>
      </c>
    </row>
    <row r="5" spans="1:5">
      <c r="A5" s="1" t="s">
        <v>98</v>
      </c>
      <c r="B5" s="21" t="s">
        <v>20</v>
      </c>
      <c r="C5" s="92">
        <v>0</v>
      </c>
      <c r="D5" s="92">
        <v>12</v>
      </c>
      <c r="E5" s="93">
        <v>12</v>
      </c>
    </row>
    <row r="6" spans="1:5">
      <c r="A6" s="1" t="s">
        <v>100</v>
      </c>
      <c r="B6" s="22" t="s">
        <v>4</v>
      </c>
      <c r="C6" s="19">
        <f>SUM(C5:C5)</f>
        <v>0</v>
      </c>
      <c r="D6" s="19">
        <f>SUM(D5:D5)</f>
        <v>12</v>
      </c>
      <c r="E6" s="23">
        <f>SUM(E5:E5)</f>
        <v>12</v>
      </c>
    </row>
    <row r="7" spans="1:5" s="37" customFormat="1">
      <c r="A7" s="37" t="s">
        <v>101</v>
      </c>
      <c r="B7" s="26" t="s">
        <v>5</v>
      </c>
      <c r="C7" s="28">
        <f>C4+C6</f>
        <v>0</v>
      </c>
      <c r="D7" s="28">
        <f t="shared" ref="D7" si="0">D4+D6</f>
        <v>55</v>
      </c>
      <c r="E7" s="29">
        <f t="shared" ref="E7" si="1">E4+E6</f>
        <v>55</v>
      </c>
    </row>
    <row r="8" spans="1:5">
      <c r="A8" s="1" t="s">
        <v>117</v>
      </c>
      <c r="B8" s="21" t="s">
        <v>47</v>
      </c>
      <c r="C8" s="92">
        <v>500</v>
      </c>
      <c r="D8" s="92">
        <v>0</v>
      </c>
      <c r="E8" s="93">
        <v>0</v>
      </c>
    </row>
    <row r="9" spans="1:5">
      <c r="A9" s="1" t="s">
        <v>118</v>
      </c>
      <c r="B9" s="21" t="s">
        <v>48</v>
      </c>
      <c r="C9" s="92">
        <v>135</v>
      </c>
      <c r="D9" s="92">
        <v>0</v>
      </c>
      <c r="E9" s="93">
        <v>0</v>
      </c>
    </row>
    <row r="10" spans="1:5" s="38" customFormat="1">
      <c r="A10" s="38" t="s">
        <v>119</v>
      </c>
      <c r="B10" s="26" t="s">
        <v>49</v>
      </c>
      <c r="C10" s="28">
        <f>SUM(C8:C9)</f>
        <v>635</v>
      </c>
      <c r="D10" s="28">
        <f>SUM(D8:D9)</f>
        <v>0</v>
      </c>
      <c r="E10" s="29">
        <f>SUM(E8:E9)</f>
        <v>0</v>
      </c>
    </row>
    <row r="11" spans="1:5" s="40" customFormat="1">
      <c r="A11" s="40" t="s">
        <v>120</v>
      </c>
      <c r="B11" s="307" t="s">
        <v>6</v>
      </c>
      <c r="C11" s="41">
        <f>C7+C10</f>
        <v>635</v>
      </c>
      <c r="D11" s="41">
        <f t="shared" ref="D11" si="2">D7+D10</f>
        <v>55</v>
      </c>
      <c r="E11" s="317">
        <f t="shared" ref="E11" si="3">E7+E10</f>
        <v>55</v>
      </c>
    </row>
    <row r="12" spans="1:5" ht="15.75" thickBot="1">
      <c r="B12" s="313" t="s">
        <v>68</v>
      </c>
      <c r="C12" s="314">
        <f>SUM(C11:C11)</f>
        <v>635</v>
      </c>
      <c r="D12" s="314">
        <f>SUM(D11:D11)</f>
        <v>55</v>
      </c>
      <c r="E12" s="315">
        <f>SUM(E11:E11)</f>
        <v>55</v>
      </c>
    </row>
    <row r="14" spans="1:5" ht="15.75" thickBot="1">
      <c r="E14" s="285" t="s">
        <v>221</v>
      </c>
    </row>
    <row r="15" spans="1:5" ht="30.75" thickBot="1">
      <c r="A15"/>
      <c r="B15" s="87" t="s">
        <v>153</v>
      </c>
      <c r="C15" s="2" t="s">
        <v>187</v>
      </c>
      <c r="D15" s="3" t="s">
        <v>255</v>
      </c>
      <c r="E15" s="4" t="s">
        <v>0</v>
      </c>
    </row>
    <row r="16" spans="1:5">
      <c r="A16" s="45" t="s">
        <v>135</v>
      </c>
      <c r="B16" s="303" t="s">
        <v>66</v>
      </c>
      <c r="C16" s="100">
        <v>0</v>
      </c>
      <c r="D16" s="100">
        <v>12</v>
      </c>
      <c r="E16" s="304">
        <v>11</v>
      </c>
    </row>
    <row r="17" spans="1:5">
      <c r="A17" t="s">
        <v>136</v>
      </c>
      <c r="B17" s="300" t="s">
        <v>62</v>
      </c>
      <c r="C17" s="99">
        <v>0</v>
      </c>
      <c r="D17" s="99">
        <v>27</v>
      </c>
      <c r="E17" s="301">
        <v>27</v>
      </c>
    </row>
    <row r="18" spans="1:5">
      <c r="A18" t="s">
        <v>137</v>
      </c>
      <c r="B18" s="300" t="s">
        <v>63</v>
      </c>
      <c r="C18" s="99">
        <v>0</v>
      </c>
      <c r="D18" s="99">
        <v>311</v>
      </c>
      <c r="E18" s="301">
        <v>311</v>
      </c>
    </row>
    <row r="19" spans="1:5">
      <c r="A19" t="s">
        <v>159</v>
      </c>
      <c r="B19" s="300" t="s">
        <v>160</v>
      </c>
      <c r="C19" s="99">
        <v>0</v>
      </c>
      <c r="D19" s="99">
        <v>87</v>
      </c>
      <c r="E19" s="301">
        <v>87</v>
      </c>
    </row>
    <row r="20" spans="1:5">
      <c r="A20" t="s">
        <v>138</v>
      </c>
      <c r="B20" s="300" t="s">
        <v>64</v>
      </c>
      <c r="C20" s="99">
        <v>0</v>
      </c>
      <c r="D20" s="99">
        <v>0</v>
      </c>
      <c r="E20" s="301">
        <v>0</v>
      </c>
    </row>
    <row r="21" spans="1:5">
      <c r="A21" t="s">
        <v>139</v>
      </c>
      <c r="B21" s="300" t="s">
        <v>23</v>
      </c>
      <c r="C21" s="99">
        <v>0</v>
      </c>
      <c r="D21" s="99">
        <v>0</v>
      </c>
      <c r="E21" s="301">
        <v>0</v>
      </c>
    </row>
    <row r="22" spans="1:5">
      <c r="A22" s="51" t="s">
        <v>140</v>
      </c>
      <c r="B22" s="302" t="s">
        <v>65</v>
      </c>
      <c r="C22" s="52">
        <f>SUM(C16:C21)</f>
        <v>0</v>
      </c>
      <c r="D22" s="52">
        <f>SUM(D16:D21)</f>
        <v>437</v>
      </c>
      <c r="E22" s="297">
        <f>SUM(E16:E21)</f>
        <v>436</v>
      </c>
    </row>
    <row r="23" spans="1:5">
      <c r="A23" t="s">
        <v>141</v>
      </c>
      <c r="B23" s="305" t="s">
        <v>7</v>
      </c>
      <c r="C23" s="58">
        <f>C22</f>
        <v>0</v>
      </c>
      <c r="D23" s="58">
        <f t="shared" ref="D23" si="4">D22</f>
        <v>437</v>
      </c>
      <c r="E23" s="306">
        <f t="shared" ref="E23" si="5">E22</f>
        <v>436</v>
      </c>
    </row>
    <row r="24" spans="1:5">
      <c r="A24" s="49" t="s">
        <v>142</v>
      </c>
      <c r="B24" s="298" t="s">
        <v>27</v>
      </c>
      <c r="C24" s="98">
        <v>0</v>
      </c>
      <c r="D24" s="98">
        <v>0</v>
      </c>
      <c r="E24" s="299">
        <v>0</v>
      </c>
    </row>
    <row r="25" spans="1:5" ht="15.75" thickBot="1">
      <c r="A25"/>
      <c r="B25" s="293" t="s">
        <v>69</v>
      </c>
      <c r="C25" s="294">
        <f>SUM(C23:C24)</f>
        <v>0</v>
      </c>
      <c r="D25" s="294">
        <f>SUM(D23:D24)</f>
        <v>437</v>
      </c>
      <c r="E25" s="295">
        <f>SUM(E23:E24)</f>
        <v>436</v>
      </c>
    </row>
  </sheetData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SheetLayoutView="100" workbookViewId="0">
      <selection activeCell="D7" sqref="D7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" style="1" customWidth="1"/>
    <col min="4" max="4" width="15.710937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7" t="s">
        <v>154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89</v>
      </c>
      <c r="B3" s="21" t="s">
        <v>17</v>
      </c>
      <c r="C3" s="92">
        <v>500</v>
      </c>
      <c r="D3" s="92">
        <v>645</v>
      </c>
      <c r="E3" s="93">
        <v>641</v>
      </c>
    </row>
    <row r="4" spans="1:5" s="9" customFormat="1">
      <c r="A4" s="9" t="s">
        <v>91</v>
      </c>
      <c r="B4" s="21" t="s">
        <v>18</v>
      </c>
      <c r="C4" s="92">
        <v>0</v>
      </c>
      <c r="D4" s="92">
        <v>62</v>
      </c>
      <c r="E4" s="93">
        <v>62</v>
      </c>
    </row>
    <row r="5" spans="1:5">
      <c r="A5" s="1" t="s">
        <v>95</v>
      </c>
      <c r="B5" s="22" t="s">
        <v>1</v>
      </c>
      <c r="C5" s="19">
        <f>SUM(C3:C4)</f>
        <v>500</v>
      </c>
      <c r="D5" s="19">
        <f>SUM(D3:D4)</f>
        <v>707</v>
      </c>
      <c r="E5" s="23">
        <f>SUM(E3:E4)</f>
        <v>703</v>
      </c>
    </row>
    <row r="6" spans="1:5">
      <c r="A6" s="1" t="s">
        <v>98</v>
      </c>
      <c r="B6" s="21" t="s">
        <v>20</v>
      </c>
      <c r="C6" s="92">
        <v>135</v>
      </c>
      <c r="D6" s="92">
        <v>186</v>
      </c>
      <c r="E6" s="93">
        <v>185</v>
      </c>
    </row>
    <row r="7" spans="1:5">
      <c r="A7" s="1" t="s">
        <v>99</v>
      </c>
      <c r="B7" s="21" t="s">
        <v>3</v>
      </c>
      <c r="C7" s="92">
        <v>0</v>
      </c>
      <c r="D7" s="92">
        <v>0</v>
      </c>
      <c r="E7" s="93">
        <v>0</v>
      </c>
    </row>
    <row r="8" spans="1:5">
      <c r="A8" s="1" t="s">
        <v>100</v>
      </c>
      <c r="B8" s="22" t="s">
        <v>4</v>
      </c>
      <c r="C8" s="19">
        <f>SUM(C6:C7)</f>
        <v>135</v>
      </c>
      <c r="D8" s="19">
        <f>SUM(D6:D7)</f>
        <v>186</v>
      </c>
      <c r="E8" s="23">
        <f>SUM(E6:E7)</f>
        <v>185</v>
      </c>
    </row>
    <row r="9" spans="1:5" s="37" customFormat="1">
      <c r="A9" s="37" t="s">
        <v>101</v>
      </c>
      <c r="B9" s="26" t="s">
        <v>5</v>
      </c>
      <c r="C9" s="28">
        <f>C5+C8</f>
        <v>635</v>
      </c>
      <c r="D9" s="28">
        <f t="shared" ref="D9" si="0">D5+D8</f>
        <v>893</v>
      </c>
      <c r="E9" s="29">
        <f t="shared" ref="E9" si="1">E5+E8</f>
        <v>888</v>
      </c>
    </row>
    <row r="10" spans="1:5" s="102" customFormat="1">
      <c r="A10" s="101" t="s">
        <v>200</v>
      </c>
      <c r="B10" s="316" t="s">
        <v>202</v>
      </c>
      <c r="C10" s="107">
        <v>0</v>
      </c>
      <c r="D10" s="107">
        <v>530</v>
      </c>
      <c r="E10" s="310">
        <v>530</v>
      </c>
    </row>
    <row r="11" spans="1:5" s="102" customFormat="1">
      <c r="A11" s="101" t="s">
        <v>113</v>
      </c>
      <c r="B11" s="316" t="s">
        <v>203</v>
      </c>
      <c r="C11" s="107">
        <v>0</v>
      </c>
      <c r="D11" s="107">
        <v>143</v>
      </c>
      <c r="E11" s="310">
        <v>143</v>
      </c>
    </row>
    <row r="12" spans="1:5" s="102" customFormat="1">
      <c r="A12" s="37" t="s">
        <v>114</v>
      </c>
      <c r="B12" s="26" t="s">
        <v>201</v>
      </c>
      <c r="C12" s="28">
        <f>SUM(C10:C11)</f>
        <v>0</v>
      </c>
      <c r="D12" s="28">
        <f t="shared" ref="D12" si="2">SUM(D10:D11)</f>
        <v>673</v>
      </c>
      <c r="E12" s="29">
        <f t="shared" ref="E12" si="3">SUM(E10:E11)</f>
        <v>673</v>
      </c>
    </row>
    <row r="13" spans="1:5" s="40" customFormat="1">
      <c r="A13" s="40" t="s">
        <v>120</v>
      </c>
      <c r="B13" s="307" t="s">
        <v>6</v>
      </c>
      <c r="C13" s="41">
        <f>C9+C12</f>
        <v>635</v>
      </c>
      <c r="D13" s="41">
        <f t="shared" ref="D13" si="4">D9+D12</f>
        <v>1566</v>
      </c>
      <c r="E13" s="317">
        <f t="shared" ref="E13" si="5">E9+E12</f>
        <v>1561</v>
      </c>
    </row>
    <row r="14" spans="1:5" ht="15.75" thickBot="1">
      <c r="B14" s="313" t="s">
        <v>68</v>
      </c>
      <c r="C14" s="314">
        <f>SUM(C13:C13)</f>
        <v>635</v>
      </c>
      <c r="D14" s="314">
        <f>SUM(D13:D13)</f>
        <v>1566</v>
      </c>
      <c r="E14" s="315">
        <f>SUM(E13:E13)</f>
        <v>1561</v>
      </c>
    </row>
  </sheetData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155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72</v>
      </c>
      <c r="B3" s="6" t="s">
        <v>9</v>
      </c>
      <c r="C3" s="7">
        <v>942</v>
      </c>
      <c r="D3" s="7">
        <v>1056</v>
      </c>
      <c r="E3" s="8">
        <v>1056</v>
      </c>
    </row>
    <row r="4" spans="1:5" s="9" customFormat="1">
      <c r="A4" s="9" t="s">
        <v>145</v>
      </c>
      <c r="B4" s="6" t="s">
        <v>146</v>
      </c>
      <c r="C4" s="7">
        <v>0</v>
      </c>
      <c r="D4" s="7">
        <v>20</v>
      </c>
      <c r="E4" s="8">
        <v>20</v>
      </c>
    </row>
    <row r="5" spans="1:5" s="9" customFormat="1">
      <c r="A5" s="9" t="s">
        <v>73</v>
      </c>
      <c r="B5" s="6" t="s">
        <v>24</v>
      </c>
      <c r="C5" s="7">
        <v>96</v>
      </c>
      <c r="D5" s="7">
        <v>96</v>
      </c>
      <c r="E5" s="8">
        <v>96</v>
      </c>
    </row>
    <row r="6" spans="1:5" s="9" customFormat="1">
      <c r="A6" s="9" t="s">
        <v>74</v>
      </c>
      <c r="B6" s="10" t="s">
        <v>28</v>
      </c>
      <c r="C6" s="11">
        <v>25</v>
      </c>
      <c r="D6" s="12">
        <v>49</v>
      </c>
      <c r="E6" s="13">
        <v>49</v>
      </c>
    </row>
    <row r="7" spans="1:5" s="9" customFormat="1">
      <c r="A7" s="9" t="s">
        <v>188</v>
      </c>
      <c r="B7" s="10" t="s">
        <v>189</v>
      </c>
      <c r="C7" s="11">
        <v>0</v>
      </c>
      <c r="D7" s="12">
        <v>11</v>
      </c>
      <c r="E7" s="13">
        <v>11</v>
      </c>
    </row>
    <row r="8" spans="1:5" s="9" customFormat="1">
      <c r="A8" s="9" t="s">
        <v>75</v>
      </c>
      <c r="B8" s="10" t="s">
        <v>10</v>
      </c>
      <c r="C8" s="11">
        <v>0</v>
      </c>
      <c r="D8" s="12">
        <v>0</v>
      </c>
      <c r="E8" s="13">
        <v>0</v>
      </c>
    </row>
    <row r="9" spans="1:5" s="14" customFormat="1">
      <c r="A9" s="14" t="s">
        <v>76</v>
      </c>
      <c r="B9" s="15" t="s">
        <v>70</v>
      </c>
      <c r="C9" s="16">
        <f>SUM(C3:C8)</f>
        <v>1063</v>
      </c>
      <c r="D9" s="16">
        <f>SUM(D3:D8)</f>
        <v>1232</v>
      </c>
      <c r="E9" s="17">
        <f>SUM(E3:E8)</f>
        <v>1232</v>
      </c>
    </row>
    <row r="10" spans="1:5" s="9" customFormat="1">
      <c r="A10" s="9" t="s">
        <v>78</v>
      </c>
      <c r="B10" s="21" t="s">
        <v>11</v>
      </c>
      <c r="C10" s="92">
        <v>200</v>
      </c>
      <c r="D10" s="92">
        <v>36</v>
      </c>
      <c r="E10" s="93">
        <v>36</v>
      </c>
    </row>
    <row r="11" spans="1:5" s="14" customFormat="1">
      <c r="A11" s="14" t="s">
        <v>80</v>
      </c>
      <c r="B11" s="22" t="s">
        <v>30</v>
      </c>
      <c r="C11" s="19">
        <f>SUM(C10:C10)</f>
        <v>200</v>
      </c>
      <c r="D11" s="19">
        <f>SUM(D10:D10)</f>
        <v>36</v>
      </c>
      <c r="E11" s="23">
        <f>SUM(E10:E10)</f>
        <v>36</v>
      </c>
    </row>
    <row r="12" spans="1:5" s="9" customFormat="1">
      <c r="A12" s="14" t="s">
        <v>81</v>
      </c>
      <c r="B12" s="26" t="s">
        <v>13</v>
      </c>
      <c r="C12" s="28">
        <f>C9+C11</f>
        <v>1263</v>
      </c>
      <c r="D12" s="28">
        <f>D9+D11</f>
        <v>1268</v>
      </c>
      <c r="E12" s="29">
        <f>E9+E11</f>
        <v>1268</v>
      </c>
    </row>
    <row r="13" spans="1:5" s="9" customFormat="1">
      <c r="A13" s="9" t="s">
        <v>82</v>
      </c>
      <c r="B13" s="26" t="s">
        <v>31</v>
      </c>
      <c r="C13" s="28">
        <v>347</v>
      </c>
      <c r="D13" s="28">
        <v>319</v>
      </c>
      <c r="E13" s="29">
        <v>319</v>
      </c>
    </row>
    <row r="14" spans="1:5" s="9" customFormat="1">
      <c r="A14" s="9" t="s">
        <v>83</v>
      </c>
      <c r="B14" s="21" t="s">
        <v>14</v>
      </c>
      <c r="C14" s="36">
        <v>0</v>
      </c>
      <c r="D14" s="92">
        <v>6</v>
      </c>
      <c r="E14" s="93">
        <v>6</v>
      </c>
    </row>
    <row r="15" spans="1:5" s="9" customFormat="1">
      <c r="A15" s="9" t="s">
        <v>84</v>
      </c>
      <c r="B15" s="21" t="s">
        <v>15</v>
      </c>
      <c r="C15" s="92">
        <v>480</v>
      </c>
      <c r="D15" s="92">
        <v>202</v>
      </c>
      <c r="E15" s="93">
        <v>202</v>
      </c>
    </row>
    <row r="16" spans="1:5" s="9" customFormat="1">
      <c r="A16" s="9" t="s">
        <v>85</v>
      </c>
      <c r="B16" s="22" t="s">
        <v>21</v>
      </c>
      <c r="C16" s="19">
        <f>SUM(C14:C15)</f>
        <v>480</v>
      </c>
      <c r="D16" s="19">
        <f t="shared" ref="D16" si="0">SUM(D14:D15)</f>
        <v>208</v>
      </c>
      <c r="E16" s="19">
        <f t="shared" ref="E16" si="1">SUM(E14:E15)</f>
        <v>208</v>
      </c>
    </row>
    <row r="17" spans="1:5" s="9" customFormat="1">
      <c r="A17" s="9" t="s">
        <v>89</v>
      </c>
      <c r="B17" s="21" t="s">
        <v>17</v>
      </c>
      <c r="C17" s="92">
        <v>0</v>
      </c>
      <c r="D17" s="92">
        <v>0</v>
      </c>
      <c r="E17" s="93">
        <v>0</v>
      </c>
    </row>
    <row r="18" spans="1:5" s="9" customFormat="1">
      <c r="A18" s="9" t="s">
        <v>91</v>
      </c>
      <c r="B18" s="21" t="s">
        <v>18</v>
      </c>
      <c r="C18" s="92">
        <v>50</v>
      </c>
      <c r="D18" s="92">
        <v>46</v>
      </c>
      <c r="E18" s="93">
        <v>46</v>
      </c>
    </row>
    <row r="19" spans="1:5" s="9" customFormat="1">
      <c r="A19" s="9" t="s">
        <v>94</v>
      </c>
      <c r="B19" s="21" t="s">
        <v>71</v>
      </c>
      <c r="C19" s="92">
        <v>0</v>
      </c>
      <c r="D19" s="92">
        <v>30</v>
      </c>
      <c r="E19" s="93">
        <v>30</v>
      </c>
    </row>
    <row r="20" spans="1:5">
      <c r="A20" s="1" t="s">
        <v>95</v>
      </c>
      <c r="B20" s="20" t="s">
        <v>1</v>
      </c>
      <c r="C20" s="19">
        <f>SUM(C17:C19)</f>
        <v>50</v>
      </c>
      <c r="D20" s="19">
        <f>SUM(D17:D19)</f>
        <v>76</v>
      </c>
      <c r="E20" s="19">
        <f>SUM(E17:E19)</f>
        <v>76</v>
      </c>
    </row>
    <row r="21" spans="1:5">
      <c r="A21" s="1" t="s">
        <v>98</v>
      </c>
      <c r="B21" s="18" t="s">
        <v>20</v>
      </c>
      <c r="C21" s="92">
        <v>143</v>
      </c>
      <c r="D21" s="92">
        <v>75</v>
      </c>
      <c r="E21" s="92">
        <v>75</v>
      </c>
    </row>
    <row r="22" spans="1:5">
      <c r="A22" s="1" t="s">
        <v>99</v>
      </c>
      <c r="B22" s="18" t="s">
        <v>3</v>
      </c>
      <c r="C22" s="92">
        <v>0</v>
      </c>
      <c r="D22" s="92">
        <v>2</v>
      </c>
      <c r="E22" s="92">
        <v>2</v>
      </c>
    </row>
    <row r="23" spans="1:5">
      <c r="A23" s="1" t="s">
        <v>100</v>
      </c>
      <c r="B23" s="20" t="s">
        <v>4</v>
      </c>
      <c r="C23" s="19">
        <f>SUM(C21:C22)</f>
        <v>143</v>
      </c>
      <c r="D23" s="19">
        <f>SUM(D21:D22)</f>
        <v>77</v>
      </c>
      <c r="E23" s="19">
        <f>SUM(E21:E22)</f>
        <v>77</v>
      </c>
    </row>
    <row r="24" spans="1:5" s="37" customFormat="1">
      <c r="A24" s="37" t="s">
        <v>101</v>
      </c>
      <c r="B24" s="27" t="s">
        <v>5</v>
      </c>
      <c r="C24" s="28">
        <f>C16+C20+C23</f>
        <v>673</v>
      </c>
      <c r="D24" s="28">
        <f t="shared" ref="D24" si="2">D16+D20+D23</f>
        <v>361</v>
      </c>
      <c r="E24" s="28">
        <f t="shared" ref="E24" si="3">E16+E20+E23</f>
        <v>361</v>
      </c>
    </row>
    <row r="25" spans="1:5">
      <c r="A25" s="1" t="s">
        <v>112</v>
      </c>
      <c r="B25" s="18" t="s">
        <v>42</v>
      </c>
      <c r="C25" s="92">
        <v>0</v>
      </c>
      <c r="D25" s="92">
        <v>24</v>
      </c>
      <c r="E25" s="92">
        <v>24</v>
      </c>
    </row>
    <row r="26" spans="1:5">
      <c r="A26" s="1" t="s">
        <v>113</v>
      </c>
      <c r="B26" s="18" t="s">
        <v>43</v>
      </c>
      <c r="C26" s="92">
        <v>0</v>
      </c>
      <c r="D26" s="92">
        <v>7</v>
      </c>
      <c r="E26" s="92">
        <v>7</v>
      </c>
    </row>
    <row r="27" spans="1:5" s="38" customFormat="1">
      <c r="A27" s="38" t="s">
        <v>114</v>
      </c>
      <c r="B27" s="27" t="s">
        <v>44</v>
      </c>
      <c r="C27" s="28">
        <f>SUM(C25:C26)</f>
        <v>0</v>
      </c>
      <c r="D27" s="28">
        <f t="shared" ref="D27" si="4">SUM(D25:D26)</f>
        <v>31</v>
      </c>
      <c r="E27" s="28">
        <f t="shared" ref="E27" si="5">SUM(E25:E26)</f>
        <v>31</v>
      </c>
    </row>
    <row r="28" spans="1:5" s="40" customFormat="1">
      <c r="A28" s="40" t="s">
        <v>120</v>
      </c>
      <c r="B28" s="39" t="s">
        <v>6</v>
      </c>
      <c r="C28" s="41">
        <f>C27+C24+C13+C12</f>
        <v>2283</v>
      </c>
      <c r="D28" s="41">
        <f t="shared" ref="D28" si="6">D27+D24+D13+D12</f>
        <v>1979</v>
      </c>
      <c r="E28" s="41">
        <f t="shared" ref="E28" si="7">E27+E24+E13+E12</f>
        <v>1979</v>
      </c>
    </row>
    <row r="29" spans="1:5">
      <c r="B29" s="55" t="s">
        <v>68</v>
      </c>
      <c r="C29" s="56">
        <f>SUM(C28:C28)</f>
        <v>2283</v>
      </c>
      <c r="D29" s="56">
        <f>SUM(D28:D28)</f>
        <v>1979</v>
      </c>
      <c r="E29" s="56">
        <f>SUM(E28:E28)</f>
        <v>1979</v>
      </c>
    </row>
  </sheetData>
  <pageMargins left="0.7" right="0.7" top="0.75" bottom="0.75" header="0.3" footer="0.3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W22"/>
  <sheetViews>
    <sheetView view="pageBreakPreview" zoomScaleSheetLayoutView="100" workbookViewId="0">
      <selection activeCell="E2" sqref="E2"/>
    </sheetView>
  </sheetViews>
  <sheetFormatPr defaultRowHeight="15"/>
  <cols>
    <col min="1" max="1" width="6.85546875" customWidth="1"/>
    <col min="2" max="2" width="43" customWidth="1"/>
    <col min="3" max="3" width="14.140625" bestFit="1" customWidth="1"/>
    <col min="4" max="4" width="14.7109375" bestFit="1" customWidth="1"/>
    <col min="5" max="5" width="11.42578125" customWidth="1"/>
  </cols>
  <sheetData>
    <row r="1" spans="1:101" ht="15.75" thickBot="1">
      <c r="E1" s="288" t="s">
        <v>221</v>
      </c>
    </row>
    <row r="2" spans="1:101" ht="30.75" thickBot="1">
      <c r="A2" s="5"/>
      <c r="B2" s="87" t="s">
        <v>161</v>
      </c>
      <c r="C2" s="2" t="s">
        <v>187</v>
      </c>
      <c r="D2" s="3" t="s">
        <v>255</v>
      </c>
      <c r="E2" s="4" t="s">
        <v>0</v>
      </c>
    </row>
    <row r="3" spans="1:101">
      <c r="A3" s="9" t="s">
        <v>93</v>
      </c>
      <c r="B3" s="21" t="s">
        <v>204</v>
      </c>
      <c r="C3" s="92">
        <v>0</v>
      </c>
      <c r="D3" s="92">
        <v>35</v>
      </c>
      <c r="E3" s="93">
        <v>34</v>
      </c>
    </row>
    <row r="4" spans="1:101">
      <c r="A4" s="9" t="s">
        <v>94</v>
      </c>
      <c r="B4" s="21" t="s">
        <v>71</v>
      </c>
      <c r="C4" s="92">
        <v>0</v>
      </c>
      <c r="D4" s="92">
        <v>17</v>
      </c>
      <c r="E4" s="93">
        <v>17</v>
      </c>
    </row>
    <row r="5" spans="1:101">
      <c r="A5" s="1" t="s">
        <v>95</v>
      </c>
      <c r="B5" s="22" t="s">
        <v>1</v>
      </c>
      <c r="C5" s="19">
        <f>SUM(C3:C4)</f>
        <v>0</v>
      </c>
      <c r="D5" s="19">
        <f>SUM(D3:D4)</f>
        <v>52</v>
      </c>
      <c r="E5" s="23">
        <f>SUM(E3:E4)</f>
        <v>51</v>
      </c>
    </row>
    <row r="6" spans="1:101">
      <c r="A6" s="37" t="s">
        <v>101</v>
      </c>
      <c r="B6" s="26" t="s">
        <v>5</v>
      </c>
      <c r="C6" s="28">
        <f>C5</f>
        <v>0</v>
      </c>
      <c r="D6" s="28">
        <f t="shared" ref="D6:E7" si="0">D5</f>
        <v>52</v>
      </c>
      <c r="E6" s="29">
        <f t="shared" si="0"/>
        <v>51</v>
      </c>
    </row>
    <row r="7" spans="1:101">
      <c r="A7" s="40" t="s">
        <v>120</v>
      </c>
      <c r="B7" s="307" t="s">
        <v>6</v>
      </c>
      <c r="C7" s="41">
        <f>C6</f>
        <v>0</v>
      </c>
      <c r="D7" s="41">
        <f t="shared" si="0"/>
        <v>52</v>
      </c>
      <c r="E7" s="317">
        <f t="shared" si="0"/>
        <v>51</v>
      </c>
    </row>
    <row r="8" spans="1:101" ht="15.75" thickBot="1">
      <c r="A8" s="1"/>
      <c r="B8" s="313" t="s">
        <v>68</v>
      </c>
      <c r="C8" s="314">
        <f>SUM(C7:C7)</f>
        <v>0</v>
      </c>
      <c r="D8" s="314">
        <f>SUM(D7:D7)</f>
        <v>52</v>
      </c>
      <c r="E8" s="315">
        <f>SUM(E7:E7)</f>
        <v>51</v>
      </c>
    </row>
    <row r="10" spans="1:101" ht="15.75" thickBot="1">
      <c r="E10" s="288" t="s">
        <v>221</v>
      </c>
    </row>
    <row r="11" spans="1:101" ht="30.75" thickBot="1">
      <c r="B11" s="87" t="s">
        <v>161</v>
      </c>
      <c r="C11" s="2" t="s">
        <v>187</v>
      </c>
      <c r="D11" s="3" t="s">
        <v>255</v>
      </c>
      <c r="E11" s="4" t="s">
        <v>0</v>
      </c>
    </row>
    <row r="12" spans="1:101" s="45" customFormat="1">
      <c r="A12" s="45" t="s">
        <v>135</v>
      </c>
      <c r="B12" s="303" t="s">
        <v>66</v>
      </c>
      <c r="C12" s="100">
        <v>0</v>
      </c>
      <c r="D12" s="100">
        <v>6</v>
      </c>
      <c r="E12" s="304">
        <v>6</v>
      </c>
    </row>
    <row r="13" spans="1:101" s="51" customFormat="1">
      <c r="A13" s="51" t="s">
        <v>140</v>
      </c>
      <c r="B13" s="302" t="s">
        <v>65</v>
      </c>
      <c r="C13" s="52">
        <f>SUM(C12:C12)</f>
        <v>0</v>
      </c>
      <c r="D13" s="52">
        <f>SUM(D12:D12)</f>
        <v>6</v>
      </c>
      <c r="E13" s="297">
        <f>SUM(E12:E12)</f>
        <v>6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</row>
    <row r="14" spans="1:101">
      <c r="A14" t="s">
        <v>141</v>
      </c>
      <c r="B14" s="305" t="s">
        <v>7</v>
      </c>
      <c r="C14" s="58">
        <f>C13</f>
        <v>0</v>
      </c>
      <c r="D14" s="58">
        <f t="shared" ref="D14:E14" si="1">D13</f>
        <v>6</v>
      </c>
      <c r="E14" s="306">
        <f t="shared" si="1"/>
        <v>6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</row>
    <row r="15" spans="1:101" s="49" customFormat="1">
      <c r="A15" s="49" t="s">
        <v>142</v>
      </c>
      <c r="B15" s="298" t="s">
        <v>27</v>
      </c>
      <c r="C15" s="98">
        <v>0</v>
      </c>
      <c r="D15" s="98">
        <v>0</v>
      </c>
      <c r="E15" s="299"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</row>
    <row r="16" spans="1:101" ht="15.75" thickBot="1">
      <c r="B16" s="293" t="s">
        <v>69</v>
      </c>
      <c r="C16" s="294">
        <f>SUM(C14:C15)</f>
        <v>0</v>
      </c>
      <c r="D16" s="294">
        <f>SUM(D14:D15)</f>
        <v>6</v>
      </c>
      <c r="E16" s="295">
        <f>SUM(E14:E15)</f>
        <v>6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</row>
    <row r="18" spans="1:5" ht="15.75" thickBot="1">
      <c r="E18" s="288" t="s">
        <v>221</v>
      </c>
    </row>
    <row r="19" spans="1:5" ht="30.75" thickBot="1">
      <c r="A19" s="5"/>
      <c r="B19" s="87" t="s">
        <v>205</v>
      </c>
      <c r="C19" s="2" t="s">
        <v>187</v>
      </c>
      <c r="D19" s="3" t="s">
        <v>255</v>
      </c>
      <c r="E19" s="4" t="s">
        <v>0</v>
      </c>
    </row>
    <row r="20" spans="1:5">
      <c r="A20" s="1" t="s">
        <v>108</v>
      </c>
      <c r="B20" s="21" t="s">
        <v>38</v>
      </c>
      <c r="C20" s="92">
        <v>0</v>
      </c>
      <c r="D20" s="92">
        <v>44</v>
      </c>
      <c r="E20" s="93">
        <v>44</v>
      </c>
    </row>
    <row r="21" spans="1:5">
      <c r="A21" s="40" t="s">
        <v>120</v>
      </c>
      <c r="B21" s="307" t="s">
        <v>6</v>
      </c>
      <c r="C21" s="41">
        <f>C20</f>
        <v>0</v>
      </c>
      <c r="D21" s="41">
        <f t="shared" ref="D21:E21" si="2">D20</f>
        <v>44</v>
      </c>
      <c r="E21" s="317">
        <f t="shared" si="2"/>
        <v>44</v>
      </c>
    </row>
    <row r="22" spans="1:5" ht="15.75" thickBot="1">
      <c r="A22" s="1"/>
      <c r="B22" s="313" t="s">
        <v>68</v>
      </c>
      <c r="C22" s="314">
        <f>SUM(C21:C21)</f>
        <v>0</v>
      </c>
      <c r="D22" s="314">
        <f>SUM(D21:D21)</f>
        <v>44</v>
      </c>
      <c r="E22" s="315">
        <f>SUM(E21:E21)</f>
        <v>44</v>
      </c>
    </row>
  </sheetData>
  <pageMargins left="0.7" right="0.7" top="0.75" bottom="0.75" header="0.3" footer="0.3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SheetLayoutView="100" workbookViewId="0">
      <selection activeCell="E13" sqref="E13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156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89</v>
      </c>
      <c r="B3" s="21" t="s">
        <v>17</v>
      </c>
      <c r="C3" s="92">
        <v>0</v>
      </c>
      <c r="D3" s="92">
        <v>92</v>
      </c>
      <c r="E3" s="93">
        <v>92</v>
      </c>
    </row>
    <row r="4" spans="1:5">
      <c r="A4" s="1" t="s">
        <v>95</v>
      </c>
      <c r="B4" s="22" t="s">
        <v>1</v>
      </c>
      <c r="C4" s="19">
        <f>SUM(C3:C3)</f>
        <v>0</v>
      </c>
      <c r="D4" s="19">
        <f>SUM(D3:D3)</f>
        <v>92</v>
      </c>
      <c r="E4" s="23">
        <f>SUM(E3:E3)</f>
        <v>92</v>
      </c>
    </row>
    <row r="5" spans="1:5">
      <c r="A5" s="1" t="s">
        <v>98</v>
      </c>
      <c r="B5" s="21" t="s">
        <v>20</v>
      </c>
      <c r="C5" s="92">
        <v>0</v>
      </c>
      <c r="D5" s="92">
        <v>23</v>
      </c>
      <c r="E5" s="93">
        <v>23</v>
      </c>
    </row>
    <row r="6" spans="1:5">
      <c r="A6" s="1" t="s">
        <v>100</v>
      </c>
      <c r="B6" s="22" t="s">
        <v>4</v>
      </c>
      <c r="C6" s="19">
        <f>SUM(C5:C5)</f>
        <v>0</v>
      </c>
      <c r="D6" s="19">
        <f>SUM(D5:D5)</f>
        <v>23</v>
      </c>
      <c r="E6" s="23">
        <f>SUM(E5:E5)</f>
        <v>23</v>
      </c>
    </row>
    <row r="7" spans="1:5" s="37" customFormat="1">
      <c r="A7" s="37" t="s">
        <v>101</v>
      </c>
      <c r="B7" s="26" t="s">
        <v>5</v>
      </c>
      <c r="C7" s="28">
        <f>C4+C6</f>
        <v>0</v>
      </c>
      <c r="D7" s="28">
        <f t="shared" ref="D7" si="0">D4+D6</f>
        <v>115</v>
      </c>
      <c r="E7" s="29">
        <f t="shared" ref="E7" si="1">E4+E6</f>
        <v>115</v>
      </c>
    </row>
    <row r="8" spans="1:5">
      <c r="A8" s="1" t="s">
        <v>109</v>
      </c>
      <c r="B8" s="21" t="s">
        <v>39</v>
      </c>
      <c r="C8" s="92">
        <v>100</v>
      </c>
      <c r="D8" s="92">
        <v>0</v>
      </c>
      <c r="E8" s="93">
        <v>0</v>
      </c>
    </row>
    <row r="9" spans="1:5" s="38" customFormat="1">
      <c r="A9" s="38" t="s">
        <v>111</v>
      </c>
      <c r="B9" s="26" t="s">
        <v>26</v>
      </c>
      <c r="C9" s="28">
        <f>SUM(C8:C8)</f>
        <v>100</v>
      </c>
      <c r="D9" s="28">
        <f>SUM(D8:D8)</f>
        <v>0</v>
      </c>
      <c r="E9" s="29">
        <f>SUM(E8:E8)</f>
        <v>0</v>
      </c>
    </row>
    <row r="10" spans="1:5" s="40" customFormat="1">
      <c r="A10" s="40" t="s">
        <v>120</v>
      </c>
      <c r="B10" s="307" t="s">
        <v>6</v>
      </c>
      <c r="C10" s="41">
        <f>C7+C9</f>
        <v>100</v>
      </c>
      <c r="D10" s="41">
        <f t="shared" ref="D10" si="2">D7+D9</f>
        <v>115</v>
      </c>
      <c r="E10" s="317">
        <f t="shared" ref="E10" si="3">E7+E9</f>
        <v>115</v>
      </c>
    </row>
    <row r="11" spans="1:5" ht="15.75" thickBot="1">
      <c r="B11" s="313" t="s">
        <v>68</v>
      </c>
      <c r="C11" s="314">
        <f>SUM(C10:C10)</f>
        <v>100</v>
      </c>
      <c r="D11" s="314">
        <f>SUM(D10:D10)</f>
        <v>115</v>
      </c>
      <c r="E11" s="315">
        <f>SUM(E10:E10)</f>
        <v>115</v>
      </c>
    </row>
    <row r="13" spans="1:5" ht="15.75" thickBot="1">
      <c r="E13" s="285" t="s">
        <v>221</v>
      </c>
    </row>
    <row r="14" spans="1:5" ht="30.75" thickBot="1">
      <c r="A14"/>
      <c r="B14" s="87" t="s">
        <v>156</v>
      </c>
      <c r="C14" s="2" t="s">
        <v>187</v>
      </c>
      <c r="D14" s="3" t="s">
        <v>255</v>
      </c>
      <c r="E14" s="4" t="s">
        <v>0</v>
      </c>
    </row>
    <row r="15" spans="1:5">
      <c r="A15" s="45" t="s">
        <v>135</v>
      </c>
      <c r="B15" s="303" t="s">
        <v>66</v>
      </c>
      <c r="C15" s="100">
        <v>0</v>
      </c>
      <c r="D15" s="100">
        <v>72</v>
      </c>
      <c r="E15" s="304">
        <v>72</v>
      </c>
    </row>
    <row r="16" spans="1:5">
      <c r="A16" t="s">
        <v>136</v>
      </c>
      <c r="B16" s="300" t="s">
        <v>62</v>
      </c>
      <c r="C16" s="99">
        <v>0</v>
      </c>
      <c r="D16" s="99">
        <v>0</v>
      </c>
      <c r="E16" s="301">
        <v>0</v>
      </c>
    </row>
    <row r="17" spans="1:5">
      <c r="A17" t="s">
        <v>137</v>
      </c>
      <c r="B17" s="300" t="s">
        <v>63</v>
      </c>
      <c r="C17" s="99">
        <v>0</v>
      </c>
      <c r="D17" s="99">
        <v>0</v>
      </c>
      <c r="E17" s="301">
        <v>0</v>
      </c>
    </row>
    <row r="18" spans="1:5">
      <c r="A18" t="s">
        <v>138</v>
      </c>
      <c r="B18" s="300" t="s">
        <v>64</v>
      </c>
      <c r="C18" s="99">
        <v>0</v>
      </c>
      <c r="D18" s="99">
        <v>0</v>
      </c>
      <c r="E18" s="301">
        <v>0</v>
      </c>
    </row>
    <row r="19" spans="1:5">
      <c r="A19" t="s">
        <v>139</v>
      </c>
      <c r="B19" s="300" t="s">
        <v>23</v>
      </c>
      <c r="C19" s="99">
        <v>0</v>
      </c>
      <c r="D19" s="99">
        <v>0</v>
      </c>
      <c r="E19" s="301">
        <v>0</v>
      </c>
    </row>
    <row r="20" spans="1:5">
      <c r="A20" s="51" t="s">
        <v>140</v>
      </c>
      <c r="B20" s="302" t="s">
        <v>65</v>
      </c>
      <c r="C20" s="52">
        <f>SUM(C15:C19)</f>
        <v>0</v>
      </c>
      <c r="D20" s="52">
        <f>SUM(D15:D19)</f>
        <v>72</v>
      </c>
      <c r="E20" s="297">
        <f>SUM(E15:E19)</f>
        <v>72</v>
      </c>
    </row>
    <row r="21" spans="1:5">
      <c r="A21" t="s">
        <v>141</v>
      </c>
      <c r="B21" s="305" t="s">
        <v>7</v>
      </c>
      <c r="C21" s="58">
        <f>C20</f>
        <v>0</v>
      </c>
      <c r="D21" s="58">
        <f>D20</f>
        <v>72</v>
      </c>
      <c r="E21" s="306">
        <f>E20</f>
        <v>72</v>
      </c>
    </row>
    <row r="22" spans="1:5">
      <c r="A22" s="49" t="s">
        <v>142</v>
      </c>
      <c r="B22" s="298" t="s">
        <v>27</v>
      </c>
      <c r="C22" s="98">
        <v>0</v>
      </c>
      <c r="D22" s="98">
        <v>0</v>
      </c>
      <c r="E22" s="299">
        <v>0</v>
      </c>
    </row>
    <row r="23" spans="1:5" ht="15.75" thickBot="1">
      <c r="A23"/>
      <c r="B23" s="293" t="s">
        <v>69</v>
      </c>
      <c r="C23" s="294">
        <f>SUM(C21:C22)</f>
        <v>0</v>
      </c>
      <c r="D23" s="294">
        <f>SUM(D21:D22)</f>
        <v>72</v>
      </c>
      <c r="E23" s="295">
        <f>SUM(E21:E22)</f>
        <v>72</v>
      </c>
    </row>
  </sheetData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SheetLayoutView="100" workbookViewId="0">
      <selection activeCell="E14" sqref="E14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425781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207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83</v>
      </c>
      <c r="B3" s="21" t="s">
        <v>14</v>
      </c>
      <c r="C3" s="36">
        <v>0</v>
      </c>
      <c r="D3" s="92">
        <v>17</v>
      </c>
      <c r="E3" s="93">
        <v>17</v>
      </c>
    </row>
    <row r="4" spans="1:5" s="9" customFormat="1">
      <c r="A4" s="9" t="s">
        <v>84</v>
      </c>
      <c r="B4" s="21" t="s">
        <v>15</v>
      </c>
      <c r="C4" s="92">
        <v>0</v>
      </c>
      <c r="D4" s="92">
        <v>11</v>
      </c>
      <c r="E4" s="93">
        <v>11</v>
      </c>
    </row>
    <row r="5" spans="1:5" s="9" customFormat="1">
      <c r="A5" s="9" t="s">
        <v>85</v>
      </c>
      <c r="B5" s="22" t="s">
        <v>21</v>
      </c>
      <c r="C5" s="19">
        <f>SUM(C3:C4)</f>
        <v>0</v>
      </c>
      <c r="D5" s="19">
        <f>SUM(D3:D4)</f>
        <v>28</v>
      </c>
      <c r="E5" s="23">
        <f>SUM(E3:E4)</f>
        <v>28</v>
      </c>
    </row>
    <row r="6" spans="1:5" s="9" customFormat="1">
      <c r="A6" s="9" t="s">
        <v>96</v>
      </c>
      <c r="B6" s="22" t="s">
        <v>206</v>
      </c>
      <c r="C6" s="19">
        <v>0</v>
      </c>
      <c r="D6" s="19">
        <v>45</v>
      </c>
      <c r="E6" s="23">
        <v>45</v>
      </c>
    </row>
    <row r="7" spans="1:5">
      <c r="A7" s="1" t="s">
        <v>98</v>
      </c>
      <c r="B7" s="21" t="s">
        <v>20</v>
      </c>
      <c r="C7" s="92">
        <v>0</v>
      </c>
      <c r="D7" s="92">
        <v>13</v>
      </c>
      <c r="E7" s="93">
        <v>13</v>
      </c>
    </row>
    <row r="8" spans="1:5">
      <c r="A8" s="1" t="s">
        <v>99</v>
      </c>
      <c r="B8" s="21" t="s">
        <v>3</v>
      </c>
      <c r="C8" s="92">
        <v>0</v>
      </c>
      <c r="D8" s="92">
        <v>0</v>
      </c>
      <c r="E8" s="93">
        <v>0</v>
      </c>
    </row>
    <row r="9" spans="1:5">
      <c r="A9" s="1" t="s">
        <v>100</v>
      </c>
      <c r="B9" s="22" t="s">
        <v>4</v>
      </c>
      <c r="C9" s="19">
        <f>SUM(C7:C8)</f>
        <v>0</v>
      </c>
      <c r="D9" s="19">
        <f>SUM(D7:D8)</f>
        <v>13</v>
      </c>
      <c r="E9" s="23">
        <f>SUM(E7:E8)</f>
        <v>13</v>
      </c>
    </row>
    <row r="10" spans="1:5" s="37" customFormat="1">
      <c r="A10" s="37" t="s">
        <v>101</v>
      </c>
      <c r="B10" s="26" t="s">
        <v>5</v>
      </c>
      <c r="C10" s="28">
        <f>C5+C6+C9</f>
        <v>0</v>
      </c>
      <c r="D10" s="28">
        <f t="shared" ref="D10" si="0">D5+D6+D9</f>
        <v>86</v>
      </c>
      <c r="E10" s="29">
        <f t="shared" ref="E10" si="1">E5+E6+E9</f>
        <v>86</v>
      </c>
    </row>
    <row r="11" spans="1:5" s="40" customFormat="1">
      <c r="A11" s="40" t="s">
        <v>120</v>
      </c>
      <c r="B11" s="307" t="s">
        <v>6</v>
      </c>
      <c r="C11" s="41">
        <f>C10</f>
        <v>0</v>
      </c>
      <c r="D11" s="41">
        <f t="shared" ref="D11" si="2">D10</f>
        <v>86</v>
      </c>
      <c r="E11" s="317">
        <f t="shared" ref="E11" si="3">E10</f>
        <v>86</v>
      </c>
    </row>
    <row r="12" spans="1:5" ht="15.75" thickBot="1">
      <c r="B12" s="313" t="s">
        <v>68</v>
      </c>
      <c r="C12" s="314">
        <f>SUM(C11:C11)</f>
        <v>0</v>
      </c>
      <c r="D12" s="314">
        <f>SUM(D11:D11)</f>
        <v>86</v>
      </c>
      <c r="E12" s="315">
        <f>SUM(E11:E11)</f>
        <v>86</v>
      </c>
    </row>
    <row r="14" spans="1:5" ht="15.75" thickBot="1">
      <c r="E14" s="285" t="s">
        <v>221</v>
      </c>
    </row>
    <row r="15" spans="1:5" ht="30.75" thickBot="1">
      <c r="A15"/>
      <c r="B15" s="87" t="s">
        <v>207</v>
      </c>
      <c r="C15" s="2" t="s">
        <v>187</v>
      </c>
      <c r="D15" s="3" t="s">
        <v>255</v>
      </c>
      <c r="E15" s="4" t="s">
        <v>0</v>
      </c>
    </row>
    <row r="16" spans="1:5">
      <c r="A16" s="45" t="s">
        <v>122</v>
      </c>
      <c r="B16" s="42" t="s">
        <v>50</v>
      </c>
      <c r="C16" s="43">
        <v>0</v>
      </c>
      <c r="D16" s="43">
        <v>0</v>
      </c>
      <c r="E16" s="44">
        <v>0</v>
      </c>
    </row>
    <row r="17" spans="1:5">
      <c r="A17" t="s">
        <v>123</v>
      </c>
      <c r="B17" s="21" t="s">
        <v>51</v>
      </c>
      <c r="C17" s="92">
        <v>0</v>
      </c>
      <c r="D17" s="92">
        <v>0</v>
      </c>
      <c r="E17" s="93">
        <v>0</v>
      </c>
    </row>
    <row r="18" spans="1:5">
      <c r="A18" t="s">
        <v>124</v>
      </c>
      <c r="B18" s="21" t="s">
        <v>52</v>
      </c>
      <c r="C18" s="92">
        <v>0</v>
      </c>
      <c r="D18" s="92">
        <v>0</v>
      </c>
      <c r="E18" s="93">
        <v>0</v>
      </c>
    </row>
    <row r="19" spans="1:5">
      <c r="A19" t="s">
        <v>125</v>
      </c>
      <c r="B19" s="21" t="s">
        <v>54</v>
      </c>
      <c r="C19" s="92">
        <v>0</v>
      </c>
      <c r="D19" s="92">
        <v>0</v>
      </c>
      <c r="E19" s="93">
        <v>0</v>
      </c>
    </row>
    <row r="20" spans="1:5">
      <c r="A20" t="s">
        <v>126</v>
      </c>
      <c r="B20" s="25" t="s">
        <v>53</v>
      </c>
      <c r="C20" s="32">
        <f>SUM(C16:C19)</f>
        <v>0</v>
      </c>
      <c r="D20" s="32">
        <f>SUM(D16:D19)</f>
        <v>0</v>
      </c>
      <c r="E20" s="46">
        <f>SUM(E16:E19)</f>
        <v>0</v>
      </c>
    </row>
    <row r="21" spans="1:5">
      <c r="A21" s="45" t="s">
        <v>127</v>
      </c>
      <c r="B21" s="31" t="s">
        <v>55</v>
      </c>
      <c r="C21" s="36">
        <v>0</v>
      </c>
      <c r="D21" s="36">
        <v>0</v>
      </c>
      <c r="E21" s="97">
        <v>0</v>
      </c>
    </row>
    <row r="22" spans="1:5">
      <c r="A22" s="51" t="s">
        <v>128</v>
      </c>
      <c r="B22" s="296" t="s">
        <v>56</v>
      </c>
      <c r="C22" s="52">
        <f>SUM(C20+C21)</f>
        <v>0</v>
      </c>
      <c r="D22" s="52">
        <f>SUM(D20+D21)</f>
        <v>0</v>
      </c>
      <c r="E22" s="297">
        <f>SUM(E20+E21)</f>
        <v>0</v>
      </c>
    </row>
    <row r="23" spans="1:5">
      <c r="A23" t="s">
        <v>141</v>
      </c>
      <c r="B23" s="305" t="s">
        <v>7</v>
      </c>
      <c r="C23" s="58">
        <f>C22</f>
        <v>0</v>
      </c>
      <c r="D23" s="58">
        <f t="shared" ref="D23:E23" si="4">D22</f>
        <v>0</v>
      </c>
      <c r="E23" s="306">
        <f t="shared" si="4"/>
        <v>0</v>
      </c>
    </row>
    <row r="24" spans="1:5">
      <c r="A24" s="49" t="s">
        <v>142</v>
      </c>
      <c r="B24" s="298" t="s">
        <v>27</v>
      </c>
      <c r="C24" s="98">
        <v>0</v>
      </c>
      <c r="D24" s="98">
        <v>0</v>
      </c>
      <c r="E24" s="299">
        <v>0</v>
      </c>
    </row>
    <row r="25" spans="1:5" ht="15.75" thickBot="1">
      <c r="A25"/>
      <c r="B25" s="293" t="s">
        <v>69</v>
      </c>
      <c r="C25" s="294">
        <f>SUM(C23:C24)</f>
        <v>0</v>
      </c>
      <c r="D25" s="294">
        <f>SUM(D23:D24)</f>
        <v>0</v>
      </c>
      <c r="E25" s="295">
        <f>SUM(E23:E24)</f>
        <v>0</v>
      </c>
    </row>
  </sheetData>
  <pageMargins left="0.7" right="0.7" top="0.75" bottom="0.75" header="0.3" footer="0.3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0"/>
  <sheetViews>
    <sheetView view="pageBreakPreview" zoomScaleSheetLayoutView="100" workbookViewId="0">
      <selection activeCell="E30" sqref="E30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42578125" style="1" customWidth="1"/>
    <col min="4" max="4" width="14.28515625" style="1" customWidth="1"/>
    <col min="5" max="5" width="10.285156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208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72</v>
      </c>
      <c r="B3" s="6" t="s">
        <v>9</v>
      </c>
      <c r="C3" s="7">
        <v>1512</v>
      </c>
      <c r="D3" s="7">
        <v>0</v>
      </c>
      <c r="E3" s="8">
        <v>0</v>
      </c>
    </row>
    <row r="4" spans="1:5" s="9" customFormat="1">
      <c r="A4" s="9" t="s">
        <v>73</v>
      </c>
      <c r="B4" s="6" t="s">
        <v>24</v>
      </c>
      <c r="C4" s="7">
        <v>96</v>
      </c>
      <c r="D4" s="7">
        <v>0</v>
      </c>
      <c r="E4" s="8">
        <v>0</v>
      </c>
    </row>
    <row r="5" spans="1:5" s="9" customFormat="1">
      <c r="A5" s="9" t="s">
        <v>74</v>
      </c>
      <c r="B5" s="10" t="s">
        <v>28</v>
      </c>
      <c r="C5" s="11">
        <v>25</v>
      </c>
      <c r="D5" s="12">
        <v>0</v>
      </c>
      <c r="E5" s="13">
        <v>0</v>
      </c>
    </row>
    <row r="6" spans="1:5" s="9" customFormat="1">
      <c r="A6" s="9" t="s">
        <v>75</v>
      </c>
      <c r="B6" s="10" t="s">
        <v>10</v>
      </c>
      <c r="C6" s="11">
        <v>270</v>
      </c>
      <c r="D6" s="12">
        <v>0</v>
      </c>
      <c r="E6" s="13">
        <v>0</v>
      </c>
    </row>
    <row r="7" spans="1:5" s="14" customFormat="1">
      <c r="A7" s="14" t="s">
        <v>76</v>
      </c>
      <c r="B7" s="15" t="s">
        <v>70</v>
      </c>
      <c r="C7" s="16">
        <f>SUM(C3:C6)</f>
        <v>1903</v>
      </c>
      <c r="D7" s="16">
        <f t="shared" ref="D7" si="0">SUM(D3:D6)</f>
        <v>0</v>
      </c>
      <c r="E7" s="17">
        <f t="shared" ref="E7" si="1">SUM(E3:E6)</f>
        <v>0</v>
      </c>
    </row>
    <row r="8" spans="1:5" s="9" customFormat="1">
      <c r="A8" s="9" t="s">
        <v>78</v>
      </c>
      <c r="B8" s="21" t="s">
        <v>11</v>
      </c>
      <c r="C8" s="92">
        <v>100</v>
      </c>
      <c r="D8" s="92">
        <v>0</v>
      </c>
      <c r="E8" s="93">
        <v>0</v>
      </c>
    </row>
    <row r="9" spans="1:5" s="14" customFormat="1">
      <c r="A9" s="14" t="s">
        <v>80</v>
      </c>
      <c r="B9" s="22" t="s">
        <v>30</v>
      </c>
      <c r="C9" s="19">
        <f>SUM(C8:C8)</f>
        <v>100</v>
      </c>
      <c r="D9" s="19">
        <f>SUM(D8:D8)</f>
        <v>0</v>
      </c>
      <c r="E9" s="23">
        <f>SUM(E8:E8)</f>
        <v>0</v>
      </c>
    </row>
    <row r="10" spans="1:5" s="9" customFormat="1">
      <c r="A10" s="14" t="s">
        <v>81</v>
      </c>
      <c r="B10" s="26" t="s">
        <v>13</v>
      </c>
      <c r="C10" s="28">
        <f>C7+C9</f>
        <v>2003</v>
      </c>
      <c r="D10" s="28">
        <f>D7+D9</f>
        <v>0</v>
      </c>
      <c r="E10" s="29">
        <f>E7+E9</f>
        <v>0</v>
      </c>
    </row>
    <row r="11" spans="1:5" s="9" customFormat="1">
      <c r="A11" s="9" t="s">
        <v>82</v>
      </c>
      <c r="B11" s="26" t="s">
        <v>31</v>
      </c>
      <c r="C11" s="28">
        <v>474</v>
      </c>
      <c r="D11" s="28">
        <v>0</v>
      </c>
      <c r="E11" s="29">
        <v>0</v>
      </c>
    </row>
    <row r="12" spans="1:5" s="9" customFormat="1">
      <c r="A12" s="9" t="s">
        <v>84</v>
      </c>
      <c r="B12" s="21" t="s">
        <v>15</v>
      </c>
      <c r="C12" s="92">
        <v>130</v>
      </c>
      <c r="D12" s="92">
        <v>116</v>
      </c>
      <c r="E12" s="93">
        <v>116</v>
      </c>
    </row>
    <row r="13" spans="1:5" s="9" customFormat="1">
      <c r="A13" s="9" t="s">
        <v>85</v>
      </c>
      <c r="B13" s="22" t="s">
        <v>21</v>
      </c>
      <c r="C13" s="19">
        <f>SUM(C12:C12)</f>
        <v>130</v>
      </c>
      <c r="D13" s="19">
        <f>SUM(D12:D12)</f>
        <v>116</v>
      </c>
      <c r="E13" s="23">
        <f>SUM(E12:E12)</f>
        <v>116</v>
      </c>
    </row>
    <row r="14" spans="1:5" s="9" customFormat="1">
      <c r="A14" s="9" t="s">
        <v>89</v>
      </c>
      <c r="B14" s="21" t="s">
        <v>17</v>
      </c>
      <c r="C14" s="92">
        <v>350</v>
      </c>
      <c r="D14" s="92">
        <v>551</v>
      </c>
      <c r="E14" s="93">
        <v>514</v>
      </c>
    </row>
    <row r="15" spans="1:5" s="9" customFormat="1">
      <c r="A15" s="9" t="s">
        <v>91</v>
      </c>
      <c r="B15" s="21" t="s">
        <v>18</v>
      </c>
      <c r="C15" s="92">
        <v>200</v>
      </c>
      <c r="D15" s="92">
        <v>135</v>
      </c>
      <c r="E15" s="93">
        <v>135</v>
      </c>
    </row>
    <row r="16" spans="1:5" s="9" customFormat="1">
      <c r="A16" s="9" t="s">
        <v>94</v>
      </c>
      <c r="B16" s="21" t="s">
        <v>71</v>
      </c>
      <c r="C16" s="92">
        <v>60</v>
      </c>
      <c r="D16" s="92">
        <v>30</v>
      </c>
      <c r="E16" s="93">
        <v>30</v>
      </c>
    </row>
    <row r="17" spans="1:5">
      <c r="A17" s="1" t="s">
        <v>95</v>
      </c>
      <c r="B17" s="22" t="s">
        <v>1</v>
      </c>
      <c r="C17" s="19">
        <f>SUM(C14:C16)</f>
        <v>610</v>
      </c>
      <c r="D17" s="19">
        <f>SUM(D14:D16)</f>
        <v>716</v>
      </c>
      <c r="E17" s="23">
        <f>SUM(E14:E16)</f>
        <v>679</v>
      </c>
    </row>
    <row r="18" spans="1:5">
      <c r="A18" s="1" t="s">
        <v>96</v>
      </c>
      <c r="B18" s="21" t="s">
        <v>2</v>
      </c>
      <c r="C18" s="92">
        <v>780</v>
      </c>
      <c r="D18" s="92">
        <v>31</v>
      </c>
      <c r="E18" s="93">
        <v>31</v>
      </c>
    </row>
    <row r="19" spans="1:5">
      <c r="A19" s="1" t="s">
        <v>97</v>
      </c>
      <c r="B19" s="22" t="s">
        <v>19</v>
      </c>
      <c r="C19" s="19">
        <f>SUM(C18:C18)</f>
        <v>780</v>
      </c>
      <c r="D19" s="19">
        <f>SUM(D18:D18)</f>
        <v>31</v>
      </c>
      <c r="E19" s="23">
        <f>SUM(E18:E18)</f>
        <v>31</v>
      </c>
    </row>
    <row r="20" spans="1:5">
      <c r="A20" s="1" t="s">
        <v>98</v>
      </c>
      <c r="B20" s="21" t="s">
        <v>20</v>
      </c>
      <c r="C20" s="92">
        <v>200</v>
      </c>
      <c r="D20" s="92">
        <v>220</v>
      </c>
      <c r="E20" s="93">
        <v>210</v>
      </c>
    </row>
    <row r="21" spans="1:5">
      <c r="A21" s="1" t="s">
        <v>99</v>
      </c>
      <c r="B21" s="21" t="s">
        <v>3</v>
      </c>
      <c r="C21" s="92">
        <v>0</v>
      </c>
      <c r="D21" s="92">
        <v>4</v>
      </c>
      <c r="E21" s="93">
        <v>4</v>
      </c>
    </row>
    <row r="22" spans="1:5">
      <c r="A22" s="1" t="s">
        <v>100</v>
      </c>
      <c r="B22" s="22" t="s">
        <v>4</v>
      </c>
      <c r="C22" s="19">
        <f>SUM(C20:C21)</f>
        <v>200</v>
      </c>
      <c r="D22" s="19">
        <f>SUM(D20:D21)</f>
        <v>224</v>
      </c>
      <c r="E22" s="23">
        <f>SUM(E20:E21)</f>
        <v>214</v>
      </c>
    </row>
    <row r="23" spans="1:5" s="37" customFormat="1">
      <c r="A23" s="37" t="s">
        <v>101</v>
      </c>
      <c r="B23" s="26" t="s">
        <v>5</v>
      </c>
      <c r="C23" s="28">
        <f>C22+C19+C17+C13</f>
        <v>1720</v>
      </c>
      <c r="D23" s="28">
        <f t="shared" ref="D23" si="2">D22+D19+D17+D13</f>
        <v>1087</v>
      </c>
      <c r="E23" s="29">
        <f t="shared" ref="E23" si="3">E22+E19+E17+E13</f>
        <v>1040</v>
      </c>
    </row>
    <row r="24" spans="1:5">
      <c r="A24" s="1" t="s">
        <v>117</v>
      </c>
      <c r="B24" s="21" t="s">
        <v>47</v>
      </c>
      <c r="C24" s="92">
        <v>0</v>
      </c>
      <c r="D24" s="92">
        <v>121</v>
      </c>
      <c r="E24" s="93">
        <v>121</v>
      </c>
    </row>
    <row r="25" spans="1:5">
      <c r="A25" s="1" t="s">
        <v>118</v>
      </c>
      <c r="B25" s="21" t="s">
        <v>48</v>
      </c>
      <c r="C25" s="92">
        <v>0</v>
      </c>
      <c r="D25" s="92">
        <v>33</v>
      </c>
      <c r="E25" s="93">
        <v>33</v>
      </c>
    </row>
    <row r="26" spans="1:5" s="38" customFormat="1">
      <c r="A26" s="38" t="s">
        <v>119</v>
      </c>
      <c r="B26" s="26" t="s">
        <v>49</v>
      </c>
      <c r="C26" s="28">
        <f>SUM(C24:C25)</f>
        <v>0</v>
      </c>
      <c r="D26" s="28">
        <f>SUM(D24:D25)</f>
        <v>154</v>
      </c>
      <c r="E26" s="29">
        <f>SUM(E24:E25)</f>
        <v>154</v>
      </c>
    </row>
    <row r="27" spans="1:5" s="40" customFormat="1">
      <c r="A27" s="40" t="s">
        <v>120</v>
      </c>
      <c r="B27" s="307" t="s">
        <v>6</v>
      </c>
      <c r="C27" s="41">
        <f>C23+C10+C11</f>
        <v>4197</v>
      </c>
      <c r="D27" s="41">
        <f>D23+D10+D11+D26</f>
        <v>1241</v>
      </c>
      <c r="E27" s="317">
        <f>E23+E10+E11+E26</f>
        <v>1194</v>
      </c>
    </row>
    <row r="28" spans="1:5" ht="15.75" thickBot="1">
      <c r="B28" s="313" t="s">
        <v>68</v>
      </c>
      <c r="C28" s="314">
        <f>SUM(C27:C27)</f>
        <v>4197</v>
      </c>
      <c r="D28" s="314">
        <f>SUM(D27:D27)</f>
        <v>1241</v>
      </c>
      <c r="E28" s="315">
        <f>SUM(E27:E27)</f>
        <v>1194</v>
      </c>
    </row>
    <row r="30" spans="1:5" ht="15.75" thickBot="1">
      <c r="E30" s="285" t="s">
        <v>221</v>
      </c>
    </row>
    <row r="31" spans="1:5" ht="30.75" thickBot="1">
      <c r="A31"/>
      <c r="B31" s="87" t="s">
        <v>208</v>
      </c>
      <c r="C31" s="2" t="s">
        <v>187</v>
      </c>
      <c r="D31" s="3" t="s">
        <v>255</v>
      </c>
      <c r="E31" s="4" t="s">
        <v>0</v>
      </c>
    </row>
    <row r="32" spans="1:5">
      <c r="A32" s="45" t="s">
        <v>135</v>
      </c>
      <c r="B32" s="303" t="s">
        <v>66</v>
      </c>
      <c r="C32" s="100">
        <v>0</v>
      </c>
      <c r="D32" s="100">
        <v>4</v>
      </c>
      <c r="E32" s="304">
        <v>4</v>
      </c>
    </row>
    <row r="33" spans="1:5">
      <c r="A33" t="s">
        <v>136</v>
      </c>
      <c r="B33" s="300" t="s">
        <v>62</v>
      </c>
      <c r="C33" s="99">
        <v>0</v>
      </c>
      <c r="D33" s="99">
        <v>0</v>
      </c>
      <c r="E33" s="301">
        <v>0</v>
      </c>
    </row>
    <row r="34" spans="1:5">
      <c r="A34" t="s">
        <v>137</v>
      </c>
      <c r="B34" s="300" t="s">
        <v>63</v>
      </c>
      <c r="C34" s="99">
        <v>0</v>
      </c>
      <c r="D34" s="99">
        <v>0</v>
      </c>
      <c r="E34" s="301">
        <v>0</v>
      </c>
    </row>
    <row r="35" spans="1:5">
      <c r="A35" t="s">
        <v>138</v>
      </c>
      <c r="B35" s="300" t="s">
        <v>64</v>
      </c>
      <c r="C35" s="99">
        <v>0</v>
      </c>
      <c r="D35" s="99">
        <v>0</v>
      </c>
      <c r="E35" s="301">
        <v>0</v>
      </c>
    </row>
    <row r="36" spans="1:5">
      <c r="A36" t="s">
        <v>139</v>
      </c>
      <c r="B36" s="300" t="s">
        <v>23</v>
      </c>
      <c r="C36" s="99">
        <v>0</v>
      </c>
      <c r="D36" s="99">
        <v>0</v>
      </c>
      <c r="E36" s="301">
        <v>0</v>
      </c>
    </row>
    <row r="37" spans="1:5">
      <c r="A37" s="51" t="s">
        <v>140</v>
      </c>
      <c r="B37" s="302" t="s">
        <v>65</v>
      </c>
      <c r="C37" s="52">
        <f>SUM(C32:C36)</f>
        <v>0</v>
      </c>
      <c r="D37" s="52">
        <f>SUM(D32:D36)</f>
        <v>4</v>
      </c>
      <c r="E37" s="297">
        <f>SUM(E32:E36)</f>
        <v>4</v>
      </c>
    </row>
    <row r="38" spans="1:5">
      <c r="A38" t="s">
        <v>141</v>
      </c>
      <c r="B38" s="305" t="s">
        <v>7</v>
      </c>
      <c r="C38" s="58">
        <f>C37</f>
        <v>0</v>
      </c>
      <c r="D38" s="58">
        <f t="shared" ref="D38:E38" si="4">D37</f>
        <v>4</v>
      </c>
      <c r="E38" s="306">
        <f t="shared" si="4"/>
        <v>4</v>
      </c>
    </row>
    <row r="39" spans="1:5">
      <c r="A39" s="49" t="s">
        <v>142</v>
      </c>
      <c r="B39" s="298" t="s">
        <v>27</v>
      </c>
      <c r="C39" s="98">
        <v>0</v>
      </c>
      <c r="D39" s="98">
        <v>0</v>
      </c>
      <c r="E39" s="299">
        <v>0</v>
      </c>
    </row>
    <row r="40" spans="1:5" ht="15.75" thickBot="1">
      <c r="A40"/>
      <c r="B40" s="293" t="s">
        <v>69</v>
      </c>
      <c r="C40" s="294">
        <f>SUM(C38:C39)</f>
        <v>0</v>
      </c>
      <c r="D40" s="294">
        <f>SUM(D38:D39)</f>
        <v>4</v>
      </c>
      <c r="E40" s="295">
        <f>SUM(E38:E39)</f>
        <v>4</v>
      </c>
    </row>
  </sheetData>
  <pageMargins left="0.7" right="0.7" top="0.75" bottom="0.75" header="0.3" footer="0.3"/>
  <pageSetup paperSize="9"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.5703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209</v>
      </c>
      <c r="C2" s="2" t="s">
        <v>187</v>
      </c>
      <c r="D2" s="3" t="s">
        <v>255</v>
      </c>
      <c r="E2" s="4" t="s">
        <v>0</v>
      </c>
    </row>
    <row r="3" spans="1:5">
      <c r="A3" s="1" t="s">
        <v>109</v>
      </c>
      <c r="B3" s="18" t="s">
        <v>39</v>
      </c>
      <c r="C3" s="92">
        <v>0</v>
      </c>
      <c r="D3" s="92">
        <v>8</v>
      </c>
      <c r="E3" s="92">
        <v>8</v>
      </c>
    </row>
    <row r="4" spans="1:5" s="38" customFormat="1">
      <c r="A4" s="38" t="s">
        <v>111</v>
      </c>
      <c r="B4" s="27" t="s">
        <v>26</v>
      </c>
      <c r="C4" s="28">
        <f>SUM(C3:C3)</f>
        <v>0</v>
      </c>
      <c r="D4" s="28">
        <f>SUM(D3:D3)</f>
        <v>8</v>
      </c>
      <c r="E4" s="28">
        <f>SUM(E3:E3)</f>
        <v>8</v>
      </c>
    </row>
    <row r="5" spans="1:5" s="40" customFormat="1">
      <c r="A5" s="40" t="s">
        <v>120</v>
      </c>
      <c r="B5" s="39" t="s">
        <v>6</v>
      </c>
      <c r="C5" s="41">
        <f>C4</f>
        <v>0</v>
      </c>
      <c r="D5" s="41">
        <f t="shared" ref="D5:E5" si="0">D4</f>
        <v>8</v>
      </c>
      <c r="E5" s="41">
        <f t="shared" si="0"/>
        <v>8</v>
      </c>
    </row>
    <row r="6" spans="1:5">
      <c r="B6" s="55" t="s">
        <v>68</v>
      </c>
      <c r="C6" s="56">
        <f>SUM(C5:C5)</f>
        <v>0</v>
      </c>
      <c r="D6" s="56">
        <f>SUM(D5:D5)</f>
        <v>8</v>
      </c>
      <c r="E6" s="56">
        <f>SUM(E5:E5)</f>
        <v>8</v>
      </c>
    </row>
  </sheetData>
  <pageMargins left="0.7" right="0.7" top="0.75" bottom="0.75" header="0.3" footer="0.3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B2" sqref="B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425781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210</v>
      </c>
      <c r="C2" s="2" t="s">
        <v>187</v>
      </c>
      <c r="D2" s="3" t="s">
        <v>255</v>
      </c>
      <c r="E2" s="4" t="s">
        <v>0</v>
      </c>
    </row>
    <row r="3" spans="1:5">
      <c r="A3" s="1" t="s">
        <v>108</v>
      </c>
      <c r="B3" s="21" t="s">
        <v>38</v>
      </c>
      <c r="C3" s="92">
        <v>0</v>
      </c>
      <c r="D3" s="92">
        <v>11</v>
      </c>
      <c r="E3" s="93">
        <v>11</v>
      </c>
    </row>
    <row r="4" spans="1:5" s="38" customFormat="1">
      <c r="A4" s="38" t="s">
        <v>111</v>
      </c>
      <c r="B4" s="26" t="s">
        <v>26</v>
      </c>
      <c r="C4" s="28">
        <f>SUM(C3:C3)</f>
        <v>0</v>
      </c>
      <c r="D4" s="28">
        <f>SUM(D3:D3)</f>
        <v>11</v>
      </c>
      <c r="E4" s="29">
        <f>SUM(E3:E3)</f>
        <v>11</v>
      </c>
    </row>
    <row r="5" spans="1:5" s="40" customFormat="1">
      <c r="A5" s="40" t="s">
        <v>120</v>
      </c>
      <c r="B5" s="307" t="s">
        <v>6</v>
      </c>
      <c r="C5" s="41">
        <f>C4</f>
        <v>0</v>
      </c>
      <c r="D5" s="41">
        <f t="shared" ref="D5:E5" si="0">D4</f>
        <v>11</v>
      </c>
      <c r="E5" s="317">
        <f t="shared" si="0"/>
        <v>11</v>
      </c>
    </row>
    <row r="6" spans="1:5" ht="15.75" thickBot="1">
      <c r="B6" s="313" t="s">
        <v>68</v>
      </c>
      <c r="C6" s="314">
        <f>SUM(C5:C5)</f>
        <v>0</v>
      </c>
      <c r="D6" s="314">
        <f>SUM(D5:D5)</f>
        <v>11</v>
      </c>
      <c r="E6" s="315">
        <f>SUM(E5:E5)</f>
        <v>11</v>
      </c>
    </row>
  </sheetData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C26"/>
  <sheetViews>
    <sheetView view="pageBreakPreview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5"/>
  <cols>
    <col min="1" max="1" width="6.85546875" customWidth="1"/>
    <col min="2" max="2" width="45.42578125" bestFit="1" customWidth="1"/>
    <col min="3" max="4" width="11" bestFit="1" customWidth="1"/>
    <col min="5" max="5" width="9.5703125" bestFit="1" customWidth="1"/>
    <col min="6" max="7" width="11" bestFit="1" customWidth="1"/>
    <col min="8" max="8" width="9.5703125" bestFit="1" customWidth="1"/>
    <col min="9" max="10" width="11" bestFit="1" customWidth="1"/>
    <col min="11" max="11" width="9.5703125" bestFit="1" customWidth="1"/>
    <col min="12" max="12" width="14.140625" bestFit="1" customWidth="1"/>
    <col min="13" max="13" width="11" bestFit="1" customWidth="1"/>
    <col min="14" max="14" width="9.5703125" bestFit="1" customWidth="1"/>
    <col min="15" max="15" width="14.140625" bestFit="1" customWidth="1"/>
    <col min="16" max="16" width="11" bestFit="1" customWidth="1"/>
    <col min="17" max="17" width="9.5703125" bestFit="1" customWidth="1"/>
    <col min="18" max="19" width="11" bestFit="1" customWidth="1"/>
    <col min="20" max="20" width="9.5703125" bestFit="1" customWidth="1"/>
    <col min="21" max="22" width="11" bestFit="1" customWidth="1"/>
    <col min="23" max="23" width="9.5703125" bestFit="1" customWidth="1"/>
    <col min="24" max="25" width="11" bestFit="1" customWidth="1"/>
    <col min="26" max="26" width="9.5703125" bestFit="1" customWidth="1"/>
    <col min="27" max="28" width="11" bestFit="1" customWidth="1"/>
    <col min="29" max="29" width="9.5703125" bestFit="1" customWidth="1"/>
    <col min="30" max="31" width="11" bestFit="1" customWidth="1"/>
    <col min="32" max="32" width="9.5703125" bestFit="1" customWidth="1"/>
    <col min="33" max="34" width="11" bestFit="1" customWidth="1"/>
    <col min="35" max="35" width="9.5703125" bestFit="1" customWidth="1"/>
    <col min="36" max="37" width="11" bestFit="1" customWidth="1"/>
    <col min="38" max="38" width="9.5703125" bestFit="1" customWidth="1"/>
    <col min="39" max="40" width="11" bestFit="1" customWidth="1"/>
    <col min="41" max="41" width="9.5703125" bestFit="1" customWidth="1"/>
    <col min="42" max="43" width="11" bestFit="1" customWidth="1"/>
    <col min="44" max="44" width="9.5703125" bestFit="1" customWidth="1"/>
  </cols>
  <sheetData>
    <row r="1" spans="1:107" ht="45.75" thickBot="1">
      <c r="B1" s="280" t="s">
        <v>257</v>
      </c>
      <c r="C1" s="136" t="s">
        <v>187</v>
      </c>
      <c r="D1" s="3" t="s">
        <v>255</v>
      </c>
      <c r="E1" s="137" t="s">
        <v>0</v>
      </c>
      <c r="F1" s="66" t="s">
        <v>187</v>
      </c>
      <c r="G1" s="3" t="s">
        <v>255</v>
      </c>
      <c r="H1" s="124" t="s">
        <v>0</v>
      </c>
      <c r="I1" s="136" t="s">
        <v>187</v>
      </c>
      <c r="J1" s="3" t="s">
        <v>255</v>
      </c>
      <c r="K1" s="137" t="s">
        <v>0</v>
      </c>
      <c r="L1" s="66" t="s">
        <v>187</v>
      </c>
      <c r="M1" s="3" t="s">
        <v>255</v>
      </c>
      <c r="N1" s="124" t="s">
        <v>0</v>
      </c>
      <c r="O1" s="136" t="s">
        <v>187</v>
      </c>
      <c r="P1" s="3" t="s">
        <v>255</v>
      </c>
      <c r="Q1" s="137" t="s">
        <v>0</v>
      </c>
      <c r="R1" s="66" t="s">
        <v>187</v>
      </c>
      <c r="S1" s="3" t="s">
        <v>255</v>
      </c>
      <c r="T1" s="124" t="s">
        <v>0</v>
      </c>
      <c r="U1" s="136" t="s">
        <v>187</v>
      </c>
      <c r="V1" s="3" t="s">
        <v>255</v>
      </c>
      <c r="W1" s="137" t="s">
        <v>0</v>
      </c>
      <c r="X1" s="66" t="s">
        <v>187</v>
      </c>
      <c r="Y1" s="3" t="s">
        <v>255</v>
      </c>
      <c r="Z1" s="124" t="s">
        <v>0</v>
      </c>
      <c r="AA1" s="136" t="s">
        <v>187</v>
      </c>
      <c r="AB1" s="3" t="s">
        <v>255</v>
      </c>
      <c r="AC1" s="137" t="s">
        <v>0</v>
      </c>
      <c r="AD1" s="66" t="s">
        <v>187</v>
      </c>
      <c r="AE1" s="3" t="s">
        <v>255</v>
      </c>
      <c r="AF1" s="124" t="s">
        <v>0</v>
      </c>
      <c r="AG1" s="136" t="s">
        <v>187</v>
      </c>
      <c r="AH1" s="3" t="s">
        <v>255</v>
      </c>
      <c r="AI1" s="137" t="s">
        <v>0</v>
      </c>
      <c r="AJ1" s="66" t="s">
        <v>187</v>
      </c>
      <c r="AK1" s="3" t="s">
        <v>255</v>
      </c>
      <c r="AL1" s="124" t="s">
        <v>0</v>
      </c>
      <c r="AM1" s="136" t="s">
        <v>187</v>
      </c>
      <c r="AN1" s="3" t="s">
        <v>255</v>
      </c>
      <c r="AO1" s="137" t="s">
        <v>0</v>
      </c>
      <c r="AP1" s="66" t="s">
        <v>187</v>
      </c>
      <c r="AQ1" s="3" t="s">
        <v>255</v>
      </c>
      <c r="AR1" s="4" t="s">
        <v>0</v>
      </c>
    </row>
    <row r="2" spans="1:107" s="91" customFormat="1" ht="44.45" customHeight="1" thickBot="1">
      <c r="B2" s="281"/>
      <c r="C2" s="235" t="s">
        <v>182</v>
      </c>
      <c r="D2" s="234"/>
      <c r="E2" s="236"/>
      <c r="F2" s="233" t="s">
        <v>183</v>
      </c>
      <c r="G2" s="234"/>
      <c r="H2" s="234"/>
      <c r="I2" s="235" t="s">
        <v>184</v>
      </c>
      <c r="J2" s="234"/>
      <c r="K2" s="236"/>
      <c r="L2" s="238" t="s">
        <v>165</v>
      </c>
      <c r="M2" s="238"/>
      <c r="N2" s="238"/>
      <c r="O2" s="239" t="s">
        <v>219</v>
      </c>
      <c r="P2" s="238"/>
      <c r="Q2" s="240"/>
      <c r="R2" s="233" t="s">
        <v>168</v>
      </c>
      <c r="S2" s="234"/>
      <c r="T2" s="234"/>
      <c r="U2" s="235" t="s">
        <v>185</v>
      </c>
      <c r="V2" s="234"/>
      <c r="W2" s="236"/>
      <c r="X2" s="233" t="s">
        <v>172</v>
      </c>
      <c r="Y2" s="234"/>
      <c r="Z2" s="234"/>
      <c r="AA2" s="235" t="s">
        <v>173</v>
      </c>
      <c r="AB2" s="234"/>
      <c r="AC2" s="236"/>
      <c r="AD2" s="233" t="s">
        <v>174</v>
      </c>
      <c r="AE2" s="234"/>
      <c r="AF2" s="234"/>
      <c r="AG2" s="235" t="s">
        <v>181</v>
      </c>
      <c r="AH2" s="234"/>
      <c r="AI2" s="236"/>
      <c r="AJ2" s="233" t="s">
        <v>220</v>
      </c>
      <c r="AK2" s="234"/>
      <c r="AL2" s="234"/>
      <c r="AM2" s="235" t="s">
        <v>186</v>
      </c>
      <c r="AN2" s="234"/>
      <c r="AO2" s="236"/>
      <c r="AP2" s="233" t="s">
        <v>157</v>
      </c>
      <c r="AQ2" s="234"/>
      <c r="AR2" s="237"/>
    </row>
    <row r="3" spans="1:107" s="88" customFormat="1">
      <c r="A3" s="88" t="s">
        <v>122</v>
      </c>
      <c r="B3" s="170" t="s">
        <v>50</v>
      </c>
      <c r="C3" s="187"/>
      <c r="D3" s="89"/>
      <c r="E3" s="188"/>
      <c r="F3" s="179"/>
      <c r="G3" s="89"/>
      <c r="H3" s="125"/>
      <c r="I3" s="187"/>
      <c r="J3" s="89"/>
      <c r="K3" s="188"/>
      <c r="L3" s="179">
        <f>'018010-30'!C12</f>
        <v>8582</v>
      </c>
      <c r="M3" s="89">
        <f>'018010-30'!D12</f>
        <v>8601</v>
      </c>
      <c r="N3" s="125">
        <f>'018010-30'!E12</f>
        <v>8601</v>
      </c>
      <c r="O3" s="187"/>
      <c r="P3" s="89"/>
      <c r="Q3" s="188"/>
      <c r="R3" s="179"/>
      <c r="S3" s="89"/>
      <c r="T3" s="125"/>
      <c r="U3" s="187"/>
      <c r="V3" s="89"/>
      <c r="W3" s="188"/>
      <c r="X3" s="179"/>
      <c r="Y3" s="89"/>
      <c r="Z3" s="125"/>
      <c r="AA3" s="187"/>
      <c r="AB3" s="89"/>
      <c r="AC3" s="188"/>
      <c r="AD3" s="179"/>
      <c r="AE3" s="89"/>
      <c r="AF3" s="125"/>
      <c r="AG3" s="187"/>
      <c r="AH3" s="89"/>
      <c r="AI3" s="188"/>
      <c r="AJ3" s="179"/>
      <c r="AK3" s="89"/>
      <c r="AL3" s="125"/>
      <c r="AM3" s="187"/>
      <c r="AN3" s="89"/>
      <c r="AO3" s="188"/>
      <c r="AP3" s="209">
        <f>C3+F3+I3+L3+O3+R3+U3+X3+AA3+AD3+AG3+AJ3+AM3</f>
        <v>8582</v>
      </c>
      <c r="AQ3" s="90">
        <f t="shared" ref="AQ3:AQ26" si="0">D3+G3+J3+M3+P3+S3+V3+Y3+AB3+AE3+AH3+AK3+AN3</f>
        <v>8601</v>
      </c>
      <c r="AR3" s="90">
        <f t="shared" ref="AR3:AR26" si="1">E3+H3+K3+N3+Q3+T3+W3+Z3+AC3+AF3+AI3+AL3+AO3</f>
        <v>8601</v>
      </c>
    </row>
    <row r="4" spans="1:107">
      <c r="A4" t="s">
        <v>123</v>
      </c>
      <c r="B4" s="157" t="s">
        <v>51</v>
      </c>
      <c r="C4" s="127"/>
      <c r="D4" s="92"/>
      <c r="E4" s="109"/>
      <c r="F4" s="110"/>
      <c r="G4" s="92"/>
      <c r="H4" s="120"/>
      <c r="I4" s="127"/>
      <c r="J4" s="92"/>
      <c r="K4" s="109"/>
      <c r="L4" s="110">
        <f>'018010-30'!C13</f>
        <v>1387</v>
      </c>
      <c r="M4" s="92">
        <f>'018010-30'!D13</f>
        <v>1546</v>
      </c>
      <c r="N4" s="120">
        <f>'018010-30'!E13</f>
        <v>1546</v>
      </c>
      <c r="O4" s="127"/>
      <c r="P4" s="92"/>
      <c r="Q4" s="109"/>
      <c r="R4" s="110"/>
      <c r="S4" s="92"/>
      <c r="T4" s="120"/>
      <c r="U4" s="127"/>
      <c r="V4" s="92"/>
      <c r="W4" s="109"/>
      <c r="X4" s="110"/>
      <c r="Y4" s="92"/>
      <c r="Z4" s="120"/>
      <c r="AA4" s="127"/>
      <c r="AB4" s="92"/>
      <c r="AC4" s="109"/>
      <c r="AD4" s="110"/>
      <c r="AE4" s="92"/>
      <c r="AF4" s="120"/>
      <c r="AG4" s="127">
        <f>'107060'!C12</f>
        <v>0</v>
      </c>
      <c r="AH4" s="92">
        <f>'107060'!D12</f>
        <v>0</v>
      </c>
      <c r="AI4" s="109">
        <f>'107060'!E12</f>
        <v>0</v>
      </c>
      <c r="AJ4" s="110"/>
      <c r="AK4" s="92"/>
      <c r="AL4" s="120"/>
      <c r="AM4" s="127"/>
      <c r="AN4" s="92"/>
      <c r="AO4" s="109"/>
      <c r="AP4" s="210">
        <f t="shared" ref="AP4:AP26" si="2">C4+F4+I4+L4+O4+R4+U4+X4+AA4+AD4+AG4+AJ4+AM4</f>
        <v>1387</v>
      </c>
      <c r="AQ4" s="93">
        <f t="shared" si="0"/>
        <v>1546</v>
      </c>
      <c r="AR4" s="93">
        <f t="shared" si="1"/>
        <v>1546</v>
      </c>
    </row>
    <row r="5" spans="1:107">
      <c r="A5" t="s">
        <v>124</v>
      </c>
      <c r="B5" s="157" t="s">
        <v>52</v>
      </c>
      <c r="C5" s="127"/>
      <c r="D5" s="92"/>
      <c r="E5" s="109"/>
      <c r="F5" s="110"/>
      <c r="G5" s="92"/>
      <c r="H5" s="120"/>
      <c r="I5" s="127"/>
      <c r="J5" s="92"/>
      <c r="K5" s="109"/>
      <c r="L5" s="110">
        <f>'018010-30'!C14</f>
        <v>1200</v>
      </c>
      <c r="M5" s="92">
        <f>'018010-30'!D14</f>
        <v>1200</v>
      </c>
      <c r="N5" s="120">
        <f>'018010-30'!E14</f>
        <v>1200</v>
      </c>
      <c r="O5" s="127"/>
      <c r="P5" s="92"/>
      <c r="Q5" s="109"/>
      <c r="R5" s="110"/>
      <c r="S5" s="92"/>
      <c r="T5" s="120"/>
      <c r="U5" s="127"/>
      <c r="V5" s="92"/>
      <c r="W5" s="109"/>
      <c r="X5" s="110"/>
      <c r="Y5" s="92"/>
      <c r="Z5" s="120"/>
      <c r="AA5" s="127">
        <f>'082044'!C18</f>
        <v>0</v>
      </c>
      <c r="AB5" s="92">
        <f>'082044'!D18</f>
        <v>0</v>
      </c>
      <c r="AC5" s="109">
        <f>'082044'!E18</f>
        <v>0</v>
      </c>
      <c r="AD5" s="110"/>
      <c r="AE5" s="92"/>
      <c r="AF5" s="120"/>
      <c r="AG5" s="127"/>
      <c r="AH5" s="92"/>
      <c r="AI5" s="109"/>
      <c r="AJ5" s="110"/>
      <c r="AK5" s="92"/>
      <c r="AL5" s="120"/>
      <c r="AM5" s="127"/>
      <c r="AN5" s="92"/>
      <c r="AO5" s="109"/>
      <c r="AP5" s="210">
        <f t="shared" si="2"/>
        <v>1200</v>
      </c>
      <c r="AQ5" s="93">
        <f t="shared" si="0"/>
        <v>1200</v>
      </c>
      <c r="AR5" s="93">
        <f t="shared" si="1"/>
        <v>1200</v>
      </c>
    </row>
    <row r="6" spans="1:107">
      <c r="A6" t="s">
        <v>125</v>
      </c>
      <c r="B6" s="157" t="s">
        <v>54</v>
      </c>
      <c r="C6" s="127"/>
      <c r="D6" s="92"/>
      <c r="E6" s="109"/>
      <c r="F6" s="110"/>
      <c r="G6" s="92"/>
      <c r="H6" s="120"/>
      <c r="I6" s="127"/>
      <c r="J6" s="92"/>
      <c r="K6" s="109"/>
      <c r="L6" s="110">
        <f>'018010-30'!C15</f>
        <v>0</v>
      </c>
      <c r="M6" s="92">
        <f>'018010-30'!D15</f>
        <v>154</v>
      </c>
      <c r="N6" s="120">
        <f>'018010-30'!E15</f>
        <v>154</v>
      </c>
      <c r="O6" s="127"/>
      <c r="P6" s="92"/>
      <c r="Q6" s="109"/>
      <c r="R6" s="110"/>
      <c r="S6" s="92"/>
      <c r="T6" s="120"/>
      <c r="U6" s="127"/>
      <c r="V6" s="92"/>
      <c r="W6" s="109"/>
      <c r="X6" s="110"/>
      <c r="Y6" s="92"/>
      <c r="Z6" s="120"/>
      <c r="AA6" s="127"/>
      <c r="AB6" s="92"/>
      <c r="AC6" s="109"/>
      <c r="AD6" s="110"/>
      <c r="AE6" s="92"/>
      <c r="AF6" s="120"/>
      <c r="AG6" s="127"/>
      <c r="AH6" s="92"/>
      <c r="AI6" s="109"/>
      <c r="AJ6" s="110"/>
      <c r="AK6" s="92"/>
      <c r="AL6" s="120"/>
      <c r="AM6" s="127"/>
      <c r="AN6" s="92"/>
      <c r="AO6" s="109"/>
      <c r="AP6" s="210">
        <f t="shared" si="2"/>
        <v>0</v>
      </c>
      <c r="AQ6" s="93">
        <f t="shared" si="0"/>
        <v>154</v>
      </c>
      <c r="AR6" s="93">
        <f t="shared" si="1"/>
        <v>154</v>
      </c>
    </row>
    <row r="7" spans="1:107">
      <c r="A7" t="s">
        <v>126</v>
      </c>
      <c r="B7" s="171" t="s">
        <v>53</v>
      </c>
      <c r="C7" s="189">
        <f>SUM(C3:C6)</f>
        <v>0</v>
      </c>
      <c r="D7" s="32">
        <f t="shared" ref="D7:AO7" si="3">SUM(D3:D6)</f>
        <v>0</v>
      </c>
      <c r="E7" s="190">
        <f t="shared" si="3"/>
        <v>0</v>
      </c>
      <c r="F7" s="180">
        <f t="shared" si="3"/>
        <v>0</v>
      </c>
      <c r="G7" s="32">
        <f t="shared" si="3"/>
        <v>0</v>
      </c>
      <c r="H7" s="126">
        <f t="shared" si="3"/>
        <v>0</v>
      </c>
      <c r="I7" s="189">
        <f t="shared" si="3"/>
        <v>0</v>
      </c>
      <c r="J7" s="32">
        <f t="shared" si="3"/>
        <v>0</v>
      </c>
      <c r="K7" s="190">
        <f t="shared" si="3"/>
        <v>0</v>
      </c>
      <c r="L7" s="180">
        <f t="shared" si="3"/>
        <v>11169</v>
      </c>
      <c r="M7" s="32">
        <f t="shared" si="3"/>
        <v>11501</v>
      </c>
      <c r="N7" s="126">
        <f t="shared" si="3"/>
        <v>11501</v>
      </c>
      <c r="O7" s="189">
        <f t="shared" ref="O7:Q7" si="4">SUM(O3:O6)</f>
        <v>0</v>
      </c>
      <c r="P7" s="32">
        <f t="shared" si="4"/>
        <v>0</v>
      </c>
      <c r="Q7" s="190">
        <f t="shared" si="4"/>
        <v>0</v>
      </c>
      <c r="R7" s="180">
        <f t="shared" si="3"/>
        <v>0</v>
      </c>
      <c r="S7" s="32">
        <f t="shared" si="3"/>
        <v>0</v>
      </c>
      <c r="T7" s="126">
        <f t="shared" si="3"/>
        <v>0</v>
      </c>
      <c r="U7" s="189">
        <f t="shared" si="3"/>
        <v>0</v>
      </c>
      <c r="V7" s="32">
        <f t="shared" si="3"/>
        <v>0</v>
      </c>
      <c r="W7" s="190">
        <f t="shared" si="3"/>
        <v>0</v>
      </c>
      <c r="X7" s="180">
        <f t="shared" si="3"/>
        <v>0</v>
      </c>
      <c r="Y7" s="32">
        <f t="shared" si="3"/>
        <v>0</v>
      </c>
      <c r="Z7" s="126">
        <f t="shared" si="3"/>
        <v>0</v>
      </c>
      <c r="AA7" s="189">
        <f t="shared" si="3"/>
        <v>0</v>
      </c>
      <c r="AB7" s="32">
        <f t="shared" si="3"/>
        <v>0</v>
      </c>
      <c r="AC7" s="190">
        <f t="shared" si="3"/>
        <v>0</v>
      </c>
      <c r="AD7" s="180">
        <f t="shared" si="3"/>
        <v>0</v>
      </c>
      <c r="AE7" s="32">
        <f t="shared" si="3"/>
        <v>0</v>
      </c>
      <c r="AF7" s="126">
        <f t="shared" si="3"/>
        <v>0</v>
      </c>
      <c r="AG7" s="189">
        <f t="shared" si="3"/>
        <v>0</v>
      </c>
      <c r="AH7" s="32">
        <f t="shared" si="3"/>
        <v>0</v>
      </c>
      <c r="AI7" s="190">
        <f t="shared" si="3"/>
        <v>0</v>
      </c>
      <c r="AJ7" s="180">
        <f t="shared" ref="AJ7:AL7" si="5">SUM(AJ3:AJ6)</f>
        <v>0</v>
      </c>
      <c r="AK7" s="32">
        <f t="shared" si="5"/>
        <v>0</v>
      </c>
      <c r="AL7" s="126">
        <f t="shared" si="5"/>
        <v>0</v>
      </c>
      <c r="AM7" s="189">
        <f t="shared" si="3"/>
        <v>0</v>
      </c>
      <c r="AN7" s="32">
        <f t="shared" si="3"/>
        <v>0</v>
      </c>
      <c r="AO7" s="190">
        <f t="shared" si="3"/>
        <v>0</v>
      </c>
      <c r="AP7" s="211">
        <f t="shared" si="2"/>
        <v>11169</v>
      </c>
      <c r="AQ7" s="46">
        <f t="shared" si="0"/>
        <v>11501</v>
      </c>
      <c r="AR7" s="46">
        <f t="shared" si="1"/>
        <v>11501</v>
      </c>
    </row>
    <row r="8" spans="1:107" s="45" customFormat="1">
      <c r="A8" s="45" t="s">
        <v>127</v>
      </c>
      <c r="B8" s="160" t="s">
        <v>55</v>
      </c>
      <c r="C8" s="145">
        <f>'011130'!C56</f>
        <v>0</v>
      </c>
      <c r="D8" s="36">
        <f>'011130'!D56</f>
        <v>60</v>
      </c>
      <c r="E8" s="86">
        <f>'011130'!E56</f>
        <v>60</v>
      </c>
      <c r="F8" s="111"/>
      <c r="G8" s="36"/>
      <c r="H8" s="123"/>
      <c r="I8" s="145"/>
      <c r="J8" s="36"/>
      <c r="K8" s="86"/>
      <c r="L8" s="111"/>
      <c r="M8" s="36"/>
      <c r="N8" s="123"/>
      <c r="O8" s="145"/>
      <c r="P8" s="36"/>
      <c r="Q8" s="86"/>
      <c r="R8" s="111"/>
      <c r="S8" s="36"/>
      <c r="T8" s="123"/>
      <c r="U8" s="145"/>
      <c r="V8" s="36"/>
      <c r="W8" s="86"/>
      <c r="X8" s="111"/>
      <c r="Y8" s="36"/>
      <c r="Z8" s="123"/>
      <c r="AA8" s="145"/>
      <c r="AB8" s="36"/>
      <c r="AC8" s="86"/>
      <c r="AD8" s="111"/>
      <c r="AE8" s="36"/>
      <c r="AF8" s="123"/>
      <c r="AG8" s="145"/>
      <c r="AH8" s="36"/>
      <c r="AI8" s="86"/>
      <c r="AJ8" s="111"/>
      <c r="AK8" s="36"/>
      <c r="AL8" s="123"/>
      <c r="AM8" s="145"/>
      <c r="AN8" s="36"/>
      <c r="AO8" s="86"/>
      <c r="AP8" s="212">
        <f t="shared" si="2"/>
        <v>0</v>
      </c>
      <c r="AQ8" s="97">
        <f t="shared" si="0"/>
        <v>60</v>
      </c>
      <c r="AR8" s="97">
        <f t="shared" si="1"/>
        <v>60</v>
      </c>
    </row>
    <row r="9" spans="1:107" s="51" customFormat="1">
      <c r="A9" s="51" t="s">
        <v>128</v>
      </c>
      <c r="B9" s="172" t="s">
        <v>56</v>
      </c>
      <c r="C9" s="191">
        <f>SUM(C7+C8)</f>
        <v>0</v>
      </c>
      <c r="D9" s="52">
        <f t="shared" ref="D9:AO9" si="6">SUM(D7+D8)</f>
        <v>60</v>
      </c>
      <c r="E9" s="192">
        <f t="shared" si="6"/>
        <v>60</v>
      </c>
      <c r="F9" s="181">
        <f t="shared" si="6"/>
        <v>0</v>
      </c>
      <c r="G9" s="52">
        <f t="shared" si="6"/>
        <v>0</v>
      </c>
      <c r="H9" s="203">
        <f t="shared" si="6"/>
        <v>0</v>
      </c>
      <c r="I9" s="191">
        <f t="shared" si="6"/>
        <v>0</v>
      </c>
      <c r="J9" s="52">
        <f t="shared" si="6"/>
        <v>0</v>
      </c>
      <c r="K9" s="192">
        <f t="shared" si="6"/>
        <v>0</v>
      </c>
      <c r="L9" s="181">
        <f t="shared" si="6"/>
        <v>11169</v>
      </c>
      <c r="M9" s="52">
        <f t="shared" si="6"/>
        <v>11501</v>
      </c>
      <c r="N9" s="203">
        <f t="shared" si="6"/>
        <v>11501</v>
      </c>
      <c r="O9" s="191">
        <f t="shared" ref="O9:Q9" si="7">SUM(O7+O8)</f>
        <v>0</v>
      </c>
      <c r="P9" s="52">
        <f t="shared" si="7"/>
        <v>0</v>
      </c>
      <c r="Q9" s="192">
        <f t="shared" si="7"/>
        <v>0</v>
      </c>
      <c r="R9" s="181">
        <f t="shared" si="6"/>
        <v>0</v>
      </c>
      <c r="S9" s="52">
        <f t="shared" si="6"/>
        <v>0</v>
      </c>
      <c r="T9" s="203">
        <f t="shared" si="6"/>
        <v>0</v>
      </c>
      <c r="U9" s="191">
        <f t="shared" si="6"/>
        <v>0</v>
      </c>
      <c r="V9" s="52">
        <f t="shared" si="6"/>
        <v>0</v>
      </c>
      <c r="W9" s="192">
        <f t="shared" si="6"/>
        <v>0</v>
      </c>
      <c r="X9" s="181">
        <f t="shared" si="6"/>
        <v>0</v>
      </c>
      <c r="Y9" s="52">
        <f t="shared" si="6"/>
        <v>0</v>
      </c>
      <c r="Z9" s="203">
        <f t="shared" si="6"/>
        <v>0</v>
      </c>
      <c r="AA9" s="191">
        <f t="shared" si="6"/>
        <v>0</v>
      </c>
      <c r="AB9" s="52">
        <f t="shared" si="6"/>
        <v>0</v>
      </c>
      <c r="AC9" s="192">
        <f t="shared" si="6"/>
        <v>0</v>
      </c>
      <c r="AD9" s="181">
        <f t="shared" si="6"/>
        <v>0</v>
      </c>
      <c r="AE9" s="52">
        <f t="shared" si="6"/>
        <v>0</v>
      </c>
      <c r="AF9" s="203">
        <f t="shared" si="6"/>
        <v>0</v>
      </c>
      <c r="AG9" s="191">
        <f t="shared" si="6"/>
        <v>0</v>
      </c>
      <c r="AH9" s="52">
        <f t="shared" si="6"/>
        <v>0</v>
      </c>
      <c r="AI9" s="192">
        <f t="shared" si="6"/>
        <v>0</v>
      </c>
      <c r="AJ9" s="181">
        <f t="shared" ref="AJ9:AL9" si="8">SUM(AJ7+AJ8)</f>
        <v>0</v>
      </c>
      <c r="AK9" s="52">
        <f t="shared" si="8"/>
        <v>0</v>
      </c>
      <c r="AL9" s="203">
        <f t="shared" si="8"/>
        <v>0</v>
      </c>
      <c r="AM9" s="191">
        <f t="shared" si="6"/>
        <v>0</v>
      </c>
      <c r="AN9" s="52">
        <f t="shared" si="6"/>
        <v>0</v>
      </c>
      <c r="AO9" s="192">
        <f t="shared" si="6"/>
        <v>0</v>
      </c>
      <c r="AP9" s="181">
        <f t="shared" si="2"/>
        <v>11169</v>
      </c>
      <c r="AQ9" s="52">
        <f t="shared" si="0"/>
        <v>11561</v>
      </c>
      <c r="AR9" s="52">
        <f t="shared" si="1"/>
        <v>11561</v>
      </c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</row>
    <row r="10" spans="1:107" s="49" customFormat="1">
      <c r="A10" s="49" t="s">
        <v>129</v>
      </c>
      <c r="B10" s="173" t="s">
        <v>57</v>
      </c>
      <c r="C10" s="193"/>
      <c r="D10" s="98"/>
      <c r="E10" s="194"/>
      <c r="F10" s="182">
        <f>'011220-900020'!C3</f>
        <v>0</v>
      </c>
      <c r="G10" s="98">
        <f>'011220-900020'!D3</f>
        <v>0</v>
      </c>
      <c r="H10" s="204">
        <f>'011220-900020'!E3</f>
        <v>0</v>
      </c>
      <c r="I10" s="193"/>
      <c r="J10" s="98"/>
      <c r="K10" s="194"/>
      <c r="L10" s="182">
        <f>'018010-30'!C19</f>
        <v>2500</v>
      </c>
      <c r="M10" s="98">
        <f>'018010-30'!D19</f>
        <v>0</v>
      </c>
      <c r="N10" s="204">
        <f>'018010-30'!E19</f>
        <v>0</v>
      </c>
      <c r="O10" s="193"/>
      <c r="P10" s="98"/>
      <c r="Q10" s="194"/>
      <c r="R10" s="182"/>
      <c r="S10" s="98"/>
      <c r="T10" s="204"/>
      <c r="U10" s="193"/>
      <c r="V10" s="98"/>
      <c r="W10" s="194"/>
      <c r="X10" s="182"/>
      <c r="Y10" s="98"/>
      <c r="Z10" s="204"/>
      <c r="AA10" s="193"/>
      <c r="AB10" s="98"/>
      <c r="AC10" s="194"/>
      <c r="AD10" s="182"/>
      <c r="AE10" s="98"/>
      <c r="AF10" s="204"/>
      <c r="AG10" s="193"/>
      <c r="AH10" s="98"/>
      <c r="AI10" s="194"/>
      <c r="AJ10" s="182">
        <f>'011220-900020'!C21</f>
        <v>0</v>
      </c>
      <c r="AK10" s="98">
        <f>'011220-900020'!D21</f>
        <v>2467</v>
      </c>
      <c r="AL10" s="204">
        <f>'011220-900020'!E21</f>
        <v>2467</v>
      </c>
      <c r="AM10" s="193"/>
      <c r="AN10" s="98"/>
      <c r="AO10" s="194"/>
      <c r="AP10" s="182">
        <f t="shared" si="2"/>
        <v>2500</v>
      </c>
      <c r="AQ10" s="98">
        <f t="shared" si="0"/>
        <v>2467</v>
      </c>
      <c r="AR10" s="98">
        <f t="shared" si="1"/>
        <v>2467</v>
      </c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</row>
    <row r="11" spans="1:107">
      <c r="A11" t="s">
        <v>130</v>
      </c>
      <c r="B11" s="174" t="s">
        <v>58</v>
      </c>
      <c r="C11" s="195"/>
      <c r="D11" s="99"/>
      <c r="E11" s="196"/>
      <c r="F11" s="183">
        <f>'011220-900020'!C4</f>
        <v>0</v>
      </c>
      <c r="G11" s="99">
        <f>'011220-900020'!D4</f>
        <v>0</v>
      </c>
      <c r="H11" s="205">
        <f>'011220-900020'!E4</f>
        <v>0</v>
      </c>
      <c r="I11" s="195"/>
      <c r="J11" s="99"/>
      <c r="K11" s="196"/>
      <c r="L11" s="183">
        <f>'018010-30'!C20</f>
        <v>3100</v>
      </c>
      <c r="M11" s="99">
        <f>'018010-30'!D20</f>
        <v>0</v>
      </c>
      <c r="N11" s="205">
        <f>'018010-30'!E20</f>
        <v>0</v>
      </c>
      <c r="O11" s="195"/>
      <c r="P11" s="99"/>
      <c r="Q11" s="196"/>
      <c r="R11" s="183"/>
      <c r="S11" s="99"/>
      <c r="T11" s="205"/>
      <c r="U11" s="195"/>
      <c r="V11" s="99"/>
      <c r="W11" s="196"/>
      <c r="X11" s="183"/>
      <c r="Y11" s="99"/>
      <c r="Z11" s="205"/>
      <c r="AA11" s="195"/>
      <c r="AB11" s="99"/>
      <c r="AC11" s="196"/>
      <c r="AD11" s="183"/>
      <c r="AE11" s="99"/>
      <c r="AF11" s="205"/>
      <c r="AG11" s="195"/>
      <c r="AH11" s="99"/>
      <c r="AI11" s="196"/>
      <c r="AJ11" s="183">
        <f>'011220-900020'!C22</f>
        <v>0</v>
      </c>
      <c r="AK11" s="99">
        <f>'011220-900020'!D22</f>
        <v>2680</v>
      </c>
      <c r="AL11" s="205">
        <f>'011220-900020'!E22</f>
        <v>2680</v>
      </c>
      <c r="AM11" s="195"/>
      <c r="AN11" s="99"/>
      <c r="AO11" s="196"/>
      <c r="AP11" s="183">
        <f t="shared" si="2"/>
        <v>3100</v>
      </c>
      <c r="AQ11" s="99">
        <f t="shared" si="0"/>
        <v>2680</v>
      </c>
      <c r="AR11" s="99">
        <f t="shared" si="1"/>
        <v>2680</v>
      </c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</row>
    <row r="12" spans="1:107">
      <c r="A12" t="s">
        <v>131</v>
      </c>
      <c r="B12" s="174" t="s">
        <v>59</v>
      </c>
      <c r="C12" s="195"/>
      <c r="D12" s="99"/>
      <c r="E12" s="196"/>
      <c r="F12" s="183">
        <f>'011220-900020'!C5</f>
        <v>0</v>
      </c>
      <c r="G12" s="99">
        <f>'011220-900020'!D5</f>
        <v>0</v>
      </c>
      <c r="H12" s="205">
        <f>'011220-900020'!E5</f>
        <v>0</v>
      </c>
      <c r="I12" s="195"/>
      <c r="J12" s="99"/>
      <c r="K12" s="196"/>
      <c r="L12" s="183">
        <f>'018010-30'!C21</f>
        <v>1400</v>
      </c>
      <c r="M12" s="99">
        <f>'018010-30'!D21</f>
        <v>0</v>
      </c>
      <c r="N12" s="205">
        <f>'018010-30'!E21</f>
        <v>0</v>
      </c>
      <c r="O12" s="195"/>
      <c r="P12" s="99"/>
      <c r="Q12" s="196"/>
      <c r="R12" s="183"/>
      <c r="S12" s="99"/>
      <c r="T12" s="205"/>
      <c r="U12" s="195"/>
      <c r="V12" s="99"/>
      <c r="W12" s="196"/>
      <c r="X12" s="183"/>
      <c r="Y12" s="99"/>
      <c r="Z12" s="205"/>
      <c r="AA12" s="195"/>
      <c r="AB12" s="99"/>
      <c r="AC12" s="196"/>
      <c r="AD12" s="183"/>
      <c r="AE12" s="99"/>
      <c r="AF12" s="205"/>
      <c r="AG12" s="195"/>
      <c r="AH12" s="99"/>
      <c r="AI12" s="196"/>
      <c r="AJ12" s="183">
        <f>'011220-900020'!C23</f>
        <v>0</v>
      </c>
      <c r="AK12" s="99">
        <f>'011220-900020'!D23</f>
        <v>1494</v>
      </c>
      <c r="AL12" s="205">
        <f>'011220-900020'!E23</f>
        <v>1494</v>
      </c>
      <c r="AM12" s="195"/>
      <c r="AN12" s="99"/>
      <c r="AO12" s="196"/>
      <c r="AP12" s="183">
        <f t="shared" si="2"/>
        <v>1400</v>
      </c>
      <c r="AQ12" s="99">
        <f t="shared" si="0"/>
        <v>1494</v>
      </c>
      <c r="AR12" s="99">
        <f t="shared" si="1"/>
        <v>1494</v>
      </c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</row>
    <row r="13" spans="1:107" s="49" customFormat="1">
      <c r="A13" s="49" t="s">
        <v>132</v>
      </c>
      <c r="B13" s="173" t="s">
        <v>60</v>
      </c>
      <c r="C13" s="193">
        <f>SUM(C11:C12)</f>
        <v>0</v>
      </c>
      <c r="D13" s="98">
        <f t="shared" ref="D13:AO13" si="9">SUM(D11:D12)</f>
        <v>0</v>
      </c>
      <c r="E13" s="194">
        <f t="shared" si="9"/>
        <v>0</v>
      </c>
      <c r="F13" s="182">
        <f t="shared" si="9"/>
        <v>0</v>
      </c>
      <c r="G13" s="98">
        <f t="shared" si="9"/>
        <v>0</v>
      </c>
      <c r="H13" s="204">
        <v>0</v>
      </c>
      <c r="I13" s="193">
        <f t="shared" si="9"/>
        <v>0</v>
      </c>
      <c r="J13" s="98">
        <f t="shared" si="9"/>
        <v>0</v>
      </c>
      <c r="K13" s="194">
        <f t="shared" si="9"/>
        <v>0</v>
      </c>
      <c r="L13" s="182">
        <f t="shared" si="9"/>
        <v>4500</v>
      </c>
      <c r="M13" s="98">
        <f t="shared" si="9"/>
        <v>0</v>
      </c>
      <c r="N13" s="204">
        <f t="shared" si="9"/>
        <v>0</v>
      </c>
      <c r="O13" s="193">
        <f t="shared" ref="O13:Q13" si="10">SUM(O11:O12)</f>
        <v>0</v>
      </c>
      <c r="P13" s="98">
        <f t="shared" si="10"/>
        <v>0</v>
      </c>
      <c r="Q13" s="194">
        <f t="shared" si="10"/>
        <v>0</v>
      </c>
      <c r="R13" s="182">
        <f t="shared" si="9"/>
        <v>0</v>
      </c>
      <c r="S13" s="98">
        <f t="shared" si="9"/>
        <v>0</v>
      </c>
      <c r="T13" s="204">
        <f t="shared" si="9"/>
        <v>0</v>
      </c>
      <c r="U13" s="193">
        <f t="shared" si="9"/>
        <v>0</v>
      </c>
      <c r="V13" s="98">
        <f t="shared" si="9"/>
        <v>0</v>
      </c>
      <c r="W13" s="194">
        <f t="shared" si="9"/>
        <v>0</v>
      </c>
      <c r="X13" s="182">
        <f t="shared" si="9"/>
        <v>0</v>
      </c>
      <c r="Y13" s="98">
        <f t="shared" si="9"/>
        <v>0</v>
      </c>
      <c r="Z13" s="204">
        <f t="shared" si="9"/>
        <v>0</v>
      </c>
      <c r="AA13" s="193">
        <f t="shared" si="9"/>
        <v>0</v>
      </c>
      <c r="AB13" s="98">
        <f t="shared" si="9"/>
        <v>0</v>
      </c>
      <c r="AC13" s="194">
        <f t="shared" si="9"/>
        <v>0</v>
      </c>
      <c r="AD13" s="182">
        <f t="shared" si="9"/>
        <v>0</v>
      </c>
      <c r="AE13" s="98">
        <f t="shared" si="9"/>
        <v>0</v>
      </c>
      <c r="AF13" s="204">
        <f t="shared" si="9"/>
        <v>0</v>
      </c>
      <c r="AG13" s="193">
        <f t="shared" si="9"/>
        <v>0</v>
      </c>
      <c r="AH13" s="98">
        <f t="shared" si="9"/>
        <v>0</v>
      </c>
      <c r="AI13" s="194">
        <f t="shared" si="9"/>
        <v>0</v>
      </c>
      <c r="AJ13" s="182">
        <f t="shared" ref="AJ13:AL13" si="11">SUM(AJ11:AJ12)</f>
        <v>0</v>
      </c>
      <c r="AK13" s="98">
        <f t="shared" si="11"/>
        <v>4174</v>
      </c>
      <c r="AL13" s="204">
        <f t="shared" si="11"/>
        <v>4174</v>
      </c>
      <c r="AM13" s="193">
        <f t="shared" si="9"/>
        <v>0</v>
      </c>
      <c r="AN13" s="98">
        <f t="shared" si="9"/>
        <v>0</v>
      </c>
      <c r="AO13" s="194">
        <f t="shared" si="9"/>
        <v>0</v>
      </c>
      <c r="AP13" s="182">
        <f t="shared" si="2"/>
        <v>4500</v>
      </c>
      <c r="AQ13" s="98">
        <f t="shared" si="0"/>
        <v>4174</v>
      </c>
      <c r="AR13" s="98">
        <f t="shared" si="1"/>
        <v>4174</v>
      </c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</row>
    <row r="14" spans="1:107" s="49" customFormat="1">
      <c r="A14" s="49" t="s">
        <v>133</v>
      </c>
      <c r="B14" s="173" t="s">
        <v>190</v>
      </c>
      <c r="C14" s="193">
        <f>'011130'!C62</f>
        <v>0</v>
      </c>
      <c r="D14" s="98">
        <f>'011130'!D62</f>
        <v>161</v>
      </c>
      <c r="E14" s="194">
        <f>'011130'!E62</f>
        <v>161</v>
      </c>
      <c r="F14" s="182">
        <f>'011220-900020'!C7</f>
        <v>0</v>
      </c>
      <c r="G14" s="98">
        <f>'011220-900020'!D7</f>
        <v>0</v>
      </c>
      <c r="H14" s="204">
        <f>'011220-900020'!E7</f>
        <v>0</v>
      </c>
      <c r="I14" s="193"/>
      <c r="J14" s="98"/>
      <c r="K14" s="194"/>
      <c r="L14" s="182">
        <f>'018010-30'!C23</f>
        <v>20</v>
      </c>
      <c r="M14" s="98">
        <f>'018010-30'!D23</f>
        <v>0</v>
      </c>
      <c r="N14" s="204">
        <f>'018010-30'!E23</f>
        <v>0</v>
      </c>
      <c r="O14" s="193"/>
      <c r="P14" s="98"/>
      <c r="Q14" s="194"/>
      <c r="R14" s="182"/>
      <c r="S14" s="98"/>
      <c r="T14" s="204"/>
      <c r="U14" s="193"/>
      <c r="V14" s="98"/>
      <c r="W14" s="194"/>
      <c r="X14" s="182"/>
      <c r="Y14" s="98"/>
      <c r="Z14" s="204"/>
      <c r="AA14" s="193"/>
      <c r="AB14" s="98"/>
      <c r="AC14" s="194"/>
      <c r="AD14" s="182"/>
      <c r="AE14" s="98"/>
      <c r="AF14" s="204"/>
      <c r="AG14" s="193"/>
      <c r="AH14" s="98"/>
      <c r="AI14" s="194"/>
      <c r="AJ14" s="182"/>
      <c r="AK14" s="98"/>
      <c r="AL14" s="204"/>
      <c r="AM14" s="193"/>
      <c r="AN14" s="98"/>
      <c r="AO14" s="194"/>
      <c r="AP14" s="182">
        <f t="shared" si="2"/>
        <v>20</v>
      </c>
      <c r="AQ14" s="98">
        <f t="shared" si="0"/>
        <v>161</v>
      </c>
      <c r="AR14" s="98">
        <f t="shared" si="1"/>
        <v>161</v>
      </c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</row>
    <row r="15" spans="1:107" s="51" customFormat="1">
      <c r="A15" s="51" t="s">
        <v>134</v>
      </c>
      <c r="B15" s="175" t="s">
        <v>61</v>
      </c>
      <c r="C15" s="191">
        <f>SUM(C10+C13+C14)</f>
        <v>0</v>
      </c>
      <c r="D15" s="52">
        <f t="shared" ref="D15:AO15" si="12">SUM(D10+D13+D14)</f>
        <v>161</v>
      </c>
      <c r="E15" s="192">
        <f t="shared" si="12"/>
        <v>161</v>
      </c>
      <c r="F15" s="181">
        <f t="shared" si="12"/>
        <v>0</v>
      </c>
      <c r="G15" s="52">
        <f t="shared" si="12"/>
        <v>0</v>
      </c>
      <c r="H15" s="203">
        <f t="shared" si="12"/>
        <v>0</v>
      </c>
      <c r="I15" s="191">
        <f t="shared" si="12"/>
        <v>0</v>
      </c>
      <c r="J15" s="52">
        <f t="shared" si="12"/>
        <v>0</v>
      </c>
      <c r="K15" s="192">
        <f t="shared" si="12"/>
        <v>0</v>
      </c>
      <c r="L15" s="181">
        <f t="shared" si="12"/>
        <v>7020</v>
      </c>
      <c r="M15" s="52">
        <f t="shared" si="12"/>
        <v>0</v>
      </c>
      <c r="N15" s="203">
        <f t="shared" si="12"/>
        <v>0</v>
      </c>
      <c r="O15" s="191">
        <f t="shared" ref="O15:Q15" si="13">SUM(O10+O13+O14)</f>
        <v>0</v>
      </c>
      <c r="P15" s="52">
        <f t="shared" si="13"/>
        <v>0</v>
      </c>
      <c r="Q15" s="192">
        <f t="shared" si="13"/>
        <v>0</v>
      </c>
      <c r="R15" s="181">
        <f t="shared" si="12"/>
        <v>0</v>
      </c>
      <c r="S15" s="52">
        <f t="shared" si="12"/>
        <v>0</v>
      </c>
      <c r="T15" s="203">
        <f t="shared" si="12"/>
        <v>0</v>
      </c>
      <c r="U15" s="191">
        <f t="shared" si="12"/>
        <v>0</v>
      </c>
      <c r="V15" s="52">
        <f t="shared" si="12"/>
        <v>0</v>
      </c>
      <c r="W15" s="192">
        <f t="shared" si="12"/>
        <v>0</v>
      </c>
      <c r="X15" s="181">
        <f t="shared" si="12"/>
        <v>0</v>
      </c>
      <c r="Y15" s="52">
        <f t="shared" si="12"/>
        <v>0</v>
      </c>
      <c r="Z15" s="203">
        <f t="shared" si="12"/>
        <v>0</v>
      </c>
      <c r="AA15" s="191">
        <f t="shared" si="12"/>
        <v>0</v>
      </c>
      <c r="AB15" s="52">
        <f t="shared" si="12"/>
        <v>0</v>
      </c>
      <c r="AC15" s="192">
        <f t="shared" si="12"/>
        <v>0</v>
      </c>
      <c r="AD15" s="181">
        <f t="shared" si="12"/>
        <v>0</v>
      </c>
      <c r="AE15" s="52">
        <f t="shared" si="12"/>
        <v>0</v>
      </c>
      <c r="AF15" s="203">
        <f t="shared" si="12"/>
        <v>0</v>
      </c>
      <c r="AG15" s="191">
        <f t="shared" si="12"/>
        <v>0</v>
      </c>
      <c r="AH15" s="52">
        <f t="shared" si="12"/>
        <v>0</v>
      </c>
      <c r="AI15" s="192">
        <f t="shared" si="12"/>
        <v>0</v>
      </c>
      <c r="AJ15" s="181">
        <f t="shared" ref="AJ15:AL15" si="14">SUM(AJ10+AJ13+AJ14)</f>
        <v>0</v>
      </c>
      <c r="AK15" s="52">
        <f t="shared" si="14"/>
        <v>6641</v>
      </c>
      <c r="AL15" s="203">
        <f t="shared" si="14"/>
        <v>6641</v>
      </c>
      <c r="AM15" s="191">
        <f t="shared" si="12"/>
        <v>0</v>
      </c>
      <c r="AN15" s="52">
        <f t="shared" si="12"/>
        <v>0</v>
      </c>
      <c r="AO15" s="192">
        <f t="shared" si="12"/>
        <v>0</v>
      </c>
      <c r="AP15" s="181">
        <f t="shared" si="2"/>
        <v>7020</v>
      </c>
      <c r="AQ15" s="52">
        <f t="shared" si="0"/>
        <v>6802</v>
      </c>
      <c r="AR15" s="52">
        <f t="shared" si="1"/>
        <v>6802</v>
      </c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</row>
    <row r="16" spans="1:107" s="45" customFormat="1">
      <c r="A16" s="45" t="s">
        <v>135</v>
      </c>
      <c r="B16" s="176" t="s">
        <v>66</v>
      </c>
      <c r="C16" s="197">
        <f>'011130'!C64</f>
        <v>0</v>
      </c>
      <c r="D16" s="100">
        <f>'011130'!D64</f>
        <v>31</v>
      </c>
      <c r="E16" s="198">
        <f>'011130'!E64</f>
        <v>32</v>
      </c>
      <c r="F16" s="184"/>
      <c r="G16" s="100"/>
      <c r="H16" s="206"/>
      <c r="I16" s="197"/>
      <c r="J16" s="100"/>
      <c r="K16" s="198"/>
      <c r="L16" s="184"/>
      <c r="M16" s="100"/>
      <c r="N16" s="206"/>
      <c r="O16" s="197"/>
      <c r="P16" s="100"/>
      <c r="Q16" s="198"/>
      <c r="R16" s="184">
        <f>'052020'!C16</f>
        <v>0</v>
      </c>
      <c r="S16" s="100">
        <f>'052020'!D16</f>
        <v>12</v>
      </c>
      <c r="T16" s="206">
        <f>'052020'!E16</f>
        <v>11</v>
      </c>
      <c r="U16" s="197">
        <f>'072111-2'!C12</f>
        <v>0</v>
      </c>
      <c r="V16" s="100">
        <f>'072111-2'!D12</f>
        <v>6</v>
      </c>
      <c r="W16" s="198">
        <f>'072111-2'!E12</f>
        <v>6</v>
      </c>
      <c r="X16" s="184">
        <f>'081030'!C15</f>
        <v>0</v>
      </c>
      <c r="Y16" s="100">
        <f>'081030'!D15</f>
        <v>72</v>
      </c>
      <c r="Z16" s="206">
        <f>'081030'!E15</f>
        <v>72</v>
      </c>
      <c r="AA16" s="197"/>
      <c r="AB16" s="100"/>
      <c r="AC16" s="198"/>
      <c r="AD16" s="184">
        <f>'082092'!C32</f>
        <v>0</v>
      </c>
      <c r="AE16" s="100">
        <f>'082092'!D32</f>
        <v>4</v>
      </c>
      <c r="AF16" s="206">
        <f>'082092'!E32</f>
        <v>4</v>
      </c>
      <c r="AG16" s="197"/>
      <c r="AH16" s="100"/>
      <c r="AI16" s="198"/>
      <c r="AJ16" s="184"/>
      <c r="AK16" s="100"/>
      <c r="AL16" s="206"/>
      <c r="AM16" s="197"/>
      <c r="AN16" s="100"/>
      <c r="AO16" s="198"/>
      <c r="AP16" s="184">
        <f t="shared" si="2"/>
        <v>0</v>
      </c>
      <c r="AQ16" s="100">
        <f t="shared" si="0"/>
        <v>125</v>
      </c>
      <c r="AR16" s="100">
        <f t="shared" si="1"/>
        <v>125</v>
      </c>
    </row>
    <row r="17" spans="1:107">
      <c r="A17" t="s">
        <v>136</v>
      </c>
      <c r="B17" s="174" t="s">
        <v>62</v>
      </c>
      <c r="C17" s="195">
        <f>'011130'!C65</f>
        <v>33</v>
      </c>
      <c r="D17" s="99">
        <f>'011130'!D65</f>
        <v>84</v>
      </c>
      <c r="E17" s="198">
        <f>'011130'!E65</f>
        <v>84</v>
      </c>
      <c r="F17" s="183"/>
      <c r="G17" s="99"/>
      <c r="H17" s="205"/>
      <c r="I17" s="195"/>
      <c r="J17" s="99"/>
      <c r="K17" s="196"/>
      <c r="L17" s="183"/>
      <c r="M17" s="99"/>
      <c r="N17" s="205"/>
      <c r="O17" s="195"/>
      <c r="P17" s="99"/>
      <c r="Q17" s="196"/>
      <c r="R17" s="183">
        <f>'052020'!C17</f>
        <v>0</v>
      </c>
      <c r="S17" s="99">
        <f>'052020'!D17</f>
        <v>27</v>
      </c>
      <c r="T17" s="205">
        <f>'052020'!E17</f>
        <v>27</v>
      </c>
      <c r="U17" s="195"/>
      <c r="V17" s="99"/>
      <c r="W17" s="196"/>
      <c r="X17" s="183"/>
      <c r="Y17" s="99"/>
      <c r="Z17" s="205"/>
      <c r="AA17" s="195"/>
      <c r="AB17" s="99"/>
      <c r="AC17" s="196"/>
      <c r="AD17" s="183"/>
      <c r="AE17" s="99"/>
      <c r="AF17" s="205"/>
      <c r="AG17" s="195"/>
      <c r="AH17" s="99"/>
      <c r="AI17" s="196"/>
      <c r="AJ17" s="183"/>
      <c r="AK17" s="99"/>
      <c r="AL17" s="205"/>
      <c r="AM17" s="195"/>
      <c r="AN17" s="99"/>
      <c r="AO17" s="196"/>
      <c r="AP17" s="183">
        <f t="shared" si="2"/>
        <v>33</v>
      </c>
      <c r="AQ17" s="99">
        <f t="shared" si="0"/>
        <v>111</v>
      </c>
      <c r="AR17" s="99">
        <f t="shared" si="1"/>
        <v>111</v>
      </c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</row>
    <row r="18" spans="1:107">
      <c r="A18" t="s">
        <v>137</v>
      </c>
      <c r="B18" s="174" t="s">
        <v>63</v>
      </c>
      <c r="C18" s="195">
        <f>'011130'!C66</f>
        <v>0</v>
      </c>
      <c r="D18" s="99">
        <f>'011130'!D66</f>
        <v>6</v>
      </c>
      <c r="E18" s="198">
        <f>'011130'!E66</f>
        <v>6</v>
      </c>
      <c r="F18" s="183"/>
      <c r="G18" s="99"/>
      <c r="H18" s="205"/>
      <c r="I18" s="195">
        <f>'013350'!C16</f>
        <v>635</v>
      </c>
      <c r="J18" s="99">
        <f>'013350'!D16</f>
        <v>328</v>
      </c>
      <c r="K18" s="196">
        <f>'013350'!E16</f>
        <v>328</v>
      </c>
      <c r="L18" s="183"/>
      <c r="M18" s="99"/>
      <c r="N18" s="205"/>
      <c r="O18" s="195"/>
      <c r="P18" s="99"/>
      <c r="Q18" s="196"/>
      <c r="R18" s="183">
        <f>'052020'!C18</f>
        <v>0</v>
      </c>
      <c r="S18" s="99">
        <f>'052020'!D18</f>
        <v>311</v>
      </c>
      <c r="T18" s="205">
        <f>'052020'!E18</f>
        <v>311</v>
      </c>
      <c r="U18" s="195"/>
      <c r="V18" s="99"/>
      <c r="W18" s="196"/>
      <c r="X18" s="183"/>
      <c r="Y18" s="99"/>
      <c r="Z18" s="205"/>
      <c r="AA18" s="195"/>
      <c r="AB18" s="99"/>
      <c r="AC18" s="196"/>
      <c r="AD18" s="183"/>
      <c r="AE18" s="99"/>
      <c r="AF18" s="205"/>
      <c r="AG18" s="195"/>
      <c r="AH18" s="99"/>
      <c r="AI18" s="196"/>
      <c r="AJ18" s="183"/>
      <c r="AK18" s="99"/>
      <c r="AL18" s="205"/>
      <c r="AM18" s="195"/>
      <c r="AN18" s="99"/>
      <c r="AO18" s="196"/>
      <c r="AP18" s="183">
        <f t="shared" si="2"/>
        <v>635</v>
      </c>
      <c r="AQ18" s="99">
        <f t="shared" si="0"/>
        <v>645</v>
      </c>
      <c r="AR18" s="99">
        <f t="shared" si="1"/>
        <v>645</v>
      </c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</row>
    <row r="19" spans="1:107">
      <c r="A19" t="s">
        <v>159</v>
      </c>
      <c r="B19" s="174" t="s">
        <v>160</v>
      </c>
      <c r="C19" s="195"/>
      <c r="D19" s="99"/>
      <c r="E19" s="196"/>
      <c r="F19" s="183"/>
      <c r="G19" s="99"/>
      <c r="H19" s="205"/>
      <c r="I19" s="195"/>
      <c r="J19" s="99"/>
      <c r="K19" s="196"/>
      <c r="L19" s="183"/>
      <c r="M19" s="99"/>
      <c r="N19" s="205"/>
      <c r="O19" s="195"/>
      <c r="P19" s="99"/>
      <c r="Q19" s="196"/>
      <c r="R19" s="183">
        <f>'052020'!C19</f>
        <v>0</v>
      </c>
      <c r="S19" s="99">
        <f>'052020'!D19</f>
        <v>87</v>
      </c>
      <c r="T19" s="205">
        <f>'052020'!E19</f>
        <v>87</v>
      </c>
      <c r="U19" s="195"/>
      <c r="V19" s="99"/>
      <c r="W19" s="196"/>
      <c r="X19" s="183"/>
      <c r="Y19" s="99"/>
      <c r="Z19" s="205"/>
      <c r="AA19" s="195"/>
      <c r="AB19" s="99"/>
      <c r="AC19" s="196"/>
      <c r="AD19" s="183"/>
      <c r="AE19" s="99"/>
      <c r="AF19" s="205"/>
      <c r="AG19" s="195"/>
      <c r="AH19" s="99"/>
      <c r="AI19" s="196"/>
      <c r="AJ19" s="183"/>
      <c r="AK19" s="99"/>
      <c r="AL19" s="205"/>
      <c r="AM19" s="195"/>
      <c r="AN19" s="99"/>
      <c r="AO19" s="196"/>
      <c r="AP19" s="183">
        <f t="shared" si="2"/>
        <v>0</v>
      </c>
      <c r="AQ19" s="99">
        <f t="shared" si="0"/>
        <v>87</v>
      </c>
      <c r="AR19" s="99">
        <f t="shared" si="1"/>
        <v>87</v>
      </c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</row>
    <row r="20" spans="1:107">
      <c r="A20" t="s">
        <v>138</v>
      </c>
      <c r="B20" s="174" t="s">
        <v>64</v>
      </c>
      <c r="C20" s="195">
        <f>'011130'!C67</f>
        <v>10</v>
      </c>
      <c r="D20" s="99">
        <f>'011130'!D67</f>
        <v>25</v>
      </c>
      <c r="E20" s="196">
        <f>'011130'!E67</f>
        <v>25</v>
      </c>
      <c r="F20" s="183"/>
      <c r="G20" s="99"/>
      <c r="H20" s="205"/>
      <c r="I20" s="195"/>
      <c r="J20" s="99"/>
      <c r="K20" s="196"/>
      <c r="L20" s="183"/>
      <c r="M20" s="99"/>
      <c r="N20" s="205"/>
      <c r="O20" s="195"/>
      <c r="P20" s="99"/>
      <c r="Q20" s="196"/>
      <c r="R20" s="183">
        <f>'052020'!C20</f>
        <v>0</v>
      </c>
      <c r="S20" s="99">
        <f>'052020'!D20</f>
        <v>0</v>
      </c>
      <c r="T20" s="205">
        <f>'052020'!E20</f>
        <v>0</v>
      </c>
      <c r="U20" s="195"/>
      <c r="V20" s="99"/>
      <c r="W20" s="196"/>
      <c r="X20" s="183"/>
      <c r="Y20" s="99"/>
      <c r="Z20" s="205"/>
      <c r="AA20" s="195"/>
      <c r="AB20" s="99"/>
      <c r="AC20" s="196"/>
      <c r="AD20" s="183"/>
      <c r="AE20" s="99"/>
      <c r="AF20" s="205"/>
      <c r="AG20" s="195"/>
      <c r="AH20" s="99"/>
      <c r="AI20" s="196"/>
      <c r="AJ20" s="183"/>
      <c r="AK20" s="99"/>
      <c r="AL20" s="205"/>
      <c r="AM20" s="195"/>
      <c r="AN20" s="99"/>
      <c r="AO20" s="196"/>
      <c r="AP20" s="183">
        <f t="shared" si="2"/>
        <v>10</v>
      </c>
      <c r="AQ20" s="99">
        <f t="shared" si="0"/>
        <v>25</v>
      </c>
      <c r="AR20" s="99">
        <f t="shared" si="1"/>
        <v>25</v>
      </c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</row>
    <row r="21" spans="1:107">
      <c r="A21" t="s">
        <v>139</v>
      </c>
      <c r="B21" s="174" t="s">
        <v>23</v>
      </c>
      <c r="C21" s="195">
        <f>'011130'!C68</f>
        <v>0</v>
      </c>
      <c r="D21" s="99">
        <f>'011130'!D68</f>
        <v>961</v>
      </c>
      <c r="E21" s="196">
        <f>'011130'!E68</f>
        <v>961</v>
      </c>
      <c r="F21" s="183"/>
      <c r="G21" s="99"/>
      <c r="H21" s="205"/>
      <c r="I21" s="195">
        <f>'013350'!C18</f>
        <v>93</v>
      </c>
      <c r="J21" s="99">
        <f>'013350'!D18</f>
        <v>0</v>
      </c>
      <c r="K21" s="196">
        <f>'013350'!E18</f>
        <v>0</v>
      </c>
      <c r="L21" s="183"/>
      <c r="M21" s="99"/>
      <c r="N21" s="205"/>
      <c r="O21" s="195"/>
      <c r="P21" s="99"/>
      <c r="Q21" s="196"/>
      <c r="R21" s="183">
        <f>'052020'!C21</f>
        <v>0</v>
      </c>
      <c r="S21" s="99">
        <f>'052020'!D21</f>
        <v>0</v>
      </c>
      <c r="T21" s="205">
        <f>'052020'!E21</f>
        <v>0</v>
      </c>
      <c r="U21" s="195"/>
      <c r="V21" s="99"/>
      <c r="W21" s="196"/>
      <c r="X21" s="183"/>
      <c r="Y21" s="99"/>
      <c r="Z21" s="205"/>
      <c r="AA21" s="195"/>
      <c r="AB21" s="99"/>
      <c r="AC21" s="196"/>
      <c r="AD21" s="183"/>
      <c r="AE21" s="99"/>
      <c r="AF21" s="205"/>
      <c r="AG21" s="195"/>
      <c r="AH21" s="99"/>
      <c r="AI21" s="196"/>
      <c r="AJ21" s="183"/>
      <c r="AK21" s="99"/>
      <c r="AL21" s="205"/>
      <c r="AM21" s="195"/>
      <c r="AN21" s="99"/>
      <c r="AO21" s="196"/>
      <c r="AP21" s="183">
        <f t="shared" si="2"/>
        <v>93</v>
      </c>
      <c r="AQ21" s="99">
        <f t="shared" si="0"/>
        <v>961</v>
      </c>
      <c r="AR21" s="99">
        <f t="shared" si="1"/>
        <v>961</v>
      </c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</row>
    <row r="22" spans="1:107" s="51" customFormat="1">
      <c r="A22" s="51" t="s">
        <v>140</v>
      </c>
      <c r="B22" s="175" t="s">
        <v>65</v>
      </c>
      <c r="C22" s="191">
        <f>SUM(C16:C21)</f>
        <v>43</v>
      </c>
      <c r="D22" s="52">
        <f t="shared" ref="D22:AO22" si="15">SUM(D16:D21)</f>
        <v>1107</v>
      </c>
      <c r="E22" s="192">
        <f t="shared" si="15"/>
        <v>1108</v>
      </c>
      <c r="F22" s="181">
        <f t="shared" si="15"/>
        <v>0</v>
      </c>
      <c r="G22" s="52">
        <f t="shared" si="15"/>
        <v>0</v>
      </c>
      <c r="H22" s="203">
        <f t="shared" si="15"/>
        <v>0</v>
      </c>
      <c r="I22" s="191">
        <f t="shared" si="15"/>
        <v>728</v>
      </c>
      <c r="J22" s="52">
        <f t="shared" si="15"/>
        <v>328</v>
      </c>
      <c r="K22" s="192">
        <f t="shared" si="15"/>
        <v>328</v>
      </c>
      <c r="L22" s="181">
        <f t="shared" si="15"/>
        <v>0</v>
      </c>
      <c r="M22" s="52">
        <f t="shared" si="15"/>
        <v>0</v>
      </c>
      <c r="N22" s="203">
        <f t="shared" si="15"/>
        <v>0</v>
      </c>
      <c r="O22" s="191">
        <f t="shared" si="15"/>
        <v>0</v>
      </c>
      <c r="P22" s="52">
        <f t="shared" si="15"/>
        <v>0</v>
      </c>
      <c r="Q22" s="192">
        <f t="shared" si="15"/>
        <v>0</v>
      </c>
      <c r="R22" s="181">
        <f t="shared" si="15"/>
        <v>0</v>
      </c>
      <c r="S22" s="52">
        <f t="shared" si="15"/>
        <v>437</v>
      </c>
      <c r="T22" s="203">
        <f t="shared" si="15"/>
        <v>436</v>
      </c>
      <c r="U22" s="191">
        <f t="shared" si="15"/>
        <v>0</v>
      </c>
      <c r="V22" s="52">
        <f t="shared" si="15"/>
        <v>6</v>
      </c>
      <c r="W22" s="192">
        <f t="shared" si="15"/>
        <v>6</v>
      </c>
      <c r="X22" s="181">
        <f t="shared" si="15"/>
        <v>0</v>
      </c>
      <c r="Y22" s="52">
        <f t="shared" si="15"/>
        <v>72</v>
      </c>
      <c r="Z22" s="203">
        <f t="shared" si="15"/>
        <v>72</v>
      </c>
      <c r="AA22" s="191">
        <f t="shared" si="15"/>
        <v>0</v>
      </c>
      <c r="AB22" s="52">
        <f t="shared" si="15"/>
        <v>0</v>
      </c>
      <c r="AC22" s="192">
        <f t="shared" si="15"/>
        <v>0</v>
      </c>
      <c r="AD22" s="181">
        <f t="shared" si="15"/>
        <v>0</v>
      </c>
      <c r="AE22" s="52">
        <f t="shared" si="15"/>
        <v>4</v>
      </c>
      <c r="AF22" s="203">
        <f t="shared" si="15"/>
        <v>4</v>
      </c>
      <c r="AG22" s="191">
        <f t="shared" si="15"/>
        <v>0</v>
      </c>
      <c r="AH22" s="52">
        <f t="shared" si="15"/>
        <v>0</v>
      </c>
      <c r="AI22" s="192">
        <f t="shared" si="15"/>
        <v>0</v>
      </c>
      <c r="AJ22" s="181">
        <f t="shared" si="15"/>
        <v>0</v>
      </c>
      <c r="AK22" s="52">
        <f t="shared" si="15"/>
        <v>0</v>
      </c>
      <c r="AL22" s="203">
        <f t="shared" si="15"/>
        <v>0</v>
      </c>
      <c r="AM22" s="191">
        <f t="shared" si="15"/>
        <v>0</v>
      </c>
      <c r="AN22" s="52">
        <f t="shared" si="15"/>
        <v>0</v>
      </c>
      <c r="AO22" s="192">
        <f t="shared" si="15"/>
        <v>0</v>
      </c>
      <c r="AP22" s="181">
        <f t="shared" si="2"/>
        <v>771</v>
      </c>
      <c r="AQ22" s="52">
        <f t="shared" si="0"/>
        <v>1954</v>
      </c>
      <c r="AR22" s="52">
        <f t="shared" si="1"/>
        <v>1954</v>
      </c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</row>
    <row r="23" spans="1:107">
      <c r="A23" t="s">
        <v>141</v>
      </c>
      <c r="B23" s="177" t="s">
        <v>7</v>
      </c>
      <c r="C23" s="199">
        <f>SUM(C9+C15+C22)</f>
        <v>43</v>
      </c>
      <c r="D23" s="58">
        <f t="shared" ref="D23:AO23" si="16">SUM(D9+D15+D22)</f>
        <v>1328</v>
      </c>
      <c r="E23" s="200">
        <f t="shared" si="16"/>
        <v>1329</v>
      </c>
      <c r="F23" s="185">
        <f t="shared" si="16"/>
        <v>0</v>
      </c>
      <c r="G23" s="58">
        <f t="shared" si="16"/>
        <v>0</v>
      </c>
      <c r="H23" s="207">
        <f t="shared" si="16"/>
        <v>0</v>
      </c>
      <c r="I23" s="199">
        <f t="shared" si="16"/>
        <v>728</v>
      </c>
      <c r="J23" s="58">
        <f t="shared" si="16"/>
        <v>328</v>
      </c>
      <c r="K23" s="200">
        <f t="shared" si="16"/>
        <v>328</v>
      </c>
      <c r="L23" s="185">
        <f t="shared" si="16"/>
        <v>18189</v>
      </c>
      <c r="M23" s="58">
        <f t="shared" si="16"/>
        <v>11501</v>
      </c>
      <c r="N23" s="207">
        <f t="shared" si="16"/>
        <v>11501</v>
      </c>
      <c r="O23" s="199">
        <f t="shared" ref="O23:Q23" si="17">SUM(O9+O15+O22)</f>
        <v>0</v>
      </c>
      <c r="P23" s="58">
        <f t="shared" si="17"/>
        <v>0</v>
      </c>
      <c r="Q23" s="200">
        <f t="shared" si="17"/>
        <v>0</v>
      </c>
      <c r="R23" s="185">
        <f t="shared" si="16"/>
        <v>0</v>
      </c>
      <c r="S23" s="58">
        <f t="shared" si="16"/>
        <v>437</v>
      </c>
      <c r="T23" s="207">
        <f t="shared" si="16"/>
        <v>436</v>
      </c>
      <c r="U23" s="199">
        <f t="shared" si="16"/>
        <v>0</v>
      </c>
      <c r="V23" s="58">
        <f t="shared" si="16"/>
        <v>6</v>
      </c>
      <c r="W23" s="200">
        <f t="shared" si="16"/>
        <v>6</v>
      </c>
      <c r="X23" s="185">
        <f t="shared" si="16"/>
        <v>0</v>
      </c>
      <c r="Y23" s="58">
        <f t="shared" si="16"/>
        <v>72</v>
      </c>
      <c r="Z23" s="207">
        <f t="shared" si="16"/>
        <v>72</v>
      </c>
      <c r="AA23" s="199">
        <f t="shared" si="16"/>
        <v>0</v>
      </c>
      <c r="AB23" s="58">
        <f t="shared" si="16"/>
        <v>0</v>
      </c>
      <c r="AC23" s="200">
        <f t="shared" si="16"/>
        <v>0</v>
      </c>
      <c r="AD23" s="185">
        <f t="shared" si="16"/>
        <v>0</v>
      </c>
      <c r="AE23" s="58">
        <f t="shared" si="16"/>
        <v>4</v>
      </c>
      <c r="AF23" s="207">
        <f t="shared" si="16"/>
        <v>4</v>
      </c>
      <c r="AG23" s="199">
        <f t="shared" si="16"/>
        <v>0</v>
      </c>
      <c r="AH23" s="58">
        <f t="shared" si="16"/>
        <v>0</v>
      </c>
      <c r="AI23" s="200">
        <f t="shared" si="16"/>
        <v>0</v>
      </c>
      <c r="AJ23" s="185">
        <f t="shared" ref="AJ23:AL23" si="18">SUM(AJ9+AJ15+AJ22)</f>
        <v>0</v>
      </c>
      <c r="AK23" s="58">
        <f t="shared" si="18"/>
        <v>6641</v>
      </c>
      <c r="AL23" s="207">
        <f t="shared" si="18"/>
        <v>6641</v>
      </c>
      <c r="AM23" s="199">
        <f t="shared" si="16"/>
        <v>0</v>
      </c>
      <c r="AN23" s="58">
        <f t="shared" si="16"/>
        <v>0</v>
      </c>
      <c r="AO23" s="200">
        <f t="shared" si="16"/>
        <v>0</v>
      </c>
      <c r="AP23" s="185">
        <f t="shared" si="2"/>
        <v>18960</v>
      </c>
      <c r="AQ23" s="58">
        <f t="shared" si="0"/>
        <v>20317</v>
      </c>
      <c r="AR23" s="58">
        <f t="shared" si="1"/>
        <v>20317</v>
      </c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</row>
    <row r="24" spans="1:107" s="49" customFormat="1">
      <c r="A24" s="49" t="s">
        <v>142</v>
      </c>
      <c r="B24" s="173" t="s">
        <v>27</v>
      </c>
      <c r="C24" s="193"/>
      <c r="D24" s="98"/>
      <c r="E24" s="194"/>
      <c r="F24" s="182"/>
      <c r="G24" s="98"/>
      <c r="H24" s="204"/>
      <c r="I24" s="193"/>
      <c r="J24" s="98"/>
      <c r="K24" s="194"/>
      <c r="L24" s="182"/>
      <c r="M24" s="98"/>
      <c r="N24" s="204"/>
      <c r="O24" s="193">
        <f>'018010-30'!C37</f>
        <v>0</v>
      </c>
      <c r="P24" s="98">
        <f>'018010-30'!D37</f>
        <v>1764</v>
      </c>
      <c r="Q24" s="194">
        <f>'018010-30'!E37</f>
        <v>1764</v>
      </c>
      <c r="R24" s="182"/>
      <c r="S24" s="98"/>
      <c r="T24" s="204"/>
      <c r="U24" s="193"/>
      <c r="V24" s="98"/>
      <c r="W24" s="194"/>
      <c r="X24" s="182"/>
      <c r="Y24" s="98"/>
      <c r="Z24" s="204"/>
      <c r="AA24" s="193"/>
      <c r="AB24" s="98"/>
      <c r="AC24" s="194"/>
      <c r="AD24" s="182"/>
      <c r="AE24" s="98"/>
      <c r="AF24" s="204"/>
      <c r="AG24" s="193"/>
      <c r="AH24" s="98"/>
      <c r="AI24" s="194"/>
      <c r="AJ24" s="182"/>
      <c r="AK24" s="98"/>
      <c r="AL24" s="204"/>
      <c r="AM24" s="193">
        <f>'900070'!C3</f>
        <v>996</v>
      </c>
      <c r="AN24" s="98">
        <f>'900070'!D3</f>
        <v>0</v>
      </c>
      <c r="AO24" s="194">
        <f>'900070'!E3</f>
        <v>0</v>
      </c>
      <c r="AP24" s="182">
        <f t="shared" si="2"/>
        <v>996</v>
      </c>
      <c r="AQ24" s="98">
        <f t="shared" si="0"/>
        <v>1764</v>
      </c>
      <c r="AR24" s="98">
        <f t="shared" si="1"/>
        <v>1764</v>
      </c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</row>
    <row r="25" spans="1:107" s="49" customFormat="1">
      <c r="A25" s="49" t="s">
        <v>195</v>
      </c>
      <c r="B25" s="173" t="s">
        <v>196</v>
      </c>
      <c r="C25" s="193"/>
      <c r="D25" s="98"/>
      <c r="E25" s="194"/>
      <c r="F25" s="182"/>
      <c r="G25" s="98"/>
      <c r="H25" s="204"/>
      <c r="I25" s="193"/>
      <c r="J25" s="98"/>
      <c r="K25" s="194"/>
      <c r="L25" s="182">
        <f>'018010-30'!C32</f>
        <v>0</v>
      </c>
      <c r="M25" s="98">
        <f>'018010-30'!D32</f>
        <v>0</v>
      </c>
      <c r="N25" s="204">
        <f>'018010-30'!E32</f>
        <v>531</v>
      </c>
      <c r="O25" s="193"/>
      <c r="P25" s="98"/>
      <c r="Q25" s="194"/>
      <c r="R25" s="182"/>
      <c r="S25" s="98"/>
      <c r="T25" s="204"/>
      <c r="U25" s="193"/>
      <c r="V25" s="98"/>
      <c r="W25" s="194"/>
      <c r="X25" s="182"/>
      <c r="Y25" s="98"/>
      <c r="Z25" s="204"/>
      <c r="AA25" s="193"/>
      <c r="AB25" s="98"/>
      <c r="AC25" s="194"/>
      <c r="AD25" s="182"/>
      <c r="AE25" s="98"/>
      <c r="AF25" s="204"/>
      <c r="AG25" s="193"/>
      <c r="AH25" s="98"/>
      <c r="AI25" s="194"/>
      <c r="AJ25" s="182"/>
      <c r="AK25" s="98"/>
      <c r="AL25" s="204"/>
      <c r="AM25" s="193"/>
      <c r="AN25" s="98"/>
      <c r="AO25" s="194"/>
      <c r="AP25" s="182">
        <f t="shared" si="2"/>
        <v>0</v>
      </c>
      <c r="AQ25" s="98">
        <f t="shared" si="0"/>
        <v>0</v>
      </c>
      <c r="AR25" s="98">
        <f t="shared" si="1"/>
        <v>531</v>
      </c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</row>
    <row r="26" spans="1:107">
      <c r="B26" s="178" t="s">
        <v>69</v>
      </c>
      <c r="C26" s="201">
        <f>SUM(C23:C25)</f>
        <v>43</v>
      </c>
      <c r="D26" s="60">
        <f t="shared" ref="D26:AO26" si="19">SUM(D23:D25)</f>
        <v>1328</v>
      </c>
      <c r="E26" s="202">
        <f t="shared" si="19"/>
        <v>1329</v>
      </c>
      <c r="F26" s="186">
        <f t="shared" si="19"/>
        <v>0</v>
      </c>
      <c r="G26" s="60">
        <f t="shared" si="19"/>
        <v>0</v>
      </c>
      <c r="H26" s="208">
        <f t="shared" si="19"/>
        <v>0</v>
      </c>
      <c r="I26" s="201">
        <f t="shared" si="19"/>
        <v>728</v>
      </c>
      <c r="J26" s="60">
        <f t="shared" si="19"/>
        <v>328</v>
      </c>
      <c r="K26" s="202">
        <f t="shared" si="19"/>
        <v>328</v>
      </c>
      <c r="L26" s="186">
        <f t="shared" si="19"/>
        <v>18189</v>
      </c>
      <c r="M26" s="60">
        <f t="shared" si="19"/>
        <v>11501</v>
      </c>
      <c r="N26" s="208">
        <f t="shared" si="19"/>
        <v>12032</v>
      </c>
      <c r="O26" s="201">
        <f t="shared" si="19"/>
        <v>0</v>
      </c>
      <c r="P26" s="60">
        <f t="shared" si="19"/>
        <v>1764</v>
      </c>
      <c r="Q26" s="202">
        <f t="shared" si="19"/>
        <v>1764</v>
      </c>
      <c r="R26" s="186">
        <f t="shared" si="19"/>
        <v>0</v>
      </c>
      <c r="S26" s="60">
        <f t="shared" si="19"/>
        <v>437</v>
      </c>
      <c r="T26" s="208">
        <f t="shared" si="19"/>
        <v>436</v>
      </c>
      <c r="U26" s="201">
        <f t="shared" si="19"/>
        <v>0</v>
      </c>
      <c r="V26" s="60">
        <f t="shared" si="19"/>
        <v>6</v>
      </c>
      <c r="W26" s="202">
        <f t="shared" si="19"/>
        <v>6</v>
      </c>
      <c r="X26" s="186">
        <f t="shared" si="19"/>
        <v>0</v>
      </c>
      <c r="Y26" s="60">
        <f t="shared" si="19"/>
        <v>72</v>
      </c>
      <c r="Z26" s="208">
        <f t="shared" si="19"/>
        <v>72</v>
      </c>
      <c r="AA26" s="201">
        <f t="shared" si="19"/>
        <v>0</v>
      </c>
      <c r="AB26" s="60">
        <f t="shared" si="19"/>
        <v>0</v>
      </c>
      <c r="AC26" s="202">
        <f t="shared" si="19"/>
        <v>0</v>
      </c>
      <c r="AD26" s="186">
        <f t="shared" si="19"/>
        <v>0</v>
      </c>
      <c r="AE26" s="60">
        <f t="shared" si="19"/>
        <v>4</v>
      </c>
      <c r="AF26" s="208">
        <f t="shared" si="19"/>
        <v>4</v>
      </c>
      <c r="AG26" s="201">
        <f t="shared" si="19"/>
        <v>0</v>
      </c>
      <c r="AH26" s="60">
        <f t="shared" si="19"/>
        <v>0</v>
      </c>
      <c r="AI26" s="202">
        <f t="shared" si="19"/>
        <v>0</v>
      </c>
      <c r="AJ26" s="186">
        <f t="shared" si="19"/>
        <v>0</v>
      </c>
      <c r="AK26" s="60">
        <f t="shared" si="19"/>
        <v>6641</v>
      </c>
      <c r="AL26" s="208">
        <f t="shared" si="19"/>
        <v>6641</v>
      </c>
      <c r="AM26" s="201">
        <f t="shared" si="19"/>
        <v>996</v>
      </c>
      <c r="AN26" s="60">
        <f t="shared" si="19"/>
        <v>0</v>
      </c>
      <c r="AO26" s="202">
        <f t="shared" si="19"/>
        <v>0</v>
      </c>
      <c r="AP26" s="186">
        <f t="shared" si="2"/>
        <v>19956</v>
      </c>
      <c r="AQ26" s="60">
        <f t="shared" si="0"/>
        <v>22081</v>
      </c>
      <c r="AR26" s="60">
        <f t="shared" si="1"/>
        <v>22612</v>
      </c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</row>
  </sheetData>
  <mergeCells count="15">
    <mergeCell ref="B1:B2"/>
    <mergeCell ref="AP2:AR2"/>
    <mergeCell ref="C2:E2"/>
    <mergeCell ref="F2:H2"/>
    <mergeCell ref="I2:K2"/>
    <mergeCell ref="L2:N2"/>
    <mergeCell ref="R2:T2"/>
    <mergeCell ref="U2:W2"/>
    <mergeCell ref="X2:Z2"/>
    <mergeCell ref="AA2:AC2"/>
    <mergeCell ref="AD2:AF2"/>
    <mergeCell ref="AG2:AI2"/>
    <mergeCell ref="AM2:AO2"/>
    <mergeCell ref="O2:Q2"/>
    <mergeCell ref="AJ2:AL2"/>
  </mergeCells>
  <pageMargins left="0.7" right="0.7" top="0.75" bottom="0.75" header="0.3" footer="0.3"/>
  <pageSetup paperSize="9" scale="55" orientation="portrait" r:id="rId1"/>
  <colBreaks count="3" manualBreakCount="3">
    <brk id="11" max="24" man="1"/>
    <brk id="23" max="25" man="1"/>
    <brk id="35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15"/>
  <sheetViews>
    <sheetView view="pageBreakPreview" zoomScaleSheetLayoutView="100" workbookViewId="0">
      <selection activeCell="E10" sqref="E10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5.140625" style="1" customWidth="1"/>
    <col min="4" max="4" width="15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211</v>
      </c>
      <c r="C2" s="2" t="s">
        <v>187</v>
      </c>
      <c r="D2" s="3" t="s">
        <v>255</v>
      </c>
      <c r="E2" s="4" t="s">
        <v>0</v>
      </c>
    </row>
    <row r="3" spans="1:5">
      <c r="A3" s="1" t="s">
        <v>102</v>
      </c>
      <c r="B3" s="31" t="s">
        <v>33</v>
      </c>
      <c r="C3" s="36">
        <v>46</v>
      </c>
      <c r="D3" s="36">
        <v>0</v>
      </c>
      <c r="E3" s="97">
        <v>0</v>
      </c>
    </row>
    <row r="4" spans="1:5">
      <c r="A4" s="1" t="s">
        <v>105</v>
      </c>
      <c r="B4" s="31" t="s">
        <v>34</v>
      </c>
      <c r="C4" s="36">
        <v>0</v>
      </c>
      <c r="D4" s="36">
        <v>0</v>
      </c>
      <c r="E4" s="97">
        <v>0</v>
      </c>
    </row>
    <row r="5" spans="1:5" s="38" customFormat="1">
      <c r="A5" s="38" t="s">
        <v>106</v>
      </c>
      <c r="B5" s="26" t="s">
        <v>35</v>
      </c>
      <c r="C5" s="28">
        <f>SUM(C3:C4)</f>
        <v>46</v>
      </c>
      <c r="D5" s="28">
        <f>SUM(D3:D4)</f>
        <v>0</v>
      </c>
      <c r="E5" s="29">
        <f>SUM(E3:E4)</f>
        <v>0</v>
      </c>
    </row>
    <row r="6" spans="1:5" s="40" customFormat="1">
      <c r="A6" s="40" t="s">
        <v>120</v>
      </c>
      <c r="B6" s="307" t="s">
        <v>6</v>
      </c>
      <c r="C6" s="41">
        <f>C5</f>
        <v>46</v>
      </c>
      <c r="D6" s="41">
        <f t="shared" ref="D6:E6" si="0">D5</f>
        <v>0</v>
      </c>
      <c r="E6" s="317">
        <f t="shared" si="0"/>
        <v>0</v>
      </c>
    </row>
    <row r="7" spans="1:5" ht="15.75" thickBot="1">
      <c r="B7" s="313" t="s">
        <v>68</v>
      </c>
      <c r="C7" s="314">
        <f>SUM(C6:C6)</f>
        <v>46</v>
      </c>
      <c r="D7" s="314">
        <f>SUM(D6:D6)</f>
        <v>0</v>
      </c>
      <c r="E7" s="315">
        <f>SUM(E6:E6)</f>
        <v>0</v>
      </c>
    </row>
    <row r="8" spans="1:5" s="101" customFormat="1">
      <c r="B8" s="289"/>
      <c r="C8" s="290"/>
      <c r="D8" s="290"/>
      <c r="E8" s="290"/>
    </row>
    <row r="9" spans="1:5" ht="15.75" thickBot="1">
      <c r="E9" s="285" t="s">
        <v>221</v>
      </c>
    </row>
    <row r="10" spans="1:5" ht="30.75" thickBot="1">
      <c r="A10" s="5"/>
      <c r="B10" s="87" t="s">
        <v>212</v>
      </c>
      <c r="C10" s="2" t="s">
        <v>187</v>
      </c>
      <c r="D10" s="3" t="s">
        <v>255</v>
      </c>
      <c r="E10" s="4" t="s">
        <v>0</v>
      </c>
    </row>
    <row r="11" spans="1:5">
      <c r="A11" s="1" t="s">
        <v>102</v>
      </c>
      <c r="B11" s="31" t="s">
        <v>33</v>
      </c>
      <c r="C11" s="36">
        <v>0</v>
      </c>
      <c r="D11" s="36">
        <v>68</v>
      </c>
      <c r="E11" s="97">
        <v>68</v>
      </c>
    </row>
    <row r="12" spans="1:5">
      <c r="A12" s="1" t="s">
        <v>105</v>
      </c>
      <c r="B12" s="31" t="s">
        <v>34</v>
      </c>
      <c r="C12" s="36">
        <v>0</v>
      </c>
      <c r="D12" s="36">
        <v>0</v>
      </c>
      <c r="E12" s="97">
        <v>0</v>
      </c>
    </row>
    <row r="13" spans="1:5">
      <c r="A13" s="38" t="s">
        <v>106</v>
      </c>
      <c r="B13" s="26" t="s">
        <v>35</v>
      </c>
      <c r="C13" s="28">
        <f>SUM(C11:C12)</f>
        <v>0</v>
      </c>
      <c r="D13" s="28">
        <f>SUM(D11:D12)</f>
        <v>68</v>
      </c>
      <c r="E13" s="29">
        <f>SUM(E11:E12)</f>
        <v>68</v>
      </c>
    </row>
    <row r="14" spans="1:5">
      <c r="A14" s="40" t="s">
        <v>120</v>
      </c>
      <c r="B14" s="307" t="s">
        <v>6</v>
      </c>
      <c r="C14" s="41">
        <f>C13</f>
        <v>0</v>
      </c>
      <c r="D14" s="41">
        <f t="shared" ref="D14:E14" si="1">D13</f>
        <v>68</v>
      </c>
      <c r="E14" s="317">
        <f t="shared" si="1"/>
        <v>68</v>
      </c>
    </row>
    <row r="15" spans="1:5" ht="15.75" thickBot="1">
      <c r="B15" s="313" t="s">
        <v>68</v>
      </c>
      <c r="C15" s="314">
        <f>SUM(C14:C14)</f>
        <v>0</v>
      </c>
      <c r="D15" s="314">
        <f>SUM(D14:D14)</f>
        <v>68</v>
      </c>
      <c r="E15" s="315">
        <f>SUM(E14:E14)</f>
        <v>68</v>
      </c>
    </row>
  </sheetData>
  <pageMargins left="0.7" right="0.7" top="0.75" bottom="0.75" header="0.3" footer="0.3"/>
  <pageSetup paperSize="9" scale="9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B2" sqref="B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3.85546875" style="1" customWidth="1"/>
    <col min="4" max="4" width="15.1406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7" t="s">
        <v>213</v>
      </c>
      <c r="C2" s="2" t="s">
        <v>187</v>
      </c>
      <c r="D2" s="3" t="s">
        <v>255</v>
      </c>
      <c r="E2" s="4" t="s">
        <v>0</v>
      </c>
    </row>
    <row r="3" spans="1:5">
      <c r="A3" s="1" t="s">
        <v>103</v>
      </c>
      <c r="B3" s="31" t="s">
        <v>37</v>
      </c>
      <c r="C3" s="36">
        <v>0</v>
      </c>
      <c r="D3" s="36">
        <v>40</v>
      </c>
      <c r="E3" s="97">
        <v>39</v>
      </c>
    </row>
    <row r="4" spans="1:5" s="38" customFormat="1">
      <c r="A4" s="38" t="s">
        <v>106</v>
      </c>
      <c r="B4" s="26" t="s">
        <v>35</v>
      </c>
      <c r="C4" s="28">
        <f>SUM(C3:C3)</f>
        <v>0</v>
      </c>
      <c r="D4" s="28">
        <f>SUM(D3:D3)</f>
        <v>40</v>
      </c>
      <c r="E4" s="29">
        <f>SUM(E3:E3)</f>
        <v>39</v>
      </c>
    </row>
    <row r="5" spans="1:5" s="40" customFormat="1">
      <c r="A5" s="40" t="s">
        <v>120</v>
      </c>
      <c r="B5" s="307" t="s">
        <v>6</v>
      </c>
      <c r="C5" s="41">
        <f>C4</f>
        <v>0</v>
      </c>
      <c r="D5" s="41">
        <f t="shared" ref="D5:E5" si="0">D4</f>
        <v>40</v>
      </c>
      <c r="E5" s="317">
        <f t="shared" si="0"/>
        <v>39</v>
      </c>
    </row>
    <row r="6" spans="1:5" ht="15.75" thickBot="1">
      <c r="B6" s="313" t="s">
        <v>68</v>
      </c>
      <c r="C6" s="314">
        <f>SUM(C5:C5)</f>
        <v>0</v>
      </c>
      <c r="D6" s="314">
        <f>SUM(D5:D5)</f>
        <v>40</v>
      </c>
      <c r="E6" s="315">
        <f>SUM(E5:E5)</f>
        <v>39</v>
      </c>
    </row>
  </sheetData>
  <pageMargins left="0.7" right="0.7" top="0.75" bottom="0.75" header="0.3" footer="0.3"/>
  <pageSetup paperSize="9" scale="9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D2" sqref="D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285156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214</v>
      </c>
      <c r="C2" s="2" t="s">
        <v>187</v>
      </c>
      <c r="D2" s="3" t="s">
        <v>255</v>
      </c>
      <c r="E2" s="4" t="s">
        <v>0</v>
      </c>
    </row>
    <row r="3" spans="1:5">
      <c r="A3" s="1" t="s">
        <v>108</v>
      </c>
      <c r="B3" s="21" t="s">
        <v>38</v>
      </c>
      <c r="C3" s="92">
        <v>0</v>
      </c>
      <c r="D3" s="92">
        <v>11</v>
      </c>
      <c r="E3" s="93">
        <v>11</v>
      </c>
    </row>
    <row r="4" spans="1:5" s="38" customFormat="1">
      <c r="A4" s="38" t="s">
        <v>111</v>
      </c>
      <c r="B4" s="26" t="s">
        <v>26</v>
      </c>
      <c r="C4" s="28">
        <f>SUM(C3:C3)</f>
        <v>0</v>
      </c>
      <c r="D4" s="28">
        <f>SUM(D3:D3)</f>
        <v>11</v>
      </c>
      <c r="E4" s="29">
        <f>SUM(E3:E3)</f>
        <v>11</v>
      </c>
    </row>
    <row r="5" spans="1:5" s="40" customFormat="1">
      <c r="A5" s="40" t="s">
        <v>120</v>
      </c>
      <c r="B5" s="307" t="s">
        <v>6</v>
      </c>
      <c r="C5" s="41">
        <f>C4</f>
        <v>0</v>
      </c>
      <c r="D5" s="41">
        <f t="shared" ref="D5:E5" si="0">D4</f>
        <v>11</v>
      </c>
      <c r="E5" s="317">
        <f t="shared" si="0"/>
        <v>11</v>
      </c>
    </row>
    <row r="6" spans="1:5" ht="15.75" thickBot="1">
      <c r="B6" s="313" t="s">
        <v>68</v>
      </c>
      <c r="C6" s="314">
        <f>SUM(C5:C5)</f>
        <v>0</v>
      </c>
      <c r="D6" s="314">
        <f>SUM(D5:D5)</f>
        <v>11</v>
      </c>
      <c r="E6" s="315">
        <f>SUM(E5:E5)</f>
        <v>11</v>
      </c>
    </row>
  </sheetData>
  <pageMargins left="0.7" right="0.7" top="0.75" bottom="0.75" header="0.3" footer="0.3"/>
  <pageSetup paperSize="9" scale="9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SheetLayoutView="100" workbookViewId="0">
      <selection activeCell="B2" sqref="B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85546875" style="1" customWidth="1"/>
    <col min="4" max="4" width="14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215</v>
      </c>
      <c r="C2" s="2" t="s">
        <v>187</v>
      </c>
      <c r="D2" s="3" t="s">
        <v>255</v>
      </c>
      <c r="E2" s="4" t="s">
        <v>0</v>
      </c>
    </row>
    <row r="3" spans="1:5">
      <c r="A3" s="1" t="s">
        <v>108</v>
      </c>
      <c r="B3" s="21" t="s">
        <v>38</v>
      </c>
      <c r="C3" s="92">
        <v>0</v>
      </c>
      <c r="D3" s="92">
        <v>857</v>
      </c>
      <c r="E3" s="93">
        <v>857</v>
      </c>
    </row>
    <row r="4" spans="1:5">
      <c r="A4" s="1" t="s">
        <v>109</v>
      </c>
      <c r="B4" s="21" t="s">
        <v>39</v>
      </c>
      <c r="C4" s="92">
        <v>0</v>
      </c>
      <c r="D4" s="92">
        <v>151</v>
      </c>
      <c r="E4" s="93">
        <v>151</v>
      </c>
    </row>
    <row r="5" spans="1:5" s="38" customFormat="1">
      <c r="A5" s="38" t="s">
        <v>111</v>
      </c>
      <c r="B5" s="26" t="s">
        <v>26</v>
      </c>
      <c r="C5" s="28">
        <f>SUM(C3:C4)</f>
        <v>0</v>
      </c>
      <c r="D5" s="28">
        <f>SUM(D3:D4)</f>
        <v>1008</v>
      </c>
      <c r="E5" s="29">
        <f>SUM(E3:E4)</f>
        <v>1008</v>
      </c>
    </row>
    <row r="6" spans="1:5" s="40" customFormat="1">
      <c r="A6" s="40" t="s">
        <v>120</v>
      </c>
      <c r="B6" s="307" t="s">
        <v>6</v>
      </c>
      <c r="C6" s="41">
        <f>C5</f>
        <v>0</v>
      </c>
      <c r="D6" s="41">
        <f t="shared" ref="D6:E6" si="0">D5</f>
        <v>1008</v>
      </c>
      <c r="E6" s="317">
        <f t="shared" si="0"/>
        <v>1008</v>
      </c>
    </row>
    <row r="7" spans="1:5" ht="15.75" thickBot="1">
      <c r="B7" s="313" t="s">
        <v>68</v>
      </c>
      <c r="C7" s="314">
        <f>SUM(C6:C6)</f>
        <v>0</v>
      </c>
      <c r="D7" s="314">
        <f>SUM(D6:D6)</f>
        <v>1008</v>
      </c>
      <c r="E7" s="315">
        <f>SUM(E6:E6)</f>
        <v>1008</v>
      </c>
    </row>
  </sheetData>
  <pageMargins left="0.7" right="0.7" top="0.75" bottom="0.75" header="0.3" footer="0.3"/>
  <pageSetup paperSize="9" scale="9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SheetLayoutView="100" workbookViewId="0">
      <selection activeCell="E10" sqref="E10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42578125" style="1" customWidth="1"/>
    <col min="4" max="4" width="14.710937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181</v>
      </c>
      <c r="C2" s="2" t="s">
        <v>187</v>
      </c>
      <c r="D2" s="3" t="s">
        <v>255</v>
      </c>
      <c r="E2" s="4" t="s">
        <v>0</v>
      </c>
    </row>
    <row r="3" spans="1:5" s="5" customFormat="1">
      <c r="A3" s="1" t="s">
        <v>104</v>
      </c>
      <c r="B3" s="31" t="s">
        <v>36</v>
      </c>
      <c r="C3" s="36">
        <v>0</v>
      </c>
      <c r="D3" s="36">
        <v>100</v>
      </c>
      <c r="E3" s="97">
        <v>100</v>
      </c>
    </row>
    <row r="4" spans="1:5">
      <c r="A4" s="1" t="s">
        <v>105</v>
      </c>
      <c r="B4" s="31" t="s">
        <v>34</v>
      </c>
      <c r="C4" s="36">
        <v>400</v>
      </c>
      <c r="D4" s="36">
        <v>526</v>
      </c>
      <c r="E4" s="97">
        <v>526</v>
      </c>
    </row>
    <row r="5" spans="1:5" s="38" customFormat="1">
      <c r="A5" s="38" t="s">
        <v>106</v>
      </c>
      <c r="B5" s="26" t="s">
        <v>35</v>
      </c>
      <c r="C5" s="28">
        <f>SUM(C3:C4)</f>
        <v>400</v>
      </c>
      <c r="D5" s="28">
        <f t="shared" ref="D5:E5" si="0">SUM(D3:D4)</f>
        <v>626</v>
      </c>
      <c r="E5" s="29">
        <f t="shared" si="0"/>
        <v>626</v>
      </c>
    </row>
    <row r="6" spans="1:5" s="40" customFormat="1">
      <c r="A6" s="40" t="s">
        <v>120</v>
      </c>
      <c r="B6" s="307" t="s">
        <v>6</v>
      </c>
      <c r="C6" s="41">
        <f>C5</f>
        <v>400</v>
      </c>
      <c r="D6" s="41">
        <f t="shared" ref="D6:E6" si="1">D5</f>
        <v>626</v>
      </c>
      <c r="E6" s="317">
        <f t="shared" si="1"/>
        <v>626</v>
      </c>
    </row>
    <row r="7" spans="1:5" ht="15.75" thickBot="1">
      <c r="B7" s="313" t="s">
        <v>68</v>
      </c>
      <c r="C7" s="314">
        <f>SUM(C6:C6)</f>
        <v>400</v>
      </c>
      <c r="D7" s="314">
        <f>SUM(D6:D6)</f>
        <v>626</v>
      </c>
      <c r="E7" s="315">
        <f>SUM(E6:E6)</f>
        <v>626</v>
      </c>
    </row>
    <row r="9" spans="1:5" ht="15.75" thickBot="1">
      <c r="E9" s="285" t="s">
        <v>221</v>
      </c>
    </row>
    <row r="10" spans="1:5" ht="30.75" thickBot="1">
      <c r="A10"/>
      <c r="B10" s="87" t="s">
        <v>181</v>
      </c>
      <c r="C10" s="2" t="s">
        <v>187</v>
      </c>
      <c r="D10" s="3" t="s">
        <v>255</v>
      </c>
      <c r="E10" s="4" t="s">
        <v>0</v>
      </c>
    </row>
    <row r="11" spans="1:5">
      <c r="A11" s="45" t="s">
        <v>122</v>
      </c>
      <c r="B11" s="42" t="s">
        <v>50</v>
      </c>
      <c r="C11" s="43">
        <v>0</v>
      </c>
      <c r="D11" s="43">
        <v>0</v>
      </c>
      <c r="E11" s="44">
        <v>0</v>
      </c>
    </row>
    <row r="12" spans="1:5">
      <c r="A12" t="s">
        <v>123</v>
      </c>
      <c r="B12" s="21" t="s">
        <v>51</v>
      </c>
      <c r="C12" s="92">
        <v>0</v>
      </c>
      <c r="D12" s="92">
        <v>0</v>
      </c>
      <c r="E12" s="93">
        <v>0</v>
      </c>
    </row>
    <row r="13" spans="1:5">
      <c r="A13" t="s">
        <v>124</v>
      </c>
      <c r="B13" s="21" t="s">
        <v>52</v>
      </c>
      <c r="C13" s="92">
        <v>0</v>
      </c>
      <c r="D13" s="92">
        <v>0</v>
      </c>
      <c r="E13" s="93">
        <v>0</v>
      </c>
    </row>
    <row r="14" spans="1:5">
      <c r="A14" t="s">
        <v>125</v>
      </c>
      <c r="B14" s="21" t="s">
        <v>54</v>
      </c>
      <c r="C14" s="92">
        <v>0</v>
      </c>
      <c r="D14" s="92">
        <v>0</v>
      </c>
      <c r="E14" s="93">
        <v>0</v>
      </c>
    </row>
    <row r="15" spans="1:5">
      <c r="A15" t="s">
        <v>126</v>
      </c>
      <c r="B15" s="25" t="s">
        <v>53</v>
      </c>
      <c r="C15" s="32">
        <f>SUM(C11:C14)</f>
        <v>0</v>
      </c>
      <c r="D15" s="32">
        <f>SUM(D11:D14)</f>
        <v>0</v>
      </c>
      <c r="E15" s="46">
        <f>SUM(E11:E14)</f>
        <v>0</v>
      </c>
    </row>
    <row r="16" spans="1:5">
      <c r="A16" s="45" t="s">
        <v>127</v>
      </c>
      <c r="B16" s="31" t="s">
        <v>55</v>
      </c>
      <c r="C16" s="36">
        <v>0</v>
      </c>
      <c r="D16" s="36">
        <v>0</v>
      </c>
      <c r="E16" s="97">
        <v>0</v>
      </c>
    </row>
    <row r="17" spans="1:5">
      <c r="A17" s="51" t="s">
        <v>128</v>
      </c>
      <c r="B17" s="296" t="s">
        <v>56</v>
      </c>
      <c r="C17" s="52">
        <f>SUM(C15+C16)</f>
        <v>0</v>
      </c>
      <c r="D17" s="52">
        <f>SUM(D15+D16)</f>
        <v>0</v>
      </c>
      <c r="E17" s="297">
        <f>SUM(E15+E16)</f>
        <v>0</v>
      </c>
    </row>
    <row r="18" spans="1:5">
      <c r="A18" t="s">
        <v>141</v>
      </c>
      <c r="B18" s="305" t="s">
        <v>7</v>
      </c>
      <c r="C18" s="58">
        <f>C17</f>
        <v>0</v>
      </c>
      <c r="D18" s="58">
        <f t="shared" ref="D18:E18" si="2">D17</f>
        <v>0</v>
      </c>
      <c r="E18" s="306">
        <f t="shared" si="2"/>
        <v>0</v>
      </c>
    </row>
    <row r="19" spans="1:5">
      <c r="A19" s="49" t="s">
        <v>142</v>
      </c>
      <c r="B19" s="298" t="s">
        <v>27</v>
      </c>
      <c r="C19" s="98">
        <v>0</v>
      </c>
      <c r="D19" s="98">
        <v>0</v>
      </c>
      <c r="E19" s="299">
        <v>0</v>
      </c>
    </row>
    <row r="20" spans="1:5" ht="15.75" thickBot="1">
      <c r="A20"/>
      <c r="B20" s="293" t="s">
        <v>69</v>
      </c>
      <c r="C20" s="294">
        <f>SUM(C18:C19)</f>
        <v>0</v>
      </c>
      <c r="D20" s="294">
        <f>SUM(D18:D19)</f>
        <v>0</v>
      </c>
      <c r="E20" s="295">
        <f>SUM(E18:E19)</f>
        <v>0</v>
      </c>
    </row>
  </sheetData>
  <pageMargins left="0.7" right="0.7" top="0.75" bottom="0.75" header="0.3" footer="0.3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W4"/>
  <sheetViews>
    <sheetView tabSelected="1" view="pageBreakPreview" zoomScaleSheetLayoutView="100" workbookViewId="0">
      <selection activeCell="E2" sqref="E2"/>
    </sheetView>
  </sheetViews>
  <sheetFormatPr defaultRowHeight="15"/>
  <cols>
    <col min="1" max="1" width="6.85546875" customWidth="1"/>
    <col min="2" max="2" width="43" customWidth="1"/>
    <col min="3" max="3" width="14.28515625" customWidth="1"/>
    <col min="4" max="4" width="14.42578125" customWidth="1"/>
    <col min="5" max="5" width="11.42578125" customWidth="1"/>
  </cols>
  <sheetData>
    <row r="1" spans="1:101" ht="15.75" thickBot="1">
      <c r="E1" s="288" t="s">
        <v>221</v>
      </c>
    </row>
    <row r="2" spans="1:101" ht="30.75" thickBot="1">
      <c r="B2" s="87" t="s">
        <v>186</v>
      </c>
      <c r="C2" s="2" t="s">
        <v>187</v>
      </c>
      <c r="D2" s="3" t="s">
        <v>255</v>
      </c>
      <c r="E2" s="4" t="s">
        <v>0</v>
      </c>
    </row>
    <row r="3" spans="1:101" s="49" customFormat="1">
      <c r="A3" s="49" t="s">
        <v>142</v>
      </c>
      <c r="B3" s="48" t="s">
        <v>27</v>
      </c>
      <c r="C3" s="98">
        <v>996</v>
      </c>
      <c r="D3" s="98">
        <v>0</v>
      </c>
      <c r="E3" s="98">
        <v>0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</row>
    <row r="4" spans="1:101">
      <c r="B4" s="59" t="s">
        <v>69</v>
      </c>
      <c r="C4" s="60">
        <f>SUM(C3:C3)</f>
        <v>996</v>
      </c>
      <c r="D4" s="60">
        <f>SUM(D3:D3)</f>
        <v>0</v>
      </c>
      <c r="E4" s="60">
        <f>SUM(E3:E3)</f>
        <v>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</row>
  </sheetData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S89"/>
  <sheetViews>
    <sheetView view="pageBreakPreview" zoomScaleSheetLayoutView="100" workbookViewId="0">
      <pane xSplit="2" ySplit="2" topLeftCell="BF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RowHeight="15"/>
  <cols>
    <col min="2" max="2" width="63.28515625" bestFit="1" customWidth="1"/>
    <col min="3" max="4" width="11" bestFit="1" customWidth="1"/>
    <col min="5" max="5" width="9.5703125" style="85" bestFit="1" customWidth="1"/>
    <col min="6" max="7" width="11" bestFit="1" customWidth="1"/>
    <col min="8" max="8" width="9.5703125" bestFit="1" customWidth="1"/>
    <col min="9" max="10" width="11" bestFit="1" customWidth="1"/>
    <col min="11" max="11" width="9.5703125" bestFit="1" customWidth="1"/>
    <col min="12" max="13" width="11" bestFit="1" customWidth="1"/>
    <col min="14" max="14" width="9.5703125" bestFit="1" customWidth="1"/>
    <col min="15" max="16" width="11" bestFit="1" customWidth="1"/>
    <col min="17" max="17" width="9.5703125" bestFit="1" customWidth="1"/>
    <col min="18" max="19" width="11" bestFit="1" customWidth="1"/>
    <col min="20" max="20" width="9.5703125" bestFit="1" customWidth="1"/>
    <col min="21" max="22" width="11" bestFit="1" customWidth="1"/>
    <col min="23" max="23" width="9.5703125" bestFit="1" customWidth="1"/>
    <col min="24" max="25" width="11" bestFit="1" customWidth="1"/>
    <col min="26" max="26" width="9.5703125" bestFit="1" customWidth="1"/>
    <col min="27" max="28" width="11" bestFit="1" customWidth="1"/>
    <col min="29" max="29" width="9.5703125" bestFit="1" customWidth="1"/>
    <col min="30" max="31" width="11" bestFit="1" customWidth="1"/>
    <col min="32" max="32" width="9.5703125" bestFit="1" customWidth="1"/>
    <col min="33" max="34" width="11" bestFit="1" customWidth="1"/>
    <col min="35" max="35" width="9.5703125" bestFit="1" customWidth="1"/>
    <col min="36" max="37" width="11" bestFit="1" customWidth="1"/>
    <col min="38" max="38" width="9.5703125" bestFit="1" customWidth="1"/>
    <col min="39" max="40" width="11" bestFit="1" customWidth="1"/>
    <col min="41" max="41" width="9.5703125" bestFit="1" customWidth="1"/>
    <col min="42" max="43" width="11" bestFit="1" customWidth="1"/>
    <col min="44" max="44" width="9.5703125" bestFit="1" customWidth="1"/>
    <col min="45" max="46" width="11" bestFit="1" customWidth="1"/>
    <col min="47" max="47" width="9.5703125" bestFit="1" customWidth="1"/>
    <col min="48" max="49" width="11" bestFit="1" customWidth="1"/>
    <col min="50" max="50" width="9.5703125" bestFit="1" customWidth="1"/>
    <col min="51" max="52" width="11" bestFit="1" customWidth="1"/>
    <col min="53" max="53" width="9.5703125" bestFit="1" customWidth="1"/>
    <col min="54" max="55" width="11" bestFit="1" customWidth="1"/>
    <col min="56" max="56" width="9.5703125" bestFit="1" customWidth="1"/>
    <col min="57" max="58" width="11" bestFit="1" customWidth="1"/>
    <col min="59" max="59" width="9.5703125" bestFit="1" customWidth="1"/>
    <col min="60" max="61" width="11" bestFit="1" customWidth="1"/>
    <col min="62" max="62" width="9.5703125" bestFit="1" customWidth="1"/>
    <col min="63" max="64" width="11" bestFit="1" customWidth="1"/>
    <col min="65" max="65" width="9.5703125" bestFit="1" customWidth="1"/>
    <col min="66" max="67" width="11" bestFit="1" customWidth="1"/>
    <col min="68" max="68" width="9.5703125" bestFit="1" customWidth="1"/>
    <col min="69" max="70" width="11" bestFit="1" customWidth="1"/>
    <col min="71" max="71" width="9.5703125" bestFit="1" customWidth="1"/>
  </cols>
  <sheetData>
    <row r="1" spans="1:71" ht="45.75" thickBot="1">
      <c r="A1" s="5"/>
      <c r="B1" s="280" t="s">
        <v>257</v>
      </c>
      <c r="C1" s="136" t="s">
        <v>187</v>
      </c>
      <c r="D1" s="3" t="s">
        <v>255</v>
      </c>
      <c r="E1" s="137" t="s">
        <v>0</v>
      </c>
      <c r="F1" s="136" t="s">
        <v>187</v>
      </c>
      <c r="G1" s="3" t="s">
        <v>255</v>
      </c>
      <c r="H1" s="137" t="s">
        <v>0</v>
      </c>
      <c r="I1" s="66" t="s">
        <v>187</v>
      </c>
      <c r="J1" s="3" t="s">
        <v>255</v>
      </c>
      <c r="K1" s="124" t="s">
        <v>0</v>
      </c>
      <c r="L1" s="136" t="s">
        <v>187</v>
      </c>
      <c r="M1" s="3" t="s">
        <v>255</v>
      </c>
      <c r="N1" s="137" t="s">
        <v>0</v>
      </c>
      <c r="O1" s="66" t="s">
        <v>187</v>
      </c>
      <c r="P1" s="3" t="s">
        <v>255</v>
      </c>
      <c r="Q1" s="124" t="s">
        <v>0</v>
      </c>
      <c r="R1" s="136" t="s">
        <v>187</v>
      </c>
      <c r="S1" s="3" t="s">
        <v>255</v>
      </c>
      <c r="T1" s="137" t="s">
        <v>0</v>
      </c>
      <c r="U1" s="66" t="s">
        <v>187</v>
      </c>
      <c r="V1" s="3" t="s">
        <v>255</v>
      </c>
      <c r="W1" s="124" t="s">
        <v>0</v>
      </c>
      <c r="X1" s="136" t="s">
        <v>187</v>
      </c>
      <c r="Y1" s="3" t="s">
        <v>255</v>
      </c>
      <c r="Z1" s="137" t="s">
        <v>0</v>
      </c>
      <c r="AA1" s="66" t="s">
        <v>187</v>
      </c>
      <c r="AB1" s="3" t="s">
        <v>255</v>
      </c>
      <c r="AC1" s="124" t="s">
        <v>0</v>
      </c>
      <c r="AD1" s="136" t="s">
        <v>187</v>
      </c>
      <c r="AE1" s="3" t="s">
        <v>255</v>
      </c>
      <c r="AF1" s="137" t="s">
        <v>0</v>
      </c>
      <c r="AG1" s="66" t="s">
        <v>187</v>
      </c>
      <c r="AH1" s="3" t="s">
        <v>255</v>
      </c>
      <c r="AI1" s="124" t="s">
        <v>0</v>
      </c>
      <c r="AJ1" s="136" t="s">
        <v>187</v>
      </c>
      <c r="AK1" s="3" t="s">
        <v>255</v>
      </c>
      <c r="AL1" s="137" t="s">
        <v>0</v>
      </c>
      <c r="AM1" s="66" t="s">
        <v>187</v>
      </c>
      <c r="AN1" s="3" t="s">
        <v>255</v>
      </c>
      <c r="AO1" s="124" t="s">
        <v>0</v>
      </c>
      <c r="AP1" s="136" t="s">
        <v>187</v>
      </c>
      <c r="AQ1" s="3" t="s">
        <v>255</v>
      </c>
      <c r="AR1" s="137" t="s">
        <v>0</v>
      </c>
      <c r="AS1" s="66" t="s">
        <v>187</v>
      </c>
      <c r="AT1" s="3" t="s">
        <v>255</v>
      </c>
      <c r="AU1" s="124" t="s">
        <v>0</v>
      </c>
      <c r="AV1" s="136" t="s">
        <v>187</v>
      </c>
      <c r="AW1" s="3" t="s">
        <v>255</v>
      </c>
      <c r="AX1" s="137" t="s">
        <v>0</v>
      </c>
      <c r="AY1" s="66" t="s">
        <v>187</v>
      </c>
      <c r="AZ1" s="3" t="s">
        <v>255</v>
      </c>
      <c r="BA1" s="124" t="s">
        <v>0</v>
      </c>
      <c r="BB1" s="136" t="s">
        <v>187</v>
      </c>
      <c r="BC1" s="3" t="s">
        <v>255</v>
      </c>
      <c r="BD1" s="137" t="s">
        <v>0</v>
      </c>
      <c r="BE1" s="66" t="s">
        <v>187</v>
      </c>
      <c r="BF1" s="3" t="s">
        <v>255</v>
      </c>
      <c r="BG1" s="124" t="s">
        <v>0</v>
      </c>
      <c r="BH1" s="136" t="s">
        <v>187</v>
      </c>
      <c r="BI1" s="3" t="s">
        <v>255</v>
      </c>
      <c r="BJ1" s="137" t="s">
        <v>0</v>
      </c>
      <c r="BK1" s="66" t="s">
        <v>187</v>
      </c>
      <c r="BL1" s="3" t="s">
        <v>255</v>
      </c>
      <c r="BM1" s="124" t="s">
        <v>0</v>
      </c>
      <c r="BN1" s="136" t="s">
        <v>187</v>
      </c>
      <c r="BO1" s="3" t="s">
        <v>255</v>
      </c>
      <c r="BP1" s="137" t="s">
        <v>0</v>
      </c>
      <c r="BQ1" s="66" t="s">
        <v>187</v>
      </c>
      <c r="BR1" s="3" t="s">
        <v>255</v>
      </c>
      <c r="BS1" s="4" t="s">
        <v>0</v>
      </c>
    </row>
    <row r="2" spans="1:71" ht="62.25" customHeight="1" thickBot="1">
      <c r="A2" s="5"/>
      <c r="B2" s="281"/>
      <c r="C2" s="235" t="s">
        <v>162</v>
      </c>
      <c r="D2" s="234"/>
      <c r="E2" s="236"/>
      <c r="F2" s="235" t="s">
        <v>164</v>
      </c>
      <c r="G2" s="234"/>
      <c r="H2" s="236"/>
      <c r="I2" s="233" t="s">
        <v>163</v>
      </c>
      <c r="J2" s="234"/>
      <c r="K2" s="234"/>
      <c r="L2" s="235" t="s">
        <v>165</v>
      </c>
      <c r="M2" s="234"/>
      <c r="N2" s="236"/>
      <c r="O2" s="233" t="s">
        <v>166</v>
      </c>
      <c r="P2" s="234"/>
      <c r="Q2" s="234"/>
      <c r="R2" s="235" t="s">
        <v>167</v>
      </c>
      <c r="S2" s="234"/>
      <c r="T2" s="236"/>
      <c r="U2" s="233" t="s">
        <v>168</v>
      </c>
      <c r="V2" s="234"/>
      <c r="W2" s="234"/>
      <c r="X2" s="235" t="s">
        <v>169</v>
      </c>
      <c r="Y2" s="234"/>
      <c r="Z2" s="236"/>
      <c r="AA2" s="233" t="s">
        <v>170</v>
      </c>
      <c r="AB2" s="234"/>
      <c r="AC2" s="234"/>
      <c r="AD2" s="235" t="s">
        <v>185</v>
      </c>
      <c r="AE2" s="234"/>
      <c r="AF2" s="236"/>
      <c r="AG2" s="233" t="s">
        <v>171</v>
      </c>
      <c r="AH2" s="234"/>
      <c r="AI2" s="234"/>
      <c r="AJ2" s="235" t="s">
        <v>172</v>
      </c>
      <c r="AK2" s="234"/>
      <c r="AL2" s="236"/>
      <c r="AM2" s="233" t="s">
        <v>173</v>
      </c>
      <c r="AN2" s="234"/>
      <c r="AO2" s="234"/>
      <c r="AP2" s="235" t="s">
        <v>174</v>
      </c>
      <c r="AQ2" s="234"/>
      <c r="AR2" s="236"/>
      <c r="AS2" s="233" t="s">
        <v>175</v>
      </c>
      <c r="AT2" s="234"/>
      <c r="AU2" s="234"/>
      <c r="AV2" s="235" t="s">
        <v>176</v>
      </c>
      <c r="AW2" s="234"/>
      <c r="AX2" s="236"/>
      <c r="AY2" s="233" t="s">
        <v>177</v>
      </c>
      <c r="AZ2" s="234"/>
      <c r="BA2" s="234"/>
      <c r="BB2" s="235" t="s">
        <v>218</v>
      </c>
      <c r="BC2" s="234"/>
      <c r="BD2" s="236"/>
      <c r="BE2" s="233" t="s">
        <v>178</v>
      </c>
      <c r="BF2" s="234"/>
      <c r="BG2" s="234"/>
      <c r="BH2" s="235" t="s">
        <v>179</v>
      </c>
      <c r="BI2" s="234"/>
      <c r="BJ2" s="236"/>
      <c r="BK2" s="233" t="s">
        <v>180</v>
      </c>
      <c r="BL2" s="234"/>
      <c r="BM2" s="234"/>
      <c r="BN2" s="235" t="s">
        <v>181</v>
      </c>
      <c r="BO2" s="234"/>
      <c r="BP2" s="236"/>
      <c r="BQ2" s="233" t="s">
        <v>157</v>
      </c>
      <c r="BR2" s="234"/>
      <c r="BS2" s="237"/>
    </row>
    <row r="3" spans="1:71">
      <c r="A3" s="9" t="s">
        <v>72</v>
      </c>
      <c r="B3" s="152" t="s">
        <v>9</v>
      </c>
      <c r="C3" s="138">
        <f>'011130'!C3</f>
        <v>0</v>
      </c>
      <c r="D3" s="65">
        <f>'011130'!D3</f>
        <v>3862</v>
      </c>
      <c r="E3" s="168">
        <f>'011130'!E3</f>
        <v>2097</v>
      </c>
      <c r="F3" s="138"/>
      <c r="G3" s="65"/>
      <c r="H3" s="76"/>
      <c r="I3" s="67"/>
      <c r="J3" s="65"/>
      <c r="K3" s="151"/>
      <c r="L3" s="138"/>
      <c r="M3" s="65"/>
      <c r="N3" s="76"/>
      <c r="O3" s="67"/>
      <c r="P3" s="65"/>
      <c r="Q3" s="151"/>
      <c r="R3" s="138"/>
      <c r="S3" s="65"/>
      <c r="T3" s="76"/>
      <c r="U3" s="67"/>
      <c r="V3" s="65"/>
      <c r="W3" s="151"/>
      <c r="X3" s="138"/>
      <c r="Y3" s="65"/>
      <c r="Z3" s="76"/>
      <c r="AA3" s="67">
        <f>'066020'!C3</f>
        <v>942</v>
      </c>
      <c r="AB3" s="65">
        <f>'066020'!D3</f>
        <v>1056</v>
      </c>
      <c r="AC3" s="151">
        <f>'066020'!E3</f>
        <v>1056</v>
      </c>
      <c r="AD3" s="138"/>
      <c r="AE3" s="65"/>
      <c r="AF3" s="76"/>
      <c r="AG3" s="67"/>
      <c r="AH3" s="65"/>
      <c r="AI3" s="151"/>
      <c r="AJ3" s="138"/>
      <c r="AK3" s="65"/>
      <c r="AL3" s="76"/>
      <c r="AM3" s="67"/>
      <c r="AN3" s="65"/>
      <c r="AO3" s="151"/>
      <c r="AP3" s="138">
        <f>'082092'!C3</f>
        <v>1512</v>
      </c>
      <c r="AQ3" s="65">
        <f>'082092'!D3</f>
        <v>0</v>
      </c>
      <c r="AR3" s="76">
        <f>'082092'!E3</f>
        <v>0</v>
      </c>
      <c r="AS3" s="67"/>
      <c r="AT3" s="65"/>
      <c r="AU3" s="151"/>
      <c r="AV3" s="138"/>
      <c r="AW3" s="65"/>
      <c r="AX3" s="76"/>
      <c r="AY3" s="67"/>
      <c r="AZ3" s="65"/>
      <c r="BA3" s="151"/>
      <c r="BB3" s="138"/>
      <c r="BC3" s="65"/>
      <c r="BD3" s="76"/>
      <c r="BE3" s="67"/>
      <c r="BF3" s="65"/>
      <c r="BG3" s="151"/>
      <c r="BH3" s="138"/>
      <c r="BI3" s="65"/>
      <c r="BJ3" s="76"/>
      <c r="BK3" s="67"/>
      <c r="BL3" s="65"/>
      <c r="BM3" s="151"/>
      <c r="BN3" s="138"/>
      <c r="BO3" s="65"/>
      <c r="BP3" s="76"/>
      <c r="BQ3" s="67">
        <f>C3+F3+I3+L3+O3+R3+U3+X3+AA3+AD3+AG3+AJ3+AM3+AP3+AS3+AV3+AY3+BB3+BE3+BH3+BK3+BN3</f>
        <v>2454</v>
      </c>
      <c r="BR3" s="67">
        <f t="shared" ref="BR3:BR59" si="0">D3+G3+J3+M3+P3+S3+V3+Y3+AB3+AE3+AH3+AK3+AN3+AQ3+AT3+AW3+AZ3+BC3+BF3+BI3+BL3+BO3</f>
        <v>4918</v>
      </c>
      <c r="BS3" s="67">
        <f t="shared" ref="BS3:BS59" si="1">E3+H3+K3+N3+Q3+T3+W3+Z3+AC3+AF3+AI3+AL3+AO3+AR3+AU3+AX3+BA3+BD3+BG3+BJ3+BM3+BP3</f>
        <v>3153</v>
      </c>
    </row>
    <row r="4" spans="1:71">
      <c r="A4" s="9" t="s">
        <v>145</v>
      </c>
      <c r="B4" s="153" t="s">
        <v>147</v>
      </c>
      <c r="C4" s="139"/>
      <c r="D4" s="7"/>
      <c r="E4" s="169"/>
      <c r="F4" s="139"/>
      <c r="G4" s="7"/>
      <c r="H4" s="77"/>
      <c r="I4" s="68"/>
      <c r="J4" s="7"/>
      <c r="K4" s="118"/>
      <c r="L4" s="139"/>
      <c r="M4" s="7"/>
      <c r="N4" s="77"/>
      <c r="O4" s="68"/>
      <c r="P4" s="7"/>
      <c r="Q4" s="118"/>
      <c r="R4" s="139"/>
      <c r="S4" s="7"/>
      <c r="T4" s="77"/>
      <c r="U4" s="68"/>
      <c r="V4" s="7"/>
      <c r="W4" s="118"/>
      <c r="X4" s="139"/>
      <c r="Y4" s="7"/>
      <c r="Z4" s="77"/>
      <c r="AA4" s="68">
        <f>'066020'!C4</f>
        <v>0</v>
      </c>
      <c r="AB4" s="7">
        <f>'066020'!D4</f>
        <v>20</v>
      </c>
      <c r="AC4" s="118">
        <f>'066020'!E4</f>
        <v>20</v>
      </c>
      <c r="AD4" s="139"/>
      <c r="AE4" s="7"/>
      <c r="AF4" s="77"/>
      <c r="AG4" s="68"/>
      <c r="AH4" s="7"/>
      <c r="AI4" s="118"/>
      <c r="AJ4" s="139"/>
      <c r="AK4" s="7"/>
      <c r="AL4" s="77"/>
      <c r="AM4" s="68"/>
      <c r="AN4" s="7"/>
      <c r="AO4" s="118"/>
      <c r="AP4" s="139"/>
      <c r="AQ4" s="7"/>
      <c r="AR4" s="77"/>
      <c r="AS4" s="68"/>
      <c r="AT4" s="7"/>
      <c r="AU4" s="118"/>
      <c r="AV4" s="139"/>
      <c r="AW4" s="7"/>
      <c r="AX4" s="77"/>
      <c r="AY4" s="68"/>
      <c r="AZ4" s="7"/>
      <c r="BA4" s="118"/>
      <c r="BB4" s="139"/>
      <c r="BC4" s="7"/>
      <c r="BD4" s="77"/>
      <c r="BE4" s="68"/>
      <c r="BF4" s="7"/>
      <c r="BG4" s="118"/>
      <c r="BH4" s="139"/>
      <c r="BI4" s="7"/>
      <c r="BJ4" s="77"/>
      <c r="BK4" s="68"/>
      <c r="BL4" s="7"/>
      <c r="BM4" s="118"/>
      <c r="BN4" s="139"/>
      <c r="BO4" s="7"/>
      <c r="BP4" s="77"/>
      <c r="BQ4" s="68">
        <f t="shared" ref="BQ4:BQ59" si="2">C4+F4+I4+L4+O4+R4+U4+X4+AA4+AD4+AG4+AJ4+AM4+AP4+AS4+AV4+AY4+BB4+BE4+BH4+BK4+BN4</f>
        <v>0</v>
      </c>
      <c r="BR4" s="7">
        <f t="shared" si="0"/>
        <v>20</v>
      </c>
      <c r="BS4" s="7">
        <f t="shared" si="1"/>
        <v>20</v>
      </c>
    </row>
    <row r="5" spans="1:71">
      <c r="A5" s="9" t="s">
        <v>73</v>
      </c>
      <c r="B5" s="153" t="s">
        <v>24</v>
      </c>
      <c r="C5" s="140">
        <f>'011130'!C4</f>
        <v>0</v>
      </c>
      <c r="D5" s="11">
        <f>'011130'!D4</f>
        <v>96</v>
      </c>
      <c r="E5" s="78">
        <f>'011130'!E4</f>
        <v>96</v>
      </c>
      <c r="F5" s="139"/>
      <c r="G5" s="7"/>
      <c r="H5" s="77"/>
      <c r="I5" s="68"/>
      <c r="J5" s="7"/>
      <c r="K5" s="118"/>
      <c r="L5" s="139"/>
      <c r="M5" s="7"/>
      <c r="N5" s="77"/>
      <c r="O5" s="68"/>
      <c r="P5" s="7"/>
      <c r="Q5" s="118"/>
      <c r="R5" s="139"/>
      <c r="S5" s="7"/>
      <c r="T5" s="77"/>
      <c r="U5" s="68"/>
      <c r="V5" s="7"/>
      <c r="W5" s="118"/>
      <c r="X5" s="139"/>
      <c r="Y5" s="7"/>
      <c r="Z5" s="77"/>
      <c r="AA5" s="68">
        <f>'066020'!C5</f>
        <v>96</v>
      </c>
      <c r="AB5" s="7">
        <f>'066020'!D5</f>
        <v>96</v>
      </c>
      <c r="AC5" s="118">
        <f>'066020'!E5</f>
        <v>96</v>
      </c>
      <c r="AD5" s="139"/>
      <c r="AE5" s="7"/>
      <c r="AF5" s="77"/>
      <c r="AG5" s="68"/>
      <c r="AH5" s="7"/>
      <c r="AI5" s="118"/>
      <c r="AJ5" s="139"/>
      <c r="AK5" s="7"/>
      <c r="AL5" s="77"/>
      <c r="AM5" s="68"/>
      <c r="AN5" s="7"/>
      <c r="AO5" s="118"/>
      <c r="AP5" s="139">
        <f>'082092'!C4</f>
        <v>96</v>
      </c>
      <c r="AQ5" s="7">
        <f>'082092'!D4</f>
        <v>0</v>
      </c>
      <c r="AR5" s="77">
        <f>'082092'!E4</f>
        <v>0</v>
      </c>
      <c r="AS5" s="68"/>
      <c r="AT5" s="7"/>
      <c r="AU5" s="118"/>
      <c r="AV5" s="139"/>
      <c r="AW5" s="7"/>
      <c r="AX5" s="77"/>
      <c r="AY5" s="68"/>
      <c r="AZ5" s="7"/>
      <c r="BA5" s="118"/>
      <c r="BB5" s="139"/>
      <c r="BC5" s="7"/>
      <c r="BD5" s="77"/>
      <c r="BE5" s="68"/>
      <c r="BF5" s="7"/>
      <c r="BG5" s="118"/>
      <c r="BH5" s="139"/>
      <c r="BI5" s="7"/>
      <c r="BJ5" s="77"/>
      <c r="BK5" s="68"/>
      <c r="BL5" s="7"/>
      <c r="BM5" s="118"/>
      <c r="BN5" s="139"/>
      <c r="BO5" s="7"/>
      <c r="BP5" s="77"/>
      <c r="BQ5" s="68">
        <f t="shared" si="2"/>
        <v>192</v>
      </c>
      <c r="BR5" s="7">
        <f t="shared" si="0"/>
        <v>192</v>
      </c>
      <c r="BS5" s="7">
        <f t="shared" si="1"/>
        <v>192</v>
      </c>
    </row>
    <row r="6" spans="1:71">
      <c r="A6" s="9" t="s">
        <v>74</v>
      </c>
      <c r="B6" s="154" t="s">
        <v>28</v>
      </c>
      <c r="C6" s="140">
        <f>'011130'!C5</f>
        <v>0</v>
      </c>
      <c r="D6" s="11">
        <f>'011130'!D5</f>
        <v>20</v>
      </c>
      <c r="E6" s="78">
        <f>'011130'!E5</f>
        <v>20</v>
      </c>
      <c r="F6" s="140"/>
      <c r="G6" s="12"/>
      <c r="H6" s="78"/>
      <c r="I6" s="69"/>
      <c r="J6" s="12"/>
      <c r="K6" s="119"/>
      <c r="L6" s="140"/>
      <c r="M6" s="12"/>
      <c r="N6" s="78"/>
      <c r="O6" s="69"/>
      <c r="P6" s="12"/>
      <c r="Q6" s="119"/>
      <c r="R6" s="140"/>
      <c r="S6" s="12"/>
      <c r="T6" s="78"/>
      <c r="U6" s="69"/>
      <c r="V6" s="12"/>
      <c r="W6" s="119"/>
      <c r="X6" s="140"/>
      <c r="Y6" s="12"/>
      <c r="Z6" s="78"/>
      <c r="AA6" s="69">
        <f>'066020'!C6</f>
        <v>25</v>
      </c>
      <c r="AB6" s="12">
        <f>'066020'!D6</f>
        <v>49</v>
      </c>
      <c r="AC6" s="119">
        <f>'066020'!E6</f>
        <v>49</v>
      </c>
      <c r="AD6" s="140"/>
      <c r="AE6" s="12"/>
      <c r="AF6" s="78"/>
      <c r="AG6" s="69"/>
      <c r="AH6" s="12"/>
      <c r="AI6" s="119"/>
      <c r="AJ6" s="140"/>
      <c r="AK6" s="12"/>
      <c r="AL6" s="78"/>
      <c r="AM6" s="69"/>
      <c r="AN6" s="12"/>
      <c r="AO6" s="119"/>
      <c r="AP6" s="140">
        <f>'082092'!C5</f>
        <v>25</v>
      </c>
      <c r="AQ6" s="12">
        <f>'082092'!D5</f>
        <v>0</v>
      </c>
      <c r="AR6" s="78">
        <f>'082092'!E5</f>
        <v>0</v>
      </c>
      <c r="AS6" s="69"/>
      <c r="AT6" s="12"/>
      <c r="AU6" s="119"/>
      <c r="AV6" s="140"/>
      <c r="AW6" s="12"/>
      <c r="AX6" s="78"/>
      <c r="AY6" s="69"/>
      <c r="AZ6" s="12"/>
      <c r="BA6" s="119"/>
      <c r="BB6" s="140"/>
      <c r="BC6" s="12"/>
      <c r="BD6" s="78"/>
      <c r="BE6" s="69"/>
      <c r="BF6" s="12"/>
      <c r="BG6" s="119"/>
      <c r="BH6" s="140"/>
      <c r="BI6" s="12"/>
      <c r="BJ6" s="78"/>
      <c r="BK6" s="69"/>
      <c r="BL6" s="12"/>
      <c r="BM6" s="119"/>
      <c r="BN6" s="140"/>
      <c r="BO6" s="12"/>
      <c r="BP6" s="78"/>
      <c r="BQ6" s="69">
        <f t="shared" si="2"/>
        <v>50</v>
      </c>
      <c r="BR6" s="11">
        <f t="shared" si="0"/>
        <v>69</v>
      </c>
      <c r="BS6" s="11">
        <f t="shared" si="1"/>
        <v>69</v>
      </c>
    </row>
    <row r="7" spans="1:71">
      <c r="A7" s="9" t="s">
        <v>188</v>
      </c>
      <c r="B7" s="154" t="s">
        <v>189</v>
      </c>
      <c r="C7" s="140">
        <f>'011130'!C6</f>
        <v>0</v>
      </c>
      <c r="D7" s="11">
        <f>'011130'!D6</f>
        <v>11</v>
      </c>
      <c r="E7" s="78">
        <f>'011130'!E6</f>
        <v>11</v>
      </c>
      <c r="F7" s="140"/>
      <c r="G7" s="12"/>
      <c r="H7" s="78"/>
      <c r="I7" s="69"/>
      <c r="J7" s="12"/>
      <c r="K7" s="119"/>
      <c r="L7" s="140"/>
      <c r="M7" s="12"/>
      <c r="N7" s="78"/>
      <c r="O7" s="69"/>
      <c r="P7" s="12"/>
      <c r="Q7" s="119"/>
      <c r="R7" s="140"/>
      <c r="S7" s="12"/>
      <c r="T7" s="78"/>
      <c r="U7" s="69"/>
      <c r="V7" s="12"/>
      <c r="W7" s="119"/>
      <c r="X7" s="140"/>
      <c r="Y7" s="12"/>
      <c r="Z7" s="78"/>
      <c r="AA7" s="69">
        <f>'066020'!C7</f>
        <v>0</v>
      </c>
      <c r="AB7" s="12">
        <f>'066020'!D7</f>
        <v>11</v>
      </c>
      <c r="AC7" s="119">
        <f>'066020'!E7</f>
        <v>11</v>
      </c>
      <c r="AD7" s="140"/>
      <c r="AE7" s="12"/>
      <c r="AF7" s="78"/>
      <c r="AG7" s="69"/>
      <c r="AH7" s="12"/>
      <c r="AI7" s="119"/>
      <c r="AJ7" s="140"/>
      <c r="AK7" s="12"/>
      <c r="AL7" s="78"/>
      <c r="AM7" s="69"/>
      <c r="AN7" s="12"/>
      <c r="AO7" s="119"/>
      <c r="AP7" s="140"/>
      <c r="AQ7" s="12"/>
      <c r="AR7" s="78"/>
      <c r="AS7" s="69"/>
      <c r="AT7" s="12"/>
      <c r="AU7" s="119"/>
      <c r="AV7" s="140"/>
      <c r="AW7" s="12"/>
      <c r="AX7" s="78"/>
      <c r="AY7" s="69"/>
      <c r="AZ7" s="12"/>
      <c r="BA7" s="119"/>
      <c r="BB7" s="140"/>
      <c r="BC7" s="12"/>
      <c r="BD7" s="78"/>
      <c r="BE7" s="69"/>
      <c r="BF7" s="12"/>
      <c r="BG7" s="119"/>
      <c r="BH7" s="140"/>
      <c r="BI7" s="12"/>
      <c r="BJ7" s="78"/>
      <c r="BK7" s="69"/>
      <c r="BL7" s="12"/>
      <c r="BM7" s="119"/>
      <c r="BN7" s="140"/>
      <c r="BO7" s="12"/>
      <c r="BP7" s="78"/>
      <c r="BQ7" s="69">
        <f t="shared" si="2"/>
        <v>0</v>
      </c>
      <c r="BR7" s="11">
        <f t="shared" si="0"/>
        <v>22</v>
      </c>
      <c r="BS7" s="11">
        <f t="shared" si="1"/>
        <v>22</v>
      </c>
    </row>
    <row r="8" spans="1:71">
      <c r="A8" s="9" t="s">
        <v>75</v>
      </c>
      <c r="B8" s="154" t="s">
        <v>10</v>
      </c>
      <c r="C8" s="140">
        <f>'011130'!C7</f>
        <v>270</v>
      </c>
      <c r="D8" s="11">
        <f>'011130'!D7</f>
        <v>153</v>
      </c>
      <c r="E8" s="78">
        <f>'011130'!E7</f>
        <v>153</v>
      </c>
      <c r="F8" s="140"/>
      <c r="G8" s="12"/>
      <c r="H8" s="78"/>
      <c r="I8" s="69"/>
      <c r="J8" s="12"/>
      <c r="K8" s="119"/>
      <c r="L8" s="140"/>
      <c r="M8" s="12"/>
      <c r="N8" s="78"/>
      <c r="O8" s="69"/>
      <c r="P8" s="12"/>
      <c r="Q8" s="119"/>
      <c r="R8" s="140"/>
      <c r="S8" s="12"/>
      <c r="T8" s="78"/>
      <c r="U8" s="69"/>
      <c r="V8" s="12"/>
      <c r="W8" s="119"/>
      <c r="X8" s="140"/>
      <c r="Y8" s="12"/>
      <c r="Z8" s="78"/>
      <c r="AA8" s="69">
        <f>'066020'!C8</f>
        <v>0</v>
      </c>
      <c r="AB8" s="12">
        <f>'066020'!D8</f>
        <v>0</v>
      </c>
      <c r="AC8" s="119">
        <f>'066020'!E8</f>
        <v>0</v>
      </c>
      <c r="AD8" s="140"/>
      <c r="AE8" s="12"/>
      <c r="AF8" s="78"/>
      <c r="AG8" s="69"/>
      <c r="AH8" s="12"/>
      <c r="AI8" s="119"/>
      <c r="AJ8" s="140"/>
      <c r="AK8" s="12"/>
      <c r="AL8" s="78"/>
      <c r="AM8" s="69"/>
      <c r="AN8" s="12"/>
      <c r="AO8" s="119"/>
      <c r="AP8" s="140">
        <f>'082092'!C6</f>
        <v>270</v>
      </c>
      <c r="AQ8" s="12">
        <f>'082092'!D6</f>
        <v>0</v>
      </c>
      <c r="AR8" s="78">
        <f>'082092'!E6</f>
        <v>0</v>
      </c>
      <c r="AS8" s="69"/>
      <c r="AT8" s="12"/>
      <c r="AU8" s="119"/>
      <c r="AV8" s="140"/>
      <c r="AW8" s="12"/>
      <c r="AX8" s="78"/>
      <c r="AY8" s="69"/>
      <c r="AZ8" s="12"/>
      <c r="BA8" s="119"/>
      <c r="BB8" s="140"/>
      <c r="BC8" s="12"/>
      <c r="BD8" s="78"/>
      <c r="BE8" s="69"/>
      <c r="BF8" s="12"/>
      <c r="BG8" s="119"/>
      <c r="BH8" s="140"/>
      <c r="BI8" s="12"/>
      <c r="BJ8" s="78"/>
      <c r="BK8" s="69"/>
      <c r="BL8" s="12"/>
      <c r="BM8" s="119"/>
      <c r="BN8" s="140"/>
      <c r="BO8" s="12"/>
      <c r="BP8" s="78"/>
      <c r="BQ8" s="69">
        <f t="shared" si="2"/>
        <v>540</v>
      </c>
      <c r="BR8" s="11">
        <f t="shared" si="0"/>
        <v>153</v>
      </c>
      <c r="BS8" s="11">
        <f t="shared" si="1"/>
        <v>153</v>
      </c>
    </row>
    <row r="9" spans="1:71">
      <c r="A9" s="14" t="s">
        <v>76</v>
      </c>
      <c r="B9" s="155" t="s">
        <v>70</v>
      </c>
      <c r="C9" s="141">
        <f>SUM(C3:C8)</f>
        <v>270</v>
      </c>
      <c r="D9" s="16">
        <f t="shared" ref="D9:BO9" si="3">SUM(D3:D8)</f>
        <v>4142</v>
      </c>
      <c r="E9" s="79">
        <f t="shared" si="3"/>
        <v>2377</v>
      </c>
      <c r="F9" s="141">
        <f t="shared" si="3"/>
        <v>0</v>
      </c>
      <c r="G9" s="16">
        <f t="shared" si="3"/>
        <v>0</v>
      </c>
      <c r="H9" s="79">
        <f t="shared" si="3"/>
        <v>0</v>
      </c>
      <c r="I9" s="70">
        <f t="shared" si="3"/>
        <v>0</v>
      </c>
      <c r="J9" s="16">
        <f t="shared" si="3"/>
        <v>0</v>
      </c>
      <c r="K9" s="128">
        <f t="shared" si="3"/>
        <v>0</v>
      </c>
      <c r="L9" s="141">
        <f t="shared" si="3"/>
        <v>0</v>
      </c>
      <c r="M9" s="16">
        <f t="shared" si="3"/>
        <v>0</v>
      </c>
      <c r="N9" s="79">
        <f t="shared" si="3"/>
        <v>0</v>
      </c>
      <c r="O9" s="70">
        <f t="shared" si="3"/>
        <v>0</v>
      </c>
      <c r="P9" s="16">
        <f t="shared" si="3"/>
        <v>0</v>
      </c>
      <c r="Q9" s="128">
        <f t="shared" si="3"/>
        <v>0</v>
      </c>
      <c r="R9" s="141">
        <f t="shared" si="3"/>
        <v>0</v>
      </c>
      <c r="S9" s="16">
        <f t="shared" si="3"/>
        <v>0</v>
      </c>
      <c r="T9" s="79">
        <f t="shared" si="3"/>
        <v>0</v>
      </c>
      <c r="U9" s="70">
        <f t="shared" si="3"/>
        <v>0</v>
      </c>
      <c r="V9" s="16">
        <f t="shared" si="3"/>
        <v>0</v>
      </c>
      <c r="W9" s="128">
        <f t="shared" si="3"/>
        <v>0</v>
      </c>
      <c r="X9" s="141">
        <f t="shared" si="3"/>
        <v>0</v>
      </c>
      <c r="Y9" s="16">
        <f t="shared" si="3"/>
        <v>0</v>
      </c>
      <c r="Z9" s="79">
        <f t="shared" si="3"/>
        <v>0</v>
      </c>
      <c r="AA9" s="70">
        <f t="shared" si="3"/>
        <v>1063</v>
      </c>
      <c r="AB9" s="16">
        <f t="shared" si="3"/>
        <v>1232</v>
      </c>
      <c r="AC9" s="128">
        <f t="shared" si="3"/>
        <v>1232</v>
      </c>
      <c r="AD9" s="141">
        <f t="shared" si="3"/>
        <v>0</v>
      </c>
      <c r="AE9" s="16">
        <f t="shared" si="3"/>
        <v>0</v>
      </c>
      <c r="AF9" s="79">
        <f t="shared" si="3"/>
        <v>0</v>
      </c>
      <c r="AG9" s="70">
        <f t="shared" si="3"/>
        <v>0</v>
      </c>
      <c r="AH9" s="16">
        <f t="shared" si="3"/>
        <v>0</v>
      </c>
      <c r="AI9" s="128">
        <f t="shared" si="3"/>
        <v>0</v>
      </c>
      <c r="AJ9" s="141">
        <f t="shared" si="3"/>
        <v>0</v>
      </c>
      <c r="AK9" s="16">
        <f t="shared" si="3"/>
        <v>0</v>
      </c>
      <c r="AL9" s="79">
        <f t="shared" si="3"/>
        <v>0</v>
      </c>
      <c r="AM9" s="70">
        <f t="shared" si="3"/>
        <v>0</v>
      </c>
      <c r="AN9" s="16">
        <f t="shared" si="3"/>
        <v>0</v>
      </c>
      <c r="AO9" s="128">
        <f t="shared" si="3"/>
        <v>0</v>
      </c>
      <c r="AP9" s="141">
        <f t="shared" si="3"/>
        <v>1903</v>
      </c>
      <c r="AQ9" s="16">
        <f t="shared" si="3"/>
        <v>0</v>
      </c>
      <c r="AR9" s="79">
        <f t="shared" si="3"/>
        <v>0</v>
      </c>
      <c r="AS9" s="70">
        <f t="shared" si="3"/>
        <v>0</v>
      </c>
      <c r="AT9" s="16">
        <f t="shared" si="3"/>
        <v>0</v>
      </c>
      <c r="AU9" s="128">
        <f t="shared" si="3"/>
        <v>0</v>
      </c>
      <c r="AV9" s="141">
        <f t="shared" si="3"/>
        <v>0</v>
      </c>
      <c r="AW9" s="16">
        <f t="shared" si="3"/>
        <v>0</v>
      </c>
      <c r="AX9" s="79">
        <f t="shared" si="3"/>
        <v>0</v>
      </c>
      <c r="AY9" s="70">
        <f t="shared" si="3"/>
        <v>0</v>
      </c>
      <c r="AZ9" s="16">
        <f t="shared" si="3"/>
        <v>0</v>
      </c>
      <c r="BA9" s="128">
        <f t="shared" si="3"/>
        <v>0</v>
      </c>
      <c r="BB9" s="141">
        <f t="shared" si="3"/>
        <v>0</v>
      </c>
      <c r="BC9" s="16">
        <f t="shared" si="3"/>
        <v>0</v>
      </c>
      <c r="BD9" s="79">
        <f t="shared" si="3"/>
        <v>0</v>
      </c>
      <c r="BE9" s="70">
        <f t="shared" si="3"/>
        <v>0</v>
      </c>
      <c r="BF9" s="16">
        <f t="shared" si="3"/>
        <v>0</v>
      </c>
      <c r="BG9" s="128">
        <f t="shared" si="3"/>
        <v>0</v>
      </c>
      <c r="BH9" s="141">
        <f t="shared" si="3"/>
        <v>0</v>
      </c>
      <c r="BI9" s="16">
        <f t="shared" si="3"/>
        <v>0</v>
      </c>
      <c r="BJ9" s="79">
        <f t="shared" si="3"/>
        <v>0</v>
      </c>
      <c r="BK9" s="70">
        <f t="shared" si="3"/>
        <v>0</v>
      </c>
      <c r="BL9" s="16">
        <f t="shared" si="3"/>
        <v>0</v>
      </c>
      <c r="BM9" s="128">
        <f t="shared" si="3"/>
        <v>0</v>
      </c>
      <c r="BN9" s="141">
        <f t="shared" si="3"/>
        <v>0</v>
      </c>
      <c r="BO9" s="16">
        <f t="shared" si="3"/>
        <v>0</v>
      </c>
      <c r="BP9" s="79">
        <f t="shared" ref="BP9" si="4">SUM(BP3:BP8)</f>
        <v>0</v>
      </c>
      <c r="BQ9" s="70">
        <f t="shared" si="2"/>
        <v>3236</v>
      </c>
      <c r="BR9" s="70">
        <f t="shared" si="0"/>
        <v>5374</v>
      </c>
      <c r="BS9" s="70">
        <f t="shared" si="1"/>
        <v>3609</v>
      </c>
    </row>
    <row r="10" spans="1:71">
      <c r="A10" s="9" t="s">
        <v>77</v>
      </c>
      <c r="B10" s="156" t="s">
        <v>29</v>
      </c>
      <c r="C10" s="142">
        <f>'011130'!C9</f>
        <v>1795</v>
      </c>
      <c r="D10" s="34">
        <f>'011130'!D9</f>
        <v>2154</v>
      </c>
      <c r="E10" s="80">
        <f>'011130'!E9</f>
        <v>2154</v>
      </c>
      <c r="F10" s="142"/>
      <c r="G10" s="34"/>
      <c r="H10" s="80"/>
      <c r="I10" s="71"/>
      <c r="J10" s="34"/>
      <c r="K10" s="129"/>
      <c r="L10" s="142"/>
      <c r="M10" s="34"/>
      <c r="N10" s="80"/>
      <c r="O10" s="71"/>
      <c r="P10" s="34"/>
      <c r="Q10" s="129"/>
      <c r="R10" s="142"/>
      <c r="S10" s="34"/>
      <c r="T10" s="80"/>
      <c r="U10" s="71"/>
      <c r="V10" s="34"/>
      <c r="W10" s="129"/>
      <c r="X10" s="142"/>
      <c r="Y10" s="34"/>
      <c r="Z10" s="80"/>
      <c r="AA10" s="71"/>
      <c r="AB10" s="34"/>
      <c r="AC10" s="129"/>
      <c r="AD10" s="142"/>
      <c r="AE10" s="34"/>
      <c r="AF10" s="80"/>
      <c r="AG10" s="71"/>
      <c r="AH10" s="34"/>
      <c r="AI10" s="129"/>
      <c r="AJ10" s="142"/>
      <c r="AK10" s="34"/>
      <c r="AL10" s="80"/>
      <c r="AM10" s="71"/>
      <c r="AN10" s="34"/>
      <c r="AO10" s="129"/>
      <c r="AP10" s="142"/>
      <c r="AQ10" s="34"/>
      <c r="AR10" s="80"/>
      <c r="AS10" s="71"/>
      <c r="AT10" s="34"/>
      <c r="AU10" s="129"/>
      <c r="AV10" s="142"/>
      <c r="AW10" s="34"/>
      <c r="AX10" s="80"/>
      <c r="AY10" s="71"/>
      <c r="AZ10" s="34"/>
      <c r="BA10" s="129"/>
      <c r="BB10" s="142"/>
      <c r="BC10" s="34"/>
      <c r="BD10" s="80"/>
      <c r="BE10" s="71"/>
      <c r="BF10" s="34"/>
      <c r="BG10" s="129"/>
      <c r="BH10" s="142"/>
      <c r="BI10" s="34"/>
      <c r="BJ10" s="80"/>
      <c r="BK10" s="71"/>
      <c r="BL10" s="34"/>
      <c r="BM10" s="129"/>
      <c r="BN10" s="142"/>
      <c r="BO10" s="34"/>
      <c r="BP10" s="80"/>
      <c r="BQ10" s="71">
        <f t="shared" si="2"/>
        <v>1795</v>
      </c>
      <c r="BR10" s="71">
        <f t="shared" si="0"/>
        <v>2154</v>
      </c>
      <c r="BS10" s="71">
        <f t="shared" si="1"/>
        <v>2154</v>
      </c>
    </row>
    <row r="11" spans="1:71">
      <c r="A11" s="9" t="s">
        <v>78</v>
      </c>
      <c r="B11" s="157" t="s">
        <v>11</v>
      </c>
      <c r="C11" s="142">
        <f>'011130'!C10</f>
        <v>0</v>
      </c>
      <c r="D11" s="34">
        <f>'011130'!D10</f>
        <v>260</v>
      </c>
      <c r="E11" s="80">
        <f>'011130'!E10</f>
        <v>260</v>
      </c>
      <c r="F11" s="127"/>
      <c r="G11" s="92"/>
      <c r="H11" s="109"/>
      <c r="I11" s="110"/>
      <c r="J11" s="92"/>
      <c r="K11" s="120"/>
      <c r="L11" s="127"/>
      <c r="M11" s="92"/>
      <c r="N11" s="109"/>
      <c r="O11" s="110"/>
      <c r="P11" s="92"/>
      <c r="Q11" s="120"/>
      <c r="R11" s="127"/>
      <c r="S11" s="92"/>
      <c r="T11" s="109"/>
      <c r="U11" s="110"/>
      <c r="V11" s="92"/>
      <c r="W11" s="120"/>
      <c r="X11" s="127"/>
      <c r="Y11" s="92"/>
      <c r="Z11" s="109"/>
      <c r="AA11" s="110">
        <f>'066020'!C10</f>
        <v>200</v>
      </c>
      <c r="AB11" s="92">
        <f>'066020'!D10</f>
        <v>36</v>
      </c>
      <c r="AC11" s="120">
        <f>'066020'!E10</f>
        <v>36</v>
      </c>
      <c r="AD11" s="127"/>
      <c r="AE11" s="92"/>
      <c r="AF11" s="109"/>
      <c r="AG11" s="110"/>
      <c r="AH11" s="92"/>
      <c r="AI11" s="120"/>
      <c r="AJ11" s="127"/>
      <c r="AK11" s="92"/>
      <c r="AL11" s="109"/>
      <c r="AM11" s="110"/>
      <c r="AN11" s="92"/>
      <c r="AO11" s="120"/>
      <c r="AP11" s="127">
        <f>'082092'!C8</f>
        <v>100</v>
      </c>
      <c r="AQ11" s="92">
        <f>'082092'!D8</f>
        <v>0</v>
      </c>
      <c r="AR11" s="109">
        <f>'082092'!E8</f>
        <v>0</v>
      </c>
      <c r="AS11" s="110"/>
      <c r="AT11" s="92"/>
      <c r="AU11" s="120"/>
      <c r="AV11" s="127"/>
      <c r="AW11" s="92"/>
      <c r="AX11" s="109"/>
      <c r="AY11" s="110"/>
      <c r="AZ11" s="92"/>
      <c r="BA11" s="120"/>
      <c r="BB11" s="127"/>
      <c r="BC11" s="92"/>
      <c r="BD11" s="109"/>
      <c r="BE11" s="110"/>
      <c r="BF11" s="92"/>
      <c r="BG11" s="120"/>
      <c r="BH11" s="127"/>
      <c r="BI11" s="92"/>
      <c r="BJ11" s="109"/>
      <c r="BK11" s="110"/>
      <c r="BL11" s="92"/>
      <c r="BM11" s="120"/>
      <c r="BN11" s="127"/>
      <c r="BO11" s="92"/>
      <c r="BP11" s="109"/>
      <c r="BQ11" s="110">
        <f t="shared" si="2"/>
        <v>300</v>
      </c>
      <c r="BR11" s="92">
        <f t="shared" si="0"/>
        <v>296</v>
      </c>
      <c r="BS11" s="92">
        <f t="shared" si="1"/>
        <v>296</v>
      </c>
    </row>
    <row r="12" spans="1:71">
      <c r="A12" s="9" t="s">
        <v>79</v>
      </c>
      <c r="B12" s="157" t="s">
        <v>12</v>
      </c>
      <c r="C12" s="142">
        <f>'011130'!C11</f>
        <v>150</v>
      </c>
      <c r="D12" s="34">
        <f>'011130'!D11</f>
        <v>0</v>
      </c>
      <c r="E12" s="80">
        <f>'011130'!E11</f>
        <v>0</v>
      </c>
      <c r="F12" s="127"/>
      <c r="G12" s="92"/>
      <c r="H12" s="109"/>
      <c r="I12" s="110"/>
      <c r="J12" s="92"/>
      <c r="K12" s="120"/>
      <c r="L12" s="127"/>
      <c r="M12" s="92"/>
      <c r="N12" s="109"/>
      <c r="O12" s="110"/>
      <c r="P12" s="92"/>
      <c r="Q12" s="120"/>
      <c r="R12" s="127"/>
      <c r="S12" s="92"/>
      <c r="T12" s="109"/>
      <c r="U12" s="110"/>
      <c r="V12" s="92"/>
      <c r="W12" s="120"/>
      <c r="X12" s="127"/>
      <c r="Y12" s="92"/>
      <c r="Z12" s="109"/>
      <c r="AA12" s="110"/>
      <c r="AB12" s="92"/>
      <c r="AC12" s="120"/>
      <c r="AD12" s="127"/>
      <c r="AE12" s="92"/>
      <c r="AF12" s="109"/>
      <c r="AG12" s="110"/>
      <c r="AH12" s="92"/>
      <c r="AI12" s="120"/>
      <c r="AJ12" s="127"/>
      <c r="AK12" s="92"/>
      <c r="AL12" s="109"/>
      <c r="AM12" s="110"/>
      <c r="AN12" s="92"/>
      <c r="AO12" s="120"/>
      <c r="AP12" s="127"/>
      <c r="AQ12" s="92"/>
      <c r="AR12" s="109"/>
      <c r="AS12" s="110"/>
      <c r="AT12" s="92"/>
      <c r="AU12" s="120"/>
      <c r="AV12" s="127"/>
      <c r="AW12" s="92"/>
      <c r="AX12" s="109"/>
      <c r="AY12" s="110"/>
      <c r="AZ12" s="92"/>
      <c r="BA12" s="120"/>
      <c r="BB12" s="127"/>
      <c r="BC12" s="92"/>
      <c r="BD12" s="109"/>
      <c r="BE12" s="110"/>
      <c r="BF12" s="92"/>
      <c r="BG12" s="120"/>
      <c r="BH12" s="127"/>
      <c r="BI12" s="92"/>
      <c r="BJ12" s="109"/>
      <c r="BK12" s="110"/>
      <c r="BL12" s="92"/>
      <c r="BM12" s="120"/>
      <c r="BN12" s="127"/>
      <c r="BO12" s="92"/>
      <c r="BP12" s="109"/>
      <c r="BQ12" s="110">
        <f t="shared" si="2"/>
        <v>150</v>
      </c>
      <c r="BR12" s="110">
        <f t="shared" si="0"/>
        <v>0</v>
      </c>
      <c r="BS12" s="110">
        <f t="shared" si="1"/>
        <v>0</v>
      </c>
    </row>
    <row r="13" spans="1:71">
      <c r="A13" s="14" t="s">
        <v>80</v>
      </c>
      <c r="B13" s="158" t="s">
        <v>30</v>
      </c>
      <c r="C13" s="143">
        <f>SUM(C10:C12)</f>
        <v>1945</v>
      </c>
      <c r="D13" s="19">
        <f t="shared" ref="D13:BO13" si="5">SUM(D10:D12)</f>
        <v>2414</v>
      </c>
      <c r="E13" s="81">
        <f t="shared" si="5"/>
        <v>2414</v>
      </c>
      <c r="F13" s="143">
        <f t="shared" si="5"/>
        <v>0</v>
      </c>
      <c r="G13" s="19">
        <f t="shared" si="5"/>
        <v>0</v>
      </c>
      <c r="H13" s="81">
        <f t="shared" si="5"/>
        <v>0</v>
      </c>
      <c r="I13" s="72">
        <f t="shared" si="5"/>
        <v>0</v>
      </c>
      <c r="J13" s="19">
        <f t="shared" si="5"/>
        <v>0</v>
      </c>
      <c r="K13" s="130">
        <f t="shared" si="5"/>
        <v>0</v>
      </c>
      <c r="L13" s="143">
        <f t="shared" si="5"/>
        <v>0</v>
      </c>
      <c r="M13" s="19">
        <f t="shared" si="5"/>
        <v>0</v>
      </c>
      <c r="N13" s="81">
        <f t="shared" si="5"/>
        <v>0</v>
      </c>
      <c r="O13" s="72">
        <f t="shared" si="5"/>
        <v>0</v>
      </c>
      <c r="P13" s="19">
        <f t="shared" si="5"/>
        <v>0</v>
      </c>
      <c r="Q13" s="130">
        <f t="shared" si="5"/>
        <v>0</v>
      </c>
      <c r="R13" s="143">
        <f t="shared" si="5"/>
        <v>0</v>
      </c>
      <c r="S13" s="19">
        <f t="shared" si="5"/>
        <v>0</v>
      </c>
      <c r="T13" s="81">
        <f t="shared" si="5"/>
        <v>0</v>
      </c>
      <c r="U13" s="72">
        <f t="shared" si="5"/>
        <v>0</v>
      </c>
      <c r="V13" s="19">
        <f t="shared" si="5"/>
        <v>0</v>
      </c>
      <c r="W13" s="130">
        <f t="shared" si="5"/>
        <v>0</v>
      </c>
      <c r="X13" s="143">
        <f t="shared" si="5"/>
        <v>0</v>
      </c>
      <c r="Y13" s="19">
        <f t="shared" si="5"/>
        <v>0</v>
      </c>
      <c r="Z13" s="81">
        <f t="shared" si="5"/>
        <v>0</v>
      </c>
      <c r="AA13" s="72">
        <f t="shared" si="5"/>
        <v>200</v>
      </c>
      <c r="AB13" s="19">
        <f t="shared" si="5"/>
        <v>36</v>
      </c>
      <c r="AC13" s="130">
        <f t="shared" si="5"/>
        <v>36</v>
      </c>
      <c r="AD13" s="143">
        <f t="shared" si="5"/>
        <v>0</v>
      </c>
      <c r="AE13" s="19">
        <f t="shared" si="5"/>
        <v>0</v>
      </c>
      <c r="AF13" s="81">
        <f t="shared" si="5"/>
        <v>0</v>
      </c>
      <c r="AG13" s="72">
        <f t="shared" si="5"/>
        <v>0</v>
      </c>
      <c r="AH13" s="19">
        <f t="shared" si="5"/>
        <v>0</v>
      </c>
      <c r="AI13" s="130">
        <f t="shared" si="5"/>
        <v>0</v>
      </c>
      <c r="AJ13" s="143">
        <f t="shared" si="5"/>
        <v>0</v>
      </c>
      <c r="AK13" s="19">
        <f t="shared" si="5"/>
        <v>0</v>
      </c>
      <c r="AL13" s="81">
        <f t="shared" si="5"/>
        <v>0</v>
      </c>
      <c r="AM13" s="72">
        <f t="shared" si="5"/>
        <v>0</v>
      </c>
      <c r="AN13" s="19">
        <f t="shared" si="5"/>
        <v>0</v>
      </c>
      <c r="AO13" s="130">
        <f t="shared" si="5"/>
        <v>0</v>
      </c>
      <c r="AP13" s="143">
        <f t="shared" si="5"/>
        <v>100</v>
      </c>
      <c r="AQ13" s="19">
        <f t="shared" si="5"/>
        <v>0</v>
      </c>
      <c r="AR13" s="81">
        <f t="shared" si="5"/>
        <v>0</v>
      </c>
      <c r="AS13" s="72">
        <f t="shared" si="5"/>
        <v>0</v>
      </c>
      <c r="AT13" s="19">
        <f t="shared" si="5"/>
        <v>0</v>
      </c>
      <c r="AU13" s="130">
        <f t="shared" si="5"/>
        <v>0</v>
      </c>
      <c r="AV13" s="143">
        <f t="shared" si="5"/>
        <v>0</v>
      </c>
      <c r="AW13" s="19">
        <f t="shared" si="5"/>
        <v>0</v>
      </c>
      <c r="AX13" s="81">
        <f t="shared" si="5"/>
        <v>0</v>
      </c>
      <c r="AY13" s="72">
        <f t="shared" si="5"/>
        <v>0</v>
      </c>
      <c r="AZ13" s="19">
        <f t="shared" si="5"/>
        <v>0</v>
      </c>
      <c r="BA13" s="130">
        <f t="shared" si="5"/>
        <v>0</v>
      </c>
      <c r="BB13" s="143">
        <f t="shared" si="5"/>
        <v>0</v>
      </c>
      <c r="BC13" s="19">
        <f t="shared" si="5"/>
        <v>0</v>
      </c>
      <c r="BD13" s="81">
        <f t="shared" si="5"/>
        <v>0</v>
      </c>
      <c r="BE13" s="72">
        <f t="shared" si="5"/>
        <v>0</v>
      </c>
      <c r="BF13" s="19">
        <f t="shared" si="5"/>
        <v>0</v>
      </c>
      <c r="BG13" s="130">
        <f t="shared" si="5"/>
        <v>0</v>
      </c>
      <c r="BH13" s="143">
        <f t="shared" si="5"/>
        <v>0</v>
      </c>
      <c r="BI13" s="19">
        <f t="shared" si="5"/>
        <v>0</v>
      </c>
      <c r="BJ13" s="81">
        <f t="shared" si="5"/>
        <v>0</v>
      </c>
      <c r="BK13" s="72">
        <f t="shared" si="5"/>
        <v>0</v>
      </c>
      <c r="BL13" s="19">
        <f t="shared" si="5"/>
        <v>0</v>
      </c>
      <c r="BM13" s="130">
        <f t="shared" si="5"/>
        <v>0</v>
      </c>
      <c r="BN13" s="143">
        <f t="shared" si="5"/>
        <v>0</v>
      </c>
      <c r="BO13" s="19">
        <f t="shared" si="5"/>
        <v>0</v>
      </c>
      <c r="BP13" s="81">
        <f t="shared" ref="BP13" si="6">SUM(BP10:BP12)</f>
        <v>0</v>
      </c>
      <c r="BQ13" s="72">
        <f t="shared" si="2"/>
        <v>2245</v>
      </c>
      <c r="BR13" s="72">
        <f t="shared" si="0"/>
        <v>2450</v>
      </c>
      <c r="BS13" s="72">
        <f t="shared" si="1"/>
        <v>2450</v>
      </c>
    </row>
    <row r="14" spans="1:71">
      <c r="A14" s="14" t="s">
        <v>81</v>
      </c>
      <c r="B14" s="159" t="s">
        <v>13</v>
      </c>
      <c r="C14" s="144">
        <f>C9+C13</f>
        <v>2215</v>
      </c>
      <c r="D14" s="28">
        <f t="shared" ref="D14:BO14" si="7">D9+D13</f>
        <v>6556</v>
      </c>
      <c r="E14" s="82">
        <f t="shared" si="7"/>
        <v>4791</v>
      </c>
      <c r="F14" s="144">
        <f t="shared" si="7"/>
        <v>0</v>
      </c>
      <c r="G14" s="28">
        <f t="shared" si="7"/>
        <v>0</v>
      </c>
      <c r="H14" s="82">
        <f t="shared" si="7"/>
        <v>0</v>
      </c>
      <c r="I14" s="73">
        <f t="shared" si="7"/>
        <v>0</v>
      </c>
      <c r="J14" s="28">
        <f t="shared" si="7"/>
        <v>0</v>
      </c>
      <c r="K14" s="122">
        <f t="shared" si="7"/>
        <v>0</v>
      </c>
      <c r="L14" s="144">
        <f t="shared" si="7"/>
        <v>0</v>
      </c>
      <c r="M14" s="28">
        <f t="shared" si="7"/>
        <v>0</v>
      </c>
      <c r="N14" s="82">
        <f t="shared" si="7"/>
        <v>0</v>
      </c>
      <c r="O14" s="73">
        <f t="shared" si="7"/>
        <v>0</v>
      </c>
      <c r="P14" s="28">
        <f t="shared" si="7"/>
        <v>0</v>
      </c>
      <c r="Q14" s="122">
        <f t="shared" si="7"/>
        <v>0</v>
      </c>
      <c r="R14" s="144">
        <f t="shared" si="7"/>
        <v>0</v>
      </c>
      <c r="S14" s="28">
        <f t="shared" si="7"/>
        <v>0</v>
      </c>
      <c r="T14" s="82">
        <f t="shared" si="7"/>
        <v>0</v>
      </c>
      <c r="U14" s="73">
        <f t="shared" si="7"/>
        <v>0</v>
      </c>
      <c r="V14" s="28">
        <f t="shared" si="7"/>
        <v>0</v>
      </c>
      <c r="W14" s="122">
        <f t="shared" si="7"/>
        <v>0</v>
      </c>
      <c r="X14" s="144">
        <f t="shared" si="7"/>
        <v>0</v>
      </c>
      <c r="Y14" s="28">
        <f t="shared" si="7"/>
        <v>0</v>
      </c>
      <c r="Z14" s="82">
        <f t="shared" si="7"/>
        <v>0</v>
      </c>
      <c r="AA14" s="73">
        <f t="shared" si="7"/>
        <v>1263</v>
      </c>
      <c r="AB14" s="28">
        <f t="shared" si="7"/>
        <v>1268</v>
      </c>
      <c r="AC14" s="122">
        <f t="shared" si="7"/>
        <v>1268</v>
      </c>
      <c r="AD14" s="144">
        <f t="shared" si="7"/>
        <v>0</v>
      </c>
      <c r="AE14" s="28">
        <f t="shared" si="7"/>
        <v>0</v>
      </c>
      <c r="AF14" s="82">
        <f t="shared" si="7"/>
        <v>0</v>
      </c>
      <c r="AG14" s="73">
        <f t="shared" si="7"/>
        <v>0</v>
      </c>
      <c r="AH14" s="28">
        <f t="shared" si="7"/>
        <v>0</v>
      </c>
      <c r="AI14" s="122">
        <f t="shared" si="7"/>
        <v>0</v>
      </c>
      <c r="AJ14" s="144">
        <f t="shared" si="7"/>
        <v>0</v>
      </c>
      <c r="AK14" s="28">
        <f t="shared" si="7"/>
        <v>0</v>
      </c>
      <c r="AL14" s="82">
        <f t="shared" si="7"/>
        <v>0</v>
      </c>
      <c r="AM14" s="73">
        <f t="shared" si="7"/>
        <v>0</v>
      </c>
      <c r="AN14" s="28">
        <f t="shared" si="7"/>
        <v>0</v>
      </c>
      <c r="AO14" s="122">
        <f t="shared" si="7"/>
        <v>0</v>
      </c>
      <c r="AP14" s="144">
        <f t="shared" si="7"/>
        <v>2003</v>
      </c>
      <c r="AQ14" s="28">
        <f t="shared" si="7"/>
        <v>0</v>
      </c>
      <c r="AR14" s="82">
        <f t="shared" si="7"/>
        <v>0</v>
      </c>
      <c r="AS14" s="73">
        <f t="shared" si="7"/>
        <v>0</v>
      </c>
      <c r="AT14" s="28">
        <f t="shared" si="7"/>
        <v>0</v>
      </c>
      <c r="AU14" s="122">
        <f t="shared" si="7"/>
        <v>0</v>
      </c>
      <c r="AV14" s="144">
        <f t="shared" si="7"/>
        <v>0</v>
      </c>
      <c r="AW14" s="28">
        <f t="shared" si="7"/>
        <v>0</v>
      </c>
      <c r="AX14" s="82">
        <f t="shared" si="7"/>
        <v>0</v>
      </c>
      <c r="AY14" s="73">
        <f t="shared" si="7"/>
        <v>0</v>
      </c>
      <c r="AZ14" s="28">
        <f t="shared" si="7"/>
        <v>0</v>
      </c>
      <c r="BA14" s="122">
        <f t="shared" si="7"/>
        <v>0</v>
      </c>
      <c r="BB14" s="144">
        <f t="shared" si="7"/>
        <v>0</v>
      </c>
      <c r="BC14" s="28">
        <f t="shared" si="7"/>
        <v>0</v>
      </c>
      <c r="BD14" s="82">
        <f t="shared" si="7"/>
        <v>0</v>
      </c>
      <c r="BE14" s="73">
        <f t="shared" si="7"/>
        <v>0</v>
      </c>
      <c r="BF14" s="28">
        <f t="shared" si="7"/>
        <v>0</v>
      </c>
      <c r="BG14" s="122">
        <f t="shared" si="7"/>
        <v>0</v>
      </c>
      <c r="BH14" s="144">
        <f t="shared" si="7"/>
        <v>0</v>
      </c>
      <c r="BI14" s="28">
        <f t="shared" si="7"/>
        <v>0</v>
      </c>
      <c r="BJ14" s="82">
        <f t="shared" si="7"/>
        <v>0</v>
      </c>
      <c r="BK14" s="73">
        <f t="shared" si="7"/>
        <v>0</v>
      </c>
      <c r="BL14" s="28">
        <f t="shared" si="7"/>
        <v>0</v>
      </c>
      <c r="BM14" s="122">
        <f t="shared" si="7"/>
        <v>0</v>
      </c>
      <c r="BN14" s="144">
        <f t="shared" si="7"/>
        <v>0</v>
      </c>
      <c r="BO14" s="28">
        <f t="shared" si="7"/>
        <v>0</v>
      </c>
      <c r="BP14" s="82">
        <f t="shared" ref="BP14" si="8">BP9+BP13</f>
        <v>0</v>
      </c>
      <c r="BQ14" s="73">
        <f t="shared" si="2"/>
        <v>5481</v>
      </c>
      <c r="BR14" s="73">
        <f t="shared" si="0"/>
        <v>7824</v>
      </c>
      <c r="BS14" s="73">
        <f t="shared" si="1"/>
        <v>6059</v>
      </c>
    </row>
    <row r="15" spans="1:71">
      <c r="A15" s="9" t="s">
        <v>82</v>
      </c>
      <c r="B15" s="159" t="s">
        <v>31</v>
      </c>
      <c r="C15" s="144">
        <f>'011130'!C14</f>
        <v>598</v>
      </c>
      <c r="D15" s="28">
        <f>'011130'!D14</f>
        <v>1029</v>
      </c>
      <c r="E15" s="82">
        <f>'011130'!E14</f>
        <v>1029</v>
      </c>
      <c r="F15" s="144"/>
      <c r="G15" s="28"/>
      <c r="H15" s="82"/>
      <c r="I15" s="73"/>
      <c r="J15" s="28"/>
      <c r="K15" s="122"/>
      <c r="L15" s="144"/>
      <c r="M15" s="28"/>
      <c r="N15" s="82"/>
      <c r="O15" s="73"/>
      <c r="P15" s="28"/>
      <c r="Q15" s="122"/>
      <c r="R15" s="144"/>
      <c r="S15" s="28"/>
      <c r="T15" s="82"/>
      <c r="U15" s="73"/>
      <c r="V15" s="28"/>
      <c r="W15" s="122"/>
      <c r="X15" s="144"/>
      <c r="Y15" s="28"/>
      <c r="Z15" s="82"/>
      <c r="AA15" s="73">
        <f>'066020'!C13</f>
        <v>347</v>
      </c>
      <c r="AB15" s="28">
        <f>'066020'!D13</f>
        <v>319</v>
      </c>
      <c r="AC15" s="122">
        <f>'066020'!E13</f>
        <v>319</v>
      </c>
      <c r="AD15" s="144"/>
      <c r="AE15" s="28"/>
      <c r="AF15" s="82"/>
      <c r="AG15" s="73"/>
      <c r="AH15" s="28"/>
      <c r="AI15" s="122"/>
      <c r="AJ15" s="144"/>
      <c r="AK15" s="28"/>
      <c r="AL15" s="82"/>
      <c r="AM15" s="73"/>
      <c r="AN15" s="28"/>
      <c r="AO15" s="122"/>
      <c r="AP15" s="144">
        <f>'082092'!C11</f>
        <v>474</v>
      </c>
      <c r="AQ15" s="28">
        <f>'082092'!D11</f>
        <v>0</v>
      </c>
      <c r="AR15" s="82">
        <f>'082092'!E11</f>
        <v>0</v>
      </c>
      <c r="AS15" s="73"/>
      <c r="AT15" s="28"/>
      <c r="AU15" s="122"/>
      <c r="AV15" s="144"/>
      <c r="AW15" s="28"/>
      <c r="AX15" s="82"/>
      <c r="AY15" s="73"/>
      <c r="AZ15" s="28"/>
      <c r="BA15" s="122"/>
      <c r="BB15" s="144"/>
      <c r="BC15" s="28"/>
      <c r="BD15" s="82"/>
      <c r="BE15" s="73"/>
      <c r="BF15" s="28"/>
      <c r="BG15" s="122"/>
      <c r="BH15" s="144"/>
      <c r="BI15" s="28"/>
      <c r="BJ15" s="82"/>
      <c r="BK15" s="73"/>
      <c r="BL15" s="28"/>
      <c r="BM15" s="122"/>
      <c r="BN15" s="144"/>
      <c r="BO15" s="28"/>
      <c r="BP15" s="82"/>
      <c r="BQ15" s="73">
        <f t="shared" si="2"/>
        <v>1419</v>
      </c>
      <c r="BR15" s="28">
        <f t="shared" si="0"/>
        <v>1348</v>
      </c>
      <c r="BS15" s="28">
        <f t="shared" si="1"/>
        <v>1348</v>
      </c>
    </row>
    <row r="16" spans="1:71">
      <c r="A16" s="9" t="s">
        <v>83</v>
      </c>
      <c r="B16" s="157" t="s">
        <v>14</v>
      </c>
      <c r="C16" s="145">
        <f>'011130'!C15</f>
        <v>20</v>
      </c>
      <c r="D16" s="36">
        <f>'011130'!D15</f>
        <v>26</v>
      </c>
      <c r="E16" s="86">
        <f>'011130'!E15</f>
        <v>25</v>
      </c>
      <c r="F16" s="145"/>
      <c r="G16" s="92"/>
      <c r="H16" s="109"/>
      <c r="I16" s="111"/>
      <c r="J16" s="92"/>
      <c r="K16" s="120"/>
      <c r="L16" s="145"/>
      <c r="M16" s="92"/>
      <c r="N16" s="109"/>
      <c r="O16" s="111"/>
      <c r="P16" s="92"/>
      <c r="Q16" s="120"/>
      <c r="R16" s="145"/>
      <c r="S16" s="92"/>
      <c r="T16" s="109"/>
      <c r="U16" s="111"/>
      <c r="V16" s="92"/>
      <c r="W16" s="120"/>
      <c r="X16" s="145"/>
      <c r="Y16" s="92"/>
      <c r="Z16" s="109"/>
      <c r="AA16" s="111">
        <f>'066020'!C14</f>
        <v>0</v>
      </c>
      <c r="AB16" s="92">
        <f>'066020'!D14</f>
        <v>6</v>
      </c>
      <c r="AC16" s="120">
        <f>'066020'!E14</f>
        <v>6</v>
      </c>
      <c r="AD16" s="145">
        <f>'072111-2'!C3</f>
        <v>0</v>
      </c>
      <c r="AE16" s="92">
        <f>'072111-2'!D3</f>
        <v>35</v>
      </c>
      <c r="AF16" s="109">
        <f>'072111-2'!E3</f>
        <v>34</v>
      </c>
      <c r="AG16" s="111"/>
      <c r="AH16" s="92"/>
      <c r="AI16" s="120"/>
      <c r="AJ16" s="145"/>
      <c r="AK16" s="92"/>
      <c r="AL16" s="109"/>
      <c r="AM16" s="111">
        <f>'082044'!C3</f>
        <v>0</v>
      </c>
      <c r="AN16" s="92">
        <f>'082044'!D3</f>
        <v>17</v>
      </c>
      <c r="AO16" s="120">
        <f>'082044'!E3</f>
        <v>17</v>
      </c>
      <c r="AP16" s="145"/>
      <c r="AQ16" s="92"/>
      <c r="AR16" s="109"/>
      <c r="AS16" s="111"/>
      <c r="AT16" s="92"/>
      <c r="AU16" s="120"/>
      <c r="AV16" s="145"/>
      <c r="AW16" s="92"/>
      <c r="AX16" s="109"/>
      <c r="AY16" s="111"/>
      <c r="AZ16" s="92"/>
      <c r="BA16" s="120"/>
      <c r="BB16" s="145"/>
      <c r="BC16" s="92"/>
      <c r="BD16" s="109"/>
      <c r="BE16" s="111"/>
      <c r="BF16" s="92"/>
      <c r="BG16" s="120"/>
      <c r="BH16" s="145"/>
      <c r="BI16" s="92"/>
      <c r="BJ16" s="109"/>
      <c r="BK16" s="111"/>
      <c r="BL16" s="92"/>
      <c r="BM16" s="120"/>
      <c r="BN16" s="145"/>
      <c r="BO16" s="92"/>
      <c r="BP16" s="109"/>
      <c r="BQ16" s="111">
        <f t="shared" si="2"/>
        <v>20</v>
      </c>
      <c r="BR16" s="36">
        <f t="shared" si="0"/>
        <v>84</v>
      </c>
      <c r="BS16" s="36">
        <f t="shared" si="1"/>
        <v>82</v>
      </c>
    </row>
    <row r="17" spans="1:71">
      <c r="A17" s="9" t="s">
        <v>84</v>
      </c>
      <c r="B17" s="157" t="s">
        <v>15</v>
      </c>
      <c r="C17" s="145">
        <f>'011130'!C16</f>
        <v>140</v>
      </c>
      <c r="D17" s="36">
        <f>'011130'!D16</f>
        <v>427</v>
      </c>
      <c r="E17" s="86">
        <f>'011130'!E16</f>
        <v>427</v>
      </c>
      <c r="F17" s="127"/>
      <c r="G17" s="92"/>
      <c r="H17" s="109"/>
      <c r="I17" s="110"/>
      <c r="J17" s="92"/>
      <c r="K17" s="120"/>
      <c r="L17" s="127"/>
      <c r="M17" s="92"/>
      <c r="N17" s="109"/>
      <c r="O17" s="110">
        <f>'045160'!C3</f>
        <v>10</v>
      </c>
      <c r="P17" s="92">
        <f>'045160'!D3</f>
        <v>0</v>
      </c>
      <c r="Q17" s="120">
        <f>'045160'!E3</f>
        <v>0</v>
      </c>
      <c r="R17" s="127">
        <f>'051030'!C3</f>
        <v>50</v>
      </c>
      <c r="S17" s="92">
        <f>'051030'!D3</f>
        <v>20</v>
      </c>
      <c r="T17" s="109">
        <f>'051030'!E3</f>
        <v>20</v>
      </c>
      <c r="U17" s="110"/>
      <c r="V17" s="92"/>
      <c r="W17" s="120"/>
      <c r="X17" s="127"/>
      <c r="Y17" s="92"/>
      <c r="Z17" s="109"/>
      <c r="AA17" s="110">
        <f>'066020'!C15</f>
        <v>480</v>
      </c>
      <c r="AB17" s="92">
        <f>'066020'!D15</f>
        <v>202</v>
      </c>
      <c r="AC17" s="120">
        <f>'066020'!E15</f>
        <v>202</v>
      </c>
      <c r="AD17" s="127">
        <f>'072111-2'!C4</f>
        <v>0</v>
      </c>
      <c r="AE17" s="92">
        <f>'072111-2'!D4</f>
        <v>17</v>
      </c>
      <c r="AF17" s="109">
        <f>'072111-2'!E4</f>
        <v>17</v>
      </c>
      <c r="AG17" s="110"/>
      <c r="AH17" s="92"/>
      <c r="AI17" s="120"/>
      <c r="AJ17" s="127"/>
      <c r="AK17" s="92"/>
      <c r="AL17" s="109"/>
      <c r="AM17" s="110">
        <f>'082044'!C4</f>
        <v>0</v>
      </c>
      <c r="AN17" s="92">
        <f>'082044'!D4</f>
        <v>11</v>
      </c>
      <c r="AO17" s="120">
        <f>'082044'!E4</f>
        <v>11</v>
      </c>
      <c r="AP17" s="127">
        <f>'082092'!C12</f>
        <v>130</v>
      </c>
      <c r="AQ17" s="92">
        <f>'082092'!D12</f>
        <v>116</v>
      </c>
      <c r="AR17" s="109">
        <f>'082092'!E12</f>
        <v>116</v>
      </c>
      <c r="AS17" s="110"/>
      <c r="AT17" s="92"/>
      <c r="AU17" s="120"/>
      <c r="AV17" s="127"/>
      <c r="AW17" s="92"/>
      <c r="AX17" s="109"/>
      <c r="AY17" s="110"/>
      <c r="AZ17" s="92"/>
      <c r="BA17" s="120"/>
      <c r="BB17" s="127"/>
      <c r="BC17" s="92"/>
      <c r="BD17" s="109"/>
      <c r="BE17" s="110"/>
      <c r="BF17" s="92"/>
      <c r="BG17" s="120"/>
      <c r="BH17" s="127"/>
      <c r="BI17" s="92"/>
      <c r="BJ17" s="109"/>
      <c r="BK17" s="110"/>
      <c r="BL17" s="92"/>
      <c r="BM17" s="120"/>
      <c r="BN17" s="127"/>
      <c r="BO17" s="92"/>
      <c r="BP17" s="109"/>
      <c r="BQ17" s="110">
        <f t="shared" si="2"/>
        <v>810</v>
      </c>
      <c r="BR17" s="92">
        <f t="shared" si="0"/>
        <v>793</v>
      </c>
      <c r="BS17" s="92">
        <f t="shared" si="1"/>
        <v>793</v>
      </c>
    </row>
    <row r="18" spans="1:71">
      <c r="A18" s="9" t="s">
        <v>85</v>
      </c>
      <c r="B18" s="158" t="s">
        <v>21</v>
      </c>
      <c r="C18" s="143">
        <f>SUM(C16:C17)</f>
        <v>160</v>
      </c>
      <c r="D18" s="19">
        <f t="shared" ref="D18:BO18" si="9">SUM(D16:D17)</f>
        <v>453</v>
      </c>
      <c r="E18" s="81">
        <f t="shared" si="9"/>
        <v>452</v>
      </c>
      <c r="F18" s="143">
        <f t="shared" si="9"/>
        <v>0</v>
      </c>
      <c r="G18" s="19">
        <f t="shared" si="9"/>
        <v>0</v>
      </c>
      <c r="H18" s="81">
        <f t="shared" si="9"/>
        <v>0</v>
      </c>
      <c r="I18" s="72">
        <f t="shared" si="9"/>
        <v>0</v>
      </c>
      <c r="J18" s="19">
        <f t="shared" si="9"/>
        <v>0</v>
      </c>
      <c r="K18" s="130">
        <f t="shared" si="9"/>
        <v>0</v>
      </c>
      <c r="L18" s="143">
        <f t="shared" si="9"/>
        <v>0</v>
      </c>
      <c r="M18" s="19">
        <f t="shared" si="9"/>
        <v>0</v>
      </c>
      <c r="N18" s="81">
        <f t="shared" si="9"/>
        <v>0</v>
      </c>
      <c r="O18" s="72">
        <f t="shared" si="9"/>
        <v>10</v>
      </c>
      <c r="P18" s="19">
        <f t="shared" si="9"/>
        <v>0</v>
      </c>
      <c r="Q18" s="130">
        <f t="shared" si="9"/>
        <v>0</v>
      </c>
      <c r="R18" s="143">
        <f t="shared" si="9"/>
        <v>50</v>
      </c>
      <c r="S18" s="19">
        <f t="shared" si="9"/>
        <v>20</v>
      </c>
      <c r="T18" s="81">
        <f t="shared" si="9"/>
        <v>20</v>
      </c>
      <c r="U18" s="72">
        <f t="shared" si="9"/>
        <v>0</v>
      </c>
      <c r="V18" s="19">
        <f t="shared" si="9"/>
        <v>0</v>
      </c>
      <c r="W18" s="130">
        <f t="shared" si="9"/>
        <v>0</v>
      </c>
      <c r="X18" s="143">
        <f t="shared" si="9"/>
        <v>0</v>
      </c>
      <c r="Y18" s="19">
        <f t="shared" si="9"/>
        <v>0</v>
      </c>
      <c r="Z18" s="81">
        <f t="shared" si="9"/>
        <v>0</v>
      </c>
      <c r="AA18" s="72">
        <f t="shared" si="9"/>
        <v>480</v>
      </c>
      <c r="AB18" s="19">
        <f t="shared" si="9"/>
        <v>208</v>
      </c>
      <c r="AC18" s="130">
        <f t="shared" si="9"/>
        <v>208</v>
      </c>
      <c r="AD18" s="143">
        <f t="shared" si="9"/>
        <v>0</v>
      </c>
      <c r="AE18" s="19">
        <f t="shared" si="9"/>
        <v>52</v>
      </c>
      <c r="AF18" s="81">
        <f t="shared" si="9"/>
        <v>51</v>
      </c>
      <c r="AG18" s="72">
        <f t="shared" si="9"/>
        <v>0</v>
      </c>
      <c r="AH18" s="19">
        <f t="shared" si="9"/>
        <v>0</v>
      </c>
      <c r="AI18" s="130">
        <f t="shared" si="9"/>
        <v>0</v>
      </c>
      <c r="AJ18" s="143">
        <f t="shared" si="9"/>
        <v>0</v>
      </c>
      <c r="AK18" s="19">
        <f t="shared" si="9"/>
        <v>0</v>
      </c>
      <c r="AL18" s="81">
        <f t="shared" si="9"/>
        <v>0</v>
      </c>
      <c r="AM18" s="72">
        <f t="shared" si="9"/>
        <v>0</v>
      </c>
      <c r="AN18" s="19">
        <f t="shared" si="9"/>
        <v>28</v>
      </c>
      <c r="AO18" s="130">
        <f t="shared" si="9"/>
        <v>28</v>
      </c>
      <c r="AP18" s="143">
        <f t="shared" si="9"/>
        <v>130</v>
      </c>
      <c r="AQ18" s="19">
        <f t="shared" si="9"/>
        <v>116</v>
      </c>
      <c r="AR18" s="81">
        <f t="shared" si="9"/>
        <v>116</v>
      </c>
      <c r="AS18" s="72">
        <f t="shared" si="9"/>
        <v>0</v>
      </c>
      <c r="AT18" s="19">
        <f t="shared" si="9"/>
        <v>0</v>
      </c>
      <c r="AU18" s="130">
        <f t="shared" si="9"/>
        <v>0</v>
      </c>
      <c r="AV18" s="143">
        <f t="shared" si="9"/>
        <v>0</v>
      </c>
      <c r="AW18" s="19">
        <f t="shared" si="9"/>
        <v>0</v>
      </c>
      <c r="AX18" s="81">
        <f t="shared" si="9"/>
        <v>0</v>
      </c>
      <c r="AY18" s="72">
        <f t="shared" si="9"/>
        <v>0</v>
      </c>
      <c r="AZ18" s="19">
        <f t="shared" si="9"/>
        <v>0</v>
      </c>
      <c r="BA18" s="130">
        <f t="shared" si="9"/>
        <v>0</v>
      </c>
      <c r="BB18" s="143">
        <f t="shared" si="9"/>
        <v>0</v>
      </c>
      <c r="BC18" s="19">
        <f t="shared" si="9"/>
        <v>0</v>
      </c>
      <c r="BD18" s="81">
        <f t="shared" si="9"/>
        <v>0</v>
      </c>
      <c r="BE18" s="72">
        <f t="shared" si="9"/>
        <v>0</v>
      </c>
      <c r="BF18" s="19">
        <f t="shared" si="9"/>
        <v>0</v>
      </c>
      <c r="BG18" s="130">
        <f t="shared" si="9"/>
        <v>0</v>
      </c>
      <c r="BH18" s="143">
        <f t="shared" si="9"/>
        <v>0</v>
      </c>
      <c r="BI18" s="19">
        <f t="shared" si="9"/>
        <v>0</v>
      </c>
      <c r="BJ18" s="81">
        <f t="shared" si="9"/>
        <v>0</v>
      </c>
      <c r="BK18" s="72">
        <f t="shared" si="9"/>
        <v>0</v>
      </c>
      <c r="BL18" s="19">
        <f t="shared" si="9"/>
        <v>0</v>
      </c>
      <c r="BM18" s="130">
        <f t="shared" si="9"/>
        <v>0</v>
      </c>
      <c r="BN18" s="143">
        <f t="shared" si="9"/>
        <v>0</v>
      </c>
      <c r="BO18" s="19">
        <f t="shared" si="9"/>
        <v>0</v>
      </c>
      <c r="BP18" s="81">
        <f t="shared" ref="BP18" si="10">SUM(BP16:BP17)</f>
        <v>0</v>
      </c>
      <c r="BQ18" s="72">
        <f t="shared" si="2"/>
        <v>830</v>
      </c>
      <c r="BR18" s="72">
        <f t="shared" si="0"/>
        <v>877</v>
      </c>
      <c r="BS18" s="72">
        <f t="shared" si="1"/>
        <v>875</v>
      </c>
    </row>
    <row r="19" spans="1:71">
      <c r="A19" s="9" t="s">
        <v>86</v>
      </c>
      <c r="B19" s="160" t="s">
        <v>22</v>
      </c>
      <c r="C19" s="146">
        <f>'011130'!C18</f>
        <v>80</v>
      </c>
      <c r="D19" s="94">
        <f>'011130'!D18</f>
        <v>103</v>
      </c>
      <c r="E19" s="112">
        <f>'011130'!E18</f>
        <v>102</v>
      </c>
      <c r="F19" s="146"/>
      <c r="G19" s="94"/>
      <c r="H19" s="112"/>
      <c r="I19" s="113"/>
      <c r="J19" s="94"/>
      <c r="K19" s="131"/>
      <c r="L19" s="146"/>
      <c r="M19" s="94"/>
      <c r="N19" s="112"/>
      <c r="O19" s="113"/>
      <c r="P19" s="94"/>
      <c r="Q19" s="131"/>
      <c r="R19" s="146"/>
      <c r="S19" s="94"/>
      <c r="T19" s="112"/>
      <c r="U19" s="113"/>
      <c r="V19" s="94"/>
      <c r="W19" s="131"/>
      <c r="X19" s="146"/>
      <c r="Y19" s="94"/>
      <c r="Z19" s="112"/>
      <c r="AA19" s="113"/>
      <c r="AB19" s="94"/>
      <c r="AC19" s="131"/>
      <c r="AD19" s="146"/>
      <c r="AE19" s="94"/>
      <c r="AF19" s="112"/>
      <c r="AG19" s="113"/>
      <c r="AH19" s="94"/>
      <c r="AI19" s="131"/>
      <c r="AJ19" s="146"/>
      <c r="AK19" s="94"/>
      <c r="AL19" s="112"/>
      <c r="AM19" s="113"/>
      <c r="AN19" s="94"/>
      <c r="AO19" s="131"/>
      <c r="AP19" s="146"/>
      <c r="AQ19" s="94"/>
      <c r="AR19" s="112"/>
      <c r="AS19" s="113"/>
      <c r="AT19" s="94"/>
      <c r="AU19" s="131"/>
      <c r="AV19" s="146"/>
      <c r="AW19" s="94"/>
      <c r="AX19" s="112"/>
      <c r="AY19" s="113"/>
      <c r="AZ19" s="94"/>
      <c r="BA19" s="131"/>
      <c r="BB19" s="146"/>
      <c r="BC19" s="94"/>
      <c r="BD19" s="112"/>
      <c r="BE19" s="113"/>
      <c r="BF19" s="94"/>
      <c r="BG19" s="131"/>
      <c r="BH19" s="146"/>
      <c r="BI19" s="94"/>
      <c r="BJ19" s="112"/>
      <c r="BK19" s="113"/>
      <c r="BL19" s="94"/>
      <c r="BM19" s="131"/>
      <c r="BN19" s="146"/>
      <c r="BO19" s="94"/>
      <c r="BP19" s="112"/>
      <c r="BQ19" s="113">
        <f t="shared" si="2"/>
        <v>80</v>
      </c>
      <c r="BR19" s="113">
        <f t="shared" si="0"/>
        <v>103</v>
      </c>
      <c r="BS19" s="113">
        <f t="shared" si="1"/>
        <v>102</v>
      </c>
    </row>
    <row r="20" spans="1:71">
      <c r="A20" s="9" t="s">
        <v>87</v>
      </c>
      <c r="B20" s="160" t="s">
        <v>16</v>
      </c>
      <c r="C20" s="146">
        <f>'011130'!C19</f>
        <v>60</v>
      </c>
      <c r="D20" s="94">
        <f>'011130'!D19</f>
        <v>48</v>
      </c>
      <c r="E20" s="112">
        <f>'011130'!E19</f>
        <v>48</v>
      </c>
      <c r="F20" s="146"/>
      <c r="G20" s="94"/>
      <c r="H20" s="112"/>
      <c r="I20" s="113"/>
      <c r="J20" s="94"/>
      <c r="K20" s="131"/>
      <c r="L20" s="146"/>
      <c r="M20" s="94"/>
      <c r="N20" s="112"/>
      <c r="O20" s="113"/>
      <c r="P20" s="94"/>
      <c r="Q20" s="131"/>
      <c r="R20" s="146"/>
      <c r="S20" s="94"/>
      <c r="T20" s="112"/>
      <c r="U20" s="113"/>
      <c r="V20" s="94"/>
      <c r="W20" s="131"/>
      <c r="X20" s="146"/>
      <c r="Y20" s="94"/>
      <c r="Z20" s="112"/>
      <c r="AA20" s="113"/>
      <c r="AB20" s="94"/>
      <c r="AC20" s="131"/>
      <c r="AD20" s="146"/>
      <c r="AE20" s="94"/>
      <c r="AF20" s="112"/>
      <c r="AG20" s="113"/>
      <c r="AH20" s="94"/>
      <c r="AI20" s="131"/>
      <c r="AJ20" s="146"/>
      <c r="AK20" s="94"/>
      <c r="AL20" s="112"/>
      <c r="AM20" s="113"/>
      <c r="AN20" s="94"/>
      <c r="AO20" s="131"/>
      <c r="AP20" s="146"/>
      <c r="AQ20" s="94"/>
      <c r="AR20" s="112"/>
      <c r="AS20" s="113"/>
      <c r="AT20" s="94"/>
      <c r="AU20" s="131"/>
      <c r="AV20" s="146"/>
      <c r="AW20" s="94"/>
      <c r="AX20" s="112"/>
      <c r="AY20" s="113"/>
      <c r="AZ20" s="94"/>
      <c r="BA20" s="131"/>
      <c r="BB20" s="146"/>
      <c r="BC20" s="94"/>
      <c r="BD20" s="112"/>
      <c r="BE20" s="113"/>
      <c r="BF20" s="94"/>
      <c r="BG20" s="131"/>
      <c r="BH20" s="146"/>
      <c r="BI20" s="94"/>
      <c r="BJ20" s="112"/>
      <c r="BK20" s="113"/>
      <c r="BL20" s="94"/>
      <c r="BM20" s="131"/>
      <c r="BN20" s="146"/>
      <c r="BO20" s="94"/>
      <c r="BP20" s="112"/>
      <c r="BQ20" s="113">
        <f t="shared" si="2"/>
        <v>60</v>
      </c>
      <c r="BR20" s="113">
        <f t="shared" si="0"/>
        <v>48</v>
      </c>
      <c r="BS20" s="113">
        <f t="shared" si="1"/>
        <v>48</v>
      </c>
    </row>
    <row r="21" spans="1:71">
      <c r="A21" s="9" t="s">
        <v>88</v>
      </c>
      <c r="B21" s="158" t="s">
        <v>16</v>
      </c>
      <c r="C21" s="143">
        <f>SUM(C19:C20)</f>
        <v>140</v>
      </c>
      <c r="D21" s="19">
        <f t="shared" ref="D21:BO21" si="11">SUM(D19:D20)</f>
        <v>151</v>
      </c>
      <c r="E21" s="81">
        <f t="shared" si="11"/>
        <v>150</v>
      </c>
      <c r="F21" s="143">
        <f t="shared" si="11"/>
        <v>0</v>
      </c>
      <c r="G21" s="19">
        <f t="shared" si="11"/>
        <v>0</v>
      </c>
      <c r="H21" s="81">
        <f t="shared" si="11"/>
        <v>0</v>
      </c>
      <c r="I21" s="72">
        <f t="shared" si="11"/>
        <v>0</v>
      </c>
      <c r="J21" s="19">
        <f t="shared" si="11"/>
        <v>0</v>
      </c>
      <c r="K21" s="130">
        <f t="shared" si="11"/>
        <v>0</v>
      </c>
      <c r="L21" s="143">
        <f t="shared" si="11"/>
        <v>0</v>
      </c>
      <c r="M21" s="19">
        <f t="shared" si="11"/>
        <v>0</v>
      </c>
      <c r="N21" s="81">
        <f t="shared" si="11"/>
        <v>0</v>
      </c>
      <c r="O21" s="72">
        <f t="shared" si="11"/>
        <v>0</v>
      </c>
      <c r="P21" s="19">
        <f t="shared" si="11"/>
        <v>0</v>
      </c>
      <c r="Q21" s="130">
        <f t="shared" si="11"/>
        <v>0</v>
      </c>
      <c r="R21" s="143">
        <f t="shared" si="11"/>
        <v>0</v>
      </c>
      <c r="S21" s="19">
        <f t="shared" si="11"/>
        <v>0</v>
      </c>
      <c r="T21" s="81">
        <f t="shared" si="11"/>
        <v>0</v>
      </c>
      <c r="U21" s="72">
        <f t="shared" si="11"/>
        <v>0</v>
      </c>
      <c r="V21" s="19">
        <f t="shared" si="11"/>
        <v>0</v>
      </c>
      <c r="W21" s="130">
        <f t="shared" si="11"/>
        <v>0</v>
      </c>
      <c r="X21" s="143">
        <f t="shared" si="11"/>
        <v>0</v>
      </c>
      <c r="Y21" s="19">
        <f t="shared" si="11"/>
        <v>0</v>
      </c>
      <c r="Z21" s="81">
        <f t="shared" si="11"/>
        <v>0</v>
      </c>
      <c r="AA21" s="72">
        <f t="shared" si="11"/>
        <v>0</v>
      </c>
      <c r="AB21" s="19">
        <f t="shared" si="11"/>
        <v>0</v>
      </c>
      <c r="AC21" s="130">
        <f t="shared" si="11"/>
        <v>0</v>
      </c>
      <c r="AD21" s="143">
        <f t="shared" si="11"/>
        <v>0</v>
      </c>
      <c r="AE21" s="19">
        <f t="shared" si="11"/>
        <v>0</v>
      </c>
      <c r="AF21" s="81">
        <f t="shared" si="11"/>
        <v>0</v>
      </c>
      <c r="AG21" s="72">
        <f t="shared" si="11"/>
        <v>0</v>
      </c>
      <c r="AH21" s="19">
        <f t="shared" si="11"/>
        <v>0</v>
      </c>
      <c r="AI21" s="130">
        <f t="shared" si="11"/>
        <v>0</v>
      </c>
      <c r="AJ21" s="143">
        <f t="shared" si="11"/>
        <v>0</v>
      </c>
      <c r="AK21" s="19">
        <f t="shared" si="11"/>
        <v>0</v>
      </c>
      <c r="AL21" s="81">
        <f t="shared" si="11"/>
        <v>0</v>
      </c>
      <c r="AM21" s="72">
        <f t="shared" si="11"/>
        <v>0</v>
      </c>
      <c r="AN21" s="19">
        <f t="shared" si="11"/>
        <v>0</v>
      </c>
      <c r="AO21" s="130">
        <f t="shared" si="11"/>
        <v>0</v>
      </c>
      <c r="AP21" s="143">
        <f t="shared" si="11"/>
        <v>0</v>
      </c>
      <c r="AQ21" s="19">
        <f t="shared" si="11"/>
        <v>0</v>
      </c>
      <c r="AR21" s="81">
        <f t="shared" si="11"/>
        <v>0</v>
      </c>
      <c r="AS21" s="72">
        <f t="shared" si="11"/>
        <v>0</v>
      </c>
      <c r="AT21" s="19">
        <f t="shared" si="11"/>
        <v>0</v>
      </c>
      <c r="AU21" s="130">
        <f t="shared" si="11"/>
        <v>0</v>
      </c>
      <c r="AV21" s="143">
        <f t="shared" si="11"/>
        <v>0</v>
      </c>
      <c r="AW21" s="19">
        <f t="shared" si="11"/>
        <v>0</v>
      </c>
      <c r="AX21" s="81">
        <f t="shared" si="11"/>
        <v>0</v>
      </c>
      <c r="AY21" s="72">
        <f t="shared" si="11"/>
        <v>0</v>
      </c>
      <c r="AZ21" s="19">
        <f t="shared" si="11"/>
        <v>0</v>
      </c>
      <c r="BA21" s="130">
        <f t="shared" si="11"/>
        <v>0</v>
      </c>
      <c r="BB21" s="143">
        <f t="shared" si="11"/>
        <v>0</v>
      </c>
      <c r="BC21" s="19">
        <f t="shared" si="11"/>
        <v>0</v>
      </c>
      <c r="BD21" s="81">
        <f t="shared" si="11"/>
        <v>0</v>
      </c>
      <c r="BE21" s="72">
        <f t="shared" si="11"/>
        <v>0</v>
      </c>
      <c r="BF21" s="19">
        <f t="shared" si="11"/>
        <v>0</v>
      </c>
      <c r="BG21" s="130">
        <f t="shared" si="11"/>
        <v>0</v>
      </c>
      <c r="BH21" s="143">
        <f t="shared" si="11"/>
        <v>0</v>
      </c>
      <c r="BI21" s="19">
        <f t="shared" si="11"/>
        <v>0</v>
      </c>
      <c r="BJ21" s="81">
        <f t="shared" si="11"/>
        <v>0</v>
      </c>
      <c r="BK21" s="72">
        <f t="shared" si="11"/>
        <v>0</v>
      </c>
      <c r="BL21" s="19">
        <f t="shared" si="11"/>
        <v>0</v>
      </c>
      <c r="BM21" s="130">
        <f t="shared" si="11"/>
        <v>0</v>
      </c>
      <c r="BN21" s="143">
        <f t="shared" si="11"/>
        <v>0</v>
      </c>
      <c r="BO21" s="19">
        <f t="shared" si="11"/>
        <v>0</v>
      </c>
      <c r="BP21" s="81">
        <f t="shared" ref="BP21" si="12">SUM(BP19:BP20)</f>
        <v>0</v>
      </c>
      <c r="BQ21" s="72">
        <f t="shared" si="2"/>
        <v>140</v>
      </c>
      <c r="BR21" s="72">
        <f t="shared" si="0"/>
        <v>151</v>
      </c>
      <c r="BS21" s="72">
        <f t="shared" si="1"/>
        <v>150</v>
      </c>
    </row>
    <row r="22" spans="1:71">
      <c r="A22" s="9" t="s">
        <v>89</v>
      </c>
      <c r="B22" s="157" t="s">
        <v>17</v>
      </c>
      <c r="C22" s="127">
        <f>'011130'!C21</f>
        <v>345</v>
      </c>
      <c r="D22" s="92">
        <f>'011130'!D21</f>
        <v>233</v>
      </c>
      <c r="E22" s="109">
        <f>'011130'!E21</f>
        <v>221</v>
      </c>
      <c r="F22" s="127">
        <f>'013320'!C3</f>
        <v>40</v>
      </c>
      <c r="G22" s="92">
        <f>'013320'!D3</f>
        <v>1</v>
      </c>
      <c r="H22" s="109">
        <f>'013320'!E3</f>
        <v>1</v>
      </c>
      <c r="I22" s="110"/>
      <c r="J22" s="92"/>
      <c r="K22" s="120"/>
      <c r="L22" s="127"/>
      <c r="M22" s="92"/>
      <c r="N22" s="109"/>
      <c r="O22" s="110"/>
      <c r="P22" s="92"/>
      <c r="Q22" s="120"/>
      <c r="R22" s="127"/>
      <c r="S22" s="92"/>
      <c r="T22" s="109"/>
      <c r="U22" s="110"/>
      <c r="V22" s="92"/>
      <c r="W22" s="120"/>
      <c r="X22" s="127">
        <f>'064010'!C3</f>
        <v>500</v>
      </c>
      <c r="Y22" s="92">
        <f>'064010'!D3</f>
        <v>645</v>
      </c>
      <c r="Z22" s="109">
        <f>'064010'!E3</f>
        <v>641</v>
      </c>
      <c r="AA22" s="110">
        <f>'066020'!C17</f>
        <v>0</v>
      </c>
      <c r="AB22" s="92">
        <f>'066020'!D17</f>
        <v>0</v>
      </c>
      <c r="AC22" s="120">
        <f>'066020'!E17</f>
        <v>0</v>
      </c>
      <c r="AD22" s="127"/>
      <c r="AE22" s="92"/>
      <c r="AF22" s="109"/>
      <c r="AG22" s="110"/>
      <c r="AH22" s="92"/>
      <c r="AI22" s="120"/>
      <c r="AJ22" s="127">
        <f>'081030'!C3</f>
        <v>0</v>
      </c>
      <c r="AK22" s="92">
        <f>'081030'!D3</f>
        <v>92</v>
      </c>
      <c r="AL22" s="109">
        <f>'081030'!E3</f>
        <v>92</v>
      </c>
      <c r="AM22" s="110"/>
      <c r="AN22" s="92"/>
      <c r="AO22" s="120"/>
      <c r="AP22" s="127">
        <f>'082092'!C14</f>
        <v>350</v>
      </c>
      <c r="AQ22" s="92">
        <f>'082092'!D14</f>
        <v>551</v>
      </c>
      <c r="AR22" s="109">
        <f>'082092'!E14</f>
        <v>514</v>
      </c>
      <c r="AS22" s="110"/>
      <c r="AT22" s="92"/>
      <c r="AU22" s="120"/>
      <c r="AV22" s="127"/>
      <c r="AW22" s="92"/>
      <c r="AX22" s="109"/>
      <c r="AY22" s="110"/>
      <c r="AZ22" s="92"/>
      <c r="BA22" s="120"/>
      <c r="BB22" s="127"/>
      <c r="BC22" s="92"/>
      <c r="BD22" s="109"/>
      <c r="BE22" s="110"/>
      <c r="BF22" s="92"/>
      <c r="BG22" s="120"/>
      <c r="BH22" s="127"/>
      <c r="BI22" s="92"/>
      <c r="BJ22" s="109"/>
      <c r="BK22" s="110"/>
      <c r="BL22" s="92"/>
      <c r="BM22" s="120"/>
      <c r="BN22" s="127"/>
      <c r="BO22" s="92"/>
      <c r="BP22" s="109"/>
      <c r="BQ22" s="110">
        <f t="shared" si="2"/>
        <v>1235</v>
      </c>
      <c r="BR22" s="92">
        <f t="shared" si="0"/>
        <v>1522</v>
      </c>
      <c r="BS22" s="92">
        <f t="shared" si="1"/>
        <v>1469</v>
      </c>
    </row>
    <row r="23" spans="1:71">
      <c r="A23" s="9" t="s">
        <v>90</v>
      </c>
      <c r="B23" s="157" t="s">
        <v>25</v>
      </c>
      <c r="C23" s="127">
        <f>'011130'!C22</f>
        <v>0</v>
      </c>
      <c r="D23" s="92">
        <f>'011130'!D22</f>
        <v>21</v>
      </c>
      <c r="E23" s="109">
        <f>'011130'!E22</f>
        <v>13</v>
      </c>
      <c r="F23" s="127"/>
      <c r="G23" s="92"/>
      <c r="H23" s="109"/>
      <c r="I23" s="110"/>
      <c r="J23" s="92"/>
      <c r="K23" s="120"/>
      <c r="L23" s="127"/>
      <c r="M23" s="92"/>
      <c r="N23" s="109"/>
      <c r="O23" s="110">
        <f>'045160'!C5</f>
        <v>0</v>
      </c>
      <c r="P23" s="92">
        <f>'045160'!D5</f>
        <v>62</v>
      </c>
      <c r="Q23" s="120">
        <f>'045160'!E5</f>
        <v>62</v>
      </c>
      <c r="R23" s="127"/>
      <c r="S23" s="92"/>
      <c r="T23" s="109"/>
      <c r="U23" s="110"/>
      <c r="V23" s="92"/>
      <c r="W23" s="120"/>
      <c r="X23" s="127"/>
      <c r="Y23" s="92"/>
      <c r="Z23" s="109"/>
      <c r="AA23" s="110"/>
      <c r="AB23" s="92"/>
      <c r="AC23" s="120"/>
      <c r="AD23" s="127"/>
      <c r="AE23" s="92"/>
      <c r="AF23" s="109"/>
      <c r="AG23" s="110"/>
      <c r="AH23" s="92"/>
      <c r="AI23" s="120"/>
      <c r="AJ23" s="127"/>
      <c r="AK23" s="92"/>
      <c r="AL23" s="109"/>
      <c r="AM23" s="110"/>
      <c r="AN23" s="92"/>
      <c r="AO23" s="120"/>
      <c r="AP23" s="127"/>
      <c r="AQ23" s="92"/>
      <c r="AR23" s="109"/>
      <c r="AS23" s="110"/>
      <c r="AT23" s="92"/>
      <c r="AU23" s="120"/>
      <c r="AV23" s="127"/>
      <c r="AW23" s="92"/>
      <c r="AX23" s="109"/>
      <c r="AY23" s="110"/>
      <c r="AZ23" s="92"/>
      <c r="BA23" s="120"/>
      <c r="BB23" s="127"/>
      <c r="BC23" s="92"/>
      <c r="BD23" s="109"/>
      <c r="BE23" s="110"/>
      <c r="BF23" s="92"/>
      <c r="BG23" s="120"/>
      <c r="BH23" s="127"/>
      <c r="BI23" s="92"/>
      <c r="BJ23" s="109"/>
      <c r="BK23" s="110"/>
      <c r="BL23" s="92"/>
      <c r="BM23" s="120"/>
      <c r="BN23" s="127"/>
      <c r="BO23" s="92"/>
      <c r="BP23" s="109"/>
      <c r="BQ23" s="110">
        <f t="shared" si="2"/>
        <v>0</v>
      </c>
      <c r="BR23" s="92">
        <f t="shared" si="0"/>
        <v>83</v>
      </c>
      <c r="BS23" s="92">
        <f t="shared" si="1"/>
        <v>75</v>
      </c>
    </row>
    <row r="24" spans="1:71">
      <c r="A24" s="9" t="s">
        <v>91</v>
      </c>
      <c r="B24" s="157" t="s">
        <v>18</v>
      </c>
      <c r="C24" s="127">
        <f>'011130'!C23</f>
        <v>40</v>
      </c>
      <c r="D24" s="92">
        <f>'011130'!D23</f>
        <v>74</v>
      </c>
      <c r="E24" s="109">
        <f>'011130'!E23</f>
        <v>74</v>
      </c>
      <c r="F24" s="127"/>
      <c r="G24" s="92"/>
      <c r="H24" s="109"/>
      <c r="I24" s="110">
        <f>'013350'!C3</f>
        <v>0</v>
      </c>
      <c r="J24" s="110">
        <f>'013350'!D3</f>
        <v>105</v>
      </c>
      <c r="K24" s="121">
        <f>'013350'!E3</f>
        <v>105</v>
      </c>
      <c r="L24" s="127"/>
      <c r="M24" s="92"/>
      <c r="N24" s="109"/>
      <c r="O24" s="110">
        <f>'045160'!C6</f>
        <v>90</v>
      </c>
      <c r="P24" s="92">
        <f>'045160'!D6</f>
        <v>60</v>
      </c>
      <c r="Q24" s="120">
        <f>'045160'!E6</f>
        <v>60</v>
      </c>
      <c r="R24" s="127"/>
      <c r="S24" s="92"/>
      <c r="T24" s="109"/>
      <c r="U24" s="110">
        <f>'052020'!C3</f>
        <v>0</v>
      </c>
      <c r="V24" s="92">
        <f>'052020'!D3</f>
        <v>43</v>
      </c>
      <c r="W24" s="120">
        <f>'052020'!E3</f>
        <v>43</v>
      </c>
      <c r="X24" s="127">
        <f>'064010'!C4</f>
        <v>0</v>
      </c>
      <c r="Y24" s="92">
        <f>'064010'!D4</f>
        <v>62</v>
      </c>
      <c r="Z24" s="109">
        <f>'064010'!E4</f>
        <v>62</v>
      </c>
      <c r="AA24" s="110">
        <f>'066020'!C18</f>
        <v>50</v>
      </c>
      <c r="AB24" s="92">
        <f>'066020'!D18</f>
        <v>46</v>
      </c>
      <c r="AC24" s="120">
        <f>'066020'!E18</f>
        <v>46</v>
      </c>
      <c r="AD24" s="127"/>
      <c r="AE24" s="92"/>
      <c r="AF24" s="109"/>
      <c r="AG24" s="110"/>
      <c r="AH24" s="92"/>
      <c r="AI24" s="120"/>
      <c r="AJ24" s="127"/>
      <c r="AK24" s="92"/>
      <c r="AL24" s="109"/>
      <c r="AM24" s="110"/>
      <c r="AN24" s="92"/>
      <c r="AO24" s="120"/>
      <c r="AP24" s="127">
        <f>'082092'!C15</f>
        <v>200</v>
      </c>
      <c r="AQ24" s="92">
        <f>'082092'!D15</f>
        <v>135</v>
      </c>
      <c r="AR24" s="109">
        <f>'082092'!E15</f>
        <v>135</v>
      </c>
      <c r="AS24" s="110"/>
      <c r="AT24" s="92"/>
      <c r="AU24" s="120"/>
      <c r="AV24" s="127"/>
      <c r="AW24" s="92"/>
      <c r="AX24" s="109"/>
      <c r="AY24" s="110"/>
      <c r="AZ24" s="92"/>
      <c r="BA24" s="120"/>
      <c r="BB24" s="127"/>
      <c r="BC24" s="92"/>
      <c r="BD24" s="109"/>
      <c r="BE24" s="110"/>
      <c r="BF24" s="92"/>
      <c r="BG24" s="120"/>
      <c r="BH24" s="127"/>
      <c r="BI24" s="92"/>
      <c r="BJ24" s="109"/>
      <c r="BK24" s="110"/>
      <c r="BL24" s="92"/>
      <c r="BM24" s="120"/>
      <c r="BN24" s="127"/>
      <c r="BO24" s="92"/>
      <c r="BP24" s="109"/>
      <c r="BQ24" s="110">
        <f t="shared" si="2"/>
        <v>380</v>
      </c>
      <c r="BR24" s="114">
        <f t="shared" si="0"/>
        <v>525</v>
      </c>
      <c r="BS24" s="92">
        <f t="shared" si="1"/>
        <v>525</v>
      </c>
    </row>
    <row r="25" spans="1:71">
      <c r="A25" s="9" t="s">
        <v>92</v>
      </c>
      <c r="B25" s="157" t="s">
        <v>32</v>
      </c>
      <c r="C25" s="127">
        <f>'011130'!C24</f>
        <v>0</v>
      </c>
      <c r="D25" s="92">
        <f>'011130'!D24</f>
        <v>46</v>
      </c>
      <c r="E25" s="109">
        <f>'011130'!E24</f>
        <v>46</v>
      </c>
      <c r="F25" s="127"/>
      <c r="G25" s="92"/>
      <c r="H25" s="109"/>
      <c r="I25" s="110"/>
      <c r="J25" s="92"/>
      <c r="K25" s="120"/>
      <c r="L25" s="127"/>
      <c r="M25" s="92"/>
      <c r="N25" s="109"/>
      <c r="O25" s="110"/>
      <c r="P25" s="92"/>
      <c r="Q25" s="120"/>
      <c r="R25" s="127"/>
      <c r="S25" s="92"/>
      <c r="T25" s="109"/>
      <c r="U25" s="110"/>
      <c r="V25" s="92"/>
      <c r="W25" s="120"/>
      <c r="X25" s="127"/>
      <c r="Y25" s="92"/>
      <c r="Z25" s="109"/>
      <c r="AA25" s="110"/>
      <c r="AB25" s="92"/>
      <c r="AC25" s="120"/>
      <c r="AD25" s="127"/>
      <c r="AE25" s="92"/>
      <c r="AF25" s="109"/>
      <c r="AG25" s="110"/>
      <c r="AH25" s="92"/>
      <c r="AI25" s="120"/>
      <c r="AJ25" s="127"/>
      <c r="AK25" s="92"/>
      <c r="AL25" s="109"/>
      <c r="AM25" s="110"/>
      <c r="AN25" s="92"/>
      <c r="AO25" s="120"/>
      <c r="AP25" s="127"/>
      <c r="AQ25" s="92"/>
      <c r="AR25" s="109"/>
      <c r="AS25" s="110"/>
      <c r="AT25" s="92"/>
      <c r="AU25" s="120"/>
      <c r="AV25" s="127"/>
      <c r="AW25" s="92"/>
      <c r="AX25" s="109"/>
      <c r="AY25" s="110"/>
      <c r="AZ25" s="92"/>
      <c r="BA25" s="120"/>
      <c r="BB25" s="127"/>
      <c r="BC25" s="92"/>
      <c r="BD25" s="109"/>
      <c r="BE25" s="110"/>
      <c r="BF25" s="92"/>
      <c r="BG25" s="120"/>
      <c r="BH25" s="127"/>
      <c r="BI25" s="92"/>
      <c r="BJ25" s="109"/>
      <c r="BK25" s="110"/>
      <c r="BL25" s="92"/>
      <c r="BM25" s="120"/>
      <c r="BN25" s="127"/>
      <c r="BO25" s="92"/>
      <c r="BP25" s="109"/>
      <c r="BQ25" s="110">
        <f t="shared" si="2"/>
        <v>0</v>
      </c>
      <c r="BR25" s="110">
        <f t="shared" si="0"/>
        <v>46</v>
      </c>
      <c r="BS25" s="110">
        <f t="shared" si="1"/>
        <v>46</v>
      </c>
    </row>
    <row r="26" spans="1:71">
      <c r="A26" s="9" t="s">
        <v>93</v>
      </c>
      <c r="B26" s="157" t="s">
        <v>8</v>
      </c>
      <c r="C26" s="127">
        <f>'011130'!C25</f>
        <v>200</v>
      </c>
      <c r="D26" s="92">
        <f>'011130'!D25</f>
        <v>162</v>
      </c>
      <c r="E26" s="109">
        <f>'011130'!E25</f>
        <v>57</v>
      </c>
      <c r="F26" s="127"/>
      <c r="G26" s="92"/>
      <c r="H26" s="109"/>
      <c r="I26" s="110"/>
      <c r="J26" s="92"/>
      <c r="K26" s="120"/>
      <c r="L26" s="127"/>
      <c r="M26" s="92"/>
      <c r="N26" s="109"/>
      <c r="O26" s="110"/>
      <c r="P26" s="92"/>
      <c r="Q26" s="120"/>
      <c r="R26" s="127"/>
      <c r="S26" s="92"/>
      <c r="T26" s="109"/>
      <c r="U26" s="110"/>
      <c r="V26" s="92"/>
      <c r="W26" s="120"/>
      <c r="X26" s="127"/>
      <c r="Y26" s="92"/>
      <c r="Z26" s="109"/>
      <c r="AA26" s="110"/>
      <c r="AB26" s="92"/>
      <c r="AC26" s="120"/>
      <c r="AD26" s="127"/>
      <c r="AE26" s="92"/>
      <c r="AF26" s="109"/>
      <c r="AG26" s="110"/>
      <c r="AH26" s="92"/>
      <c r="AI26" s="120"/>
      <c r="AJ26" s="127"/>
      <c r="AK26" s="92"/>
      <c r="AL26" s="109"/>
      <c r="AM26" s="110"/>
      <c r="AN26" s="92"/>
      <c r="AO26" s="120"/>
      <c r="AP26" s="127"/>
      <c r="AQ26" s="92"/>
      <c r="AR26" s="109"/>
      <c r="AS26" s="110"/>
      <c r="AT26" s="92"/>
      <c r="AU26" s="120"/>
      <c r="AV26" s="127"/>
      <c r="AW26" s="92"/>
      <c r="AX26" s="109"/>
      <c r="AY26" s="110"/>
      <c r="AZ26" s="92"/>
      <c r="BA26" s="120"/>
      <c r="BB26" s="127"/>
      <c r="BC26" s="92"/>
      <c r="BD26" s="109"/>
      <c r="BE26" s="110"/>
      <c r="BF26" s="92"/>
      <c r="BG26" s="120"/>
      <c r="BH26" s="127"/>
      <c r="BI26" s="92"/>
      <c r="BJ26" s="109"/>
      <c r="BK26" s="110"/>
      <c r="BL26" s="92"/>
      <c r="BM26" s="120"/>
      <c r="BN26" s="127"/>
      <c r="BO26" s="92"/>
      <c r="BP26" s="109"/>
      <c r="BQ26" s="110">
        <f t="shared" si="2"/>
        <v>200</v>
      </c>
      <c r="BR26" s="110">
        <f t="shared" si="0"/>
        <v>162</v>
      </c>
      <c r="BS26" s="110">
        <f t="shared" si="1"/>
        <v>57</v>
      </c>
    </row>
    <row r="27" spans="1:71">
      <c r="A27" s="9" t="s">
        <v>94</v>
      </c>
      <c r="B27" s="157" t="s">
        <v>71</v>
      </c>
      <c r="C27" s="127">
        <f>'011130'!C26</f>
        <v>417</v>
      </c>
      <c r="D27" s="92">
        <f>'011130'!D26</f>
        <v>1109</v>
      </c>
      <c r="E27" s="109">
        <f>'011130'!E26</f>
        <v>980</v>
      </c>
      <c r="F27" s="127"/>
      <c r="G27" s="92"/>
      <c r="H27" s="109"/>
      <c r="I27" s="110"/>
      <c r="J27" s="92"/>
      <c r="K27" s="120"/>
      <c r="L27" s="127"/>
      <c r="M27" s="92"/>
      <c r="N27" s="109"/>
      <c r="O27" s="110"/>
      <c r="P27" s="92"/>
      <c r="Q27" s="120"/>
      <c r="R27" s="127">
        <f>'051030'!C5</f>
        <v>120</v>
      </c>
      <c r="S27" s="92">
        <f>'051030'!D5</f>
        <v>0</v>
      </c>
      <c r="T27" s="109">
        <f>'051030'!E5</f>
        <v>0</v>
      </c>
      <c r="U27" s="110"/>
      <c r="V27" s="92"/>
      <c r="W27" s="120"/>
      <c r="X27" s="127"/>
      <c r="Y27" s="92"/>
      <c r="Z27" s="109"/>
      <c r="AA27" s="110">
        <f>'066020'!C19</f>
        <v>0</v>
      </c>
      <c r="AB27" s="92">
        <f>'066020'!D19</f>
        <v>30</v>
      </c>
      <c r="AC27" s="120">
        <f>'066020'!E19</f>
        <v>30</v>
      </c>
      <c r="AD27" s="127"/>
      <c r="AE27" s="92"/>
      <c r="AF27" s="109"/>
      <c r="AG27" s="110"/>
      <c r="AH27" s="92"/>
      <c r="AI27" s="120"/>
      <c r="AJ27" s="127"/>
      <c r="AK27" s="92"/>
      <c r="AL27" s="109"/>
      <c r="AM27" s="110"/>
      <c r="AN27" s="92"/>
      <c r="AO27" s="120"/>
      <c r="AP27" s="127">
        <f>'082092'!C16</f>
        <v>60</v>
      </c>
      <c r="AQ27" s="92">
        <f>'082092'!D16</f>
        <v>30</v>
      </c>
      <c r="AR27" s="109">
        <f>'082092'!E16</f>
        <v>30</v>
      </c>
      <c r="AS27" s="110"/>
      <c r="AT27" s="92"/>
      <c r="AU27" s="120"/>
      <c r="AV27" s="127"/>
      <c r="AW27" s="92"/>
      <c r="AX27" s="109"/>
      <c r="AY27" s="110"/>
      <c r="AZ27" s="92"/>
      <c r="BA27" s="120"/>
      <c r="BB27" s="127"/>
      <c r="BC27" s="92"/>
      <c r="BD27" s="109"/>
      <c r="BE27" s="110"/>
      <c r="BF27" s="92"/>
      <c r="BG27" s="120"/>
      <c r="BH27" s="127"/>
      <c r="BI27" s="92"/>
      <c r="BJ27" s="109"/>
      <c r="BK27" s="110"/>
      <c r="BL27" s="92"/>
      <c r="BM27" s="120"/>
      <c r="BN27" s="127"/>
      <c r="BO27" s="92"/>
      <c r="BP27" s="109"/>
      <c r="BQ27" s="110">
        <f t="shared" si="2"/>
        <v>597</v>
      </c>
      <c r="BR27" s="92">
        <f t="shared" si="0"/>
        <v>1169</v>
      </c>
      <c r="BS27" s="92">
        <f t="shared" si="1"/>
        <v>1040</v>
      </c>
    </row>
    <row r="28" spans="1:71">
      <c r="A28" s="1" t="s">
        <v>95</v>
      </c>
      <c r="B28" s="161" t="s">
        <v>1</v>
      </c>
      <c r="C28" s="143">
        <f>SUM(C22:C27)</f>
        <v>1002</v>
      </c>
      <c r="D28" s="19">
        <f t="shared" ref="D28:BO28" si="13">SUM(D22:D27)</f>
        <v>1645</v>
      </c>
      <c r="E28" s="81">
        <f t="shared" si="13"/>
        <v>1391</v>
      </c>
      <c r="F28" s="143">
        <f t="shared" si="13"/>
        <v>40</v>
      </c>
      <c r="G28" s="19">
        <f t="shared" si="13"/>
        <v>1</v>
      </c>
      <c r="H28" s="81">
        <f t="shared" si="13"/>
        <v>1</v>
      </c>
      <c r="I28" s="72">
        <f t="shared" si="13"/>
        <v>0</v>
      </c>
      <c r="J28" s="19">
        <f t="shared" si="13"/>
        <v>105</v>
      </c>
      <c r="K28" s="130">
        <f t="shared" si="13"/>
        <v>105</v>
      </c>
      <c r="L28" s="143">
        <f t="shared" si="13"/>
        <v>0</v>
      </c>
      <c r="M28" s="19">
        <f t="shared" si="13"/>
        <v>0</v>
      </c>
      <c r="N28" s="81">
        <f t="shared" si="13"/>
        <v>0</v>
      </c>
      <c r="O28" s="72">
        <f t="shared" si="13"/>
        <v>90</v>
      </c>
      <c r="P28" s="19">
        <f t="shared" si="13"/>
        <v>122</v>
      </c>
      <c r="Q28" s="130">
        <f t="shared" si="13"/>
        <v>122</v>
      </c>
      <c r="R28" s="143">
        <f t="shared" si="13"/>
        <v>120</v>
      </c>
      <c r="S28" s="19">
        <f t="shared" si="13"/>
        <v>0</v>
      </c>
      <c r="T28" s="81">
        <f t="shared" si="13"/>
        <v>0</v>
      </c>
      <c r="U28" s="72">
        <f t="shared" si="13"/>
        <v>0</v>
      </c>
      <c r="V28" s="19">
        <f t="shared" si="13"/>
        <v>43</v>
      </c>
      <c r="W28" s="130">
        <f t="shared" si="13"/>
        <v>43</v>
      </c>
      <c r="X28" s="143">
        <f t="shared" si="13"/>
        <v>500</v>
      </c>
      <c r="Y28" s="19">
        <f t="shared" si="13"/>
        <v>707</v>
      </c>
      <c r="Z28" s="81">
        <f t="shared" si="13"/>
        <v>703</v>
      </c>
      <c r="AA28" s="72">
        <f t="shared" si="13"/>
        <v>50</v>
      </c>
      <c r="AB28" s="19">
        <f t="shared" si="13"/>
        <v>76</v>
      </c>
      <c r="AC28" s="130">
        <f t="shared" si="13"/>
        <v>76</v>
      </c>
      <c r="AD28" s="143">
        <f t="shared" si="13"/>
        <v>0</v>
      </c>
      <c r="AE28" s="19">
        <f t="shared" si="13"/>
        <v>0</v>
      </c>
      <c r="AF28" s="81">
        <f t="shared" si="13"/>
        <v>0</v>
      </c>
      <c r="AG28" s="72">
        <f t="shared" si="13"/>
        <v>0</v>
      </c>
      <c r="AH28" s="19">
        <f t="shared" si="13"/>
        <v>0</v>
      </c>
      <c r="AI28" s="130">
        <f t="shared" si="13"/>
        <v>0</v>
      </c>
      <c r="AJ28" s="143">
        <f t="shared" si="13"/>
        <v>0</v>
      </c>
      <c r="AK28" s="19">
        <f t="shared" si="13"/>
        <v>92</v>
      </c>
      <c r="AL28" s="81">
        <f t="shared" si="13"/>
        <v>92</v>
      </c>
      <c r="AM28" s="72">
        <f t="shared" si="13"/>
        <v>0</v>
      </c>
      <c r="AN28" s="19">
        <f t="shared" si="13"/>
        <v>0</v>
      </c>
      <c r="AO28" s="130">
        <f t="shared" si="13"/>
        <v>0</v>
      </c>
      <c r="AP28" s="143">
        <f t="shared" si="13"/>
        <v>610</v>
      </c>
      <c r="AQ28" s="19">
        <f t="shared" si="13"/>
        <v>716</v>
      </c>
      <c r="AR28" s="81">
        <f t="shared" si="13"/>
        <v>679</v>
      </c>
      <c r="AS28" s="72">
        <f t="shared" si="13"/>
        <v>0</v>
      </c>
      <c r="AT28" s="19">
        <f t="shared" si="13"/>
        <v>0</v>
      </c>
      <c r="AU28" s="130">
        <f t="shared" si="13"/>
        <v>0</v>
      </c>
      <c r="AV28" s="143">
        <f t="shared" si="13"/>
        <v>0</v>
      </c>
      <c r="AW28" s="19">
        <f t="shared" si="13"/>
        <v>0</v>
      </c>
      <c r="AX28" s="81">
        <f t="shared" si="13"/>
        <v>0</v>
      </c>
      <c r="AY28" s="72">
        <f t="shared" si="13"/>
        <v>0</v>
      </c>
      <c r="AZ28" s="19">
        <f t="shared" si="13"/>
        <v>0</v>
      </c>
      <c r="BA28" s="130">
        <f t="shared" si="13"/>
        <v>0</v>
      </c>
      <c r="BB28" s="143">
        <f t="shared" si="13"/>
        <v>0</v>
      </c>
      <c r="BC28" s="19">
        <f t="shared" si="13"/>
        <v>0</v>
      </c>
      <c r="BD28" s="81">
        <f t="shared" si="13"/>
        <v>0</v>
      </c>
      <c r="BE28" s="72">
        <f t="shared" si="13"/>
        <v>0</v>
      </c>
      <c r="BF28" s="19">
        <f t="shared" si="13"/>
        <v>0</v>
      </c>
      <c r="BG28" s="130">
        <f t="shared" si="13"/>
        <v>0</v>
      </c>
      <c r="BH28" s="143">
        <f t="shared" si="13"/>
        <v>0</v>
      </c>
      <c r="BI28" s="19">
        <f t="shared" si="13"/>
        <v>0</v>
      </c>
      <c r="BJ28" s="81">
        <f t="shared" si="13"/>
        <v>0</v>
      </c>
      <c r="BK28" s="72">
        <f t="shared" si="13"/>
        <v>0</v>
      </c>
      <c r="BL28" s="19">
        <f t="shared" si="13"/>
        <v>0</v>
      </c>
      <c r="BM28" s="130">
        <f t="shared" si="13"/>
        <v>0</v>
      </c>
      <c r="BN28" s="143">
        <f t="shared" si="13"/>
        <v>0</v>
      </c>
      <c r="BO28" s="19">
        <f t="shared" si="13"/>
        <v>0</v>
      </c>
      <c r="BP28" s="81">
        <f t="shared" ref="BP28" si="14">SUM(BP22:BP27)</f>
        <v>0</v>
      </c>
      <c r="BQ28" s="72">
        <f t="shared" si="2"/>
        <v>2412</v>
      </c>
      <c r="BR28" s="72">
        <f t="shared" si="0"/>
        <v>3507</v>
      </c>
      <c r="BS28" s="72">
        <f t="shared" si="1"/>
        <v>3212</v>
      </c>
    </row>
    <row r="29" spans="1:71">
      <c r="A29" s="1" t="s">
        <v>96</v>
      </c>
      <c r="B29" s="162" t="s">
        <v>2</v>
      </c>
      <c r="C29" s="127">
        <f>'011130'!C28</f>
        <v>780</v>
      </c>
      <c r="D29" s="92">
        <f>'011130'!D28</f>
        <v>1394</v>
      </c>
      <c r="E29" s="109">
        <f>'011130'!E28</f>
        <v>1394</v>
      </c>
      <c r="F29" s="127"/>
      <c r="G29" s="92"/>
      <c r="H29" s="109"/>
      <c r="I29" s="110"/>
      <c r="J29" s="92"/>
      <c r="K29" s="120"/>
      <c r="L29" s="127"/>
      <c r="M29" s="92"/>
      <c r="N29" s="109"/>
      <c r="O29" s="110"/>
      <c r="P29" s="92"/>
      <c r="Q29" s="120"/>
      <c r="R29" s="127"/>
      <c r="S29" s="92"/>
      <c r="T29" s="109"/>
      <c r="U29" s="110"/>
      <c r="V29" s="92"/>
      <c r="W29" s="120"/>
      <c r="X29" s="127"/>
      <c r="Y29" s="92"/>
      <c r="Z29" s="109"/>
      <c r="AA29" s="110"/>
      <c r="AB29" s="92"/>
      <c r="AC29" s="120"/>
      <c r="AD29" s="127"/>
      <c r="AE29" s="92"/>
      <c r="AF29" s="109"/>
      <c r="AG29" s="110"/>
      <c r="AH29" s="92"/>
      <c r="AI29" s="120"/>
      <c r="AJ29" s="127"/>
      <c r="AK29" s="92"/>
      <c r="AL29" s="109"/>
      <c r="AM29" s="110">
        <f>'082044'!C6</f>
        <v>0</v>
      </c>
      <c r="AN29" s="92">
        <f>'082044'!D6</f>
        <v>45</v>
      </c>
      <c r="AO29" s="120">
        <f>'082044'!E6</f>
        <v>45</v>
      </c>
      <c r="AP29" s="127">
        <f>'082092'!C18</f>
        <v>780</v>
      </c>
      <c r="AQ29" s="92">
        <f>'082092'!D18</f>
        <v>31</v>
      </c>
      <c r="AR29" s="109">
        <f>'082092'!E18</f>
        <v>31</v>
      </c>
      <c r="AS29" s="110"/>
      <c r="AT29" s="92"/>
      <c r="AU29" s="120"/>
      <c r="AV29" s="127"/>
      <c r="AW29" s="92"/>
      <c r="AX29" s="109"/>
      <c r="AY29" s="110"/>
      <c r="AZ29" s="92"/>
      <c r="BA29" s="120"/>
      <c r="BB29" s="127"/>
      <c r="BC29" s="92"/>
      <c r="BD29" s="109"/>
      <c r="BE29" s="110"/>
      <c r="BF29" s="92"/>
      <c r="BG29" s="120"/>
      <c r="BH29" s="127"/>
      <c r="BI29" s="92"/>
      <c r="BJ29" s="109"/>
      <c r="BK29" s="110"/>
      <c r="BL29" s="92"/>
      <c r="BM29" s="120"/>
      <c r="BN29" s="127"/>
      <c r="BO29" s="92"/>
      <c r="BP29" s="109"/>
      <c r="BQ29" s="110">
        <f t="shared" si="2"/>
        <v>1560</v>
      </c>
      <c r="BR29" s="110">
        <f t="shared" si="0"/>
        <v>1470</v>
      </c>
      <c r="BS29" s="110">
        <f t="shared" si="1"/>
        <v>1470</v>
      </c>
    </row>
    <row r="30" spans="1:71">
      <c r="A30" s="1" t="s">
        <v>97</v>
      </c>
      <c r="B30" s="161" t="s">
        <v>19</v>
      </c>
      <c r="C30" s="143">
        <f t="shared" ref="C30:BN30" si="15">SUM(C29:C29)</f>
        <v>780</v>
      </c>
      <c r="D30" s="19">
        <f t="shared" si="15"/>
        <v>1394</v>
      </c>
      <c r="E30" s="81">
        <f t="shared" si="15"/>
        <v>1394</v>
      </c>
      <c r="F30" s="143">
        <f t="shared" si="15"/>
        <v>0</v>
      </c>
      <c r="G30" s="19">
        <f t="shared" si="15"/>
        <v>0</v>
      </c>
      <c r="H30" s="81">
        <f t="shared" si="15"/>
        <v>0</v>
      </c>
      <c r="I30" s="72">
        <f t="shared" si="15"/>
        <v>0</v>
      </c>
      <c r="J30" s="19">
        <f t="shared" si="15"/>
        <v>0</v>
      </c>
      <c r="K30" s="130">
        <f t="shared" si="15"/>
        <v>0</v>
      </c>
      <c r="L30" s="143">
        <f t="shared" si="15"/>
        <v>0</v>
      </c>
      <c r="M30" s="19">
        <f t="shared" si="15"/>
        <v>0</v>
      </c>
      <c r="N30" s="81">
        <f t="shared" si="15"/>
        <v>0</v>
      </c>
      <c r="O30" s="72">
        <f t="shared" si="15"/>
        <v>0</v>
      </c>
      <c r="P30" s="19">
        <f t="shared" si="15"/>
        <v>0</v>
      </c>
      <c r="Q30" s="130">
        <f t="shared" si="15"/>
        <v>0</v>
      </c>
      <c r="R30" s="143">
        <f t="shared" si="15"/>
        <v>0</v>
      </c>
      <c r="S30" s="19">
        <f t="shared" si="15"/>
        <v>0</v>
      </c>
      <c r="T30" s="81">
        <f t="shared" si="15"/>
        <v>0</v>
      </c>
      <c r="U30" s="72">
        <f t="shared" si="15"/>
        <v>0</v>
      </c>
      <c r="V30" s="19">
        <f t="shared" si="15"/>
        <v>0</v>
      </c>
      <c r="W30" s="130">
        <f t="shared" si="15"/>
        <v>0</v>
      </c>
      <c r="X30" s="143">
        <f t="shared" si="15"/>
        <v>0</v>
      </c>
      <c r="Y30" s="19">
        <f t="shared" si="15"/>
        <v>0</v>
      </c>
      <c r="Z30" s="81">
        <f t="shared" si="15"/>
        <v>0</v>
      </c>
      <c r="AA30" s="72">
        <f t="shared" si="15"/>
        <v>0</v>
      </c>
      <c r="AB30" s="19">
        <f t="shared" si="15"/>
        <v>0</v>
      </c>
      <c r="AC30" s="130">
        <f t="shared" si="15"/>
        <v>0</v>
      </c>
      <c r="AD30" s="143">
        <f t="shared" si="15"/>
        <v>0</v>
      </c>
      <c r="AE30" s="19">
        <f t="shared" si="15"/>
        <v>0</v>
      </c>
      <c r="AF30" s="81">
        <f t="shared" si="15"/>
        <v>0</v>
      </c>
      <c r="AG30" s="72">
        <f t="shared" si="15"/>
        <v>0</v>
      </c>
      <c r="AH30" s="19">
        <f t="shared" si="15"/>
        <v>0</v>
      </c>
      <c r="AI30" s="130">
        <f t="shared" si="15"/>
        <v>0</v>
      </c>
      <c r="AJ30" s="143">
        <f t="shared" si="15"/>
        <v>0</v>
      </c>
      <c r="AK30" s="19">
        <f t="shared" si="15"/>
        <v>0</v>
      </c>
      <c r="AL30" s="81">
        <f t="shared" si="15"/>
        <v>0</v>
      </c>
      <c r="AM30" s="72">
        <f t="shared" si="15"/>
        <v>0</v>
      </c>
      <c r="AN30" s="19">
        <f t="shared" si="15"/>
        <v>45</v>
      </c>
      <c r="AO30" s="130">
        <f t="shared" si="15"/>
        <v>45</v>
      </c>
      <c r="AP30" s="143">
        <f t="shared" si="15"/>
        <v>780</v>
      </c>
      <c r="AQ30" s="19">
        <f t="shared" si="15"/>
        <v>31</v>
      </c>
      <c r="AR30" s="81">
        <f t="shared" si="15"/>
        <v>31</v>
      </c>
      <c r="AS30" s="72">
        <f t="shared" si="15"/>
        <v>0</v>
      </c>
      <c r="AT30" s="19">
        <f t="shared" si="15"/>
        <v>0</v>
      </c>
      <c r="AU30" s="130">
        <f t="shared" si="15"/>
        <v>0</v>
      </c>
      <c r="AV30" s="143">
        <f t="shared" si="15"/>
        <v>0</v>
      </c>
      <c r="AW30" s="19">
        <f t="shared" si="15"/>
        <v>0</v>
      </c>
      <c r="AX30" s="81">
        <f t="shared" si="15"/>
        <v>0</v>
      </c>
      <c r="AY30" s="72">
        <f t="shared" si="15"/>
        <v>0</v>
      </c>
      <c r="AZ30" s="19">
        <f t="shared" si="15"/>
        <v>0</v>
      </c>
      <c r="BA30" s="130">
        <f t="shared" si="15"/>
        <v>0</v>
      </c>
      <c r="BB30" s="143">
        <f t="shared" si="15"/>
        <v>0</v>
      </c>
      <c r="BC30" s="19">
        <f t="shared" si="15"/>
        <v>0</v>
      </c>
      <c r="BD30" s="81">
        <f t="shared" si="15"/>
        <v>0</v>
      </c>
      <c r="BE30" s="72">
        <f t="shared" si="15"/>
        <v>0</v>
      </c>
      <c r="BF30" s="19">
        <f t="shared" si="15"/>
        <v>0</v>
      </c>
      <c r="BG30" s="130">
        <f t="shared" si="15"/>
        <v>0</v>
      </c>
      <c r="BH30" s="143">
        <f t="shared" si="15"/>
        <v>0</v>
      </c>
      <c r="BI30" s="19">
        <f t="shared" si="15"/>
        <v>0</v>
      </c>
      <c r="BJ30" s="81">
        <f t="shared" si="15"/>
        <v>0</v>
      </c>
      <c r="BK30" s="72">
        <f t="shared" si="15"/>
        <v>0</v>
      </c>
      <c r="BL30" s="19">
        <f t="shared" si="15"/>
        <v>0</v>
      </c>
      <c r="BM30" s="130">
        <f t="shared" si="15"/>
        <v>0</v>
      </c>
      <c r="BN30" s="143">
        <f t="shared" si="15"/>
        <v>0</v>
      </c>
      <c r="BO30" s="19">
        <f t="shared" ref="BO30:BP30" si="16">SUM(BO29:BO29)</f>
        <v>0</v>
      </c>
      <c r="BP30" s="81">
        <f t="shared" si="16"/>
        <v>0</v>
      </c>
      <c r="BQ30" s="72">
        <f t="shared" si="2"/>
        <v>1560</v>
      </c>
      <c r="BR30" s="72">
        <f t="shared" si="0"/>
        <v>1470</v>
      </c>
      <c r="BS30" s="72">
        <f t="shared" si="1"/>
        <v>1470</v>
      </c>
    </row>
    <row r="31" spans="1:71">
      <c r="A31" s="1" t="s">
        <v>98</v>
      </c>
      <c r="B31" s="162" t="s">
        <v>20</v>
      </c>
      <c r="C31" s="127">
        <f>'011130'!C30</f>
        <v>518</v>
      </c>
      <c r="D31" s="92">
        <f>'011130'!D30</f>
        <v>609</v>
      </c>
      <c r="E31" s="109">
        <f>'011130'!E30</f>
        <v>592</v>
      </c>
      <c r="F31" s="127">
        <f>'013320'!C5</f>
        <v>11</v>
      </c>
      <c r="G31" s="92">
        <f>'013320'!D5</f>
        <v>1</v>
      </c>
      <c r="H31" s="109">
        <f>'013320'!E5</f>
        <v>1</v>
      </c>
      <c r="I31" s="110">
        <f>'013350'!C5</f>
        <v>0</v>
      </c>
      <c r="J31" s="110">
        <f>'013350'!D5</f>
        <v>36</v>
      </c>
      <c r="K31" s="121">
        <f>'013350'!E5</f>
        <v>36</v>
      </c>
      <c r="L31" s="127"/>
      <c r="M31" s="92"/>
      <c r="N31" s="109"/>
      <c r="O31" s="110">
        <f>'045160'!C8</f>
        <v>27</v>
      </c>
      <c r="P31" s="92">
        <f>'045160'!D8</f>
        <v>33</v>
      </c>
      <c r="Q31" s="120">
        <f>'045160'!E8</f>
        <v>33</v>
      </c>
      <c r="R31" s="127">
        <f>'051030'!C7</f>
        <v>50</v>
      </c>
      <c r="S31" s="92">
        <f>'051030'!D7</f>
        <v>6</v>
      </c>
      <c r="T31" s="109">
        <f>'051030'!E7</f>
        <v>5</v>
      </c>
      <c r="U31" s="110">
        <f>'052020'!C5</f>
        <v>0</v>
      </c>
      <c r="V31" s="92">
        <f>'052020'!D5</f>
        <v>12</v>
      </c>
      <c r="W31" s="120">
        <f>'052020'!E5</f>
        <v>12</v>
      </c>
      <c r="X31" s="127">
        <f>'064010'!C6</f>
        <v>135</v>
      </c>
      <c r="Y31" s="92">
        <f>'064010'!D6</f>
        <v>186</v>
      </c>
      <c r="Z31" s="109">
        <f>'064010'!E6</f>
        <v>185</v>
      </c>
      <c r="AA31" s="110">
        <f>'066020'!C21</f>
        <v>143</v>
      </c>
      <c r="AB31" s="92">
        <f>'066020'!D21</f>
        <v>75</v>
      </c>
      <c r="AC31" s="120">
        <f>'066020'!E21</f>
        <v>75</v>
      </c>
      <c r="AD31" s="127"/>
      <c r="AE31" s="92"/>
      <c r="AF31" s="109"/>
      <c r="AG31" s="110"/>
      <c r="AH31" s="92"/>
      <c r="AI31" s="120"/>
      <c r="AJ31" s="127">
        <f>'081030'!C5</f>
        <v>0</v>
      </c>
      <c r="AK31" s="92">
        <f>'081030'!D5</f>
        <v>23</v>
      </c>
      <c r="AL31" s="109">
        <f>'081030'!E5</f>
        <v>23</v>
      </c>
      <c r="AM31" s="110">
        <f>'082044'!C7</f>
        <v>0</v>
      </c>
      <c r="AN31" s="92">
        <f>'082044'!D7</f>
        <v>13</v>
      </c>
      <c r="AO31" s="120">
        <f>'082044'!E7</f>
        <v>13</v>
      </c>
      <c r="AP31" s="127">
        <f>'082092'!C20</f>
        <v>200</v>
      </c>
      <c r="AQ31" s="92">
        <f>'082092'!D20</f>
        <v>220</v>
      </c>
      <c r="AR31" s="109">
        <f>'082092'!E20</f>
        <v>210</v>
      </c>
      <c r="AS31" s="110"/>
      <c r="AT31" s="92"/>
      <c r="AU31" s="120"/>
      <c r="AV31" s="127"/>
      <c r="AW31" s="92"/>
      <c r="AX31" s="109"/>
      <c r="AY31" s="110"/>
      <c r="AZ31" s="92"/>
      <c r="BA31" s="120"/>
      <c r="BB31" s="127"/>
      <c r="BC31" s="92"/>
      <c r="BD31" s="109"/>
      <c r="BE31" s="110"/>
      <c r="BF31" s="92"/>
      <c r="BG31" s="120"/>
      <c r="BH31" s="127"/>
      <c r="BI31" s="92"/>
      <c r="BJ31" s="109"/>
      <c r="BK31" s="110"/>
      <c r="BL31" s="92"/>
      <c r="BM31" s="120"/>
      <c r="BN31" s="127"/>
      <c r="BO31" s="92"/>
      <c r="BP31" s="109"/>
      <c r="BQ31" s="110">
        <f t="shared" si="2"/>
        <v>1084</v>
      </c>
      <c r="BR31" s="114">
        <f t="shared" si="0"/>
        <v>1214</v>
      </c>
      <c r="BS31" s="92">
        <f t="shared" si="1"/>
        <v>1185</v>
      </c>
    </row>
    <row r="32" spans="1:71">
      <c r="A32" s="1" t="s">
        <v>253</v>
      </c>
      <c r="B32" s="18" t="s">
        <v>254</v>
      </c>
      <c r="C32" s="127">
        <f>'011130'!C31</f>
        <v>0</v>
      </c>
      <c r="D32" s="92">
        <f>'011130'!D31</f>
        <v>96</v>
      </c>
      <c r="E32" s="109">
        <f>'011130'!E31</f>
        <v>0</v>
      </c>
      <c r="F32" s="127"/>
      <c r="G32" s="92"/>
      <c r="H32" s="109"/>
      <c r="I32" s="110"/>
      <c r="J32" s="110"/>
      <c r="K32" s="121"/>
      <c r="L32" s="127"/>
      <c r="M32" s="92"/>
      <c r="N32" s="109"/>
      <c r="O32" s="110"/>
      <c r="P32" s="92"/>
      <c r="Q32" s="120"/>
      <c r="R32" s="127"/>
      <c r="S32" s="92"/>
      <c r="T32" s="109"/>
      <c r="U32" s="110"/>
      <c r="V32" s="92"/>
      <c r="W32" s="120"/>
      <c r="X32" s="127"/>
      <c r="Y32" s="92"/>
      <c r="Z32" s="109"/>
      <c r="AA32" s="110"/>
      <c r="AB32" s="92"/>
      <c r="AC32" s="120"/>
      <c r="AD32" s="127"/>
      <c r="AE32" s="92"/>
      <c r="AF32" s="109"/>
      <c r="AG32" s="110"/>
      <c r="AH32" s="92"/>
      <c r="AI32" s="120"/>
      <c r="AJ32" s="127"/>
      <c r="AK32" s="92"/>
      <c r="AL32" s="109"/>
      <c r="AM32" s="110"/>
      <c r="AN32" s="92"/>
      <c r="AO32" s="120"/>
      <c r="AP32" s="127"/>
      <c r="AQ32" s="92"/>
      <c r="AR32" s="109"/>
      <c r="AS32" s="110"/>
      <c r="AT32" s="92"/>
      <c r="AU32" s="120"/>
      <c r="AV32" s="127"/>
      <c r="AW32" s="92"/>
      <c r="AX32" s="109"/>
      <c r="AY32" s="110"/>
      <c r="AZ32" s="92"/>
      <c r="BA32" s="120"/>
      <c r="BB32" s="127"/>
      <c r="BC32" s="92"/>
      <c r="BD32" s="109"/>
      <c r="BE32" s="110"/>
      <c r="BF32" s="92"/>
      <c r="BG32" s="120"/>
      <c r="BH32" s="127"/>
      <c r="BI32" s="92"/>
      <c r="BJ32" s="109"/>
      <c r="BK32" s="110"/>
      <c r="BL32" s="92"/>
      <c r="BM32" s="120"/>
      <c r="BN32" s="127"/>
      <c r="BO32" s="92"/>
      <c r="BP32" s="109"/>
      <c r="BQ32" s="110"/>
      <c r="BR32" s="114"/>
      <c r="BS32" s="92"/>
    </row>
    <row r="33" spans="1:71">
      <c r="A33" s="1" t="s">
        <v>99</v>
      </c>
      <c r="B33" s="162" t="s">
        <v>3</v>
      </c>
      <c r="C33" s="127">
        <f>'011130'!C32</f>
        <v>50</v>
      </c>
      <c r="D33" s="92">
        <f>'011130'!D32</f>
        <v>186</v>
      </c>
      <c r="E33" s="109">
        <f>'011130'!E32</f>
        <v>186</v>
      </c>
      <c r="F33" s="127">
        <f>'013320'!C6</f>
        <v>0</v>
      </c>
      <c r="G33" s="92">
        <f>'013320'!D6</f>
        <v>4</v>
      </c>
      <c r="H33" s="109">
        <f>'013320'!E6</f>
        <v>4</v>
      </c>
      <c r="I33" s="110">
        <f>'013350'!C6</f>
        <v>0</v>
      </c>
      <c r="J33" s="110">
        <f>'013350'!D6</f>
        <v>29</v>
      </c>
      <c r="K33" s="121">
        <f>'013350'!E6</f>
        <v>29</v>
      </c>
      <c r="L33" s="127"/>
      <c r="M33" s="92"/>
      <c r="N33" s="109"/>
      <c r="O33" s="110"/>
      <c r="P33" s="92"/>
      <c r="Q33" s="120"/>
      <c r="R33" s="127"/>
      <c r="S33" s="92"/>
      <c r="T33" s="109"/>
      <c r="U33" s="110"/>
      <c r="V33" s="92"/>
      <c r="W33" s="120"/>
      <c r="X33" s="127">
        <f>'064010'!C7</f>
        <v>0</v>
      </c>
      <c r="Y33" s="92">
        <f>'064010'!D7</f>
        <v>0</v>
      </c>
      <c r="Z33" s="109">
        <f>'064010'!E7</f>
        <v>0</v>
      </c>
      <c r="AA33" s="110">
        <f>'066020'!C22</f>
        <v>0</v>
      </c>
      <c r="AB33" s="92">
        <f>'066020'!D22</f>
        <v>2</v>
      </c>
      <c r="AC33" s="120">
        <f>'066020'!E22</f>
        <v>2</v>
      </c>
      <c r="AD33" s="127"/>
      <c r="AE33" s="92"/>
      <c r="AF33" s="109"/>
      <c r="AG33" s="110"/>
      <c r="AH33" s="92"/>
      <c r="AI33" s="120"/>
      <c r="AJ33" s="127"/>
      <c r="AK33" s="92"/>
      <c r="AL33" s="109"/>
      <c r="AM33" s="110">
        <f>'082044'!C8</f>
        <v>0</v>
      </c>
      <c r="AN33" s="92">
        <f>'082044'!D8</f>
        <v>0</v>
      </c>
      <c r="AO33" s="120">
        <f>'082044'!E8</f>
        <v>0</v>
      </c>
      <c r="AP33" s="127">
        <f>'082092'!C21</f>
        <v>0</v>
      </c>
      <c r="AQ33" s="92">
        <f>'082092'!D21</f>
        <v>4</v>
      </c>
      <c r="AR33" s="109">
        <f>'082092'!E21</f>
        <v>4</v>
      </c>
      <c r="AS33" s="110"/>
      <c r="AT33" s="92"/>
      <c r="AU33" s="120"/>
      <c r="AV33" s="127"/>
      <c r="AW33" s="92"/>
      <c r="AX33" s="109"/>
      <c r="AY33" s="110"/>
      <c r="AZ33" s="92"/>
      <c r="BA33" s="120"/>
      <c r="BB33" s="127"/>
      <c r="BC33" s="92"/>
      <c r="BD33" s="109"/>
      <c r="BE33" s="110"/>
      <c r="BF33" s="92"/>
      <c r="BG33" s="120"/>
      <c r="BH33" s="127"/>
      <c r="BI33" s="92"/>
      <c r="BJ33" s="109"/>
      <c r="BK33" s="110"/>
      <c r="BL33" s="92"/>
      <c r="BM33" s="120"/>
      <c r="BN33" s="127"/>
      <c r="BO33" s="92"/>
      <c r="BP33" s="109"/>
      <c r="BQ33" s="110">
        <f t="shared" si="2"/>
        <v>50</v>
      </c>
      <c r="BR33" s="92">
        <f t="shared" si="0"/>
        <v>225</v>
      </c>
      <c r="BS33" s="92">
        <f t="shared" si="1"/>
        <v>225</v>
      </c>
    </row>
    <row r="34" spans="1:71">
      <c r="A34" s="1" t="s">
        <v>100</v>
      </c>
      <c r="B34" s="161" t="s">
        <v>4</v>
      </c>
      <c r="C34" s="143">
        <f>SUM(C31:C33)</f>
        <v>568</v>
      </c>
      <c r="D34" s="19">
        <f t="shared" ref="D34:BO34" si="17">SUM(D31:D33)</f>
        <v>891</v>
      </c>
      <c r="E34" s="81">
        <f t="shared" si="17"/>
        <v>778</v>
      </c>
      <c r="F34" s="143">
        <f t="shared" si="17"/>
        <v>11</v>
      </c>
      <c r="G34" s="19">
        <f t="shared" si="17"/>
        <v>5</v>
      </c>
      <c r="H34" s="81">
        <f t="shared" si="17"/>
        <v>5</v>
      </c>
      <c r="I34" s="72">
        <f t="shared" si="17"/>
        <v>0</v>
      </c>
      <c r="J34" s="19">
        <f t="shared" si="17"/>
        <v>65</v>
      </c>
      <c r="K34" s="130">
        <f t="shared" si="17"/>
        <v>65</v>
      </c>
      <c r="L34" s="143">
        <f t="shared" si="17"/>
        <v>0</v>
      </c>
      <c r="M34" s="19">
        <f t="shared" si="17"/>
        <v>0</v>
      </c>
      <c r="N34" s="81">
        <f t="shared" si="17"/>
        <v>0</v>
      </c>
      <c r="O34" s="72">
        <f t="shared" si="17"/>
        <v>27</v>
      </c>
      <c r="P34" s="19">
        <f t="shared" si="17"/>
        <v>33</v>
      </c>
      <c r="Q34" s="130">
        <f t="shared" si="17"/>
        <v>33</v>
      </c>
      <c r="R34" s="143">
        <f t="shared" si="17"/>
        <v>50</v>
      </c>
      <c r="S34" s="19">
        <f t="shared" si="17"/>
        <v>6</v>
      </c>
      <c r="T34" s="81">
        <f t="shared" si="17"/>
        <v>5</v>
      </c>
      <c r="U34" s="72">
        <f t="shared" si="17"/>
        <v>0</v>
      </c>
      <c r="V34" s="19">
        <f t="shared" si="17"/>
        <v>12</v>
      </c>
      <c r="W34" s="130">
        <f t="shared" si="17"/>
        <v>12</v>
      </c>
      <c r="X34" s="143">
        <f t="shared" si="17"/>
        <v>135</v>
      </c>
      <c r="Y34" s="19">
        <f t="shared" si="17"/>
        <v>186</v>
      </c>
      <c r="Z34" s="81">
        <f t="shared" si="17"/>
        <v>185</v>
      </c>
      <c r="AA34" s="72">
        <f t="shared" si="17"/>
        <v>143</v>
      </c>
      <c r="AB34" s="19">
        <f t="shared" si="17"/>
        <v>77</v>
      </c>
      <c r="AC34" s="130">
        <f t="shared" si="17"/>
        <v>77</v>
      </c>
      <c r="AD34" s="143">
        <f t="shared" si="17"/>
        <v>0</v>
      </c>
      <c r="AE34" s="19">
        <f t="shared" si="17"/>
        <v>0</v>
      </c>
      <c r="AF34" s="81">
        <f t="shared" si="17"/>
        <v>0</v>
      </c>
      <c r="AG34" s="72">
        <f t="shared" si="17"/>
        <v>0</v>
      </c>
      <c r="AH34" s="19">
        <f t="shared" si="17"/>
        <v>0</v>
      </c>
      <c r="AI34" s="130">
        <f t="shared" si="17"/>
        <v>0</v>
      </c>
      <c r="AJ34" s="143">
        <f t="shared" si="17"/>
        <v>0</v>
      </c>
      <c r="AK34" s="19">
        <f t="shared" si="17"/>
        <v>23</v>
      </c>
      <c r="AL34" s="81">
        <f t="shared" si="17"/>
        <v>23</v>
      </c>
      <c r="AM34" s="72">
        <f t="shared" si="17"/>
        <v>0</v>
      </c>
      <c r="AN34" s="19">
        <f t="shared" si="17"/>
        <v>13</v>
      </c>
      <c r="AO34" s="130">
        <f t="shared" si="17"/>
        <v>13</v>
      </c>
      <c r="AP34" s="143">
        <f t="shared" si="17"/>
        <v>200</v>
      </c>
      <c r="AQ34" s="19">
        <f t="shared" si="17"/>
        <v>224</v>
      </c>
      <c r="AR34" s="81">
        <f t="shared" si="17"/>
        <v>214</v>
      </c>
      <c r="AS34" s="72">
        <f t="shared" si="17"/>
        <v>0</v>
      </c>
      <c r="AT34" s="19">
        <f t="shared" si="17"/>
        <v>0</v>
      </c>
      <c r="AU34" s="130">
        <f t="shared" si="17"/>
        <v>0</v>
      </c>
      <c r="AV34" s="143">
        <f t="shared" si="17"/>
        <v>0</v>
      </c>
      <c r="AW34" s="19">
        <f t="shared" si="17"/>
        <v>0</v>
      </c>
      <c r="AX34" s="81">
        <f t="shared" si="17"/>
        <v>0</v>
      </c>
      <c r="AY34" s="72">
        <f t="shared" si="17"/>
        <v>0</v>
      </c>
      <c r="AZ34" s="19">
        <f t="shared" si="17"/>
        <v>0</v>
      </c>
      <c r="BA34" s="130">
        <f t="shared" si="17"/>
        <v>0</v>
      </c>
      <c r="BB34" s="143">
        <f t="shared" si="17"/>
        <v>0</v>
      </c>
      <c r="BC34" s="19">
        <f t="shared" si="17"/>
        <v>0</v>
      </c>
      <c r="BD34" s="81">
        <f t="shared" si="17"/>
        <v>0</v>
      </c>
      <c r="BE34" s="72">
        <f t="shared" si="17"/>
        <v>0</v>
      </c>
      <c r="BF34" s="19">
        <f t="shared" si="17"/>
        <v>0</v>
      </c>
      <c r="BG34" s="130">
        <f t="shared" si="17"/>
        <v>0</v>
      </c>
      <c r="BH34" s="143">
        <f t="shared" si="17"/>
        <v>0</v>
      </c>
      <c r="BI34" s="19">
        <f t="shared" si="17"/>
        <v>0</v>
      </c>
      <c r="BJ34" s="81">
        <f t="shared" si="17"/>
        <v>0</v>
      </c>
      <c r="BK34" s="72">
        <f t="shared" si="17"/>
        <v>0</v>
      </c>
      <c r="BL34" s="19">
        <f t="shared" si="17"/>
        <v>0</v>
      </c>
      <c r="BM34" s="130">
        <f t="shared" si="17"/>
        <v>0</v>
      </c>
      <c r="BN34" s="143">
        <f t="shared" si="17"/>
        <v>0</v>
      </c>
      <c r="BO34" s="19">
        <f t="shared" si="17"/>
        <v>0</v>
      </c>
      <c r="BP34" s="81">
        <f t="shared" ref="BP34" si="18">SUM(BP31:BP33)</f>
        <v>0</v>
      </c>
      <c r="BQ34" s="72">
        <f t="shared" si="2"/>
        <v>1134</v>
      </c>
      <c r="BR34" s="72">
        <f t="shared" si="0"/>
        <v>1535</v>
      </c>
      <c r="BS34" s="72">
        <f t="shared" si="1"/>
        <v>1410</v>
      </c>
    </row>
    <row r="35" spans="1:71">
      <c r="A35" s="37" t="s">
        <v>101</v>
      </c>
      <c r="B35" s="163" t="s">
        <v>5</v>
      </c>
      <c r="C35" s="144">
        <f>SUM(C18+C21+C28+C30+C34)</f>
        <v>2650</v>
      </c>
      <c r="D35" s="28">
        <f t="shared" ref="D35:BO35" si="19">SUM(D18+D21+D28+D30+D34)</f>
        <v>4534</v>
      </c>
      <c r="E35" s="82">
        <f t="shared" si="19"/>
        <v>4165</v>
      </c>
      <c r="F35" s="144">
        <f t="shared" si="19"/>
        <v>51</v>
      </c>
      <c r="G35" s="28">
        <f t="shared" si="19"/>
        <v>6</v>
      </c>
      <c r="H35" s="82">
        <f t="shared" si="19"/>
        <v>6</v>
      </c>
      <c r="I35" s="73">
        <f t="shared" si="19"/>
        <v>0</v>
      </c>
      <c r="J35" s="28">
        <f t="shared" si="19"/>
        <v>170</v>
      </c>
      <c r="K35" s="122">
        <f t="shared" si="19"/>
        <v>170</v>
      </c>
      <c r="L35" s="144">
        <f t="shared" si="19"/>
        <v>0</v>
      </c>
      <c r="M35" s="28">
        <f t="shared" si="19"/>
        <v>0</v>
      </c>
      <c r="N35" s="82">
        <f t="shared" si="19"/>
        <v>0</v>
      </c>
      <c r="O35" s="73">
        <f t="shared" si="19"/>
        <v>127</v>
      </c>
      <c r="P35" s="28">
        <f t="shared" si="19"/>
        <v>155</v>
      </c>
      <c r="Q35" s="122">
        <f t="shared" si="19"/>
        <v>155</v>
      </c>
      <c r="R35" s="144">
        <f t="shared" si="19"/>
        <v>220</v>
      </c>
      <c r="S35" s="28">
        <f t="shared" si="19"/>
        <v>26</v>
      </c>
      <c r="T35" s="82">
        <f t="shared" si="19"/>
        <v>25</v>
      </c>
      <c r="U35" s="73">
        <f t="shared" si="19"/>
        <v>0</v>
      </c>
      <c r="V35" s="28">
        <f t="shared" si="19"/>
        <v>55</v>
      </c>
      <c r="W35" s="122">
        <f t="shared" si="19"/>
        <v>55</v>
      </c>
      <c r="X35" s="144">
        <f t="shared" si="19"/>
        <v>635</v>
      </c>
      <c r="Y35" s="28">
        <f t="shared" si="19"/>
        <v>893</v>
      </c>
      <c r="Z35" s="82">
        <f t="shared" si="19"/>
        <v>888</v>
      </c>
      <c r="AA35" s="73">
        <f t="shared" si="19"/>
        <v>673</v>
      </c>
      <c r="AB35" s="28">
        <f t="shared" si="19"/>
        <v>361</v>
      </c>
      <c r="AC35" s="122">
        <f t="shared" si="19"/>
        <v>361</v>
      </c>
      <c r="AD35" s="144">
        <f t="shared" si="19"/>
        <v>0</v>
      </c>
      <c r="AE35" s="28">
        <f t="shared" si="19"/>
        <v>52</v>
      </c>
      <c r="AF35" s="82">
        <f t="shared" si="19"/>
        <v>51</v>
      </c>
      <c r="AG35" s="73">
        <f t="shared" si="19"/>
        <v>0</v>
      </c>
      <c r="AH35" s="28">
        <f t="shared" si="19"/>
        <v>0</v>
      </c>
      <c r="AI35" s="122">
        <f t="shared" si="19"/>
        <v>0</v>
      </c>
      <c r="AJ35" s="144">
        <f t="shared" si="19"/>
        <v>0</v>
      </c>
      <c r="AK35" s="28">
        <f t="shared" si="19"/>
        <v>115</v>
      </c>
      <c r="AL35" s="82">
        <f t="shared" si="19"/>
        <v>115</v>
      </c>
      <c r="AM35" s="73">
        <f t="shared" si="19"/>
        <v>0</v>
      </c>
      <c r="AN35" s="28">
        <f t="shared" si="19"/>
        <v>86</v>
      </c>
      <c r="AO35" s="122">
        <f t="shared" si="19"/>
        <v>86</v>
      </c>
      <c r="AP35" s="144">
        <f t="shared" si="19"/>
        <v>1720</v>
      </c>
      <c r="AQ35" s="28">
        <f t="shared" si="19"/>
        <v>1087</v>
      </c>
      <c r="AR35" s="82">
        <f t="shared" si="19"/>
        <v>1040</v>
      </c>
      <c r="AS35" s="73">
        <f t="shared" si="19"/>
        <v>0</v>
      </c>
      <c r="AT35" s="28">
        <f t="shared" si="19"/>
        <v>0</v>
      </c>
      <c r="AU35" s="122">
        <f t="shared" si="19"/>
        <v>0</v>
      </c>
      <c r="AV35" s="144">
        <f t="shared" si="19"/>
        <v>0</v>
      </c>
      <c r="AW35" s="28">
        <f t="shared" si="19"/>
        <v>0</v>
      </c>
      <c r="AX35" s="82">
        <f t="shared" si="19"/>
        <v>0</v>
      </c>
      <c r="AY35" s="73">
        <f t="shared" si="19"/>
        <v>0</v>
      </c>
      <c r="AZ35" s="28">
        <f t="shared" si="19"/>
        <v>0</v>
      </c>
      <c r="BA35" s="122">
        <f t="shared" si="19"/>
        <v>0</v>
      </c>
      <c r="BB35" s="144">
        <f t="shared" si="19"/>
        <v>0</v>
      </c>
      <c r="BC35" s="28">
        <f t="shared" si="19"/>
        <v>0</v>
      </c>
      <c r="BD35" s="82">
        <f t="shared" si="19"/>
        <v>0</v>
      </c>
      <c r="BE35" s="73">
        <f t="shared" si="19"/>
        <v>0</v>
      </c>
      <c r="BF35" s="28">
        <f t="shared" si="19"/>
        <v>0</v>
      </c>
      <c r="BG35" s="122">
        <f t="shared" si="19"/>
        <v>0</v>
      </c>
      <c r="BH35" s="144">
        <f t="shared" si="19"/>
        <v>0</v>
      </c>
      <c r="BI35" s="28">
        <f t="shared" si="19"/>
        <v>0</v>
      </c>
      <c r="BJ35" s="82">
        <f t="shared" si="19"/>
        <v>0</v>
      </c>
      <c r="BK35" s="73">
        <f t="shared" si="19"/>
        <v>0</v>
      </c>
      <c r="BL35" s="28">
        <f t="shared" si="19"/>
        <v>0</v>
      </c>
      <c r="BM35" s="122">
        <f t="shared" si="19"/>
        <v>0</v>
      </c>
      <c r="BN35" s="144">
        <f t="shared" si="19"/>
        <v>0</v>
      </c>
      <c r="BO35" s="28">
        <f t="shared" si="19"/>
        <v>0</v>
      </c>
      <c r="BP35" s="82">
        <f t="shared" ref="BP35" si="20">SUM(BP18+BP21+BP28+BP30+BP34)</f>
        <v>0</v>
      </c>
      <c r="BQ35" s="73">
        <f t="shared" si="2"/>
        <v>6076</v>
      </c>
      <c r="BR35" s="73">
        <f t="shared" si="0"/>
        <v>7540</v>
      </c>
      <c r="BS35" s="73">
        <f t="shared" si="1"/>
        <v>7117</v>
      </c>
    </row>
    <row r="36" spans="1:71">
      <c r="A36" s="1" t="s">
        <v>102</v>
      </c>
      <c r="B36" s="164" t="s">
        <v>33</v>
      </c>
      <c r="C36" s="145"/>
      <c r="D36" s="36"/>
      <c r="E36" s="86"/>
      <c r="F36" s="145"/>
      <c r="G36" s="36"/>
      <c r="H36" s="86"/>
      <c r="I36" s="111"/>
      <c r="J36" s="36"/>
      <c r="K36" s="123"/>
      <c r="L36" s="145"/>
      <c r="M36" s="36"/>
      <c r="N36" s="86"/>
      <c r="O36" s="111"/>
      <c r="P36" s="36"/>
      <c r="Q36" s="123"/>
      <c r="R36" s="145"/>
      <c r="S36" s="36"/>
      <c r="T36" s="86"/>
      <c r="U36" s="111"/>
      <c r="V36" s="36"/>
      <c r="W36" s="123"/>
      <c r="X36" s="145"/>
      <c r="Y36" s="36"/>
      <c r="Z36" s="86"/>
      <c r="AA36" s="111"/>
      <c r="AB36" s="36"/>
      <c r="AC36" s="123"/>
      <c r="AD36" s="145"/>
      <c r="AE36" s="36"/>
      <c r="AF36" s="86"/>
      <c r="AG36" s="111"/>
      <c r="AH36" s="36"/>
      <c r="AI36" s="123"/>
      <c r="AJ36" s="145"/>
      <c r="AK36" s="36"/>
      <c r="AL36" s="86"/>
      <c r="AM36" s="111"/>
      <c r="AN36" s="36"/>
      <c r="AO36" s="123"/>
      <c r="AP36" s="145"/>
      <c r="AQ36" s="36"/>
      <c r="AR36" s="86"/>
      <c r="AS36" s="111"/>
      <c r="AT36" s="36"/>
      <c r="AU36" s="123"/>
      <c r="AV36" s="145"/>
      <c r="AW36" s="36"/>
      <c r="AX36" s="86"/>
      <c r="AY36" s="111">
        <f>'105010-20'!C3</f>
        <v>46</v>
      </c>
      <c r="AZ36" s="36">
        <f>'105010-20'!D3</f>
        <v>0</v>
      </c>
      <c r="BA36" s="123">
        <f>'105010-20'!E3</f>
        <v>0</v>
      </c>
      <c r="BB36" s="145">
        <f>'105010-20'!C11</f>
        <v>0</v>
      </c>
      <c r="BC36" s="36">
        <f>'105010-20'!D11</f>
        <v>68</v>
      </c>
      <c r="BD36" s="86">
        <f>'105010-20'!E11</f>
        <v>68</v>
      </c>
      <c r="BE36" s="111"/>
      <c r="BF36" s="36"/>
      <c r="BG36" s="123"/>
      <c r="BH36" s="145"/>
      <c r="BI36" s="36"/>
      <c r="BJ36" s="86"/>
      <c r="BK36" s="111"/>
      <c r="BL36" s="36"/>
      <c r="BM36" s="123"/>
      <c r="BN36" s="145"/>
      <c r="BO36" s="36"/>
      <c r="BP36" s="86"/>
      <c r="BQ36" s="111">
        <f t="shared" si="2"/>
        <v>46</v>
      </c>
      <c r="BR36" s="111">
        <f t="shared" si="0"/>
        <v>68</v>
      </c>
      <c r="BS36" s="111">
        <f t="shared" si="1"/>
        <v>68</v>
      </c>
    </row>
    <row r="37" spans="1:71">
      <c r="A37" s="1" t="s">
        <v>103</v>
      </c>
      <c r="B37" s="164" t="s">
        <v>37</v>
      </c>
      <c r="C37" s="145"/>
      <c r="D37" s="36"/>
      <c r="E37" s="86"/>
      <c r="F37" s="145"/>
      <c r="G37" s="36"/>
      <c r="H37" s="86"/>
      <c r="I37" s="111"/>
      <c r="J37" s="36"/>
      <c r="K37" s="123"/>
      <c r="L37" s="145"/>
      <c r="M37" s="36"/>
      <c r="N37" s="86"/>
      <c r="O37" s="111"/>
      <c r="P37" s="36"/>
      <c r="Q37" s="123"/>
      <c r="R37" s="145"/>
      <c r="S37" s="36"/>
      <c r="T37" s="86"/>
      <c r="U37" s="111"/>
      <c r="V37" s="36"/>
      <c r="W37" s="123"/>
      <c r="X37" s="145"/>
      <c r="Y37" s="36"/>
      <c r="Z37" s="86"/>
      <c r="AA37" s="111"/>
      <c r="AB37" s="36"/>
      <c r="AC37" s="123"/>
      <c r="AD37" s="145"/>
      <c r="AE37" s="36"/>
      <c r="AF37" s="86"/>
      <c r="AG37" s="111"/>
      <c r="AH37" s="36"/>
      <c r="AI37" s="123"/>
      <c r="AJ37" s="145"/>
      <c r="AK37" s="36"/>
      <c r="AL37" s="86"/>
      <c r="AM37" s="111"/>
      <c r="AN37" s="36"/>
      <c r="AO37" s="123"/>
      <c r="AP37" s="145"/>
      <c r="AQ37" s="36"/>
      <c r="AR37" s="86"/>
      <c r="AS37" s="111"/>
      <c r="AT37" s="36"/>
      <c r="AU37" s="123"/>
      <c r="AV37" s="145"/>
      <c r="AW37" s="36"/>
      <c r="AX37" s="86"/>
      <c r="AY37" s="111"/>
      <c r="AZ37" s="36"/>
      <c r="BA37" s="123"/>
      <c r="BB37" s="145"/>
      <c r="BC37" s="36"/>
      <c r="BD37" s="86"/>
      <c r="BE37" s="111">
        <f>'106020'!C3</f>
        <v>0</v>
      </c>
      <c r="BF37" s="36">
        <f>'106020'!D3</f>
        <v>40</v>
      </c>
      <c r="BG37" s="123">
        <f>'106020'!E3</f>
        <v>39</v>
      </c>
      <c r="BH37" s="145"/>
      <c r="BI37" s="36"/>
      <c r="BJ37" s="86"/>
      <c r="BK37" s="111"/>
      <c r="BL37" s="36"/>
      <c r="BM37" s="123"/>
      <c r="BN37" s="145"/>
      <c r="BO37" s="36"/>
      <c r="BP37" s="86"/>
      <c r="BQ37" s="111">
        <f t="shared" si="2"/>
        <v>0</v>
      </c>
      <c r="BR37" s="111">
        <f t="shared" si="0"/>
        <v>40</v>
      </c>
      <c r="BS37" s="111">
        <f t="shared" si="1"/>
        <v>39</v>
      </c>
    </row>
    <row r="38" spans="1:71">
      <c r="A38" s="1" t="s">
        <v>104</v>
      </c>
      <c r="B38" s="164" t="s">
        <v>36</v>
      </c>
      <c r="C38" s="145"/>
      <c r="D38" s="36"/>
      <c r="E38" s="86"/>
      <c r="F38" s="147"/>
      <c r="G38" s="36"/>
      <c r="H38" s="86"/>
      <c r="I38" s="135"/>
      <c r="J38" s="36"/>
      <c r="K38" s="123"/>
      <c r="L38" s="147"/>
      <c r="M38" s="36"/>
      <c r="N38" s="86"/>
      <c r="O38" s="135"/>
      <c r="P38" s="36"/>
      <c r="Q38" s="123"/>
      <c r="R38" s="145"/>
      <c r="S38" s="36"/>
      <c r="T38" s="86"/>
      <c r="U38" s="111"/>
      <c r="V38" s="36"/>
      <c r="W38" s="123"/>
      <c r="X38" s="145"/>
      <c r="Y38" s="36"/>
      <c r="Z38" s="86"/>
      <c r="AA38" s="111"/>
      <c r="AB38" s="36"/>
      <c r="AC38" s="123"/>
      <c r="AD38" s="145"/>
      <c r="AE38" s="36"/>
      <c r="AF38" s="86"/>
      <c r="AG38" s="111"/>
      <c r="AH38" s="36"/>
      <c r="AI38" s="123"/>
      <c r="AJ38" s="145"/>
      <c r="AK38" s="36"/>
      <c r="AL38" s="86"/>
      <c r="AM38" s="111"/>
      <c r="AN38" s="36"/>
      <c r="AO38" s="123"/>
      <c r="AP38" s="145"/>
      <c r="AQ38" s="36"/>
      <c r="AR38" s="86"/>
      <c r="AS38" s="111"/>
      <c r="AT38" s="36"/>
      <c r="AU38" s="123"/>
      <c r="AV38" s="145"/>
      <c r="AW38" s="36"/>
      <c r="AX38" s="86"/>
      <c r="AY38" s="111"/>
      <c r="AZ38" s="36"/>
      <c r="BA38" s="123"/>
      <c r="BB38" s="145"/>
      <c r="BC38" s="36"/>
      <c r="BD38" s="86"/>
      <c r="BE38" s="111"/>
      <c r="BF38" s="36"/>
      <c r="BG38" s="123"/>
      <c r="BH38" s="145"/>
      <c r="BI38" s="36"/>
      <c r="BJ38" s="86"/>
      <c r="BK38" s="111"/>
      <c r="BL38" s="36"/>
      <c r="BM38" s="123"/>
      <c r="BN38" s="145">
        <f>'107060'!C3</f>
        <v>0</v>
      </c>
      <c r="BO38" s="36">
        <f>'107060'!D3</f>
        <v>100</v>
      </c>
      <c r="BP38" s="86">
        <f>'107060'!E3</f>
        <v>100</v>
      </c>
      <c r="BQ38" s="111">
        <f t="shared" si="2"/>
        <v>0</v>
      </c>
      <c r="BR38" s="111">
        <f t="shared" si="0"/>
        <v>100</v>
      </c>
      <c r="BS38" s="111">
        <f t="shared" si="1"/>
        <v>100</v>
      </c>
    </row>
    <row r="39" spans="1:71">
      <c r="A39" s="1" t="s">
        <v>105</v>
      </c>
      <c r="B39" s="164" t="s">
        <v>34</v>
      </c>
      <c r="C39" s="145"/>
      <c r="D39" s="36"/>
      <c r="E39" s="86"/>
      <c r="F39" s="147"/>
      <c r="G39" s="36"/>
      <c r="H39" s="86"/>
      <c r="I39" s="135"/>
      <c r="J39" s="36"/>
      <c r="K39" s="123"/>
      <c r="L39" s="147"/>
      <c r="M39" s="36"/>
      <c r="N39" s="86"/>
      <c r="O39" s="135"/>
      <c r="P39" s="36"/>
      <c r="Q39" s="123"/>
      <c r="R39" s="147"/>
      <c r="S39" s="36"/>
      <c r="T39" s="86"/>
      <c r="U39" s="135"/>
      <c r="V39" s="36"/>
      <c r="W39" s="123"/>
      <c r="X39" s="147"/>
      <c r="Y39" s="36"/>
      <c r="Z39" s="86"/>
      <c r="AA39" s="135"/>
      <c r="AB39" s="36"/>
      <c r="AC39" s="123"/>
      <c r="AD39" s="147"/>
      <c r="AE39" s="36"/>
      <c r="AF39" s="86"/>
      <c r="AG39" s="135"/>
      <c r="AH39" s="36"/>
      <c r="AI39" s="123"/>
      <c r="AJ39" s="147"/>
      <c r="AK39" s="36"/>
      <c r="AL39" s="86"/>
      <c r="AM39" s="135"/>
      <c r="AN39" s="36"/>
      <c r="AO39" s="123"/>
      <c r="AP39" s="147"/>
      <c r="AQ39" s="36"/>
      <c r="AR39" s="86"/>
      <c r="AS39" s="135"/>
      <c r="AT39" s="36"/>
      <c r="AU39" s="123"/>
      <c r="AV39" s="147"/>
      <c r="AW39" s="36"/>
      <c r="AX39" s="86"/>
      <c r="AY39" s="111">
        <f>'105010-20'!C4</f>
        <v>0</v>
      </c>
      <c r="AZ39" s="36">
        <f>'105010-20'!D4</f>
        <v>0</v>
      </c>
      <c r="BA39" s="123">
        <f>'105010-20'!E4</f>
        <v>0</v>
      </c>
      <c r="BB39" s="145">
        <f>'105010-20'!C12</f>
        <v>0</v>
      </c>
      <c r="BC39" s="36">
        <f>'105010-20'!D12</f>
        <v>0</v>
      </c>
      <c r="BD39" s="86">
        <f>'105010-20'!E12</f>
        <v>0</v>
      </c>
      <c r="BE39" s="111"/>
      <c r="BF39" s="36"/>
      <c r="BG39" s="123"/>
      <c r="BH39" s="147"/>
      <c r="BI39" s="36"/>
      <c r="BJ39" s="86"/>
      <c r="BK39" s="135"/>
      <c r="BL39" s="36"/>
      <c r="BM39" s="123"/>
      <c r="BN39" s="145">
        <f>'107060'!C4</f>
        <v>400</v>
      </c>
      <c r="BO39" s="36">
        <f>'107060'!D4</f>
        <v>526</v>
      </c>
      <c r="BP39" s="86">
        <f>'107060'!E4</f>
        <v>526</v>
      </c>
      <c r="BQ39" s="111">
        <f t="shared" si="2"/>
        <v>400</v>
      </c>
      <c r="BR39" s="36">
        <f t="shared" si="0"/>
        <v>526</v>
      </c>
      <c r="BS39" s="36">
        <f t="shared" si="1"/>
        <v>526</v>
      </c>
    </row>
    <row r="40" spans="1:71">
      <c r="A40" s="38" t="s">
        <v>106</v>
      </c>
      <c r="B40" s="163" t="s">
        <v>35</v>
      </c>
      <c r="C40" s="144">
        <f>SUM(C36:C39)</f>
        <v>0</v>
      </c>
      <c r="D40" s="28">
        <f t="shared" ref="D40:BO40" si="21">SUM(D36:D39)</f>
        <v>0</v>
      </c>
      <c r="E40" s="82">
        <f t="shared" si="21"/>
        <v>0</v>
      </c>
      <c r="F40" s="144">
        <f t="shared" si="21"/>
        <v>0</v>
      </c>
      <c r="G40" s="28">
        <f t="shared" si="21"/>
        <v>0</v>
      </c>
      <c r="H40" s="82">
        <f t="shared" si="21"/>
        <v>0</v>
      </c>
      <c r="I40" s="73">
        <f t="shared" si="21"/>
        <v>0</v>
      </c>
      <c r="J40" s="28">
        <f t="shared" si="21"/>
        <v>0</v>
      </c>
      <c r="K40" s="122">
        <f t="shared" si="21"/>
        <v>0</v>
      </c>
      <c r="L40" s="144">
        <f t="shared" si="21"/>
        <v>0</v>
      </c>
      <c r="M40" s="28">
        <f t="shared" si="21"/>
        <v>0</v>
      </c>
      <c r="N40" s="82">
        <f t="shared" si="21"/>
        <v>0</v>
      </c>
      <c r="O40" s="73">
        <f t="shared" si="21"/>
        <v>0</v>
      </c>
      <c r="P40" s="28">
        <f t="shared" si="21"/>
        <v>0</v>
      </c>
      <c r="Q40" s="122">
        <f t="shared" si="21"/>
        <v>0</v>
      </c>
      <c r="R40" s="144">
        <f t="shared" si="21"/>
        <v>0</v>
      </c>
      <c r="S40" s="28">
        <f t="shared" si="21"/>
        <v>0</v>
      </c>
      <c r="T40" s="82">
        <f t="shared" si="21"/>
        <v>0</v>
      </c>
      <c r="U40" s="73">
        <f t="shared" si="21"/>
        <v>0</v>
      </c>
      <c r="V40" s="28">
        <f t="shared" si="21"/>
        <v>0</v>
      </c>
      <c r="W40" s="122">
        <f t="shared" si="21"/>
        <v>0</v>
      </c>
      <c r="X40" s="144">
        <f t="shared" si="21"/>
        <v>0</v>
      </c>
      <c r="Y40" s="28">
        <f t="shared" si="21"/>
        <v>0</v>
      </c>
      <c r="Z40" s="82">
        <f t="shared" si="21"/>
        <v>0</v>
      </c>
      <c r="AA40" s="73">
        <f t="shared" si="21"/>
        <v>0</v>
      </c>
      <c r="AB40" s="28">
        <f t="shared" si="21"/>
        <v>0</v>
      </c>
      <c r="AC40" s="122">
        <f t="shared" si="21"/>
        <v>0</v>
      </c>
      <c r="AD40" s="144">
        <f t="shared" si="21"/>
        <v>0</v>
      </c>
      <c r="AE40" s="28">
        <f t="shared" si="21"/>
        <v>0</v>
      </c>
      <c r="AF40" s="82">
        <f t="shared" si="21"/>
        <v>0</v>
      </c>
      <c r="AG40" s="73">
        <f t="shared" si="21"/>
        <v>0</v>
      </c>
      <c r="AH40" s="28">
        <f t="shared" si="21"/>
        <v>0</v>
      </c>
      <c r="AI40" s="122">
        <f t="shared" si="21"/>
        <v>0</v>
      </c>
      <c r="AJ40" s="144">
        <f t="shared" si="21"/>
        <v>0</v>
      </c>
      <c r="AK40" s="28">
        <f t="shared" si="21"/>
        <v>0</v>
      </c>
      <c r="AL40" s="82">
        <f t="shared" si="21"/>
        <v>0</v>
      </c>
      <c r="AM40" s="73">
        <f t="shared" si="21"/>
        <v>0</v>
      </c>
      <c r="AN40" s="28">
        <f t="shared" si="21"/>
        <v>0</v>
      </c>
      <c r="AO40" s="122">
        <f t="shared" si="21"/>
        <v>0</v>
      </c>
      <c r="AP40" s="144">
        <f t="shared" si="21"/>
        <v>0</v>
      </c>
      <c r="AQ40" s="28">
        <f t="shared" si="21"/>
        <v>0</v>
      </c>
      <c r="AR40" s="82">
        <f t="shared" si="21"/>
        <v>0</v>
      </c>
      <c r="AS40" s="73">
        <f t="shared" si="21"/>
        <v>0</v>
      </c>
      <c r="AT40" s="28">
        <f t="shared" si="21"/>
        <v>0</v>
      </c>
      <c r="AU40" s="122">
        <f t="shared" si="21"/>
        <v>0</v>
      </c>
      <c r="AV40" s="144">
        <f t="shared" si="21"/>
        <v>0</v>
      </c>
      <c r="AW40" s="28">
        <f t="shared" si="21"/>
        <v>0</v>
      </c>
      <c r="AX40" s="82">
        <f t="shared" si="21"/>
        <v>0</v>
      </c>
      <c r="AY40" s="73">
        <f t="shared" si="21"/>
        <v>46</v>
      </c>
      <c r="AZ40" s="28">
        <f t="shared" si="21"/>
        <v>0</v>
      </c>
      <c r="BA40" s="122">
        <f t="shared" si="21"/>
        <v>0</v>
      </c>
      <c r="BB40" s="144">
        <f t="shared" si="21"/>
        <v>0</v>
      </c>
      <c r="BC40" s="28">
        <f t="shared" si="21"/>
        <v>68</v>
      </c>
      <c r="BD40" s="82">
        <f t="shared" si="21"/>
        <v>68</v>
      </c>
      <c r="BE40" s="73">
        <f t="shared" si="21"/>
        <v>0</v>
      </c>
      <c r="BF40" s="28">
        <f t="shared" si="21"/>
        <v>40</v>
      </c>
      <c r="BG40" s="122">
        <f t="shared" si="21"/>
        <v>39</v>
      </c>
      <c r="BH40" s="144">
        <f t="shared" si="21"/>
        <v>0</v>
      </c>
      <c r="BI40" s="28">
        <f t="shared" si="21"/>
        <v>0</v>
      </c>
      <c r="BJ40" s="82">
        <f t="shared" si="21"/>
        <v>0</v>
      </c>
      <c r="BK40" s="73">
        <f t="shared" si="21"/>
        <v>0</v>
      </c>
      <c r="BL40" s="28">
        <f t="shared" si="21"/>
        <v>0</v>
      </c>
      <c r="BM40" s="122">
        <f t="shared" si="21"/>
        <v>0</v>
      </c>
      <c r="BN40" s="144">
        <f t="shared" si="21"/>
        <v>400</v>
      </c>
      <c r="BO40" s="28">
        <f t="shared" si="21"/>
        <v>626</v>
      </c>
      <c r="BP40" s="82">
        <f t="shared" ref="BP40" si="22">SUM(BP36:BP39)</f>
        <v>626</v>
      </c>
      <c r="BQ40" s="73">
        <f t="shared" si="2"/>
        <v>446</v>
      </c>
      <c r="BR40" s="73">
        <f t="shared" si="0"/>
        <v>734</v>
      </c>
      <c r="BS40" s="73">
        <f t="shared" si="1"/>
        <v>733</v>
      </c>
    </row>
    <row r="41" spans="1:71">
      <c r="A41" s="1" t="s">
        <v>191</v>
      </c>
      <c r="B41" s="164" t="s">
        <v>192</v>
      </c>
      <c r="C41" s="145"/>
      <c r="D41" s="36"/>
      <c r="E41" s="86"/>
      <c r="F41" s="145"/>
      <c r="G41" s="36"/>
      <c r="H41" s="86"/>
      <c r="I41" s="111"/>
      <c r="J41" s="36"/>
      <c r="K41" s="123"/>
      <c r="L41" s="145">
        <f>'018010-30'!C3</f>
        <v>0</v>
      </c>
      <c r="M41" s="36">
        <f>'018010-30'!D3</f>
        <v>21</v>
      </c>
      <c r="N41" s="86">
        <f>'018010-30'!E3</f>
        <v>21</v>
      </c>
      <c r="O41" s="111"/>
      <c r="P41" s="36"/>
      <c r="Q41" s="123"/>
      <c r="R41" s="145"/>
      <c r="S41" s="36"/>
      <c r="T41" s="86"/>
      <c r="U41" s="111"/>
      <c r="V41" s="36"/>
      <c r="W41" s="123"/>
      <c r="X41" s="145"/>
      <c r="Y41" s="36"/>
      <c r="Z41" s="86"/>
      <c r="AA41" s="111"/>
      <c r="AB41" s="36"/>
      <c r="AC41" s="123"/>
      <c r="AD41" s="145"/>
      <c r="AE41" s="36"/>
      <c r="AF41" s="86"/>
      <c r="AG41" s="111"/>
      <c r="AH41" s="36"/>
      <c r="AI41" s="123"/>
      <c r="AJ41" s="145"/>
      <c r="AK41" s="36"/>
      <c r="AL41" s="86"/>
      <c r="AM41" s="111"/>
      <c r="AN41" s="36"/>
      <c r="AO41" s="123"/>
      <c r="AP41" s="145"/>
      <c r="AQ41" s="36"/>
      <c r="AR41" s="86"/>
      <c r="AS41" s="111"/>
      <c r="AT41" s="36"/>
      <c r="AU41" s="123"/>
      <c r="AV41" s="145"/>
      <c r="AW41" s="36"/>
      <c r="AX41" s="86"/>
      <c r="AY41" s="111"/>
      <c r="AZ41" s="36"/>
      <c r="BA41" s="123"/>
      <c r="BB41" s="145"/>
      <c r="BC41" s="36"/>
      <c r="BD41" s="86"/>
      <c r="BE41" s="111"/>
      <c r="BF41" s="36"/>
      <c r="BG41" s="123"/>
      <c r="BH41" s="145"/>
      <c r="BI41" s="36"/>
      <c r="BJ41" s="86"/>
      <c r="BK41" s="111"/>
      <c r="BL41" s="36"/>
      <c r="BM41" s="123"/>
      <c r="BN41" s="145"/>
      <c r="BO41" s="36"/>
      <c r="BP41" s="86"/>
      <c r="BQ41" s="111">
        <f t="shared" si="2"/>
        <v>0</v>
      </c>
      <c r="BR41" s="36">
        <f t="shared" si="0"/>
        <v>21</v>
      </c>
      <c r="BS41" s="36">
        <f t="shared" si="1"/>
        <v>21</v>
      </c>
    </row>
    <row r="42" spans="1:71">
      <c r="A42" s="1" t="s">
        <v>107</v>
      </c>
      <c r="B42" s="164" t="s">
        <v>41</v>
      </c>
      <c r="C42" s="145"/>
      <c r="D42" s="36"/>
      <c r="E42" s="86"/>
      <c r="F42" s="145"/>
      <c r="G42" s="36"/>
      <c r="H42" s="86"/>
      <c r="I42" s="111"/>
      <c r="J42" s="36"/>
      <c r="K42" s="123"/>
      <c r="L42" s="145"/>
      <c r="M42" s="36"/>
      <c r="N42" s="86"/>
      <c r="O42" s="111"/>
      <c r="P42" s="36"/>
      <c r="Q42" s="123"/>
      <c r="R42" s="145"/>
      <c r="S42" s="36"/>
      <c r="T42" s="86"/>
      <c r="U42" s="111"/>
      <c r="V42" s="36"/>
      <c r="W42" s="123"/>
      <c r="X42" s="145"/>
      <c r="Y42" s="36"/>
      <c r="Z42" s="86"/>
      <c r="AA42" s="111"/>
      <c r="AB42" s="36"/>
      <c r="AC42" s="123"/>
      <c r="AD42" s="145"/>
      <c r="AE42" s="36"/>
      <c r="AF42" s="86"/>
      <c r="AG42" s="111"/>
      <c r="AH42" s="36"/>
      <c r="AI42" s="123"/>
      <c r="AJ42" s="145"/>
      <c r="AK42" s="36"/>
      <c r="AL42" s="86"/>
      <c r="AM42" s="111"/>
      <c r="AN42" s="36"/>
      <c r="AO42" s="123"/>
      <c r="AP42" s="145"/>
      <c r="AQ42" s="36"/>
      <c r="AR42" s="86"/>
      <c r="AS42" s="111"/>
      <c r="AT42" s="36"/>
      <c r="AU42" s="123"/>
      <c r="AV42" s="145"/>
      <c r="AW42" s="36"/>
      <c r="AX42" s="86"/>
      <c r="AY42" s="111"/>
      <c r="AZ42" s="36"/>
      <c r="BA42" s="123"/>
      <c r="BB42" s="145"/>
      <c r="BC42" s="36"/>
      <c r="BD42" s="86"/>
      <c r="BE42" s="111"/>
      <c r="BF42" s="36"/>
      <c r="BG42" s="123"/>
      <c r="BH42" s="145"/>
      <c r="BI42" s="36"/>
      <c r="BJ42" s="86"/>
      <c r="BK42" s="111"/>
      <c r="BL42" s="36"/>
      <c r="BM42" s="123"/>
      <c r="BN42" s="145"/>
      <c r="BO42" s="36"/>
      <c r="BP42" s="86"/>
      <c r="BQ42" s="111">
        <f t="shared" si="2"/>
        <v>0</v>
      </c>
      <c r="BR42" s="111">
        <f t="shared" si="0"/>
        <v>0</v>
      </c>
      <c r="BS42" s="111">
        <f t="shared" si="1"/>
        <v>0</v>
      </c>
    </row>
    <row r="43" spans="1:71">
      <c r="A43" s="1" t="s">
        <v>108</v>
      </c>
      <c r="B43" s="162" t="s">
        <v>38</v>
      </c>
      <c r="C43" s="127">
        <f>'011130'!C36</f>
        <v>2272</v>
      </c>
      <c r="D43" s="92">
        <f>'011130'!D36</f>
        <v>969</v>
      </c>
      <c r="E43" s="109">
        <f>'011130'!E36</f>
        <v>969</v>
      </c>
      <c r="F43" s="127"/>
      <c r="G43" s="92"/>
      <c r="H43" s="109"/>
      <c r="I43" s="110"/>
      <c r="J43" s="92"/>
      <c r="K43" s="120"/>
      <c r="L43" s="127"/>
      <c r="M43" s="92"/>
      <c r="N43" s="109"/>
      <c r="O43" s="110"/>
      <c r="P43" s="92"/>
      <c r="Q43" s="120"/>
      <c r="R43" s="127"/>
      <c r="S43" s="92"/>
      <c r="T43" s="109"/>
      <c r="U43" s="110"/>
      <c r="V43" s="92"/>
      <c r="W43" s="120"/>
      <c r="X43" s="127"/>
      <c r="Y43" s="92"/>
      <c r="Z43" s="109"/>
      <c r="AA43" s="110"/>
      <c r="AB43" s="92"/>
      <c r="AC43" s="120"/>
      <c r="AD43" s="127"/>
      <c r="AE43" s="92"/>
      <c r="AF43" s="109"/>
      <c r="AG43" s="110">
        <f>'072111-2'!C20</f>
        <v>0</v>
      </c>
      <c r="AH43" s="92">
        <f>'072111-2'!D20</f>
        <v>44</v>
      </c>
      <c r="AI43" s="120">
        <f>'072111-2'!E20</f>
        <v>44</v>
      </c>
      <c r="AJ43" s="127"/>
      <c r="AK43" s="92"/>
      <c r="AL43" s="109"/>
      <c r="AM43" s="110"/>
      <c r="AN43" s="92"/>
      <c r="AO43" s="120"/>
      <c r="AP43" s="127"/>
      <c r="AQ43" s="92"/>
      <c r="AR43" s="109"/>
      <c r="AS43" s="110"/>
      <c r="AT43" s="92"/>
      <c r="AU43" s="120"/>
      <c r="AV43" s="127">
        <f>'104042'!C3</f>
        <v>0</v>
      </c>
      <c r="AW43" s="92">
        <f>'104042'!D3</f>
        <v>11</v>
      </c>
      <c r="AX43" s="109">
        <f>'104042'!E3</f>
        <v>11</v>
      </c>
      <c r="AY43" s="110"/>
      <c r="AZ43" s="92"/>
      <c r="BA43" s="120"/>
      <c r="BB43" s="127"/>
      <c r="BC43" s="92"/>
      <c r="BD43" s="109"/>
      <c r="BE43" s="110"/>
      <c r="BF43" s="92"/>
      <c r="BG43" s="120"/>
      <c r="BH43" s="127">
        <f>'107052'!C3</f>
        <v>0</v>
      </c>
      <c r="BI43" s="92">
        <f>'107052'!D3</f>
        <v>11</v>
      </c>
      <c r="BJ43" s="109">
        <f>'107052'!E3</f>
        <v>11</v>
      </c>
      <c r="BK43" s="110">
        <f>'107054'!C3</f>
        <v>0</v>
      </c>
      <c r="BL43" s="92">
        <f>'107054'!D3</f>
        <v>857</v>
      </c>
      <c r="BM43" s="120">
        <f>'107054'!E3</f>
        <v>857</v>
      </c>
      <c r="BN43" s="127"/>
      <c r="BO43" s="92"/>
      <c r="BP43" s="109"/>
      <c r="BQ43" s="110">
        <f t="shared" si="2"/>
        <v>2272</v>
      </c>
      <c r="BR43" s="110">
        <f t="shared" si="0"/>
        <v>1892</v>
      </c>
      <c r="BS43" s="110">
        <f t="shared" si="1"/>
        <v>1892</v>
      </c>
    </row>
    <row r="44" spans="1:71">
      <c r="A44" s="1" t="s">
        <v>109</v>
      </c>
      <c r="B44" s="162" t="s">
        <v>39</v>
      </c>
      <c r="C44" s="127">
        <f>'011130'!C37</f>
        <v>900</v>
      </c>
      <c r="D44" s="92">
        <f>'011130'!D37</f>
        <v>911</v>
      </c>
      <c r="E44" s="109">
        <f>'011130'!E37</f>
        <v>911</v>
      </c>
      <c r="F44" s="127"/>
      <c r="G44" s="92"/>
      <c r="H44" s="109"/>
      <c r="I44" s="110"/>
      <c r="J44" s="92"/>
      <c r="K44" s="120"/>
      <c r="L44" s="127"/>
      <c r="M44" s="92"/>
      <c r="N44" s="109"/>
      <c r="O44" s="110"/>
      <c r="P44" s="92"/>
      <c r="Q44" s="120"/>
      <c r="R44" s="127"/>
      <c r="S44" s="92"/>
      <c r="T44" s="109"/>
      <c r="U44" s="110"/>
      <c r="V44" s="92"/>
      <c r="W44" s="120"/>
      <c r="X44" s="127"/>
      <c r="Y44" s="92"/>
      <c r="Z44" s="109"/>
      <c r="AA44" s="110"/>
      <c r="AB44" s="92"/>
      <c r="AC44" s="120"/>
      <c r="AD44" s="127"/>
      <c r="AE44" s="92"/>
      <c r="AF44" s="109"/>
      <c r="AG44" s="110"/>
      <c r="AH44" s="92"/>
      <c r="AI44" s="120"/>
      <c r="AJ44" s="127">
        <f>'081030'!C8</f>
        <v>100</v>
      </c>
      <c r="AK44" s="92">
        <f>'081030'!D8</f>
        <v>0</v>
      </c>
      <c r="AL44" s="109">
        <f>'081030'!E8</f>
        <v>0</v>
      </c>
      <c r="AM44" s="110"/>
      <c r="AN44" s="92"/>
      <c r="AO44" s="120"/>
      <c r="AP44" s="127"/>
      <c r="AQ44" s="92"/>
      <c r="AR44" s="109"/>
      <c r="AS44" s="110">
        <f>'084031'!C3</f>
        <v>0</v>
      </c>
      <c r="AT44" s="92">
        <f>'084031'!D3</f>
        <v>8</v>
      </c>
      <c r="AU44" s="120">
        <f>'084031'!E3</f>
        <v>8</v>
      </c>
      <c r="AV44" s="127"/>
      <c r="AW44" s="92"/>
      <c r="AX44" s="109"/>
      <c r="AY44" s="110"/>
      <c r="AZ44" s="92"/>
      <c r="BA44" s="120"/>
      <c r="BB44" s="127"/>
      <c r="BC44" s="92"/>
      <c r="BD44" s="109"/>
      <c r="BE44" s="110"/>
      <c r="BF44" s="92"/>
      <c r="BG44" s="120"/>
      <c r="BH44" s="127"/>
      <c r="BI44" s="92"/>
      <c r="BJ44" s="109"/>
      <c r="BK44" s="110">
        <f>'107054'!C4</f>
        <v>0</v>
      </c>
      <c r="BL44" s="92">
        <f>'107054'!D4</f>
        <v>151</v>
      </c>
      <c r="BM44" s="120">
        <f>'107054'!E4</f>
        <v>151</v>
      </c>
      <c r="BN44" s="127"/>
      <c r="BO44" s="92"/>
      <c r="BP44" s="109"/>
      <c r="BQ44" s="110">
        <f t="shared" si="2"/>
        <v>1000</v>
      </c>
      <c r="BR44" s="110">
        <f t="shared" si="0"/>
        <v>1070</v>
      </c>
      <c r="BS44" s="110">
        <f t="shared" si="1"/>
        <v>1070</v>
      </c>
    </row>
    <row r="45" spans="1:71">
      <c r="A45" s="1" t="s">
        <v>110</v>
      </c>
      <c r="B45" s="162" t="s">
        <v>40</v>
      </c>
      <c r="C45" s="127">
        <f>'011130'!C38</f>
        <v>3677</v>
      </c>
      <c r="D45" s="92">
        <f>'011130'!D38</f>
        <v>0</v>
      </c>
      <c r="E45" s="109">
        <f>'011130'!E38</f>
        <v>0</v>
      </c>
      <c r="F45" s="127"/>
      <c r="G45" s="92"/>
      <c r="H45" s="109"/>
      <c r="I45" s="110"/>
      <c r="J45" s="92"/>
      <c r="K45" s="120"/>
      <c r="L45" s="127"/>
      <c r="M45" s="92"/>
      <c r="N45" s="109"/>
      <c r="O45" s="110"/>
      <c r="P45" s="92"/>
      <c r="Q45" s="120"/>
      <c r="R45" s="127"/>
      <c r="S45" s="92"/>
      <c r="T45" s="109"/>
      <c r="U45" s="110"/>
      <c r="V45" s="92"/>
      <c r="W45" s="120"/>
      <c r="X45" s="127"/>
      <c r="Y45" s="92"/>
      <c r="Z45" s="109"/>
      <c r="AA45" s="110"/>
      <c r="AB45" s="92"/>
      <c r="AC45" s="120"/>
      <c r="AD45" s="127"/>
      <c r="AE45" s="92"/>
      <c r="AF45" s="109"/>
      <c r="AG45" s="110"/>
      <c r="AH45" s="92"/>
      <c r="AI45" s="120"/>
      <c r="AJ45" s="127"/>
      <c r="AK45" s="92"/>
      <c r="AL45" s="109"/>
      <c r="AM45" s="110"/>
      <c r="AN45" s="92"/>
      <c r="AO45" s="120"/>
      <c r="AP45" s="127"/>
      <c r="AQ45" s="92"/>
      <c r="AR45" s="109"/>
      <c r="AS45" s="110"/>
      <c r="AT45" s="92"/>
      <c r="AU45" s="120"/>
      <c r="AV45" s="127"/>
      <c r="AW45" s="92"/>
      <c r="AX45" s="109"/>
      <c r="AY45" s="110"/>
      <c r="AZ45" s="92"/>
      <c r="BA45" s="120"/>
      <c r="BB45" s="127"/>
      <c r="BC45" s="92"/>
      <c r="BD45" s="109"/>
      <c r="BE45" s="110"/>
      <c r="BF45" s="92"/>
      <c r="BG45" s="120"/>
      <c r="BH45" s="127"/>
      <c r="BI45" s="92"/>
      <c r="BJ45" s="109"/>
      <c r="BK45" s="110"/>
      <c r="BL45" s="92"/>
      <c r="BM45" s="120"/>
      <c r="BN45" s="127"/>
      <c r="BO45" s="92"/>
      <c r="BP45" s="109"/>
      <c r="BQ45" s="110">
        <f t="shared" si="2"/>
        <v>3677</v>
      </c>
      <c r="BR45" s="110">
        <f t="shared" si="0"/>
        <v>0</v>
      </c>
      <c r="BS45" s="110">
        <f t="shared" si="1"/>
        <v>0</v>
      </c>
    </row>
    <row r="46" spans="1:71">
      <c r="A46" s="38" t="s">
        <v>111</v>
      </c>
      <c r="B46" s="163" t="s">
        <v>26</v>
      </c>
      <c r="C46" s="144">
        <f>SUM(C41:C45)</f>
        <v>6849</v>
      </c>
      <c r="D46" s="28">
        <f t="shared" ref="D46:BO46" si="23">SUM(D41:D45)</f>
        <v>1880</v>
      </c>
      <c r="E46" s="82">
        <f t="shared" si="23"/>
        <v>1880</v>
      </c>
      <c r="F46" s="144">
        <f t="shared" si="23"/>
        <v>0</v>
      </c>
      <c r="G46" s="28">
        <f t="shared" si="23"/>
        <v>0</v>
      </c>
      <c r="H46" s="82">
        <f t="shared" si="23"/>
        <v>0</v>
      </c>
      <c r="I46" s="73">
        <f t="shared" si="23"/>
        <v>0</v>
      </c>
      <c r="J46" s="28">
        <f t="shared" si="23"/>
        <v>0</v>
      </c>
      <c r="K46" s="122">
        <f t="shared" si="23"/>
        <v>0</v>
      </c>
      <c r="L46" s="144">
        <f t="shared" si="23"/>
        <v>0</v>
      </c>
      <c r="M46" s="28">
        <f t="shared" si="23"/>
        <v>21</v>
      </c>
      <c r="N46" s="82">
        <f t="shared" si="23"/>
        <v>21</v>
      </c>
      <c r="O46" s="73">
        <f t="shared" si="23"/>
        <v>0</v>
      </c>
      <c r="P46" s="28">
        <f t="shared" si="23"/>
        <v>0</v>
      </c>
      <c r="Q46" s="122">
        <f t="shared" si="23"/>
        <v>0</v>
      </c>
      <c r="R46" s="144">
        <f t="shared" si="23"/>
        <v>0</v>
      </c>
      <c r="S46" s="28">
        <f t="shared" si="23"/>
        <v>0</v>
      </c>
      <c r="T46" s="82">
        <f t="shared" si="23"/>
        <v>0</v>
      </c>
      <c r="U46" s="73">
        <f t="shared" si="23"/>
        <v>0</v>
      </c>
      <c r="V46" s="28">
        <f t="shared" si="23"/>
        <v>0</v>
      </c>
      <c r="W46" s="122">
        <f t="shared" si="23"/>
        <v>0</v>
      </c>
      <c r="X46" s="144">
        <f t="shared" si="23"/>
        <v>0</v>
      </c>
      <c r="Y46" s="28">
        <f t="shared" si="23"/>
        <v>0</v>
      </c>
      <c r="Z46" s="82">
        <f t="shared" si="23"/>
        <v>0</v>
      </c>
      <c r="AA46" s="73">
        <f t="shared" si="23"/>
        <v>0</v>
      </c>
      <c r="AB46" s="28">
        <f t="shared" si="23"/>
        <v>0</v>
      </c>
      <c r="AC46" s="122">
        <f t="shared" si="23"/>
        <v>0</v>
      </c>
      <c r="AD46" s="144">
        <f t="shared" si="23"/>
        <v>0</v>
      </c>
      <c r="AE46" s="28">
        <f t="shared" si="23"/>
        <v>0</v>
      </c>
      <c r="AF46" s="82">
        <f t="shared" si="23"/>
        <v>0</v>
      </c>
      <c r="AG46" s="73">
        <f t="shared" si="23"/>
        <v>0</v>
      </c>
      <c r="AH46" s="28">
        <f t="shared" si="23"/>
        <v>44</v>
      </c>
      <c r="AI46" s="122">
        <f t="shared" si="23"/>
        <v>44</v>
      </c>
      <c r="AJ46" s="144">
        <f t="shared" si="23"/>
        <v>100</v>
      </c>
      <c r="AK46" s="28">
        <f t="shared" si="23"/>
        <v>0</v>
      </c>
      <c r="AL46" s="82">
        <f t="shared" si="23"/>
        <v>0</v>
      </c>
      <c r="AM46" s="73">
        <f t="shared" si="23"/>
        <v>0</v>
      </c>
      <c r="AN46" s="28">
        <f t="shared" si="23"/>
        <v>0</v>
      </c>
      <c r="AO46" s="122">
        <f t="shared" si="23"/>
        <v>0</v>
      </c>
      <c r="AP46" s="144">
        <f t="shared" si="23"/>
        <v>0</v>
      </c>
      <c r="AQ46" s="28">
        <f t="shared" si="23"/>
        <v>0</v>
      </c>
      <c r="AR46" s="82">
        <f t="shared" si="23"/>
        <v>0</v>
      </c>
      <c r="AS46" s="73">
        <f t="shared" si="23"/>
        <v>0</v>
      </c>
      <c r="AT46" s="28">
        <f t="shared" si="23"/>
        <v>8</v>
      </c>
      <c r="AU46" s="122">
        <f t="shared" si="23"/>
        <v>8</v>
      </c>
      <c r="AV46" s="144">
        <f t="shared" si="23"/>
        <v>0</v>
      </c>
      <c r="AW46" s="28">
        <f t="shared" si="23"/>
        <v>11</v>
      </c>
      <c r="AX46" s="82">
        <f t="shared" si="23"/>
        <v>11</v>
      </c>
      <c r="AY46" s="73">
        <f t="shared" si="23"/>
        <v>0</v>
      </c>
      <c r="AZ46" s="28">
        <f t="shared" si="23"/>
        <v>0</v>
      </c>
      <c r="BA46" s="122">
        <f t="shared" si="23"/>
        <v>0</v>
      </c>
      <c r="BB46" s="144">
        <f t="shared" si="23"/>
        <v>0</v>
      </c>
      <c r="BC46" s="28">
        <f t="shared" si="23"/>
        <v>0</v>
      </c>
      <c r="BD46" s="82">
        <f t="shared" si="23"/>
        <v>0</v>
      </c>
      <c r="BE46" s="73">
        <f t="shared" si="23"/>
        <v>0</v>
      </c>
      <c r="BF46" s="28">
        <f t="shared" si="23"/>
        <v>0</v>
      </c>
      <c r="BG46" s="122">
        <f t="shared" si="23"/>
        <v>0</v>
      </c>
      <c r="BH46" s="144">
        <f t="shared" si="23"/>
        <v>0</v>
      </c>
      <c r="BI46" s="28">
        <f t="shared" si="23"/>
        <v>11</v>
      </c>
      <c r="BJ46" s="82">
        <f t="shared" si="23"/>
        <v>11</v>
      </c>
      <c r="BK46" s="73">
        <f t="shared" si="23"/>
        <v>0</v>
      </c>
      <c r="BL46" s="28">
        <f t="shared" si="23"/>
        <v>1008</v>
      </c>
      <c r="BM46" s="122">
        <f t="shared" si="23"/>
        <v>1008</v>
      </c>
      <c r="BN46" s="144">
        <f t="shared" si="23"/>
        <v>0</v>
      </c>
      <c r="BO46" s="28">
        <f t="shared" si="23"/>
        <v>0</v>
      </c>
      <c r="BP46" s="82">
        <f t="shared" ref="BP46" si="24">SUM(BP41:BP45)</f>
        <v>0</v>
      </c>
      <c r="BQ46" s="73">
        <f t="shared" si="2"/>
        <v>6949</v>
      </c>
      <c r="BR46" s="73">
        <f t="shared" si="0"/>
        <v>2983</v>
      </c>
      <c r="BS46" s="73">
        <f t="shared" si="1"/>
        <v>2983</v>
      </c>
    </row>
    <row r="47" spans="1:71">
      <c r="A47" s="1" t="s">
        <v>200</v>
      </c>
      <c r="B47" s="162" t="s">
        <v>202</v>
      </c>
      <c r="C47" s="127">
        <f>'011130'!C40</f>
        <v>0</v>
      </c>
      <c r="D47" s="92">
        <f>'011130'!D40</f>
        <v>79</v>
      </c>
      <c r="E47" s="109">
        <f>'011130'!E40</f>
        <v>79</v>
      </c>
      <c r="F47" s="127"/>
      <c r="G47" s="92"/>
      <c r="H47" s="109"/>
      <c r="I47" s="110"/>
      <c r="J47" s="92"/>
      <c r="K47" s="120"/>
      <c r="L47" s="127"/>
      <c r="M47" s="92"/>
      <c r="N47" s="109"/>
      <c r="O47" s="110"/>
      <c r="P47" s="92"/>
      <c r="Q47" s="120"/>
      <c r="R47" s="127"/>
      <c r="S47" s="92"/>
      <c r="T47" s="109"/>
      <c r="U47" s="110"/>
      <c r="V47" s="92"/>
      <c r="W47" s="120"/>
      <c r="X47" s="127">
        <f>'064010'!C10</f>
        <v>0</v>
      </c>
      <c r="Y47" s="92">
        <f>'064010'!D10</f>
        <v>530</v>
      </c>
      <c r="Z47" s="109">
        <f>'064010'!E10</f>
        <v>530</v>
      </c>
      <c r="AA47" s="110"/>
      <c r="AB47" s="92"/>
      <c r="AC47" s="120"/>
      <c r="AD47" s="127"/>
      <c r="AE47" s="92"/>
      <c r="AF47" s="109"/>
      <c r="AG47" s="110"/>
      <c r="AH47" s="92"/>
      <c r="AI47" s="120"/>
      <c r="AJ47" s="127"/>
      <c r="AK47" s="92"/>
      <c r="AL47" s="109"/>
      <c r="AM47" s="110"/>
      <c r="AN47" s="92"/>
      <c r="AO47" s="120"/>
      <c r="AP47" s="127"/>
      <c r="AQ47" s="92"/>
      <c r="AR47" s="109"/>
      <c r="AS47" s="110"/>
      <c r="AT47" s="92"/>
      <c r="AU47" s="120"/>
      <c r="AV47" s="127"/>
      <c r="AW47" s="92"/>
      <c r="AX47" s="109"/>
      <c r="AY47" s="110"/>
      <c r="AZ47" s="92"/>
      <c r="BA47" s="120"/>
      <c r="BB47" s="127"/>
      <c r="BC47" s="92"/>
      <c r="BD47" s="109"/>
      <c r="BE47" s="110"/>
      <c r="BF47" s="92"/>
      <c r="BG47" s="120"/>
      <c r="BH47" s="127"/>
      <c r="BI47" s="92"/>
      <c r="BJ47" s="109"/>
      <c r="BK47" s="110"/>
      <c r="BL47" s="92"/>
      <c r="BM47" s="120"/>
      <c r="BN47" s="127"/>
      <c r="BO47" s="92"/>
      <c r="BP47" s="109"/>
      <c r="BQ47" s="110">
        <f t="shared" si="2"/>
        <v>0</v>
      </c>
      <c r="BR47" s="110">
        <f t="shared" si="0"/>
        <v>609</v>
      </c>
      <c r="BS47" s="110">
        <f t="shared" si="1"/>
        <v>609</v>
      </c>
    </row>
    <row r="48" spans="1:71">
      <c r="A48" s="1" t="s">
        <v>143</v>
      </c>
      <c r="B48" s="162" t="s">
        <v>144</v>
      </c>
      <c r="C48" s="127"/>
      <c r="D48" s="92"/>
      <c r="E48" s="109"/>
      <c r="F48" s="127"/>
      <c r="G48" s="92"/>
      <c r="H48" s="109"/>
      <c r="I48" s="110"/>
      <c r="J48" s="92"/>
      <c r="K48" s="120"/>
      <c r="L48" s="127"/>
      <c r="M48" s="92"/>
      <c r="N48" s="109"/>
      <c r="O48" s="110"/>
      <c r="P48" s="92"/>
      <c r="Q48" s="120"/>
      <c r="R48" s="127"/>
      <c r="S48" s="92"/>
      <c r="T48" s="109"/>
      <c r="U48" s="110"/>
      <c r="V48" s="92"/>
      <c r="W48" s="120"/>
      <c r="X48" s="127"/>
      <c r="Y48" s="92"/>
      <c r="Z48" s="109"/>
      <c r="AA48" s="110"/>
      <c r="AB48" s="92"/>
      <c r="AC48" s="120"/>
      <c r="AD48" s="127"/>
      <c r="AE48" s="92"/>
      <c r="AF48" s="109"/>
      <c r="AG48" s="110"/>
      <c r="AH48" s="92"/>
      <c r="AI48" s="120"/>
      <c r="AJ48" s="127"/>
      <c r="AK48" s="92"/>
      <c r="AL48" s="109"/>
      <c r="AM48" s="110"/>
      <c r="AN48" s="92"/>
      <c r="AO48" s="120"/>
      <c r="AP48" s="127"/>
      <c r="AQ48" s="92"/>
      <c r="AR48" s="109"/>
      <c r="AS48" s="110"/>
      <c r="AT48" s="92"/>
      <c r="AU48" s="120"/>
      <c r="AV48" s="127"/>
      <c r="AW48" s="92"/>
      <c r="AX48" s="109"/>
      <c r="AY48" s="110"/>
      <c r="AZ48" s="92"/>
      <c r="BA48" s="120"/>
      <c r="BB48" s="127"/>
      <c r="BC48" s="92"/>
      <c r="BD48" s="109"/>
      <c r="BE48" s="110"/>
      <c r="BF48" s="92"/>
      <c r="BG48" s="120"/>
      <c r="BH48" s="127"/>
      <c r="BI48" s="92"/>
      <c r="BJ48" s="109"/>
      <c r="BK48" s="110"/>
      <c r="BL48" s="92"/>
      <c r="BM48" s="120"/>
      <c r="BN48" s="127"/>
      <c r="BO48" s="92"/>
      <c r="BP48" s="109"/>
      <c r="BQ48" s="110">
        <f t="shared" si="2"/>
        <v>0</v>
      </c>
      <c r="BR48" s="110">
        <f t="shared" si="0"/>
        <v>0</v>
      </c>
      <c r="BS48" s="110">
        <f t="shared" si="1"/>
        <v>0</v>
      </c>
    </row>
    <row r="49" spans="1:71">
      <c r="A49" s="1" t="s">
        <v>112</v>
      </c>
      <c r="B49" s="162" t="s">
        <v>42</v>
      </c>
      <c r="C49" s="127"/>
      <c r="D49" s="92"/>
      <c r="E49" s="109"/>
      <c r="F49" s="127"/>
      <c r="G49" s="92"/>
      <c r="H49" s="109"/>
      <c r="I49" s="110"/>
      <c r="J49" s="92"/>
      <c r="K49" s="120"/>
      <c r="L49" s="127"/>
      <c r="M49" s="92"/>
      <c r="N49" s="109"/>
      <c r="O49" s="110"/>
      <c r="P49" s="92"/>
      <c r="Q49" s="120"/>
      <c r="R49" s="127"/>
      <c r="S49" s="92"/>
      <c r="T49" s="109"/>
      <c r="U49" s="110"/>
      <c r="V49" s="92"/>
      <c r="W49" s="120"/>
      <c r="X49" s="127"/>
      <c r="Y49" s="92"/>
      <c r="Z49" s="109"/>
      <c r="AA49" s="110">
        <f>'066020'!C25</f>
        <v>0</v>
      </c>
      <c r="AB49" s="92">
        <f>'066020'!D25</f>
        <v>24</v>
      </c>
      <c r="AC49" s="120">
        <f>'066020'!E25</f>
        <v>24</v>
      </c>
      <c r="AD49" s="127"/>
      <c r="AE49" s="92"/>
      <c r="AF49" s="109"/>
      <c r="AG49" s="110"/>
      <c r="AH49" s="92"/>
      <c r="AI49" s="120"/>
      <c r="AJ49" s="127"/>
      <c r="AK49" s="92"/>
      <c r="AL49" s="109"/>
      <c r="AM49" s="110"/>
      <c r="AN49" s="92"/>
      <c r="AO49" s="120"/>
      <c r="AP49" s="127"/>
      <c r="AQ49" s="92"/>
      <c r="AR49" s="109"/>
      <c r="AS49" s="110"/>
      <c r="AT49" s="92"/>
      <c r="AU49" s="120"/>
      <c r="AV49" s="127"/>
      <c r="AW49" s="92"/>
      <c r="AX49" s="109"/>
      <c r="AY49" s="110"/>
      <c r="AZ49" s="92"/>
      <c r="BA49" s="120"/>
      <c r="BB49" s="127"/>
      <c r="BC49" s="92"/>
      <c r="BD49" s="109"/>
      <c r="BE49" s="110"/>
      <c r="BF49" s="92"/>
      <c r="BG49" s="120"/>
      <c r="BH49" s="127"/>
      <c r="BI49" s="92"/>
      <c r="BJ49" s="109"/>
      <c r="BK49" s="110"/>
      <c r="BL49" s="92"/>
      <c r="BM49" s="120"/>
      <c r="BN49" s="127"/>
      <c r="BO49" s="92"/>
      <c r="BP49" s="109"/>
      <c r="BQ49" s="110">
        <f t="shared" si="2"/>
        <v>0</v>
      </c>
      <c r="BR49" s="92">
        <f t="shared" si="0"/>
        <v>24</v>
      </c>
      <c r="BS49" s="92">
        <f t="shared" si="1"/>
        <v>24</v>
      </c>
    </row>
    <row r="50" spans="1:71">
      <c r="A50" s="1" t="s">
        <v>113</v>
      </c>
      <c r="B50" s="162" t="s">
        <v>43</v>
      </c>
      <c r="C50" s="127">
        <f>'011130'!C41</f>
        <v>0</v>
      </c>
      <c r="D50" s="92">
        <f>'011130'!D41</f>
        <v>21</v>
      </c>
      <c r="E50" s="109">
        <f>'011130'!E41</f>
        <v>21</v>
      </c>
      <c r="F50" s="127"/>
      <c r="G50" s="92"/>
      <c r="H50" s="109"/>
      <c r="I50" s="110"/>
      <c r="J50" s="92"/>
      <c r="K50" s="120"/>
      <c r="L50" s="127"/>
      <c r="M50" s="92"/>
      <c r="N50" s="109"/>
      <c r="O50" s="110"/>
      <c r="P50" s="92"/>
      <c r="Q50" s="120"/>
      <c r="R50" s="127"/>
      <c r="S50" s="92"/>
      <c r="T50" s="109"/>
      <c r="U50" s="110"/>
      <c r="V50" s="92"/>
      <c r="W50" s="120"/>
      <c r="X50" s="127">
        <f>'064010'!C11</f>
        <v>0</v>
      </c>
      <c r="Y50" s="92">
        <f>'064010'!D11</f>
        <v>143</v>
      </c>
      <c r="Z50" s="109">
        <f>'064010'!E11</f>
        <v>143</v>
      </c>
      <c r="AA50" s="110">
        <f>'066020'!C26</f>
        <v>0</v>
      </c>
      <c r="AB50" s="92">
        <f>'066020'!D26</f>
        <v>7</v>
      </c>
      <c r="AC50" s="120">
        <f>'066020'!E26</f>
        <v>7</v>
      </c>
      <c r="AD50" s="127"/>
      <c r="AE50" s="92"/>
      <c r="AF50" s="109"/>
      <c r="AG50" s="110"/>
      <c r="AH50" s="92"/>
      <c r="AI50" s="120"/>
      <c r="AJ50" s="127"/>
      <c r="AK50" s="92"/>
      <c r="AL50" s="109"/>
      <c r="AM50" s="110"/>
      <c r="AN50" s="92"/>
      <c r="AO50" s="120"/>
      <c r="AP50" s="127"/>
      <c r="AQ50" s="92"/>
      <c r="AR50" s="109"/>
      <c r="AS50" s="110"/>
      <c r="AT50" s="92"/>
      <c r="AU50" s="120"/>
      <c r="AV50" s="127"/>
      <c r="AW50" s="92"/>
      <c r="AX50" s="109"/>
      <c r="AY50" s="110"/>
      <c r="AZ50" s="92"/>
      <c r="BA50" s="120"/>
      <c r="BB50" s="127"/>
      <c r="BC50" s="92"/>
      <c r="BD50" s="109"/>
      <c r="BE50" s="110"/>
      <c r="BF50" s="92"/>
      <c r="BG50" s="120"/>
      <c r="BH50" s="127"/>
      <c r="BI50" s="92"/>
      <c r="BJ50" s="109"/>
      <c r="BK50" s="110"/>
      <c r="BL50" s="92"/>
      <c r="BM50" s="120"/>
      <c r="BN50" s="127"/>
      <c r="BO50" s="92"/>
      <c r="BP50" s="109"/>
      <c r="BQ50" s="110">
        <f t="shared" si="2"/>
        <v>0</v>
      </c>
      <c r="BR50" s="92">
        <f t="shared" si="0"/>
        <v>171</v>
      </c>
      <c r="BS50" s="92">
        <f t="shared" si="1"/>
        <v>171</v>
      </c>
    </row>
    <row r="51" spans="1:71">
      <c r="A51" s="38" t="s">
        <v>114</v>
      </c>
      <c r="B51" s="163" t="s">
        <v>44</v>
      </c>
      <c r="C51" s="144">
        <f>SUM(C47:C50)</f>
        <v>0</v>
      </c>
      <c r="D51" s="28">
        <f t="shared" ref="D51:BO51" si="25">SUM(D47:D50)</f>
        <v>100</v>
      </c>
      <c r="E51" s="82">
        <f t="shared" si="25"/>
        <v>100</v>
      </c>
      <c r="F51" s="144">
        <f t="shared" si="25"/>
        <v>0</v>
      </c>
      <c r="G51" s="28">
        <f t="shared" si="25"/>
        <v>0</v>
      </c>
      <c r="H51" s="82">
        <f t="shared" si="25"/>
        <v>0</v>
      </c>
      <c r="I51" s="73">
        <f t="shared" si="25"/>
        <v>0</v>
      </c>
      <c r="J51" s="28">
        <f t="shared" si="25"/>
        <v>0</v>
      </c>
      <c r="K51" s="122">
        <f t="shared" si="25"/>
        <v>0</v>
      </c>
      <c r="L51" s="144">
        <f t="shared" si="25"/>
        <v>0</v>
      </c>
      <c r="M51" s="28">
        <f t="shared" si="25"/>
        <v>0</v>
      </c>
      <c r="N51" s="82">
        <f t="shared" si="25"/>
        <v>0</v>
      </c>
      <c r="O51" s="73">
        <f t="shared" si="25"/>
        <v>0</v>
      </c>
      <c r="P51" s="28">
        <f t="shared" si="25"/>
        <v>0</v>
      </c>
      <c r="Q51" s="122">
        <f t="shared" si="25"/>
        <v>0</v>
      </c>
      <c r="R51" s="144">
        <f t="shared" si="25"/>
        <v>0</v>
      </c>
      <c r="S51" s="28">
        <f t="shared" si="25"/>
        <v>0</v>
      </c>
      <c r="T51" s="82">
        <f t="shared" si="25"/>
        <v>0</v>
      </c>
      <c r="U51" s="73">
        <f t="shared" si="25"/>
        <v>0</v>
      </c>
      <c r="V51" s="28">
        <f t="shared" si="25"/>
        <v>0</v>
      </c>
      <c r="W51" s="122">
        <f t="shared" si="25"/>
        <v>0</v>
      </c>
      <c r="X51" s="144">
        <f t="shared" si="25"/>
        <v>0</v>
      </c>
      <c r="Y51" s="28">
        <f t="shared" si="25"/>
        <v>673</v>
      </c>
      <c r="Z51" s="82">
        <f t="shared" si="25"/>
        <v>673</v>
      </c>
      <c r="AA51" s="73">
        <f t="shared" si="25"/>
        <v>0</v>
      </c>
      <c r="AB51" s="28">
        <f t="shared" si="25"/>
        <v>31</v>
      </c>
      <c r="AC51" s="122">
        <f t="shared" si="25"/>
        <v>31</v>
      </c>
      <c r="AD51" s="144">
        <f t="shared" si="25"/>
        <v>0</v>
      </c>
      <c r="AE51" s="28">
        <f t="shared" si="25"/>
        <v>0</v>
      </c>
      <c r="AF51" s="82">
        <f t="shared" si="25"/>
        <v>0</v>
      </c>
      <c r="AG51" s="73">
        <f t="shared" si="25"/>
        <v>0</v>
      </c>
      <c r="AH51" s="28">
        <f t="shared" si="25"/>
        <v>0</v>
      </c>
      <c r="AI51" s="122">
        <f t="shared" si="25"/>
        <v>0</v>
      </c>
      <c r="AJ51" s="144">
        <f t="shared" si="25"/>
        <v>0</v>
      </c>
      <c r="AK51" s="28">
        <f t="shared" si="25"/>
        <v>0</v>
      </c>
      <c r="AL51" s="82">
        <f t="shared" si="25"/>
        <v>0</v>
      </c>
      <c r="AM51" s="73">
        <f t="shared" si="25"/>
        <v>0</v>
      </c>
      <c r="AN51" s="28">
        <f t="shared" si="25"/>
        <v>0</v>
      </c>
      <c r="AO51" s="122">
        <f t="shared" si="25"/>
        <v>0</v>
      </c>
      <c r="AP51" s="144">
        <f t="shared" si="25"/>
        <v>0</v>
      </c>
      <c r="AQ51" s="28">
        <f t="shared" si="25"/>
        <v>0</v>
      </c>
      <c r="AR51" s="82">
        <f t="shared" si="25"/>
        <v>0</v>
      </c>
      <c r="AS51" s="73">
        <f t="shared" si="25"/>
        <v>0</v>
      </c>
      <c r="AT51" s="28">
        <f t="shared" si="25"/>
        <v>0</v>
      </c>
      <c r="AU51" s="122">
        <f t="shared" si="25"/>
        <v>0</v>
      </c>
      <c r="AV51" s="144">
        <f t="shared" si="25"/>
        <v>0</v>
      </c>
      <c r="AW51" s="28">
        <f t="shared" si="25"/>
        <v>0</v>
      </c>
      <c r="AX51" s="82">
        <f t="shared" si="25"/>
        <v>0</v>
      </c>
      <c r="AY51" s="73">
        <f t="shared" si="25"/>
        <v>0</v>
      </c>
      <c r="AZ51" s="28">
        <f t="shared" si="25"/>
        <v>0</v>
      </c>
      <c r="BA51" s="122">
        <f t="shared" si="25"/>
        <v>0</v>
      </c>
      <c r="BB51" s="144">
        <f t="shared" si="25"/>
        <v>0</v>
      </c>
      <c r="BC51" s="28">
        <f t="shared" si="25"/>
        <v>0</v>
      </c>
      <c r="BD51" s="82">
        <f t="shared" si="25"/>
        <v>0</v>
      </c>
      <c r="BE51" s="73">
        <f t="shared" si="25"/>
        <v>0</v>
      </c>
      <c r="BF51" s="28">
        <f t="shared" si="25"/>
        <v>0</v>
      </c>
      <c r="BG51" s="122">
        <f t="shared" si="25"/>
        <v>0</v>
      </c>
      <c r="BH51" s="144">
        <f t="shared" si="25"/>
        <v>0</v>
      </c>
      <c r="BI51" s="28">
        <f t="shared" si="25"/>
        <v>0</v>
      </c>
      <c r="BJ51" s="82">
        <f t="shared" si="25"/>
        <v>0</v>
      </c>
      <c r="BK51" s="73">
        <f t="shared" si="25"/>
        <v>0</v>
      </c>
      <c r="BL51" s="28">
        <f t="shared" si="25"/>
        <v>0</v>
      </c>
      <c r="BM51" s="122">
        <f t="shared" si="25"/>
        <v>0</v>
      </c>
      <c r="BN51" s="144">
        <f t="shared" si="25"/>
        <v>0</v>
      </c>
      <c r="BO51" s="28">
        <f t="shared" si="25"/>
        <v>0</v>
      </c>
      <c r="BP51" s="82">
        <f t="shared" ref="BP51" si="26">SUM(BP47:BP50)</f>
        <v>0</v>
      </c>
      <c r="BQ51" s="73">
        <f t="shared" si="2"/>
        <v>0</v>
      </c>
      <c r="BR51" s="73">
        <f t="shared" si="0"/>
        <v>804</v>
      </c>
      <c r="BS51" s="73">
        <f t="shared" si="1"/>
        <v>804</v>
      </c>
    </row>
    <row r="52" spans="1:71">
      <c r="A52" s="1" t="s">
        <v>115</v>
      </c>
      <c r="B52" s="162" t="s">
        <v>45</v>
      </c>
      <c r="C52" s="127">
        <f>'011130'!C43</f>
        <v>0</v>
      </c>
      <c r="D52" s="92">
        <f>'011130'!D43</f>
        <v>0</v>
      </c>
      <c r="E52" s="109">
        <f>'011130'!E43</f>
        <v>0</v>
      </c>
      <c r="F52" s="127"/>
      <c r="G52" s="92"/>
      <c r="H52" s="109"/>
      <c r="I52" s="110"/>
      <c r="J52" s="92"/>
      <c r="K52" s="120"/>
      <c r="L52" s="127"/>
      <c r="M52" s="92"/>
      <c r="N52" s="109"/>
      <c r="O52" s="110">
        <f>'045160'!C11</f>
        <v>0</v>
      </c>
      <c r="P52" s="92">
        <f>'045160'!D11</f>
        <v>200</v>
      </c>
      <c r="Q52" s="120">
        <f>'045160'!E11</f>
        <v>200</v>
      </c>
      <c r="R52" s="127"/>
      <c r="S52" s="92"/>
      <c r="T52" s="109"/>
      <c r="U52" s="110"/>
      <c r="V52" s="92"/>
      <c r="W52" s="120"/>
      <c r="X52" s="127"/>
      <c r="Y52" s="92"/>
      <c r="Z52" s="109"/>
      <c r="AA52" s="110"/>
      <c r="AB52" s="92"/>
      <c r="AC52" s="120"/>
      <c r="AD52" s="127"/>
      <c r="AE52" s="92"/>
      <c r="AF52" s="109"/>
      <c r="AG52" s="110"/>
      <c r="AH52" s="92"/>
      <c r="AI52" s="120"/>
      <c r="AJ52" s="127"/>
      <c r="AK52" s="92"/>
      <c r="AL52" s="109"/>
      <c r="AM52" s="110"/>
      <c r="AN52" s="92"/>
      <c r="AO52" s="120"/>
      <c r="AP52" s="127"/>
      <c r="AQ52" s="92"/>
      <c r="AR52" s="109"/>
      <c r="AS52" s="110"/>
      <c r="AT52" s="92"/>
      <c r="AU52" s="120"/>
      <c r="AV52" s="127"/>
      <c r="AW52" s="92"/>
      <c r="AX52" s="109"/>
      <c r="AY52" s="110"/>
      <c r="AZ52" s="92"/>
      <c r="BA52" s="120"/>
      <c r="BB52" s="127"/>
      <c r="BC52" s="92"/>
      <c r="BD52" s="109"/>
      <c r="BE52" s="110"/>
      <c r="BF52" s="92"/>
      <c r="BG52" s="120"/>
      <c r="BH52" s="127"/>
      <c r="BI52" s="92"/>
      <c r="BJ52" s="109"/>
      <c r="BK52" s="110"/>
      <c r="BL52" s="92"/>
      <c r="BM52" s="120"/>
      <c r="BN52" s="127"/>
      <c r="BO52" s="92"/>
      <c r="BP52" s="109"/>
      <c r="BQ52" s="110">
        <f t="shared" si="2"/>
        <v>0</v>
      </c>
      <c r="BR52" s="110">
        <f t="shared" si="0"/>
        <v>200</v>
      </c>
      <c r="BS52" s="110">
        <f t="shared" si="1"/>
        <v>200</v>
      </c>
    </row>
    <row r="53" spans="1:71">
      <c r="A53" s="1" t="s">
        <v>116</v>
      </c>
      <c r="B53" s="162" t="s">
        <v>46</v>
      </c>
      <c r="C53" s="127"/>
      <c r="D53" s="92"/>
      <c r="E53" s="109"/>
      <c r="F53" s="127"/>
      <c r="G53" s="92"/>
      <c r="H53" s="109"/>
      <c r="I53" s="110"/>
      <c r="J53" s="92"/>
      <c r="K53" s="120"/>
      <c r="L53" s="127"/>
      <c r="M53" s="92"/>
      <c r="N53" s="109"/>
      <c r="O53" s="110"/>
      <c r="P53" s="92"/>
      <c r="Q53" s="120"/>
      <c r="R53" s="127"/>
      <c r="S53" s="92"/>
      <c r="T53" s="109"/>
      <c r="U53" s="110"/>
      <c r="V53" s="92"/>
      <c r="W53" s="120"/>
      <c r="X53" s="127"/>
      <c r="Y53" s="92"/>
      <c r="Z53" s="109"/>
      <c r="AA53" s="110"/>
      <c r="AB53" s="92"/>
      <c r="AC53" s="120"/>
      <c r="AD53" s="127"/>
      <c r="AE53" s="92"/>
      <c r="AF53" s="109"/>
      <c r="AG53" s="110"/>
      <c r="AH53" s="92"/>
      <c r="AI53" s="120"/>
      <c r="AJ53" s="127"/>
      <c r="AK53" s="92"/>
      <c r="AL53" s="109"/>
      <c r="AM53" s="110"/>
      <c r="AN53" s="92"/>
      <c r="AO53" s="120"/>
      <c r="AP53" s="127"/>
      <c r="AQ53" s="92"/>
      <c r="AR53" s="109"/>
      <c r="AS53" s="110"/>
      <c r="AT53" s="92"/>
      <c r="AU53" s="120"/>
      <c r="AV53" s="127"/>
      <c r="AW53" s="92"/>
      <c r="AX53" s="109"/>
      <c r="AY53" s="110"/>
      <c r="AZ53" s="92"/>
      <c r="BA53" s="120"/>
      <c r="BB53" s="127"/>
      <c r="BC53" s="92"/>
      <c r="BD53" s="109"/>
      <c r="BE53" s="110"/>
      <c r="BF53" s="92"/>
      <c r="BG53" s="120"/>
      <c r="BH53" s="127"/>
      <c r="BI53" s="92"/>
      <c r="BJ53" s="109"/>
      <c r="BK53" s="110"/>
      <c r="BL53" s="92"/>
      <c r="BM53" s="120"/>
      <c r="BN53" s="127"/>
      <c r="BO53" s="92"/>
      <c r="BP53" s="109"/>
      <c r="BQ53" s="110">
        <f t="shared" si="2"/>
        <v>0</v>
      </c>
      <c r="BR53" s="110">
        <f t="shared" si="0"/>
        <v>0</v>
      </c>
      <c r="BS53" s="110">
        <f t="shared" si="1"/>
        <v>0</v>
      </c>
    </row>
    <row r="54" spans="1:71">
      <c r="A54" s="1" t="s">
        <v>117</v>
      </c>
      <c r="B54" s="162" t="s">
        <v>47</v>
      </c>
      <c r="C54" s="127"/>
      <c r="D54" s="92"/>
      <c r="E54" s="109"/>
      <c r="F54" s="127"/>
      <c r="G54" s="92"/>
      <c r="H54" s="109"/>
      <c r="I54" s="110"/>
      <c r="J54" s="92"/>
      <c r="K54" s="120"/>
      <c r="L54" s="127"/>
      <c r="M54" s="92"/>
      <c r="N54" s="109"/>
      <c r="O54" s="110"/>
      <c r="P54" s="92"/>
      <c r="Q54" s="120"/>
      <c r="R54" s="127"/>
      <c r="S54" s="92"/>
      <c r="T54" s="109"/>
      <c r="U54" s="110">
        <f>'052020'!C8</f>
        <v>500</v>
      </c>
      <c r="V54" s="92">
        <f>'052020'!D8</f>
        <v>0</v>
      </c>
      <c r="W54" s="120">
        <f>'052020'!E8</f>
        <v>0</v>
      </c>
      <c r="X54" s="127"/>
      <c r="Y54" s="92"/>
      <c r="Z54" s="109"/>
      <c r="AA54" s="110"/>
      <c r="AB54" s="92"/>
      <c r="AC54" s="120"/>
      <c r="AD54" s="127"/>
      <c r="AE54" s="92"/>
      <c r="AF54" s="109"/>
      <c r="AG54" s="110"/>
      <c r="AH54" s="92"/>
      <c r="AI54" s="120"/>
      <c r="AJ54" s="127"/>
      <c r="AK54" s="92"/>
      <c r="AL54" s="109"/>
      <c r="AM54" s="110"/>
      <c r="AN54" s="92"/>
      <c r="AO54" s="120"/>
      <c r="AP54" s="127">
        <f>'082092'!C24</f>
        <v>0</v>
      </c>
      <c r="AQ54" s="92">
        <f>'082092'!D24</f>
        <v>121</v>
      </c>
      <c r="AR54" s="109">
        <f>'082092'!E24</f>
        <v>121</v>
      </c>
      <c r="AS54" s="110"/>
      <c r="AT54" s="92"/>
      <c r="AU54" s="120"/>
      <c r="AV54" s="127"/>
      <c r="AW54" s="92"/>
      <c r="AX54" s="109"/>
      <c r="AY54" s="110"/>
      <c r="AZ54" s="92"/>
      <c r="BA54" s="120"/>
      <c r="BB54" s="127"/>
      <c r="BC54" s="92"/>
      <c r="BD54" s="109"/>
      <c r="BE54" s="110"/>
      <c r="BF54" s="92"/>
      <c r="BG54" s="120"/>
      <c r="BH54" s="127"/>
      <c r="BI54" s="92"/>
      <c r="BJ54" s="109"/>
      <c r="BK54" s="110"/>
      <c r="BL54" s="92"/>
      <c r="BM54" s="120"/>
      <c r="BN54" s="127"/>
      <c r="BO54" s="92"/>
      <c r="BP54" s="109"/>
      <c r="BQ54" s="115">
        <f t="shared" si="2"/>
        <v>500</v>
      </c>
      <c r="BR54" s="115">
        <f t="shared" si="0"/>
        <v>121</v>
      </c>
      <c r="BS54" s="110">
        <f t="shared" si="1"/>
        <v>121</v>
      </c>
    </row>
    <row r="55" spans="1:71">
      <c r="A55" s="1" t="s">
        <v>118</v>
      </c>
      <c r="B55" s="162" t="s">
        <v>48</v>
      </c>
      <c r="C55" s="127"/>
      <c r="D55" s="92"/>
      <c r="E55" s="109"/>
      <c r="F55" s="127"/>
      <c r="G55" s="92"/>
      <c r="H55" s="109"/>
      <c r="I55" s="110"/>
      <c r="J55" s="92"/>
      <c r="K55" s="120"/>
      <c r="L55" s="127"/>
      <c r="M55" s="92"/>
      <c r="N55" s="109"/>
      <c r="O55" s="110">
        <f>'045160'!C12</f>
        <v>0</v>
      </c>
      <c r="P55" s="92">
        <f>'045160'!D12</f>
        <v>47</v>
      </c>
      <c r="Q55" s="120">
        <f>'045160'!E12</f>
        <v>47</v>
      </c>
      <c r="R55" s="127"/>
      <c r="S55" s="92"/>
      <c r="T55" s="109"/>
      <c r="U55" s="110">
        <f>'052020'!C9</f>
        <v>135</v>
      </c>
      <c r="V55" s="92">
        <f>'052020'!D9</f>
        <v>0</v>
      </c>
      <c r="W55" s="120">
        <f>'052020'!E9</f>
        <v>0</v>
      </c>
      <c r="X55" s="127"/>
      <c r="Y55" s="92"/>
      <c r="Z55" s="109"/>
      <c r="AA55" s="110"/>
      <c r="AB55" s="92"/>
      <c r="AC55" s="120"/>
      <c r="AD55" s="127"/>
      <c r="AE55" s="92"/>
      <c r="AF55" s="109"/>
      <c r="AG55" s="110"/>
      <c r="AH55" s="92"/>
      <c r="AI55" s="120"/>
      <c r="AJ55" s="127"/>
      <c r="AK55" s="92"/>
      <c r="AL55" s="109"/>
      <c r="AM55" s="110"/>
      <c r="AN55" s="92"/>
      <c r="AO55" s="120"/>
      <c r="AP55" s="127">
        <f>'082092'!C25</f>
        <v>0</v>
      </c>
      <c r="AQ55" s="92">
        <f>'082092'!D25</f>
        <v>33</v>
      </c>
      <c r="AR55" s="109">
        <f>'082092'!E25</f>
        <v>33</v>
      </c>
      <c r="AS55" s="110"/>
      <c r="AT55" s="92"/>
      <c r="AU55" s="120"/>
      <c r="AV55" s="127"/>
      <c r="AW55" s="92"/>
      <c r="AX55" s="109"/>
      <c r="AY55" s="110"/>
      <c r="AZ55" s="92"/>
      <c r="BA55" s="120"/>
      <c r="BB55" s="127"/>
      <c r="BC55" s="92"/>
      <c r="BD55" s="109"/>
      <c r="BE55" s="110"/>
      <c r="BF55" s="92"/>
      <c r="BG55" s="120"/>
      <c r="BH55" s="127"/>
      <c r="BI55" s="92"/>
      <c r="BJ55" s="109"/>
      <c r="BK55" s="110"/>
      <c r="BL55" s="92"/>
      <c r="BM55" s="120"/>
      <c r="BN55" s="127"/>
      <c r="BO55" s="92"/>
      <c r="BP55" s="109"/>
      <c r="BQ55" s="110">
        <f t="shared" si="2"/>
        <v>135</v>
      </c>
      <c r="BR55" s="110">
        <f t="shared" si="0"/>
        <v>80</v>
      </c>
      <c r="BS55" s="110">
        <f t="shared" si="1"/>
        <v>80</v>
      </c>
    </row>
    <row r="56" spans="1:71">
      <c r="A56" s="38" t="s">
        <v>119</v>
      </c>
      <c r="B56" s="163" t="s">
        <v>49</v>
      </c>
      <c r="C56" s="144">
        <f>SUM(C52:C55)</f>
        <v>0</v>
      </c>
      <c r="D56" s="28">
        <f t="shared" ref="D56:BO56" si="27">SUM(D52:D55)</f>
        <v>0</v>
      </c>
      <c r="E56" s="82">
        <f t="shared" si="27"/>
        <v>0</v>
      </c>
      <c r="F56" s="144">
        <f t="shared" si="27"/>
        <v>0</v>
      </c>
      <c r="G56" s="28">
        <f t="shared" si="27"/>
        <v>0</v>
      </c>
      <c r="H56" s="82">
        <f t="shared" si="27"/>
        <v>0</v>
      </c>
      <c r="I56" s="73">
        <f t="shared" si="27"/>
        <v>0</v>
      </c>
      <c r="J56" s="28">
        <f t="shared" si="27"/>
        <v>0</v>
      </c>
      <c r="K56" s="122">
        <f t="shared" si="27"/>
        <v>0</v>
      </c>
      <c r="L56" s="144">
        <f t="shared" si="27"/>
        <v>0</v>
      </c>
      <c r="M56" s="28">
        <f t="shared" si="27"/>
        <v>0</v>
      </c>
      <c r="N56" s="82">
        <f t="shared" si="27"/>
        <v>0</v>
      </c>
      <c r="O56" s="73">
        <f t="shared" si="27"/>
        <v>0</v>
      </c>
      <c r="P56" s="28">
        <f t="shared" si="27"/>
        <v>247</v>
      </c>
      <c r="Q56" s="122">
        <f t="shared" si="27"/>
        <v>247</v>
      </c>
      <c r="R56" s="144">
        <f t="shared" si="27"/>
        <v>0</v>
      </c>
      <c r="S56" s="28">
        <f t="shared" si="27"/>
        <v>0</v>
      </c>
      <c r="T56" s="82">
        <f t="shared" si="27"/>
        <v>0</v>
      </c>
      <c r="U56" s="73">
        <f t="shared" si="27"/>
        <v>635</v>
      </c>
      <c r="V56" s="28">
        <f t="shared" si="27"/>
        <v>0</v>
      </c>
      <c r="W56" s="122">
        <f t="shared" si="27"/>
        <v>0</v>
      </c>
      <c r="X56" s="144">
        <f t="shared" si="27"/>
        <v>0</v>
      </c>
      <c r="Y56" s="28">
        <f t="shared" si="27"/>
        <v>0</v>
      </c>
      <c r="Z56" s="82">
        <f t="shared" si="27"/>
        <v>0</v>
      </c>
      <c r="AA56" s="73">
        <f t="shared" si="27"/>
        <v>0</v>
      </c>
      <c r="AB56" s="28">
        <f t="shared" si="27"/>
        <v>0</v>
      </c>
      <c r="AC56" s="122">
        <f t="shared" si="27"/>
        <v>0</v>
      </c>
      <c r="AD56" s="144">
        <f t="shared" si="27"/>
        <v>0</v>
      </c>
      <c r="AE56" s="28">
        <f t="shared" si="27"/>
        <v>0</v>
      </c>
      <c r="AF56" s="82">
        <f t="shared" si="27"/>
        <v>0</v>
      </c>
      <c r="AG56" s="73">
        <f t="shared" si="27"/>
        <v>0</v>
      </c>
      <c r="AH56" s="28">
        <f t="shared" si="27"/>
        <v>0</v>
      </c>
      <c r="AI56" s="122">
        <f t="shared" si="27"/>
        <v>0</v>
      </c>
      <c r="AJ56" s="144">
        <f t="shared" si="27"/>
        <v>0</v>
      </c>
      <c r="AK56" s="28">
        <f t="shared" si="27"/>
        <v>0</v>
      </c>
      <c r="AL56" s="82">
        <f t="shared" si="27"/>
        <v>0</v>
      </c>
      <c r="AM56" s="73">
        <f t="shared" si="27"/>
        <v>0</v>
      </c>
      <c r="AN56" s="28">
        <f t="shared" si="27"/>
        <v>0</v>
      </c>
      <c r="AO56" s="122">
        <f t="shared" si="27"/>
        <v>0</v>
      </c>
      <c r="AP56" s="144">
        <f t="shared" si="27"/>
        <v>0</v>
      </c>
      <c r="AQ56" s="28">
        <f t="shared" si="27"/>
        <v>154</v>
      </c>
      <c r="AR56" s="82">
        <f t="shared" si="27"/>
        <v>154</v>
      </c>
      <c r="AS56" s="73">
        <f t="shared" si="27"/>
        <v>0</v>
      </c>
      <c r="AT56" s="28">
        <f t="shared" si="27"/>
        <v>0</v>
      </c>
      <c r="AU56" s="122">
        <f t="shared" si="27"/>
        <v>0</v>
      </c>
      <c r="AV56" s="144">
        <f t="shared" si="27"/>
        <v>0</v>
      </c>
      <c r="AW56" s="28">
        <f t="shared" si="27"/>
        <v>0</v>
      </c>
      <c r="AX56" s="82">
        <f t="shared" si="27"/>
        <v>0</v>
      </c>
      <c r="AY56" s="73">
        <f t="shared" si="27"/>
        <v>0</v>
      </c>
      <c r="AZ56" s="28">
        <f t="shared" si="27"/>
        <v>0</v>
      </c>
      <c r="BA56" s="122">
        <f t="shared" si="27"/>
        <v>0</v>
      </c>
      <c r="BB56" s="144">
        <f t="shared" si="27"/>
        <v>0</v>
      </c>
      <c r="BC56" s="28">
        <f t="shared" si="27"/>
        <v>0</v>
      </c>
      <c r="BD56" s="82">
        <f t="shared" si="27"/>
        <v>0</v>
      </c>
      <c r="BE56" s="73">
        <f t="shared" si="27"/>
        <v>0</v>
      </c>
      <c r="BF56" s="28">
        <f t="shared" si="27"/>
        <v>0</v>
      </c>
      <c r="BG56" s="122">
        <f t="shared" si="27"/>
        <v>0</v>
      </c>
      <c r="BH56" s="144">
        <f t="shared" si="27"/>
        <v>0</v>
      </c>
      <c r="BI56" s="28">
        <f t="shared" si="27"/>
        <v>0</v>
      </c>
      <c r="BJ56" s="82">
        <f t="shared" si="27"/>
        <v>0</v>
      </c>
      <c r="BK56" s="73">
        <f t="shared" si="27"/>
        <v>0</v>
      </c>
      <c r="BL56" s="28">
        <f t="shared" si="27"/>
        <v>0</v>
      </c>
      <c r="BM56" s="122">
        <f t="shared" si="27"/>
        <v>0</v>
      </c>
      <c r="BN56" s="144">
        <f t="shared" si="27"/>
        <v>0</v>
      </c>
      <c r="BO56" s="28">
        <f t="shared" si="27"/>
        <v>0</v>
      </c>
      <c r="BP56" s="82">
        <f t="shared" ref="BP56" si="28">SUM(BP52:BP55)</f>
        <v>0</v>
      </c>
      <c r="BQ56" s="73">
        <f t="shared" si="2"/>
        <v>635</v>
      </c>
      <c r="BR56" s="73">
        <f t="shared" si="0"/>
        <v>401</v>
      </c>
      <c r="BS56" s="73">
        <f t="shared" si="1"/>
        <v>401</v>
      </c>
    </row>
    <row r="57" spans="1:71">
      <c r="A57" s="40" t="s">
        <v>120</v>
      </c>
      <c r="B57" s="165" t="s">
        <v>6</v>
      </c>
      <c r="C57" s="148">
        <f t="shared" ref="C57" si="29">SUM(C14+C15+C35+C40+C46+C51+C56)</f>
        <v>12312</v>
      </c>
      <c r="D57" s="41">
        <f t="shared" ref="D57:BO57" si="30">SUM(D14+D15+D35+D40+D46+D51+D56)</f>
        <v>14099</v>
      </c>
      <c r="E57" s="83">
        <f t="shared" si="30"/>
        <v>11965</v>
      </c>
      <c r="F57" s="148">
        <f t="shared" si="30"/>
        <v>51</v>
      </c>
      <c r="G57" s="41">
        <f t="shared" si="30"/>
        <v>6</v>
      </c>
      <c r="H57" s="83">
        <f t="shared" si="30"/>
        <v>6</v>
      </c>
      <c r="I57" s="74">
        <f t="shared" si="30"/>
        <v>0</v>
      </c>
      <c r="J57" s="41">
        <f t="shared" si="30"/>
        <v>170</v>
      </c>
      <c r="K57" s="132">
        <f t="shared" si="30"/>
        <v>170</v>
      </c>
      <c r="L57" s="148">
        <f t="shared" si="30"/>
        <v>0</v>
      </c>
      <c r="M57" s="41">
        <f t="shared" si="30"/>
        <v>21</v>
      </c>
      <c r="N57" s="83">
        <f t="shared" si="30"/>
        <v>21</v>
      </c>
      <c r="O57" s="74">
        <f t="shared" si="30"/>
        <v>127</v>
      </c>
      <c r="P57" s="41">
        <f t="shared" si="30"/>
        <v>402</v>
      </c>
      <c r="Q57" s="132">
        <f t="shared" si="30"/>
        <v>402</v>
      </c>
      <c r="R57" s="148">
        <f t="shared" si="30"/>
        <v>220</v>
      </c>
      <c r="S57" s="41">
        <f t="shared" si="30"/>
        <v>26</v>
      </c>
      <c r="T57" s="83">
        <f t="shared" si="30"/>
        <v>25</v>
      </c>
      <c r="U57" s="74">
        <f t="shared" si="30"/>
        <v>635</v>
      </c>
      <c r="V57" s="41">
        <f t="shared" si="30"/>
        <v>55</v>
      </c>
      <c r="W57" s="132">
        <f t="shared" si="30"/>
        <v>55</v>
      </c>
      <c r="X57" s="148">
        <f t="shared" si="30"/>
        <v>635</v>
      </c>
      <c r="Y57" s="41">
        <f t="shared" si="30"/>
        <v>1566</v>
      </c>
      <c r="Z57" s="83">
        <f t="shared" si="30"/>
        <v>1561</v>
      </c>
      <c r="AA57" s="74">
        <f t="shared" si="30"/>
        <v>2283</v>
      </c>
      <c r="AB57" s="41">
        <f t="shared" si="30"/>
        <v>1979</v>
      </c>
      <c r="AC57" s="132">
        <f t="shared" si="30"/>
        <v>1979</v>
      </c>
      <c r="AD57" s="148">
        <f t="shared" si="30"/>
        <v>0</v>
      </c>
      <c r="AE57" s="41">
        <f t="shared" si="30"/>
        <v>52</v>
      </c>
      <c r="AF57" s="83">
        <f t="shared" si="30"/>
        <v>51</v>
      </c>
      <c r="AG57" s="74">
        <f t="shared" si="30"/>
        <v>0</v>
      </c>
      <c r="AH57" s="41">
        <f t="shared" si="30"/>
        <v>44</v>
      </c>
      <c r="AI57" s="132">
        <f t="shared" si="30"/>
        <v>44</v>
      </c>
      <c r="AJ57" s="148">
        <f t="shared" si="30"/>
        <v>100</v>
      </c>
      <c r="AK57" s="41">
        <f t="shared" si="30"/>
        <v>115</v>
      </c>
      <c r="AL57" s="83">
        <f t="shared" si="30"/>
        <v>115</v>
      </c>
      <c r="AM57" s="74">
        <f t="shared" si="30"/>
        <v>0</v>
      </c>
      <c r="AN57" s="41">
        <f t="shared" si="30"/>
        <v>86</v>
      </c>
      <c r="AO57" s="132">
        <f t="shared" si="30"/>
        <v>86</v>
      </c>
      <c r="AP57" s="148">
        <f t="shared" si="30"/>
        <v>4197</v>
      </c>
      <c r="AQ57" s="41">
        <f t="shared" si="30"/>
        <v>1241</v>
      </c>
      <c r="AR57" s="83">
        <f t="shared" si="30"/>
        <v>1194</v>
      </c>
      <c r="AS57" s="74">
        <f t="shared" si="30"/>
        <v>0</v>
      </c>
      <c r="AT57" s="41">
        <f t="shared" si="30"/>
        <v>8</v>
      </c>
      <c r="AU57" s="132">
        <f t="shared" si="30"/>
        <v>8</v>
      </c>
      <c r="AV57" s="148">
        <f t="shared" si="30"/>
        <v>0</v>
      </c>
      <c r="AW57" s="41">
        <f t="shared" si="30"/>
        <v>11</v>
      </c>
      <c r="AX57" s="83">
        <f t="shared" si="30"/>
        <v>11</v>
      </c>
      <c r="AY57" s="74">
        <f t="shared" si="30"/>
        <v>46</v>
      </c>
      <c r="AZ57" s="41">
        <f t="shared" si="30"/>
        <v>0</v>
      </c>
      <c r="BA57" s="132">
        <f t="shared" si="30"/>
        <v>0</v>
      </c>
      <c r="BB57" s="148">
        <f t="shared" si="30"/>
        <v>0</v>
      </c>
      <c r="BC57" s="41">
        <f t="shared" si="30"/>
        <v>68</v>
      </c>
      <c r="BD57" s="83">
        <f t="shared" si="30"/>
        <v>68</v>
      </c>
      <c r="BE57" s="74">
        <f t="shared" si="30"/>
        <v>0</v>
      </c>
      <c r="BF57" s="41">
        <f t="shared" si="30"/>
        <v>40</v>
      </c>
      <c r="BG57" s="132">
        <f t="shared" si="30"/>
        <v>39</v>
      </c>
      <c r="BH57" s="148">
        <f t="shared" si="30"/>
        <v>0</v>
      </c>
      <c r="BI57" s="41">
        <f t="shared" si="30"/>
        <v>11</v>
      </c>
      <c r="BJ57" s="83">
        <f t="shared" si="30"/>
        <v>11</v>
      </c>
      <c r="BK57" s="74">
        <f t="shared" si="30"/>
        <v>0</v>
      </c>
      <c r="BL57" s="41">
        <f t="shared" si="30"/>
        <v>1008</v>
      </c>
      <c r="BM57" s="132">
        <f t="shared" si="30"/>
        <v>1008</v>
      </c>
      <c r="BN57" s="148">
        <f t="shared" si="30"/>
        <v>400</v>
      </c>
      <c r="BO57" s="41">
        <f t="shared" si="30"/>
        <v>626</v>
      </c>
      <c r="BP57" s="83">
        <f t="shared" ref="BP57" si="31">SUM(BP14+BP15+BP35+BP40+BP46+BP51+BP56)</f>
        <v>626</v>
      </c>
      <c r="BQ57" s="74">
        <f t="shared" si="2"/>
        <v>21006</v>
      </c>
      <c r="BR57" s="74">
        <f t="shared" si="0"/>
        <v>21634</v>
      </c>
      <c r="BS57" s="74">
        <f t="shared" si="1"/>
        <v>19445</v>
      </c>
    </row>
    <row r="58" spans="1:71">
      <c r="A58" s="1" t="s">
        <v>121</v>
      </c>
      <c r="B58" s="166" t="s">
        <v>67</v>
      </c>
      <c r="C58" s="149">
        <f>'011130'!C46</f>
        <v>0</v>
      </c>
      <c r="D58" s="96">
        <f>'011130'!D46</f>
        <v>0</v>
      </c>
      <c r="E58" s="116">
        <f>'011130'!E46</f>
        <v>0</v>
      </c>
      <c r="F58" s="149">
        <v>0</v>
      </c>
      <c r="G58" s="96">
        <v>0</v>
      </c>
      <c r="H58" s="116">
        <v>0</v>
      </c>
      <c r="I58" s="117">
        <v>0</v>
      </c>
      <c r="J58" s="96">
        <v>0</v>
      </c>
      <c r="K58" s="133">
        <v>0</v>
      </c>
      <c r="L58" s="149">
        <f>'018010-30'!C7</f>
        <v>0</v>
      </c>
      <c r="M58" s="96">
        <f>'018010-30'!D7</f>
        <v>447</v>
      </c>
      <c r="N58" s="116">
        <f>'018010-30'!E7</f>
        <v>447</v>
      </c>
      <c r="O58" s="117">
        <v>0</v>
      </c>
      <c r="P58" s="96">
        <v>0</v>
      </c>
      <c r="Q58" s="133">
        <v>0</v>
      </c>
      <c r="R58" s="149">
        <v>0</v>
      </c>
      <c r="S58" s="96">
        <v>0</v>
      </c>
      <c r="T58" s="116">
        <v>0</v>
      </c>
      <c r="U58" s="117">
        <v>0</v>
      </c>
      <c r="V58" s="96">
        <v>0</v>
      </c>
      <c r="W58" s="133">
        <v>0</v>
      </c>
      <c r="X58" s="149">
        <v>0</v>
      </c>
      <c r="Y58" s="96">
        <v>0</v>
      </c>
      <c r="Z58" s="116">
        <v>0</v>
      </c>
      <c r="AA58" s="117">
        <v>0</v>
      </c>
      <c r="AB58" s="96">
        <v>0</v>
      </c>
      <c r="AC58" s="133">
        <v>0</v>
      </c>
      <c r="AD58" s="149">
        <v>0</v>
      </c>
      <c r="AE58" s="96">
        <v>0</v>
      </c>
      <c r="AF58" s="116">
        <v>0</v>
      </c>
      <c r="AG58" s="117">
        <v>0</v>
      </c>
      <c r="AH58" s="96">
        <v>0</v>
      </c>
      <c r="AI58" s="133">
        <v>0</v>
      </c>
      <c r="AJ58" s="149">
        <v>0</v>
      </c>
      <c r="AK58" s="96">
        <v>0</v>
      </c>
      <c r="AL58" s="116">
        <v>0</v>
      </c>
      <c r="AM58" s="117">
        <v>0</v>
      </c>
      <c r="AN58" s="96">
        <v>0</v>
      </c>
      <c r="AO58" s="133">
        <v>0</v>
      </c>
      <c r="AP58" s="149">
        <v>0</v>
      </c>
      <c r="AQ58" s="96">
        <v>0</v>
      </c>
      <c r="AR58" s="116">
        <v>0</v>
      </c>
      <c r="AS58" s="117">
        <v>0</v>
      </c>
      <c r="AT58" s="96">
        <v>0</v>
      </c>
      <c r="AU58" s="133">
        <v>0</v>
      </c>
      <c r="AV58" s="149">
        <v>0</v>
      </c>
      <c r="AW58" s="96">
        <v>0</v>
      </c>
      <c r="AX58" s="116">
        <v>0</v>
      </c>
      <c r="AY58" s="117">
        <v>0</v>
      </c>
      <c r="AZ58" s="96">
        <v>0</v>
      </c>
      <c r="BA58" s="133">
        <v>0</v>
      </c>
      <c r="BB58" s="149">
        <v>0</v>
      </c>
      <c r="BC58" s="96">
        <v>0</v>
      </c>
      <c r="BD58" s="116">
        <v>0</v>
      </c>
      <c r="BE58" s="117">
        <v>0</v>
      </c>
      <c r="BF58" s="96">
        <v>0</v>
      </c>
      <c r="BG58" s="133">
        <v>0</v>
      </c>
      <c r="BH58" s="149">
        <v>0</v>
      </c>
      <c r="BI58" s="96">
        <v>0</v>
      </c>
      <c r="BJ58" s="116">
        <v>0</v>
      </c>
      <c r="BK58" s="117">
        <v>0</v>
      </c>
      <c r="BL58" s="96">
        <v>0</v>
      </c>
      <c r="BM58" s="133">
        <v>0</v>
      </c>
      <c r="BN58" s="149">
        <v>0</v>
      </c>
      <c r="BO58" s="96">
        <v>0</v>
      </c>
      <c r="BP58" s="116">
        <v>0</v>
      </c>
      <c r="BQ58" s="117">
        <f t="shared" si="2"/>
        <v>0</v>
      </c>
      <c r="BR58" s="117">
        <f t="shared" si="0"/>
        <v>447</v>
      </c>
      <c r="BS58" s="117">
        <f t="shared" si="1"/>
        <v>447</v>
      </c>
    </row>
    <row r="59" spans="1:71">
      <c r="A59" s="1"/>
      <c r="B59" s="167" t="s">
        <v>68</v>
      </c>
      <c r="C59" s="150">
        <f>SUM(C57:C58)</f>
        <v>12312</v>
      </c>
      <c r="D59" s="56">
        <f t="shared" ref="D59:AK59" si="32">SUM(D57:D58)</f>
        <v>14099</v>
      </c>
      <c r="E59" s="84">
        <f t="shared" si="32"/>
        <v>11965</v>
      </c>
      <c r="F59" s="150">
        <f t="shared" si="32"/>
        <v>51</v>
      </c>
      <c r="G59" s="56">
        <f t="shared" si="32"/>
        <v>6</v>
      </c>
      <c r="H59" s="84">
        <f t="shared" si="32"/>
        <v>6</v>
      </c>
      <c r="I59" s="75">
        <f t="shared" si="32"/>
        <v>0</v>
      </c>
      <c r="J59" s="56">
        <f t="shared" si="32"/>
        <v>170</v>
      </c>
      <c r="K59" s="134">
        <f t="shared" si="32"/>
        <v>170</v>
      </c>
      <c r="L59" s="150">
        <f t="shared" si="32"/>
        <v>0</v>
      </c>
      <c r="M59" s="56">
        <f t="shared" si="32"/>
        <v>468</v>
      </c>
      <c r="N59" s="84">
        <f t="shared" si="32"/>
        <v>468</v>
      </c>
      <c r="O59" s="75">
        <f t="shared" si="32"/>
        <v>127</v>
      </c>
      <c r="P59" s="56">
        <f t="shared" si="32"/>
        <v>402</v>
      </c>
      <c r="Q59" s="134">
        <f t="shared" si="32"/>
        <v>402</v>
      </c>
      <c r="R59" s="150">
        <f t="shared" si="32"/>
        <v>220</v>
      </c>
      <c r="S59" s="56">
        <f t="shared" si="32"/>
        <v>26</v>
      </c>
      <c r="T59" s="84">
        <f t="shared" si="32"/>
        <v>25</v>
      </c>
      <c r="U59" s="75">
        <f t="shared" si="32"/>
        <v>635</v>
      </c>
      <c r="V59" s="56">
        <f t="shared" si="32"/>
        <v>55</v>
      </c>
      <c r="W59" s="134">
        <f t="shared" si="32"/>
        <v>55</v>
      </c>
      <c r="X59" s="150">
        <f t="shared" si="32"/>
        <v>635</v>
      </c>
      <c r="Y59" s="56">
        <f t="shared" si="32"/>
        <v>1566</v>
      </c>
      <c r="Z59" s="84">
        <f t="shared" si="32"/>
        <v>1561</v>
      </c>
      <c r="AA59" s="75">
        <f t="shared" si="32"/>
        <v>2283</v>
      </c>
      <c r="AB59" s="56">
        <f t="shared" si="32"/>
        <v>1979</v>
      </c>
      <c r="AC59" s="134">
        <f t="shared" si="32"/>
        <v>1979</v>
      </c>
      <c r="AD59" s="150">
        <f t="shared" ref="AD59:AF59" si="33">SUM(AD57:AD58)</f>
        <v>0</v>
      </c>
      <c r="AE59" s="56">
        <f t="shared" si="33"/>
        <v>52</v>
      </c>
      <c r="AF59" s="84">
        <f t="shared" si="33"/>
        <v>51</v>
      </c>
      <c r="AG59" s="75">
        <f t="shared" si="32"/>
        <v>0</v>
      </c>
      <c r="AH59" s="56">
        <f t="shared" si="32"/>
        <v>44</v>
      </c>
      <c r="AI59" s="134">
        <f t="shared" si="32"/>
        <v>44</v>
      </c>
      <c r="AJ59" s="150">
        <f t="shared" si="32"/>
        <v>100</v>
      </c>
      <c r="AK59" s="56">
        <f t="shared" si="32"/>
        <v>115</v>
      </c>
      <c r="AL59" s="84">
        <f t="shared" ref="AL59:BP59" si="34">SUM(AL57:AL58)</f>
        <v>115</v>
      </c>
      <c r="AM59" s="75">
        <f t="shared" si="34"/>
        <v>0</v>
      </c>
      <c r="AN59" s="56">
        <f t="shared" si="34"/>
        <v>86</v>
      </c>
      <c r="AO59" s="134">
        <f t="shared" si="34"/>
        <v>86</v>
      </c>
      <c r="AP59" s="150">
        <f t="shared" si="34"/>
        <v>4197</v>
      </c>
      <c r="AQ59" s="56">
        <f t="shared" si="34"/>
        <v>1241</v>
      </c>
      <c r="AR59" s="84">
        <f t="shared" si="34"/>
        <v>1194</v>
      </c>
      <c r="AS59" s="75">
        <f t="shared" si="34"/>
        <v>0</v>
      </c>
      <c r="AT59" s="56">
        <f t="shared" si="34"/>
        <v>8</v>
      </c>
      <c r="AU59" s="134">
        <f t="shared" si="34"/>
        <v>8</v>
      </c>
      <c r="AV59" s="150">
        <f t="shared" si="34"/>
        <v>0</v>
      </c>
      <c r="AW59" s="56">
        <f t="shared" si="34"/>
        <v>11</v>
      </c>
      <c r="AX59" s="84">
        <f t="shared" si="34"/>
        <v>11</v>
      </c>
      <c r="AY59" s="75">
        <f t="shared" si="34"/>
        <v>46</v>
      </c>
      <c r="AZ59" s="56">
        <f t="shared" si="34"/>
        <v>0</v>
      </c>
      <c r="BA59" s="134">
        <f t="shared" si="34"/>
        <v>0</v>
      </c>
      <c r="BB59" s="150">
        <f t="shared" ref="BB59:BD59" si="35">SUM(BB57:BB58)</f>
        <v>0</v>
      </c>
      <c r="BC59" s="56">
        <f t="shared" si="35"/>
        <v>68</v>
      </c>
      <c r="BD59" s="84">
        <f t="shared" si="35"/>
        <v>68</v>
      </c>
      <c r="BE59" s="75">
        <f t="shared" si="34"/>
        <v>0</v>
      </c>
      <c r="BF59" s="56">
        <f t="shared" si="34"/>
        <v>40</v>
      </c>
      <c r="BG59" s="134">
        <f t="shared" si="34"/>
        <v>39</v>
      </c>
      <c r="BH59" s="150">
        <f t="shared" si="34"/>
        <v>0</v>
      </c>
      <c r="BI59" s="56">
        <f t="shared" si="34"/>
        <v>11</v>
      </c>
      <c r="BJ59" s="84">
        <f t="shared" si="34"/>
        <v>11</v>
      </c>
      <c r="BK59" s="75">
        <f t="shared" si="34"/>
        <v>0</v>
      </c>
      <c r="BL59" s="56">
        <f t="shared" si="34"/>
        <v>1008</v>
      </c>
      <c r="BM59" s="134">
        <f t="shared" si="34"/>
        <v>1008</v>
      </c>
      <c r="BN59" s="150">
        <f t="shared" si="34"/>
        <v>400</v>
      </c>
      <c r="BO59" s="56">
        <f t="shared" si="34"/>
        <v>626</v>
      </c>
      <c r="BP59" s="84">
        <f t="shared" si="34"/>
        <v>626</v>
      </c>
      <c r="BQ59" s="75">
        <f t="shared" si="2"/>
        <v>21006</v>
      </c>
      <c r="BR59" s="75">
        <f t="shared" si="0"/>
        <v>22081</v>
      </c>
      <c r="BS59" s="75">
        <f t="shared" si="1"/>
        <v>19892</v>
      </c>
    </row>
    <row r="60" spans="1:71">
      <c r="E60"/>
    </row>
    <row r="61" spans="1:71">
      <c r="E61"/>
    </row>
    <row r="62" spans="1:71">
      <c r="E62"/>
    </row>
    <row r="63" spans="1:71">
      <c r="E63"/>
    </row>
    <row r="64" spans="1:71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</sheetData>
  <mergeCells count="24">
    <mergeCell ref="B1:B2"/>
    <mergeCell ref="AM2:AO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G2:AI2"/>
    <mergeCell ref="AJ2:AL2"/>
    <mergeCell ref="AD2:AF2"/>
    <mergeCell ref="BK2:BM2"/>
    <mergeCell ref="BN2:BP2"/>
    <mergeCell ref="BQ2:BS2"/>
    <mergeCell ref="AP2:AR2"/>
    <mergeCell ref="AS2:AU2"/>
    <mergeCell ref="AV2:AX2"/>
    <mergeCell ref="AY2:BA2"/>
    <mergeCell ref="BE2:BG2"/>
    <mergeCell ref="BH2:BJ2"/>
    <mergeCell ref="BB2:BD2"/>
  </mergeCells>
  <pageMargins left="0.7" right="0.7" top="0.75" bottom="0.75" header="0.3" footer="0.3"/>
  <pageSetup paperSize="9" scale="55" orientation="portrait" r:id="rId1"/>
  <colBreaks count="5" manualBreakCount="5">
    <brk id="8" max="58" man="1"/>
    <brk id="20" max="58" man="1"/>
    <brk id="32" max="58" man="1"/>
    <brk id="44" max="58" man="1"/>
    <brk id="56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A72"/>
  <sheetViews>
    <sheetView view="pageBreakPreview" zoomScaleSheetLayoutView="100" workbookViewId="0">
      <selection activeCell="E50" sqref="E50"/>
    </sheetView>
  </sheetViews>
  <sheetFormatPr defaultColWidth="9.140625" defaultRowHeight="15"/>
  <cols>
    <col min="1" max="1" width="6.140625" style="1" bestFit="1" customWidth="1"/>
    <col min="2" max="2" width="41.7109375" style="1" customWidth="1"/>
    <col min="3" max="3" width="14.140625" style="1" bestFit="1" customWidth="1"/>
    <col min="4" max="4" width="14.42578125" style="1" customWidth="1"/>
    <col min="5" max="5" width="10.5703125" style="1" customWidth="1"/>
    <col min="6" max="6" width="0" style="63" hidden="1" customWidth="1"/>
    <col min="7" max="7" width="0" style="1" hidden="1" customWidth="1"/>
    <col min="8" max="16384" width="9.140625" style="1"/>
  </cols>
  <sheetData>
    <row r="1" spans="1:7" s="282" customFormat="1" ht="15.75" thickBot="1">
      <c r="A1" s="283"/>
      <c r="B1" s="283"/>
      <c r="C1" s="283"/>
      <c r="D1" s="283"/>
      <c r="E1" s="284" t="s">
        <v>221</v>
      </c>
    </row>
    <row r="2" spans="1:7" s="5" customFormat="1" ht="30.75" thickBot="1">
      <c r="B2" s="87" t="s">
        <v>148</v>
      </c>
      <c r="C2" s="2" t="s">
        <v>187</v>
      </c>
      <c r="D2" s="3" t="s">
        <v>255</v>
      </c>
      <c r="E2" s="4" t="s">
        <v>0</v>
      </c>
      <c r="F2" s="61"/>
    </row>
    <row r="3" spans="1:7" s="9" customFormat="1">
      <c r="A3" s="9" t="s">
        <v>72</v>
      </c>
      <c r="B3" s="6" t="s">
        <v>9</v>
      </c>
      <c r="C3" s="7">
        <v>0</v>
      </c>
      <c r="D3" s="7">
        <v>3862</v>
      </c>
      <c r="E3" s="8">
        <v>2097</v>
      </c>
      <c r="F3" s="62">
        <v>1429</v>
      </c>
      <c r="G3" s="64">
        <f>D3-F3</f>
        <v>2433</v>
      </c>
    </row>
    <row r="4" spans="1:7" s="9" customFormat="1">
      <c r="A4" s="9" t="s">
        <v>73</v>
      </c>
      <c r="B4" s="6" t="s">
        <v>24</v>
      </c>
      <c r="C4" s="7">
        <v>0</v>
      </c>
      <c r="D4" s="7">
        <v>96</v>
      </c>
      <c r="E4" s="8">
        <v>96</v>
      </c>
      <c r="F4" s="62">
        <v>96</v>
      </c>
      <c r="G4" s="64">
        <f t="shared" ref="G4:G47" si="0">D4-F4</f>
        <v>0</v>
      </c>
    </row>
    <row r="5" spans="1:7" s="9" customFormat="1">
      <c r="A5" s="9" t="s">
        <v>74</v>
      </c>
      <c r="B5" s="10" t="s">
        <v>28</v>
      </c>
      <c r="C5" s="11">
        <v>0</v>
      </c>
      <c r="D5" s="12">
        <v>20</v>
      </c>
      <c r="E5" s="13">
        <v>20</v>
      </c>
      <c r="F5" s="62">
        <v>20</v>
      </c>
      <c r="G5" s="64">
        <f t="shared" si="0"/>
        <v>0</v>
      </c>
    </row>
    <row r="6" spans="1:7" s="9" customFormat="1">
      <c r="A6" s="9" t="s">
        <v>188</v>
      </c>
      <c r="B6" s="10" t="s">
        <v>189</v>
      </c>
      <c r="C6" s="11">
        <v>0</v>
      </c>
      <c r="D6" s="12">
        <v>11</v>
      </c>
      <c r="E6" s="13">
        <v>11</v>
      </c>
      <c r="F6" s="62"/>
      <c r="G6" s="64"/>
    </row>
    <row r="7" spans="1:7" s="9" customFormat="1">
      <c r="A7" s="9" t="s">
        <v>75</v>
      </c>
      <c r="B7" s="10" t="s">
        <v>10</v>
      </c>
      <c r="C7" s="11">
        <v>270</v>
      </c>
      <c r="D7" s="12">
        <v>153</v>
      </c>
      <c r="E7" s="13">
        <v>153</v>
      </c>
      <c r="F7" s="62">
        <v>133</v>
      </c>
      <c r="G7" s="64">
        <f t="shared" si="0"/>
        <v>20</v>
      </c>
    </row>
    <row r="8" spans="1:7" s="14" customFormat="1">
      <c r="A8" s="14" t="s">
        <v>76</v>
      </c>
      <c r="B8" s="15" t="s">
        <v>70</v>
      </c>
      <c r="C8" s="16">
        <f>SUM(C3:C7)</f>
        <v>270</v>
      </c>
      <c r="D8" s="16">
        <f>SUM(D3:D7)</f>
        <v>4142</v>
      </c>
      <c r="E8" s="17">
        <f>SUM(E3:E7)</f>
        <v>2377</v>
      </c>
      <c r="F8" s="17">
        <f>SUM(F3:F7)</f>
        <v>1678</v>
      </c>
      <c r="G8" s="64">
        <f t="shared" si="0"/>
        <v>2464</v>
      </c>
    </row>
    <row r="9" spans="1:7" s="14" customFormat="1">
      <c r="A9" s="9" t="s">
        <v>77</v>
      </c>
      <c r="B9" s="33" t="s">
        <v>29</v>
      </c>
      <c r="C9" s="34">
        <v>1795</v>
      </c>
      <c r="D9" s="34">
        <v>2154</v>
      </c>
      <c r="E9" s="35">
        <v>2154</v>
      </c>
      <c r="F9" s="62">
        <v>1249</v>
      </c>
      <c r="G9" s="64">
        <f t="shared" si="0"/>
        <v>905</v>
      </c>
    </row>
    <row r="10" spans="1:7" s="9" customFormat="1">
      <c r="A10" s="9" t="s">
        <v>78</v>
      </c>
      <c r="B10" s="21" t="s">
        <v>11</v>
      </c>
      <c r="C10" s="92">
        <v>0</v>
      </c>
      <c r="D10" s="92">
        <v>260</v>
      </c>
      <c r="E10" s="93">
        <v>260</v>
      </c>
      <c r="F10" s="62">
        <v>144</v>
      </c>
      <c r="G10" s="64">
        <f t="shared" si="0"/>
        <v>116</v>
      </c>
    </row>
    <row r="11" spans="1:7" s="9" customFormat="1">
      <c r="A11" s="9" t="s">
        <v>79</v>
      </c>
      <c r="B11" s="21" t="s">
        <v>12</v>
      </c>
      <c r="C11" s="92">
        <v>150</v>
      </c>
      <c r="D11" s="92">
        <v>0</v>
      </c>
      <c r="E11" s="93">
        <v>0</v>
      </c>
      <c r="F11" s="62">
        <v>0</v>
      </c>
      <c r="G11" s="64">
        <f t="shared" si="0"/>
        <v>0</v>
      </c>
    </row>
    <row r="12" spans="1:7" s="14" customFormat="1">
      <c r="A12" s="14" t="s">
        <v>80</v>
      </c>
      <c r="B12" s="22" t="s">
        <v>30</v>
      </c>
      <c r="C12" s="19">
        <f>SUM(C9:C11)</f>
        <v>1945</v>
      </c>
      <c r="D12" s="19">
        <f>SUM(D9:D11)</f>
        <v>2414</v>
      </c>
      <c r="E12" s="23">
        <f>SUM(E9:E11)</f>
        <v>2414</v>
      </c>
      <c r="F12" s="23">
        <f>SUM(F9:F11)</f>
        <v>1393</v>
      </c>
      <c r="G12" s="64">
        <f t="shared" si="0"/>
        <v>1021</v>
      </c>
    </row>
    <row r="13" spans="1:7" s="9" customFormat="1">
      <c r="A13" s="14" t="s">
        <v>81</v>
      </c>
      <c r="B13" s="26" t="s">
        <v>13</v>
      </c>
      <c r="C13" s="28">
        <f>C8+C12</f>
        <v>2215</v>
      </c>
      <c r="D13" s="28">
        <f>D8+D12</f>
        <v>6556</v>
      </c>
      <c r="E13" s="29">
        <f>E8+E12</f>
        <v>4791</v>
      </c>
      <c r="F13" s="29">
        <f>F8+F12</f>
        <v>3071</v>
      </c>
      <c r="G13" s="64">
        <f t="shared" si="0"/>
        <v>3485</v>
      </c>
    </row>
    <row r="14" spans="1:7" s="9" customFormat="1">
      <c r="A14" s="9" t="s">
        <v>82</v>
      </c>
      <c r="B14" s="26" t="s">
        <v>31</v>
      </c>
      <c r="C14" s="28">
        <v>598</v>
      </c>
      <c r="D14" s="28">
        <v>1029</v>
      </c>
      <c r="E14" s="29">
        <v>1029</v>
      </c>
      <c r="F14" s="29">
        <v>819</v>
      </c>
      <c r="G14" s="64">
        <f t="shared" si="0"/>
        <v>210</v>
      </c>
    </row>
    <row r="15" spans="1:7" s="9" customFormat="1">
      <c r="A15" s="9" t="s">
        <v>83</v>
      </c>
      <c r="B15" s="21" t="s">
        <v>14</v>
      </c>
      <c r="C15" s="36">
        <v>20</v>
      </c>
      <c r="D15" s="92">
        <v>26</v>
      </c>
      <c r="E15" s="93">
        <v>25</v>
      </c>
      <c r="F15" s="62">
        <v>11</v>
      </c>
      <c r="G15" s="64">
        <f t="shared" si="0"/>
        <v>15</v>
      </c>
    </row>
    <row r="16" spans="1:7" s="9" customFormat="1">
      <c r="A16" s="9" t="s">
        <v>84</v>
      </c>
      <c r="B16" s="21" t="s">
        <v>15</v>
      </c>
      <c r="C16" s="92">
        <v>140</v>
      </c>
      <c r="D16" s="92">
        <v>427</v>
      </c>
      <c r="E16" s="93">
        <v>427</v>
      </c>
      <c r="F16" s="62">
        <v>415</v>
      </c>
      <c r="G16" s="64">
        <f t="shared" si="0"/>
        <v>12</v>
      </c>
    </row>
    <row r="17" spans="1:7" s="9" customFormat="1">
      <c r="A17" s="9" t="s">
        <v>85</v>
      </c>
      <c r="B17" s="22" t="s">
        <v>21</v>
      </c>
      <c r="C17" s="19">
        <f>SUM(C15:C16)</f>
        <v>160</v>
      </c>
      <c r="D17" s="19">
        <f>SUM(D15:D16)</f>
        <v>453</v>
      </c>
      <c r="E17" s="23">
        <f>SUM(E15:E16)</f>
        <v>452</v>
      </c>
      <c r="F17" s="24">
        <f>SUM(F15:F16)</f>
        <v>426</v>
      </c>
      <c r="G17" s="64">
        <f t="shared" si="0"/>
        <v>27</v>
      </c>
    </row>
    <row r="18" spans="1:7" s="9" customFormat="1">
      <c r="A18" s="9" t="s">
        <v>86</v>
      </c>
      <c r="B18" s="31" t="s">
        <v>22</v>
      </c>
      <c r="C18" s="94">
        <v>80</v>
      </c>
      <c r="D18" s="94">
        <v>103</v>
      </c>
      <c r="E18" s="95">
        <v>102</v>
      </c>
      <c r="F18" s="62">
        <v>71</v>
      </c>
      <c r="G18" s="64">
        <f t="shared" si="0"/>
        <v>32</v>
      </c>
    </row>
    <row r="19" spans="1:7" s="9" customFormat="1">
      <c r="A19" s="9" t="s">
        <v>87</v>
      </c>
      <c r="B19" s="31" t="s">
        <v>16</v>
      </c>
      <c r="C19" s="94">
        <v>60</v>
      </c>
      <c r="D19" s="94">
        <v>48</v>
      </c>
      <c r="E19" s="95">
        <v>48</v>
      </c>
      <c r="F19" s="62">
        <v>40</v>
      </c>
      <c r="G19" s="64">
        <f t="shared" si="0"/>
        <v>8</v>
      </c>
    </row>
    <row r="20" spans="1:7" s="9" customFormat="1">
      <c r="A20" s="9" t="s">
        <v>88</v>
      </c>
      <c r="B20" s="22" t="s">
        <v>16</v>
      </c>
      <c r="C20" s="19">
        <f>SUM(C18:C19)</f>
        <v>140</v>
      </c>
      <c r="D20" s="19">
        <f>SUM(D18:D19)</f>
        <v>151</v>
      </c>
      <c r="E20" s="23">
        <f>SUM(E18:E19)</f>
        <v>150</v>
      </c>
      <c r="F20" s="24">
        <f>SUM(F18:F19)</f>
        <v>111</v>
      </c>
      <c r="G20" s="64">
        <f t="shared" si="0"/>
        <v>40</v>
      </c>
    </row>
    <row r="21" spans="1:7" s="9" customFormat="1">
      <c r="A21" s="9" t="s">
        <v>89</v>
      </c>
      <c r="B21" s="21" t="s">
        <v>17</v>
      </c>
      <c r="C21" s="92">
        <v>345</v>
      </c>
      <c r="D21" s="92">
        <v>233</v>
      </c>
      <c r="E21" s="93">
        <v>221</v>
      </c>
      <c r="F21" s="62">
        <v>600</v>
      </c>
      <c r="G21" s="64">
        <f t="shared" si="0"/>
        <v>-367</v>
      </c>
    </row>
    <row r="22" spans="1:7" s="9" customFormat="1">
      <c r="A22" s="9" t="s">
        <v>90</v>
      </c>
      <c r="B22" s="21" t="s">
        <v>25</v>
      </c>
      <c r="C22" s="92">
        <v>0</v>
      </c>
      <c r="D22" s="92">
        <v>21</v>
      </c>
      <c r="E22" s="93">
        <v>13</v>
      </c>
      <c r="F22" s="62">
        <v>66</v>
      </c>
      <c r="G22" s="64">
        <f t="shared" si="0"/>
        <v>-45</v>
      </c>
    </row>
    <row r="23" spans="1:7" s="9" customFormat="1">
      <c r="A23" s="9" t="s">
        <v>91</v>
      </c>
      <c r="B23" s="21" t="s">
        <v>18</v>
      </c>
      <c r="C23" s="92">
        <v>40</v>
      </c>
      <c r="D23" s="92">
        <v>74</v>
      </c>
      <c r="E23" s="93">
        <v>74</v>
      </c>
      <c r="F23" s="62">
        <v>105</v>
      </c>
      <c r="G23" s="64">
        <f t="shared" si="0"/>
        <v>-31</v>
      </c>
    </row>
    <row r="24" spans="1:7" s="9" customFormat="1">
      <c r="A24" s="9" t="s">
        <v>92</v>
      </c>
      <c r="B24" s="21" t="s">
        <v>32</v>
      </c>
      <c r="C24" s="92">
        <v>0</v>
      </c>
      <c r="D24" s="92">
        <v>46</v>
      </c>
      <c r="E24" s="93">
        <v>46</v>
      </c>
      <c r="F24" s="62">
        <v>46</v>
      </c>
      <c r="G24" s="64">
        <f t="shared" si="0"/>
        <v>0</v>
      </c>
    </row>
    <row r="25" spans="1:7" s="9" customFormat="1">
      <c r="A25" s="9" t="s">
        <v>93</v>
      </c>
      <c r="B25" s="21" t="s">
        <v>8</v>
      </c>
      <c r="C25" s="92">
        <v>200</v>
      </c>
      <c r="D25" s="92">
        <v>162</v>
      </c>
      <c r="E25" s="93">
        <v>57</v>
      </c>
      <c r="F25" s="62">
        <v>85</v>
      </c>
      <c r="G25" s="64">
        <f t="shared" si="0"/>
        <v>77</v>
      </c>
    </row>
    <row r="26" spans="1:7" s="9" customFormat="1">
      <c r="A26" s="9" t="s">
        <v>94</v>
      </c>
      <c r="B26" s="21" t="s">
        <v>71</v>
      </c>
      <c r="C26" s="92">
        <v>417</v>
      </c>
      <c r="D26" s="92">
        <v>1109</v>
      </c>
      <c r="E26" s="93">
        <v>980</v>
      </c>
      <c r="F26" s="62">
        <v>793</v>
      </c>
      <c r="G26" s="64">
        <f t="shared" si="0"/>
        <v>316</v>
      </c>
    </row>
    <row r="27" spans="1:7">
      <c r="A27" s="1" t="s">
        <v>95</v>
      </c>
      <c r="B27" s="20" t="s">
        <v>1</v>
      </c>
      <c r="C27" s="19">
        <f>SUM(C21:C26)</f>
        <v>1002</v>
      </c>
      <c r="D27" s="19">
        <f>SUM(D21:D26)</f>
        <v>1645</v>
      </c>
      <c r="E27" s="19">
        <f>SUM(E21:E26)</f>
        <v>1391</v>
      </c>
      <c r="F27" s="20">
        <f>SUM(F21:F26)</f>
        <v>1695</v>
      </c>
      <c r="G27" s="64">
        <f t="shared" si="0"/>
        <v>-50</v>
      </c>
    </row>
    <row r="28" spans="1:7">
      <c r="A28" s="1" t="s">
        <v>96</v>
      </c>
      <c r="B28" s="18" t="s">
        <v>2</v>
      </c>
      <c r="C28" s="92">
        <v>780</v>
      </c>
      <c r="D28" s="92">
        <v>1394</v>
      </c>
      <c r="E28" s="92">
        <v>1394</v>
      </c>
      <c r="F28" s="63">
        <v>885</v>
      </c>
      <c r="G28" s="64">
        <f t="shared" si="0"/>
        <v>509</v>
      </c>
    </row>
    <row r="29" spans="1:7">
      <c r="A29" s="1" t="s">
        <v>97</v>
      </c>
      <c r="B29" s="20" t="s">
        <v>19</v>
      </c>
      <c r="C29" s="19">
        <f>SUM(C28:C28)</f>
        <v>780</v>
      </c>
      <c r="D29" s="19">
        <f>SUM(D28:D28)</f>
        <v>1394</v>
      </c>
      <c r="E29" s="19">
        <f>SUM(E28:E28)</f>
        <v>1394</v>
      </c>
      <c r="F29" s="20">
        <f>SUM(F28:F28)</f>
        <v>885</v>
      </c>
      <c r="G29" s="64">
        <f t="shared" si="0"/>
        <v>509</v>
      </c>
    </row>
    <row r="30" spans="1:7">
      <c r="A30" s="1" t="s">
        <v>98</v>
      </c>
      <c r="B30" s="18" t="s">
        <v>20</v>
      </c>
      <c r="C30" s="92">
        <v>518</v>
      </c>
      <c r="D30" s="92">
        <v>609</v>
      </c>
      <c r="E30" s="92">
        <v>592</v>
      </c>
      <c r="F30" s="63">
        <v>631</v>
      </c>
      <c r="G30" s="64">
        <f t="shared" si="0"/>
        <v>-22</v>
      </c>
    </row>
    <row r="31" spans="1:7">
      <c r="A31" s="1" t="s">
        <v>253</v>
      </c>
      <c r="B31" s="18" t="s">
        <v>254</v>
      </c>
      <c r="C31" s="92">
        <v>0</v>
      </c>
      <c r="D31" s="92">
        <v>96</v>
      </c>
      <c r="E31" s="92">
        <v>0</v>
      </c>
      <c r="G31" s="64"/>
    </row>
    <row r="32" spans="1:7">
      <c r="A32" s="1" t="s">
        <v>99</v>
      </c>
      <c r="B32" s="18" t="s">
        <v>3</v>
      </c>
      <c r="C32" s="92">
        <v>50</v>
      </c>
      <c r="D32" s="92">
        <v>186</v>
      </c>
      <c r="E32" s="92">
        <v>186</v>
      </c>
      <c r="F32" s="63">
        <v>330</v>
      </c>
      <c r="G32" s="64">
        <f t="shared" si="0"/>
        <v>-144</v>
      </c>
    </row>
    <row r="33" spans="1:27">
      <c r="A33" s="1" t="s">
        <v>100</v>
      </c>
      <c r="B33" s="20" t="s">
        <v>4</v>
      </c>
      <c r="C33" s="19">
        <f>SUM(C30:C32)</f>
        <v>568</v>
      </c>
      <c r="D33" s="19">
        <f>SUM(D30:D32)</f>
        <v>891</v>
      </c>
      <c r="E33" s="19">
        <f>SUM(E30:E32)</f>
        <v>778</v>
      </c>
      <c r="F33" s="20">
        <f>SUM(F30:F32)</f>
        <v>961</v>
      </c>
      <c r="G33" s="64">
        <f t="shared" si="0"/>
        <v>-70</v>
      </c>
    </row>
    <row r="34" spans="1:27" s="37" customFormat="1">
      <c r="A34" s="37" t="s">
        <v>101</v>
      </c>
      <c r="B34" s="27" t="s">
        <v>5</v>
      </c>
      <c r="C34" s="28">
        <f>SUM(C17+C20+C27+C29+C33)</f>
        <v>2650</v>
      </c>
      <c r="D34" s="28">
        <f>SUM(D17+D20+D27+D29+D33)</f>
        <v>4534</v>
      </c>
      <c r="E34" s="28">
        <f>SUM(E17+E20+E27+E29+E33)</f>
        <v>4165</v>
      </c>
      <c r="F34" s="27">
        <f>SUM(F17+F20+F27+F29+F33)</f>
        <v>4078</v>
      </c>
      <c r="G34" s="64">
        <f t="shared" si="0"/>
        <v>456</v>
      </c>
    </row>
    <row r="35" spans="1:27" s="38" customFormat="1">
      <c r="A35" s="38" t="s">
        <v>106</v>
      </c>
      <c r="B35" s="27" t="s">
        <v>35</v>
      </c>
      <c r="C35" s="28">
        <v>0</v>
      </c>
      <c r="D35" s="28">
        <v>0</v>
      </c>
      <c r="E35" s="28">
        <v>0</v>
      </c>
      <c r="F35" s="27" t="e">
        <f>SUM(#REF!)</f>
        <v>#REF!</v>
      </c>
      <c r="G35" s="64" t="e">
        <f t="shared" si="0"/>
        <v>#REF!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 t="s">
        <v>108</v>
      </c>
      <c r="B36" s="18" t="s">
        <v>38</v>
      </c>
      <c r="C36" s="92">
        <v>2272</v>
      </c>
      <c r="D36" s="92">
        <v>969</v>
      </c>
      <c r="E36" s="92">
        <v>969</v>
      </c>
      <c r="F36" s="63">
        <v>1318</v>
      </c>
      <c r="G36" s="64">
        <f t="shared" si="0"/>
        <v>-349</v>
      </c>
    </row>
    <row r="37" spans="1:27">
      <c r="A37" s="1" t="s">
        <v>109</v>
      </c>
      <c r="B37" s="18" t="s">
        <v>39</v>
      </c>
      <c r="C37" s="92">
        <v>900</v>
      </c>
      <c r="D37" s="92">
        <v>911</v>
      </c>
      <c r="E37" s="92">
        <v>911</v>
      </c>
      <c r="F37" s="63">
        <v>387</v>
      </c>
      <c r="G37" s="64">
        <f t="shared" si="0"/>
        <v>524</v>
      </c>
    </row>
    <row r="38" spans="1:27">
      <c r="A38" s="1" t="s">
        <v>110</v>
      </c>
      <c r="B38" s="18" t="s">
        <v>40</v>
      </c>
      <c r="C38" s="92">
        <v>3677</v>
      </c>
      <c r="D38" s="92">
        <v>0</v>
      </c>
      <c r="E38" s="92">
        <v>0</v>
      </c>
      <c r="F38" s="63">
        <v>0</v>
      </c>
      <c r="G38" s="64">
        <f t="shared" si="0"/>
        <v>0</v>
      </c>
    </row>
    <row r="39" spans="1:27" s="38" customFormat="1">
      <c r="A39" s="38" t="s">
        <v>111</v>
      </c>
      <c r="B39" s="27" t="s">
        <v>26</v>
      </c>
      <c r="C39" s="28">
        <f>SUM(C36:C38)</f>
        <v>6849</v>
      </c>
      <c r="D39" s="28">
        <f>SUM(D36:D38)</f>
        <v>1880</v>
      </c>
      <c r="E39" s="28">
        <f>SUM(E36:E38)</f>
        <v>1880</v>
      </c>
      <c r="F39" s="27">
        <f>SUM(F36:F38)</f>
        <v>1705</v>
      </c>
      <c r="G39" s="64">
        <f t="shared" si="0"/>
        <v>175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38" customFormat="1">
      <c r="A40" s="1" t="s">
        <v>143</v>
      </c>
      <c r="B40" s="18" t="s">
        <v>144</v>
      </c>
      <c r="C40" s="92">
        <v>0</v>
      </c>
      <c r="D40" s="92">
        <v>79</v>
      </c>
      <c r="E40" s="92">
        <v>79</v>
      </c>
      <c r="F40" s="63">
        <v>79</v>
      </c>
      <c r="G40" s="64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 t="s">
        <v>113</v>
      </c>
      <c r="B41" s="18" t="s">
        <v>43</v>
      </c>
      <c r="C41" s="92">
        <v>0</v>
      </c>
      <c r="D41" s="92">
        <v>21</v>
      </c>
      <c r="E41" s="92">
        <v>21</v>
      </c>
      <c r="F41" s="63">
        <v>21</v>
      </c>
      <c r="G41" s="64">
        <f t="shared" si="0"/>
        <v>0</v>
      </c>
    </row>
    <row r="42" spans="1:27" s="38" customFormat="1">
      <c r="A42" s="38" t="s">
        <v>114</v>
      </c>
      <c r="B42" s="27" t="s">
        <v>44</v>
      </c>
      <c r="C42" s="28">
        <f>SUM(C40:C41)</f>
        <v>0</v>
      </c>
      <c r="D42" s="28">
        <f>SUM(D40:D41)</f>
        <v>100</v>
      </c>
      <c r="E42" s="28">
        <f>SUM(E40:E41)</f>
        <v>100</v>
      </c>
      <c r="F42" s="27">
        <f>SUM(F40:F41)</f>
        <v>100</v>
      </c>
      <c r="G42" s="64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 t="s">
        <v>115</v>
      </c>
      <c r="B43" s="18" t="s">
        <v>45</v>
      </c>
      <c r="C43" s="92">
        <v>0</v>
      </c>
      <c r="D43" s="92">
        <v>0</v>
      </c>
      <c r="E43" s="92">
        <v>0</v>
      </c>
      <c r="F43" s="63">
        <v>25</v>
      </c>
      <c r="G43" s="64">
        <f t="shared" si="0"/>
        <v>-25</v>
      </c>
    </row>
    <row r="44" spans="1:27" s="38" customFormat="1">
      <c r="A44" s="38" t="s">
        <v>119</v>
      </c>
      <c r="B44" s="27" t="s">
        <v>49</v>
      </c>
      <c r="C44" s="28">
        <f>SUM(C43:C43)</f>
        <v>0</v>
      </c>
      <c r="D44" s="28">
        <f>SUM(D43:D43)</f>
        <v>0</v>
      </c>
      <c r="E44" s="28">
        <f>SUM(E43:E43)</f>
        <v>0</v>
      </c>
      <c r="F44" s="27">
        <f>SUM(F43:F43)</f>
        <v>25</v>
      </c>
      <c r="G44" s="64">
        <f t="shared" si="0"/>
        <v>-25</v>
      </c>
    </row>
    <row r="45" spans="1:27" s="40" customFormat="1">
      <c r="A45" s="40" t="s">
        <v>120</v>
      </c>
      <c r="B45" s="39" t="s">
        <v>6</v>
      </c>
      <c r="C45" s="41">
        <f>SUM(C13+C14+C34+C35+C39+C42+C44)</f>
        <v>12312</v>
      </c>
      <c r="D45" s="41">
        <f>SUM(D13+D14+D34+D35+D39+D42+D44)</f>
        <v>14099</v>
      </c>
      <c r="E45" s="41">
        <f>SUM(E13+E14+E34+E35+E39+E42+E44)</f>
        <v>11965</v>
      </c>
      <c r="F45" s="41" t="e">
        <f>SUM(F13+F14+F34+F35+F39+F42+F44)</f>
        <v>#REF!</v>
      </c>
      <c r="G45" s="64" t="e">
        <f t="shared" si="0"/>
        <v>#REF!</v>
      </c>
    </row>
    <row r="46" spans="1:27">
      <c r="A46" s="1" t="s">
        <v>121</v>
      </c>
      <c r="B46" s="54" t="s">
        <v>67</v>
      </c>
      <c r="C46" s="96">
        <v>0</v>
      </c>
      <c r="D46" s="96">
        <v>0</v>
      </c>
      <c r="E46" s="96">
        <v>0</v>
      </c>
      <c r="G46" s="64">
        <f t="shared" si="0"/>
        <v>0</v>
      </c>
    </row>
    <row r="47" spans="1:27">
      <c r="B47" s="55" t="s">
        <v>68</v>
      </c>
      <c r="C47" s="56">
        <f>SUM(C45:C46)</f>
        <v>12312</v>
      </c>
      <c r="D47" s="56">
        <f>SUM(D45:D46)</f>
        <v>14099</v>
      </c>
      <c r="E47" s="56">
        <f>SUM(E45:E46)</f>
        <v>11965</v>
      </c>
      <c r="F47" s="56" t="e">
        <f>SUM(F45:F46)</f>
        <v>#REF!</v>
      </c>
      <c r="G47" s="64" t="e">
        <f t="shared" si="0"/>
        <v>#REF!</v>
      </c>
    </row>
    <row r="49" spans="1:5" ht="15.75" thickBot="1">
      <c r="E49" s="285" t="s">
        <v>221</v>
      </c>
    </row>
    <row r="50" spans="1:5" ht="30.75" thickBot="1">
      <c r="A50"/>
      <c r="B50" s="87" t="s">
        <v>148</v>
      </c>
      <c r="C50" s="2" t="s">
        <v>187</v>
      </c>
      <c r="D50" s="3" t="s">
        <v>255</v>
      </c>
      <c r="E50" s="4" t="s">
        <v>0</v>
      </c>
    </row>
    <row r="51" spans="1:5">
      <c r="A51" s="45" t="s">
        <v>122</v>
      </c>
      <c r="B51" s="42" t="s">
        <v>50</v>
      </c>
      <c r="C51" s="43">
        <v>0</v>
      </c>
      <c r="D51" s="43">
        <v>0</v>
      </c>
      <c r="E51" s="44">
        <v>0</v>
      </c>
    </row>
    <row r="52" spans="1:5">
      <c r="A52" t="s">
        <v>123</v>
      </c>
      <c r="B52" s="21" t="s">
        <v>51</v>
      </c>
      <c r="C52" s="92">
        <v>0</v>
      </c>
      <c r="D52" s="92">
        <v>0</v>
      </c>
      <c r="E52" s="93">
        <v>0</v>
      </c>
    </row>
    <row r="53" spans="1:5">
      <c r="A53" t="s">
        <v>124</v>
      </c>
      <c r="B53" s="21" t="s">
        <v>52</v>
      </c>
      <c r="C53" s="92">
        <v>0</v>
      </c>
      <c r="D53" s="92">
        <v>0</v>
      </c>
      <c r="E53" s="93">
        <v>0</v>
      </c>
    </row>
    <row r="54" spans="1:5">
      <c r="A54" t="s">
        <v>125</v>
      </c>
      <c r="B54" s="21" t="s">
        <v>54</v>
      </c>
      <c r="C54" s="92">
        <v>0</v>
      </c>
      <c r="D54" s="92">
        <v>0</v>
      </c>
      <c r="E54" s="93">
        <v>0</v>
      </c>
    </row>
    <row r="55" spans="1:5">
      <c r="A55" t="s">
        <v>126</v>
      </c>
      <c r="B55" s="25" t="s">
        <v>53</v>
      </c>
      <c r="C55" s="32">
        <f>SUM(C51:C54)</f>
        <v>0</v>
      </c>
      <c r="D55" s="32">
        <f>SUM(D51:D54)</f>
        <v>0</v>
      </c>
      <c r="E55" s="46">
        <f>SUM(E51:E54)</f>
        <v>0</v>
      </c>
    </row>
    <row r="56" spans="1:5">
      <c r="A56" s="45" t="s">
        <v>127</v>
      </c>
      <c r="B56" s="31" t="s">
        <v>55</v>
      </c>
      <c r="C56" s="36">
        <v>0</v>
      </c>
      <c r="D56" s="36">
        <v>60</v>
      </c>
      <c r="E56" s="97">
        <v>60</v>
      </c>
    </row>
    <row r="57" spans="1:5">
      <c r="A57" s="51" t="s">
        <v>128</v>
      </c>
      <c r="B57" s="30" t="s">
        <v>56</v>
      </c>
      <c r="C57" s="52">
        <f>SUM(C55+C56)</f>
        <v>0</v>
      </c>
      <c r="D57" s="52">
        <f>SUM(D55+D56)</f>
        <v>60</v>
      </c>
      <c r="E57" s="52">
        <f>SUM(E55+E56)</f>
        <v>60</v>
      </c>
    </row>
    <row r="58" spans="1:5">
      <c r="A58" s="49" t="s">
        <v>129</v>
      </c>
      <c r="B58" s="48" t="s">
        <v>57</v>
      </c>
      <c r="C58" s="98">
        <v>0</v>
      </c>
      <c r="D58" s="98">
        <v>0</v>
      </c>
      <c r="E58" s="98">
        <v>0</v>
      </c>
    </row>
    <row r="59" spans="1:5">
      <c r="A59" t="s">
        <v>130</v>
      </c>
      <c r="B59" s="47" t="s">
        <v>58</v>
      </c>
      <c r="C59" s="99">
        <v>0</v>
      </c>
      <c r="D59" s="99">
        <v>0</v>
      </c>
      <c r="E59" s="99">
        <v>0</v>
      </c>
    </row>
    <row r="60" spans="1:5">
      <c r="A60" t="s">
        <v>131</v>
      </c>
      <c r="B60" s="47" t="s">
        <v>59</v>
      </c>
      <c r="C60" s="99">
        <v>0</v>
      </c>
      <c r="D60" s="99">
        <v>0</v>
      </c>
      <c r="E60" s="99">
        <v>0</v>
      </c>
    </row>
    <row r="61" spans="1:5">
      <c r="A61" s="49" t="s">
        <v>132</v>
      </c>
      <c r="B61" s="48" t="s">
        <v>60</v>
      </c>
      <c r="C61" s="98">
        <f>SUM(C59:C60)</f>
        <v>0</v>
      </c>
      <c r="D61" s="98">
        <f>SUM(D59:D60)</f>
        <v>0</v>
      </c>
      <c r="E61" s="98">
        <f>SUM(E59:E60)</f>
        <v>0</v>
      </c>
    </row>
    <row r="62" spans="1:5">
      <c r="A62" s="49" t="s">
        <v>133</v>
      </c>
      <c r="B62" s="48" t="s">
        <v>190</v>
      </c>
      <c r="C62" s="98">
        <v>0</v>
      </c>
      <c r="D62" s="98">
        <v>161</v>
      </c>
      <c r="E62" s="98">
        <v>161</v>
      </c>
    </row>
    <row r="63" spans="1:5">
      <c r="A63" s="51" t="s">
        <v>134</v>
      </c>
      <c r="B63" s="50" t="s">
        <v>61</v>
      </c>
      <c r="C63" s="52">
        <f>SUM(C58+C61+C62)</f>
        <v>0</v>
      </c>
      <c r="D63" s="52">
        <f>SUM(D58+D61+D62)</f>
        <v>161</v>
      </c>
      <c r="E63" s="52">
        <f>SUM(E58+E61+E62)</f>
        <v>161</v>
      </c>
    </row>
    <row r="64" spans="1:5">
      <c r="A64" s="45" t="s">
        <v>135</v>
      </c>
      <c r="B64" s="53" t="s">
        <v>66</v>
      </c>
      <c r="C64" s="100">
        <v>0</v>
      </c>
      <c r="D64" s="100">
        <v>31</v>
      </c>
      <c r="E64" s="100">
        <v>32</v>
      </c>
    </row>
    <row r="65" spans="1:5">
      <c r="A65" t="s">
        <v>136</v>
      </c>
      <c r="B65" s="47" t="s">
        <v>62</v>
      </c>
      <c r="C65" s="99">
        <v>33</v>
      </c>
      <c r="D65" s="99">
        <v>84</v>
      </c>
      <c r="E65" s="99">
        <v>84</v>
      </c>
    </row>
    <row r="66" spans="1:5">
      <c r="A66" t="s">
        <v>137</v>
      </c>
      <c r="B66" s="47" t="s">
        <v>63</v>
      </c>
      <c r="C66" s="99">
        <v>0</v>
      </c>
      <c r="D66" s="99">
        <v>6</v>
      </c>
      <c r="E66" s="99">
        <v>6</v>
      </c>
    </row>
    <row r="67" spans="1:5">
      <c r="A67" t="s">
        <v>138</v>
      </c>
      <c r="B67" s="47" t="s">
        <v>64</v>
      </c>
      <c r="C67" s="99">
        <v>10</v>
      </c>
      <c r="D67" s="99">
        <v>25</v>
      </c>
      <c r="E67" s="99">
        <v>25</v>
      </c>
    </row>
    <row r="68" spans="1:5">
      <c r="A68" t="s">
        <v>139</v>
      </c>
      <c r="B68" s="47" t="s">
        <v>23</v>
      </c>
      <c r="C68" s="99">
        <v>0</v>
      </c>
      <c r="D68" s="99">
        <v>961</v>
      </c>
      <c r="E68" s="99">
        <v>961</v>
      </c>
    </row>
    <row r="69" spans="1:5">
      <c r="A69" s="51" t="s">
        <v>140</v>
      </c>
      <c r="B69" s="50" t="s">
        <v>65</v>
      </c>
      <c r="C69" s="52">
        <f>SUM(C64:C68)</f>
        <v>43</v>
      </c>
      <c r="D69" s="52">
        <f>SUM(D64:D68)</f>
        <v>1107</v>
      </c>
      <c r="E69" s="52">
        <f>SUM(E64:E68)</f>
        <v>1108</v>
      </c>
    </row>
    <row r="70" spans="1:5">
      <c r="A70" t="s">
        <v>141</v>
      </c>
      <c r="B70" s="57" t="s">
        <v>7</v>
      </c>
      <c r="C70" s="58">
        <f>SUM(C57+C63+C69)</f>
        <v>43</v>
      </c>
      <c r="D70" s="58">
        <f>SUM(D57+D63+D69)</f>
        <v>1328</v>
      </c>
      <c r="E70" s="58">
        <f>SUM(E57+E63+E69)</f>
        <v>1329</v>
      </c>
    </row>
    <row r="71" spans="1:5">
      <c r="A71" s="49" t="s">
        <v>142</v>
      </c>
      <c r="B71" s="48" t="s">
        <v>27</v>
      </c>
      <c r="C71" s="98">
        <v>0</v>
      </c>
      <c r="D71" s="98">
        <v>0</v>
      </c>
      <c r="E71" s="98">
        <v>0</v>
      </c>
    </row>
    <row r="72" spans="1:5">
      <c r="A72"/>
      <c r="B72" s="59" t="s">
        <v>69</v>
      </c>
      <c r="C72" s="60">
        <f>SUM(C70:C71)</f>
        <v>43</v>
      </c>
      <c r="D72" s="60">
        <f>SUM(D70:D71)</f>
        <v>1328</v>
      </c>
      <c r="E72" s="60">
        <f>SUM(E70:E71)</f>
        <v>1329</v>
      </c>
    </row>
  </sheetData>
  <pageMargins left="0.7" right="0.7" top="0.75" bottom="0.75" header="0.3" footer="0.3"/>
  <pageSetup paperSize="9" orientation="portrait" r:id="rId1"/>
  <rowBreaks count="1" manualBreakCount="1">
    <brk id="4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W28"/>
  <sheetViews>
    <sheetView view="pageBreakPreview" zoomScaleSheetLayoutView="100" workbookViewId="0">
      <selection activeCell="E19" sqref="E19"/>
    </sheetView>
  </sheetViews>
  <sheetFormatPr defaultRowHeight="15"/>
  <cols>
    <col min="1" max="1" width="6.85546875" customWidth="1"/>
    <col min="2" max="2" width="35.28515625" bestFit="1" customWidth="1"/>
    <col min="3" max="3" width="14" customWidth="1"/>
    <col min="4" max="4" width="14.28515625" customWidth="1"/>
    <col min="5" max="5" width="11.42578125" customWidth="1"/>
  </cols>
  <sheetData>
    <row r="1" spans="1:101" ht="15.75" thickBot="1">
      <c r="E1" s="288" t="s">
        <v>221</v>
      </c>
    </row>
    <row r="2" spans="1:101" ht="45.75" thickBot="1">
      <c r="B2" s="87" t="s">
        <v>158</v>
      </c>
      <c r="C2" s="2" t="s">
        <v>187</v>
      </c>
      <c r="D2" s="3" t="s">
        <v>255</v>
      </c>
      <c r="E2" s="4" t="s">
        <v>0</v>
      </c>
    </row>
    <row r="3" spans="1:101" s="49" customFormat="1">
      <c r="A3" s="49" t="s">
        <v>129</v>
      </c>
      <c r="B3" s="48" t="s">
        <v>57</v>
      </c>
      <c r="C3" s="98">
        <v>0</v>
      </c>
      <c r="D3" s="98">
        <v>0</v>
      </c>
      <c r="E3" s="98">
        <v>0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</row>
    <row r="4" spans="1:101">
      <c r="A4" t="s">
        <v>130</v>
      </c>
      <c r="B4" s="47" t="s">
        <v>58</v>
      </c>
      <c r="C4" s="99">
        <v>0</v>
      </c>
      <c r="D4" s="99">
        <v>0</v>
      </c>
      <c r="E4" s="99">
        <v>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</row>
    <row r="5" spans="1:101">
      <c r="A5" t="s">
        <v>131</v>
      </c>
      <c r="B5" s="47" t="s">
        <v>59</v>
      </c>
      <c r="C5" s="99">
        <v>0</v>
      </c>
      <c r="D5" s="99">
        <v>0</v>
      </c>
      <c r="E5" s="99">
        <v>0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</row>
    <row r="6" spans="1:101" s="49" customFormat="1">
      <c r="A6" s="49" t="s">
        <v>132</v>
      </c>
      <c r="B6" s="48" t="s">
        <v>60</v>
      </c>
      <c r="C6" s="98">
        <f>SUM(C4:C5)</f>
        <v>0</v>
      </c>
      <c r="D6" s="98">
        <f>SUM(D4:D5)</f>
        <v>0</v>
      </c>
      <c r="E6" s="98">
        <f>SUM(E4:E5)</f>
        <v>0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</row>
    <row r="7" spans="1:101" s="49" customFormat="1">
      <c r="A7" s="49" t="s">
        <v>133</v>
      </c>
      <c r="B7" s="48" t="s">
        <v>61</v>
      </c>
      <c r="C7" s="98">
        <v>0</v>
      </c>
      <c r="D7" s="98">
        <v>0</v>
      </c>
      <c r="E7" s="98">
        <v>0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</row>
    <row r="8" spans="1:101" s="51" customFormat="1">
      <c r="A8" s="51" t="s">
        <v>134</v>
      </c>
      <c r="B8" s="50" t="s">
        <v>61</v>
      </c>
      <c r="C8" s="52">
        <f>SUM(C3+C6+C7)</f>
        <v>0</v>
      </c>
      <c r="D8" s="52">
        <f>SUM(D3+D6+D7)</f>
        <v>0</v>
      </c>
      <c r="E8" s="52">
        <f>SUM(E3+E6+E7)</f>
        <v>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</row>
    <row r="9" spans="1:101" s="45" customFormat="1">
      <c r="A9" s="45" t="s">
        <v>135</v>
      </c>
      <c r="B9" s="53" t="s">
        <v>66</v>
      </c>
      <c r="C9" s="100">
        <v>0</v>
      </c>
      <c r="D9" s="100">
        <v>0</v>
      </c>
      <c r="E9" s="100">
        <v>0</v>
      </c>
    </row>
    <row r="10" spans="1:101">
      <c r="A10" t="s">
        <v>136</v>
      </c>
      <c r="B10" s="47" t="s">
        <v>62</v>
      </c>
      <c r="C10" s="99">
        <v>0</v>
      </c>
      <c r="D10" s="99">
        <v>0</v>
      </c>
      <c r="E10" s="99">
        <v>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</row>
    <row r="11" spans="1:101">
      <c r="A11" t="s">
        <v>137</v>
      </c>
      <c r="B11" s="47" t="s">
        <v>63</v>
      </c>
      <c r="C11" s="99">
        <v>0</v>
      </c>
      <c r="D11" s="99">
        <v>0</v>
      </c>
      <c r="E11" s="99">
        <v>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</row>
    <row r="12" spans="1:101">
      <c r="A12" t="s">
        <v>138</v>
      </c>
      <c r="B12" s="47" t="s">
        <v>64</v>
      </c>
      <c r="C12" s="99">
        <v>0</v>
      </c>
      <c r="D12" s="99">
        <v>0</v>
      </c>
      <c r="E12" s="99">
        <v>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</row>
    <row r="13" spans="1:101">
      <c r="A13" t="s">
        <v>139</v>
      </c>
      <c r="B13" s="47" t="s">
        <v>23</v>
      </c>
      <c r="C13" s="99">
        <v>0</v>
      </c>
      <c r="D13" s="99">
        <v>0</v>
      </c>
      <c r="E13" s="99">
        <v>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</row>
    <row r="14" spans="1:101" s="51" customFormat="1">
      <c r="A14" s="51" t="s">
        <v>140</v>
      </c>
      <c r="B14" s="50" t="s">
        <v>65</v>
      </c>
      <c r="C14" s="52">
        <f>SUM(C9:C13)</f>
        <v>0</v>
      </c>
      <c r="D14" s="52">
        <f>SUM(D9:D13)</f>
        <v>0</v>
      </c>
      <c r="E14" s="52">
        <f>SUM(E9:E13)</f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</row>
    <row r="15" spans="1:101">
      <c r="A15" t="s">
        <v>141</v>
      </c>
      <c r="B15" s="57" t="s">
        <v>7</v>
      </c>
      <c r="C15" s="58">
        <f>C8+C14</f>
        <v>0</v>
      </c>
      <c r="D15" s="58">
        <f t="shared" ref="D15" si="0">D8+D14</f>
        <v>0</v>
      </c>
      <c r="E15" s="58">
        <f t="shared" ref="E15" si="1">E8+E14</f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</row>
    <row r="16" spans="1:101" s="49" customFormat="1">
      <c r="A16" s="49" t="s">
        <v>142</v>
      </c>
      <c r="B16" s="48" t="s">
        <v>27</v>
      </c>
      <c r="C16" s="98">
        <v>0</v>
      </c>
      <c r="D16" s="98">
        <v>0</v>
      </c>
      <c r="E16" s="98"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</row>
    <row r="17" spans="1:101">
      <c r="B17" s="59" t="s">
        <v>69</v>
      </c>
      <c r="C17" s="60">
        <f>SUM(C15:C16)</f>
        <v>0</v>
      </c>
      <c r="D17" s="60">
        <f>SUM(D15:D16)</f>
        <v>0</v>
      </c>
      <c r="E17" s="60">
        <f>SUM(E15:E16)</f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</row>
    <row r="18" spans="1:101" s="105" customFormat="1">
      <c r="B18" s="286"/>
      <c r="C18" s="287"/>
      <c r="D18" s="287"/>
      <c r="E18" s="287"/>
    </row>
    <row r="19" spans="1:101" ht="15.75" thickBot="1">
      <c r="E19" s="288" t="s">
        <v>221</v>
      </c>
    </row>
    <row r="20" spans="1:101" ht="45.75" thickBot="1">
      <c r="B20" s="87" t="s">
        <v>216</v>
      </c>
      <c r="C20" s="2" t="s">
        <v>187</v>
      </c>
      <c r="D20" s="3" t="s">
        <v>255</v>
      </c>
      <c r="E20" s="4" t="s">
        <v>0</v>
      </c>
    </row>
    <row r="21" spans="1:101">
      <c r="A21" s="49" t="s">
        <v>129</v>
      </c>
      <c r="B21" s="48" t="s">
        <v>57</v>
      </c>
      <c r="C21" s="98">
        <v>0</v>
      </c>
      <c r="D21" s="98">
        <v>2467</v>
      </c>
      <c r="E21" s="98">
        <v>2467</v>
      </c>
    </row>
    <row r="22" spans="1:101">
      <c r="A22" t="s">
        <v>130</v>
      </c>
      <c r="B22" s="47" t="s">
        <v>58</v>
      </c>
      <c r="C22" s="99">
        <v>0</v>
      </c>
      <c r="D22" s="99">
        <v>2680</v>
      </c>
      <c r="E22" s="99">
        <v>2680</v>
      </c>
    </row>
    <row r="23" spans="1:101">
      <c r="A23" t="s">
        <v>131</v>
      </c>
      <c r="B23" s="47" t="s">
        <v>59</v>
      </c>
      <c r="C23" s="99">
        <v>0</v>
      </c>
      <c r="D23" s="99">
        <v>1494</v>
      </c>
      <c r="E23" s="99">
        <v>1494</v>
      </c>
    </row>
    <row r="24" spans="1:101">
      <c r="A24" s="49" t="s">
        <v>132</v>
      </c>
      <c r="B24" s="48" t="s">
        <v>60</v>
      </c>
      <c r="C24" s="98">
        <f>SUM(C22:C23)</f>
        <v>0</v>
      </c>
      <c r="D24" s="98">
        <f>SUM(D22:D23)</f>
        <v>4174</v>
      </c>
      <c r="E24" s="98">
        <f>SUM(E22:E23)</f>
        <v>4174</v>
      </c>
    </row>
    <row r="25" spans="1:101">
      <c r="A25" s="49" t="s">
        <v>133</v>
      </c>
      <c r="B25" s="48" t="s">
        <v>61</v>
      </c>
      <c r="C25" s="98">
        <v>0</v>
      </c>
      <c r="D25" s="98">
        <v>0</v>
      </c>
      <c r="E25" s="98">
        <v>0</v>
      </c>
    </row>
    <row r="26" spans="1:101">
      <c r="A26" s="51" t="s">
        <v>134</v>
      </c>
      <c r="B26" s="50" t="s">
        <v>61</v>
      </c>
      <c r="C26" s="52">
        <f>SUM(C21+C24+C25)</f>
        <v>0</v>
      </c>
      <c r="D26" s="52">
        <f>SUM(D21+D24+D25)</f>
        <v>6641</v>
      </c>
      <c r="E26" s="52">
        <f>SUM(E21+E24+E25)</f>
        <v>6641</v>
      </c>
    </row>
    <row r="27" spans="1:101">
      <c r="A27" t="s">
        <v>141</v>
      </c>
      <c r="B27" s="57" t="s">
        <v>7</v>
      </c>
      <c r="C27" s="58">
        <f>C26</f>
        <v>0</v>
      </c>
      <c r="D27" s="58">
        <f t="shared" ref="D27" si="2">D26</f>
        <v>6641</v>
      </c>
      <c r="E27" s="58">
        <f t="shared" ref="E27" si="3">E26</f>
        <v>6641</v>
      </c>
    </row>
    <row r="28" spans="1:101">
      <c r="B28" s="59" t="s">
        <v>69</v>
      </c>
      <c r="C28" s="60">
        <f>SUM(C27:C27)</f>
        <v>0</v>
      </c>
      <c r="D28" s="60">
        <f>SUM(D27:D27)</f>
        <v>6641</v>
      </c>
      <c r="E28" s="60">
        <f>SUM(E27:E27)</f>
        <v>6641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149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89</v>
      </c>
      <c r="B3" s="21" t="s">
        <v>17</v>
      </c>
      <c r="C3" s="92">
        <v>40</v>
      </c>
      <c r="D3" s="92">
        <v>1</v>
      </c>
      <c r="E3" s="93">
        <v>1</v>
      </c>
    </row>
    <row r="4" spans="1:5">
      <c r="A4" s="1" t="s">
        <v>95</v>
      </c>
      <c r="B4" s="20" t="s">
        <v>1</v>
      </c>
      <c r="C4" s="19">
        <f>SUM(C3:C3)</f>
        <v>40</v>
      </c>
      <c r="D4" s="19">
        <f>SUM(D3:D3)</f>
        <v>1</v>
      </c>
      <c r="E4" s="19">
        <f>SUM(E3:E3)</f>
        <v>1</v>
      </c>
    </row>
    <row r="5" spans="1:5">
      <c r="A5" s="1" t="s">
        <v>98</v>
      </c>
      <c r="B5" s="18" t="s">
        <v>20</v>
      </c>
      <c r="C5" s="92">
        <v>11</v>
      </c>
      <c r="D5" s="92">
        <v>1</v>
      </c>
      <c r="E5" s="92">
        <v>1</v>
      </c>
    </row>
    <row r="6" spans="1:5">
      <c r="A6" s="1" t="s">
        <v>99</v>
      </c>
      <c r="B6" s="18" t="s">
        <v>3</v>
      </c>
      <c r="C6" s="92">
        <v>0</v>
      </c>
      <c r="D6" s="92">
        <v>4</v>
      </c>
      <c r="E6" s="92">
        <v>4</v>
      </c>
    </row>
    <row r="7" spans="1:5">
      <c r="A7" s="1" t="s">
        <v>100</v>
      </c>
      <c r="B7" s="20" t="s">
        <v>4</v>
      </c>
      <c r="C7" s="19">
        <f>SUM(C5:C6)</f>
        <v>11</v>
      </c>
      <c r="D7" s="19">
        <f>SUM(D5:D6)</f>
        <v>5</v>
      </c>
      <c r="E7" s="19">
        <f>SUM(E5:E6)</f>
        <v>5</v>
      </c>
    </row>
    <row r="8" spans="1:5" s="37" customFormat="1">
      <c r="A8" s="37" t="s">
        <v>101</v>
      </c>
      <c r="B8" s="27" t="s">
        <v>5</v>
      </c>
      <c r="C8" s="28">
        <f>C4+C7</f>
        <v>51</v>
      </c>
      <c r="D8" s="28">
        <f t="shared" ref="D8" si="0">D4+D7</f>
        <v>6</v>
      </c>
      <c r="E8" s="28">
        <f t="shared" ref="E8" si="1">E4+E7</f>
        <v>6</v>
      </c>
    </row>
    <row r="9" spans="1:5" s="40" customFormat="1">
      <c r="A9" s="40" t="s">
        <v>120</v>
      </c>
      <c r="B9" s="39" t="s">
        <v>6</v>
      </c>
      <c r="C9" s="41">
        <f>C8</f>
        <v>51</v>
      </c>
      <c r="D9" s="41">
        <f t="shared" ref="D9" si="2">D8</f>
        <v>6</v>
      </c>
      <c r="E9" s="41">
        <f t="shared" ref="E9" si="3">E8</f>
        <v>6</v>
      </c>
    </row>
    <row r="10" spans="1:5">
      <c r="B10" s="55" t="s">
        <v>68</v>
      </c>
      <c r="C10" s="56">
        <f>SUM(C9:C9)</f>
        <v>51</v>
      </c>
      <c r="D10" s="56">
        <f>SUM(D9:D9)</f>
        <v>6</v>
      </c>
      <c r="E10" s="56">
        <f>SUM(E9:E9)</f>
        <v>6</v>
      </c>
    </row>
  </sheetData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view="pageBreakPreview" zoomScaleSheetLayoutView="100" workbookViewId="0">
      <selection activeCell="E13" sqref="E13"/>
    </sheetView>
  </sheetViews>
  <sheetFormatPr defaultColWidth="9.140625" defaultRowHeight="15"/>
  <cols>
    <col min="1" max="1" width="7.7109375" style="1" customWidth="1"/>
    <col min="2" max="2" width="36.85546875" style="1" bestFit="1" customWidth="1"/>
    <col min="3" max="3" width="14.5703125" style="1" customWidth="1"/>
    <col min="4" max="4" width="14.85546875" style="1" customWidth="1"/>
    <col min="5" max="5" width="11.285156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7" t="s">
        <v>150</v>
      </c>
      <c r="C2" s="2" t="s">
        <v>187</v>
      </c>
      <c r="D2" s="3" t="s">
        <v>255</v>
      </c>
      <c r="E2" s="4" t="s">
        <v>0</v>
      </c>
    </row>
    <row r="3" spans="1:5" s="9" customFormat="1">
      <c r="A3" s="9" t="s">
        <v>91</v>
      </c>
      <c r="B3" s="21" t="s">
        <v>18</v>
      </c>
      <c r="C3" s="92">
        <v>0</v>
      </c>
      <c r="D3" s="92">
        <v>105</v>
      </c>
      <c r="E3" s="93">
        <v>105</v>
      </c>
    </row>
    <row r="4" spans="1:5">
      <c r="A4" s="1" t="s">
        <v>95</v>
      </c>
      <c r="B4" s="20" t="s">
        <v>1</v>
      </c>
      <c r="C4" s="19">
        <f>SUM(C3:C3)</f>
        <v>0</v>
      </c>
      <c r="D4" s="19">
        <f>SUM(D3:D3)</f>
        <v>105</v>
      </c>
      <c r="E4" s="19">
        <f>SUM(E3:E3)</f>
        <v>105</v>
      </c>
    </row>
    <row r="5" spans="1:5">
      <c r="A5" s="1" t="s">
        <v>98</v>
      </c>
      <c r="B5" s="18" t="s">
        <v>20</v>
      </c>
      <c r="C5" s="92">
        <v>0</v>
      </c>
      <c r="D5" s="92">
        <v>36</v>
      </c>
      <c r="E5" s="92">
        <v>36</v>
      </c>
    </row>
    <row r="6" spans="1:5">
      <c r="A6" s="1" t="s">
        <v>99</v>
      </c>
      <c r="B6" s="18" t="s">
        <v>3</v>
      </c>
      <c r="C6" s="92">
        <v>0</v>
      </c>
      <c r="D6" s="92">
        <v>29</v>
      </c>
      <c r="E6" s="92">
        <v>29</v>
      </c>
    </row>
    <row r="7" spans="1:5">
      <c r="A7" s="1" t="s">
        <v>100</v>
      </c>
      <c r="B7" s="20" t="s">
        <v>4</v>
      </c>
      <c r="C7" s="19">
        <f>SUM(C5:C6)</f>
        <v>0</v>
      </c>
      <c r="D7" s="19">
        <f>SUM(D5:D6)</f>
        <v>65</v>
      </c>
      <c r="E7" s="19">
        <f>SUM(E5:E6)</f>
        <v>65</v>
      </c>
    </row>
    <row r="8" spans="1:5" s="37" customFormat="1">
      <c r="A8" s="37" t="s">
        <v>101</v>
      </c>
      <c r="B8" s="27" t="s">
        <v>5</v>
      </c>
      <c r="C8" s="28">
        <f>C7+C4</f>
        <v>0</v>
      </c>
      <c r="D8" s="28">
        <f t="shared" ref="D8" si="0">D7+D4</f>
        <v>170</v>
      </c>
      <c r="E8" s="28">
        <f t="shared" ref="E8" si="1">E7+E4</f>
        <v>170</v>
      </c>
    </row>
    <row r="9" spans="1:5" s="40" customFormat="1">
      <c r="A9" s="40" t="s">
        <v>120</v>
      </c>
      <c r="B9" s="39" t="s">
        <v>6</v>
      </c>
      <c r="C9" s="41">
        <f>C8</f>
        <v>0</v>
      </c>
      <c r="D9" s="41">
        <f t="shared" ref="D9" si="2">D8</f>
        <v>170</v>
      </c>
      <c r="E9" s="41">
        <f t="shared" ref="E9" si="3">E8</f>
        <v>170</v>
      </c>
    </row>
    <row r="10" spans="1:5">
      <c r="B10" s="55" t="s">
        <v>68</v>
      </c>
      <c r="C10" s="56">
        <f>SUM(C9:C9)</f>
        <v>0</v>
      </c>
      <c r="D10" s="56">
        <f>SUM(D9:D9)</f>
        <v>170</v>
      </c>
      <c r="E10" s="56">
        <f>SUM(E9:E9)</f>
        <v>170</v>
      </c>
    </row>
    <row r="12" spans="1:5" ht="15.75" thickBot="1">
      <c r="E12" s="285" t="s">
        <v>221</v>
      </c>
    </row>
    <row r="13" spans="1:5" ht="30.75" thickBot="1">
      <c r="A13"/>
      <c r="B13" s="87" t="s">
        <v>150</v>
      </c>
      <c r="C13" s="2" t="s">
        <v>187</v>
      </c>
      <c r="D13" s="3" t="s">
        <v>255</v>
      </c>
      <c r="E13" s="4" t="s">
        <v>0</v>
      </c>
    </row>
    <row r="14" spans="1:5">
      <c r="A14" s="45" t="s">
        <v>135</v>
      </c>
      <c r="B14" s="53" t="s">
        <v>66</v>
      </c>
      <c r="C14" s="100">
        <v>0</v>
      </c>
      <c r="D14" s="100">
        <v>0</v>
      </c>
      <c r="E14" s="100">
        <v>0</v>
      </c>
    </row>
    <row r="15" spans="1:5">
      <c r="A15" t="s">
        <v>136</v>
      </c>
      <c r="B15" s="47" t="s">
        <v>62</v>
      </c>
      <c r="C15" s="99">
        <v>0</v>
      </c>
      <c r="D15" s="99">
        <v>0</v>
      </c>
      <c r="E15" s="99">
        <v>0</v>
      </c>
    </row>
    <row r="16" spans="1:5">
      <c r="A16" t="s">
        <v>137</v>
      </c>
      <c r="B16" s="47" t="s">
        <v>63</v>
      </c>
      <c r="C16" s="99">
        <v>635</v>
      </c>
      <c r="D16" s="99">
        <v>328</v>
      </c>
      <c r="E16" s="99">
        <v>328</v>
      </c>
    </row>
    <row r="17" spans="1:5">
      <c r="A17" t="s">
        <v>138</v>
      </c>
      <c r="B17" s="47" t="s">
        <v>64</v>
      </c>
      <c r="C17" s="99">
        <v>0</v>
      </c>
      <c r="D17" s="99">
        <v>0</v>
      </c>
      <c r="E17" s="99">
        <v>0</v>
      </c>
    </row>
    <row r="18" spans="1:5">
      <c r="A18" t="s">
        <v>139</v>
      </c>
      <c r="B18" s="47" t="s">
        <v>23</v>
      </c>
      <c r="C18" s="99">
        <v>93</v>
      </c>
      <c r="D18" s="99">
        <v>0</v>
      </c>
      <c r="E18" s="99">
        <v>0</v>
      </c>
    </row>
    <row r="19" spans="1:5">
      <c r="A19" s="51" t="s">
        <v>140</v>
      </c>
      <c r="B19" s="50" t="s">
        <v>65</v>
      </c>
      <c r="C19" s="52">
        <f>SUM(C14:C18)</f>
        <v>728</v>
      </c>
      <c r="D19" s="52">
        <f>SUM(D14:D18)</f>
        <v>328</v>
      </c>
      <c r="E19" s="52">
        <f>SUM(E14:E18)</f>
        <v>328</v>
      </c>
    </row>
    <row r="20" spans="1:5">
      <c r="A20" t="s">
        <v>141</v>
      </c>
      <c r="B20" s="57" t="s">
        <v>7</v>
      </c>
      <c r="C20" s="58">
        <f>C19</f>
        <v>728</v>
      </c>
      <c r="D20" s="58">
        <f t="shared" ref="D20" si="4">D19</f>
        <v>328</v>
      </c>
      <c r="E20" s="58">
        <f t="shared" ref="E20" si="5">E19</f>
        <v>328</v>
      </c>
    </row>
    <row r="21" spans="1:5">
      <c r="A21" s="49" t="s">
        <v>142</v>
      </c>
      <c r="B21" s="48" t="s">
        <v>27</v>
      </c>
      <c r="C21" s="98">
        <v>0</v>
      </c>
      <c r="D21" s="98">
        <v>0</v>
      </c>
      <c r="E21" s="98">
        <v>0</v>
      </c>
    </row>
    <row r="22" spans="1:5">
      <c r="A22"/>
      <c r="B22" s="59" t="s">
        <v>69</v>
      </c>
      <c r="C22" s="60">
        <f>SUM(C20:C21)</f>
        <v>728</v>
      </c>
      <c r="D22" s="60">
        <f>SUM(D20:D21)</f>
        <v>328</v>
      </c>
      <c r="E22" s="60">
        <f>SUM(E20:E21)</f>
        <v>328</v>
      </c>
    </row>
  </sheetData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view="pageBreakPreview" zoomScaleSheetLayoutView="100" workbookViewId="0">
      <selection activeCell="B2" sqref="B2"/>
    </sheetView>
  </sheetViews>
  <sheetFormatPr defaultColWidth="9.140625" defaultRowHeight="15"/>
  <cols>
    <col min="1" max="1" width="7.7109375" style="1" customWidth="1"/>
    <col min="2" max="2" width="63.28515625" style="1" bestFit="1" customWidth="1"/>
    <col min="3" max="3" width="14" style="1" customWidth="1"/>
    <col min="4" max="4" width="14.28515625" style="1" customWidth="1"/>
    <col min="5" max="5" width="11" style="1" customWidth="1"/>
    <col min="6" max="16384" width="9.140625" style="1"/>
  </cols>
  <sheetData>
    <row r="1" spans="1:5" ht="15.75" thickBot="1">
      <c r="E1" s="285" t="s">
        <v>221</v>
      </c>
    </row>
    <row r="2" spans="1:5" ht="45.75" thickBot="1">
      <c r="B2" s="87" t="s">
        <v>151</v>
      </c>
      <c r="C2" s="2" t="s">
        <v>187</v>
      </c>
      <c r="D2" s="3" t="s">
        <v>255</v>
      </c>
      <c r="E2" s="4" t="s">
        <v>0</v>
      </c>
    </row>
    <row r="3" spans="1:5">
      <c r="A3" s="1" t="s">
        <v>191</v>
      </c>
      <c r="B3" s="21" t="s">
        <v>192</v>
      </c>
      <c r="C3" s="92">
        <v>0</v>
      </c>
      <c r="D3" s="92">
        <v>21</v>
      </c>
      <c r="E3" s="93">
        <v>21</v>
      </c>
    </row>
    <row r="4" spans="1:5">
      <c r="A4" s="38" t="s">
        <v>111</v>
      </c>
      <c r="B4" s="26" t="s">
        <v>26</v>
      </c>
      <c r="C4" s="28">
        <f>C3</f>
        <v>0</v>
      </c>
      <c r="D4" s="28">
        <f t="shared" ref="D4" si="0">D3</f>
        <v>21</v>
      </c>
      <c r="E4" s="29">
        <f t="shared" ref="E4" si="1">E3</f>
        <v>21</v>
      </c>
    </row>
    <row r="5" spans="1:5">
      <c r="A5" s="40" t="s">
        <v>120</v>
      </c>
      <c r="B5" s="307" t="s">
        <v>6</v>
      </c>
      <c r="C5" s="106">
        <f>C4</f>
        <v>0</v>
      </c>
      <c r="D5" s="106">
        <f t="shared" ref="D5" si="2">D4</f>
        <v>21</v>
      </c>
      <c r="E5" s="308">
        <f t="shared" ref="E5" si="3">E4</f>
        <v>21</v>
      </c>
    </row>
    <row r="6" spans="1:5" s="103" customFormat="1">
      <c r="A6" s="103" t="s">
        <v>121</v>
      </c>
      <c r="B6" s="309" t="s">
        <v>193</v>
      </c>
      <c r="C6" s="107">
        <v>0</v>
      </c>
      <c r="D6" s="107">
        <v>447</v>
      </c>
      <c r="E6" s="310">
        <v>447</v>
      </c>
    </row>
    <row r="7" spans="1:5">
      <c r="A7" s="104" t="s">
        <v>194</v>
      </c>
      <c r="B7" s="311" t="s">
        <v>67</v>
      </c>
      <c r="C7" s="96">
        <f>C6</f>
        <v>0</v>
      </c>
      <c r="D7" s="96">
        <f t="shared" ref="D7" si="4">D6</f>
        <v>447</v>
      </c>
      <c r="E7" s="312">
        <f t="shared" ref="E7" si="5">E6</f>
        <v>447</v>
      </c>
    </row>
    <row r="8" spans="1:5" ht="15.75" thickBot="1">
      <c r="B8" s="313" t="s">
        <v>68</v>
      </c>
      <c r="C8" s="314">
        <f>C5+C7</f>
        <v>0</v>
      </c>
      <c r="D8" s="314">
        <f t="shared" ref="D8" si="6">D5+D7</f>
        <v>468</v>
      </c>
      <c r="E8" s="315">
        <f t="shared" ref="E8" si="7">E5+E7</f>
        <v>468</v>
      </c>
    </row>
    <row r="9" spans="1:5" s="101" customFormat="1">
      <c r="B9" s="289"/>
      <c r="C9" s="290"/>
      <c r="D9" s="290"/>
      <c r="E9" s="290"/>
    </row>
    <row r="10" spans="1:5" ht="15.75" thickBot="1">
      <c r="E10" s="285" t="s">
        <v>221</v>
      </c>
    </row>
    <row r="11" spans="1:5" ht="45.75" thickBot="1">
      <c r="A11"/>
      <c r="B11" s="87" t="s">
        <v>151</v>
      </c>
      <c r="C11" s="2" t="s">
        <v>187</v>
      </c>
      <c r="D11" s="3" t="s">
        <v>255</v>
      </c>
      <c r="E11" s="4" t="s">
        <v>0</v>
      </c>
    </row>
    <row r="12" spans="1:5">
      <c r="A12" s="45" t="s">
        <v>122</v>
      </c>
      <c r="B12" s="42" t="s">
        <v>50</v>
      </c>
      <c r="C12" s="43">
        <v>8582</v>
      </c>
      <c r="D12" s="43">
        <v>8601</v>
      </c>
      <c r="E12" s="44">
        <v>8601</v>
      </c>
    </row>
    <row r="13" spans="1:5">
      <c r="A13" t="s">
        <v>123</v>
      </c>
      <c r="B13" s="21" t="s">
        <v>51</v>
      </c>
      <c r="C13" s="92">
        <v>1387</v>
      </c>
      <c r="D13" s="92">
        <v>1546</v>
      </c>
      <c r="E13" s="93">
        <v>1546</v>
      </c>
    </row>
    <row r="14" spans="1:5">
      <c r="A14" t="s">
        <v>124</v>
      </c>
      <c r="B14" s="21" t="s">
        <v>52</v>
      </c>
      <c r="C14" s="92">
        <v>1200</v>
      </c>
      <c r="D14" s="92">
        <v>1200</v>
      </c>
      <c r="E14" s="93">
        <v>1200</v>
      </c>
    </row>
    <row r="15" spans="1:5">
      <c r="A15" t="s">
        <v>125</v>
      </c>
      <c r="B15" s="21" t="s">
        <v>54</v>
      </c>
      <c r="C15" s="92">
        <v>0</v>
      </c>
      <c r="D15" s="92">
        <v>154</v>
      </c>
      <c r="E15" s="93">
        <v>154</v>
      </c>
    </row>
    <row r="16" spans="1:5">
      <c r="A16" t="s">
        <v>126</v>
      </c>
      <c r="B16" s="25" t="s">
        <v>53</v>
      </c>
      <c r="C16" s="32">
        <f>SUM(C12:C15)</f>
        <v>11169</v>
      </c>
      <c r="D16" s="32">
        <f>SUM(D12:D15)</f>
        <v>11501</v>
      </c>
      <c r="E16" s="46">
        <f>SUM(E12:E15)</f>
        <v>11501</v>
      </c>
    </row>
    <row r="17" spans="1:5">
      <c r="A17" s="45" t="s">
        <v>127</v>
      </c>
      <c r="B17" s="31" t="s">
        <v>55</v>
      </c>
      <c r="C17" s="36">
        <v>0</v>
      </c>
      <c r="D17" s="36">
        <v>0</v>
      </c>
      <c r="E17" s="97">
        <v>0</v>
      </c>
    </row>
    <row r="18" spans="1:5">
      <c r="A18" s="51" t="s">
        <v>128</v>
      </c>
      <c r="B18" s="296" t="s">
        <v>56</v>
      </c>
      <c r="C18" s="52">
        <f>SUM(C16+C17)</f>
        <v>11169</v>
      </c>
      <c r="D18" s="52">
        <f>SUM(D16+D17)</f>
        <v>11501</v>
      </c>
      <c r="E18" s="297">
        <f>SUM(E16+E17)</f>
        <v>11501</v>
      </c>
    </row>
    <row r="19" spans="1:5">
      <c r="A19" s="49" t="s">
        <v>129</v>
      </c>
      <c r="B19" s="298" t="s">
        <v>57</v>
      </c>
      <c r="C19" s="98">
        <v>2500</v>
      </c>
      <c r="D19" s="98">
        <v>0</v>
      </c>
      <c r="E19" s="299">
        <v>0</v>
      </c>
    </row>
    <row r="20" spans="1:5">
      <c r="A20" t="s">
        <v>130</v>
      </c>
      <c r="B20" s="300" t="s">
        <v>58</v>
      </c>
      <c r="C20" s="99">
        <v>3100</v>
      </c>
      <c r="D20" s="99">
        <v>0</v>
      </c>
      <c r="E20" s="301">
        <v>0</v>
      </c>
    </row>
    <row r="21" spans="1:5">
      <c r="A21" t="s">
        <v>131</v>
      </c>
      <c r="B21" s="300" t="s">
        <v>59</v>
      </c>
      <c r="C21" s="99">
        <v>1400</v>
      </c>
      <c r="D21" s="99">
        <v>0</v>
      </c>
      <c r="E21" s="301">
        <v>0</v>
      </c>
    </row>
    <row r="22" spans="1:5">
      <c r="A22" s="49" t="s">
        <v>132</v>
      </c>
      <c r="B22" s="298" t="s">
        <v>60</v>
      </c>
      <c r="C22" s="98">
        <f>SUM(C20:C21)</f>
        <v>4500</v>
      </c>
      <c r="D22" s="98">
        <f>SUM(D20:D21)</f>
        <v>0</v>
      </c>
      <c r="E22" s="299">
        <f>SUM(E20:E21)</f>
        <v>0</v>
      </c>
    </row>
    <row r="23" spans="1:5">
      <c r="A23" s="49" t="s">
        <v>133</v>
      </c>
      <c r="B23" s="298" t="s">
        <v>61</v>
      </c>
      <c r="C23" s="98">
        <v>20</v>
      </c>
      <c r="D23" s="98">
        <v>0</v>
      </c>
      <c r="E23" s="299">
        <v>0</v>
      </c>
    </row>
    <row r="24" spans="1:5">
      <c r="A24" s="51" t="s">
        <v>134</v>
      </c>
      <c r="B24" s="302" t="s">
        <v>61</v>
      </c>
      <c r="C24" s="52">
        <f>SUM(C19+C22+C23)</f>
        <v>7020</v>
      </c>
      <c r="D24" s="52">
        <f>SUM(D19+D22+D23)</f>
        <v>0</v>
      </c>
      <c r="E24" s="297">
        <f>SUM(E19+E22+E23)</f>
        <v>0</v>
      </c>
    </row>
    <row r="25" spans="1:5">
      <c r="A25" s="45" t="s">
        <v>135</v>
      </c>
      <c r="B25" s="303" t="s">
        <v>66</v>
      </c>
      <c r="C25" s="100">
        <v>0</v>
      </c>
      <c r="D25" s="100">
        <v>0</v>
      </c>
      <c r="E25" s="304">
        <v>0</v>
      </c>
    </row>
    <row r="26" spans="1:5">
      <c r="A26" t="s">
        <v>136</v>
      </c>
      <c r="B26" s="300" t="s">
        <v>62</v>
      </c>
      <c r="C26" s="99">
        <v>0</v>
      </c>
      <c r="D26" s="99">
        <v>0</v>
      </c>
      <c r="E26" s="301">
        <v>0</v>
      </c>
    </row>
    <row r="27" spans="1:5">
      <c r="A27" t="s">
        <v>137</v>
      </c>
      <c r="B27" s="300" t="s">
        <v>63</v>
      </c>
      <c r="C27" s="99">
        <v>0</v>
      </c>
      <c r="D27" s="99">
        <v>0</v>
      </c>
      <c r="E27" s="301">
        <v>0</v>
      </c>
    </row>
    <row r="28" spans="1:5">
      <c r="A28" t="s">
        <v>138</v>
      </c>
      <c r="B28" s="300" t="s">
        <v>64</v>
      </c>
      <c r="C28" s="99">
        <v>0</v>
      </c>
      <c r="D28" s="99">
        <v>0</v>
      </c>
      <c r="E28" s="301">
        <v>0</v>
      </c>
    </row>
    <row r="29" spans="1:5">
      <c r="A29" t="s">
        <v>139</v>
      </c>
      <c r="B29" s="300" t="s">
        <v>23</v>
      </c>
      <c r="C29" s="99">
        <v>0</v>
      </c>
      <c r="D29" s="99">
        <v>0</v>
      </c>
      <c r="E29" s="301">
        <v>0</v>
      </c>
    </row>
    <row r="30" spans="1:5">
      <c r="A30" s="51" t="s">
        <v>140</v>
      </c>
      <c r="B30" s="302" t="s">
        <v>65</v>
      </c>
      <c r="C30" s="52">
        <f>SUM(C25:C29)</f>
        <v>0</v>
      </c>
      <c r="D30" s="52">
        <f>SUM(D25:D29)</f>
        <v>0</v>
      </c>
      <c r="E30" s="297">
        <f>SUM(E25:E29)</f>
        <v>0</v>
      </c>
    </row>
    <row r="31" spans="1:5">
      <c r="A31" t="s">
        <v>141</v>
      </c>
      <c r="B31" s="305" t="s">
        <v>7</v>
      </c>
      <c r="C31" s="58">
        <f>SUM(C18+C24+C30)</f>
        <v>18189</v>
      </c>
      <c r="D31" s="58">
        <f>SUM(D18+D24+D30)</f>
        <v>11501</v>
      </c>
      <c r="E31" s="306">
        <f>SUM(E18+E24+E30)</f>
        <v>11501</v>
      </c>
    </row>
    <row r="32" spans="1:5">
      <c r="A32" s="49" t="s">
        <v>195</v>
      </c>
      <c r="B32" s="298" t="s">
        <v>196</v>
      </c>
      <c r="C32" s="98">
        <v>0</v>
      </c>
      <c r="D32" s="98">
        <v>0</v>
      </c>
      <c r="E32" s="299">
        <v>531</v>
      </c>
    </row>
    <row r="33" spans="1:5" ht="15.75" thickBot="1">
      <c r="A33"/>
      <c r="B33" s="293" t="s">
        <v>69</v>
      </c>
      <c r="C33" s="294">
        <f>SUM(C31:C32)</f>
        <v>18189</v>
      </c>
      <c r="D33" s="294">
        <f>SUM(D31:D32)</f>
        <v>11501</v>
      </c>
      <c r="E33" s="295">
        <f>SUM(E31:E32)</f>
        <v>12032</v>
      </c>
    </row>
    <row r="34" spans="1:5" s="101" customFormat="1">
      <c r="A34" s="105"/>
      <c r="B34" s="286"/>
      <c r="C34" s="287"/>
      <c r="D34" s="287"/>
      <c r="E34" s="287"/>
    </row>
    <row r="35" spans="1:5" ht="15.75" thickBot="1">
      <c r="E35" s="285" t="s">
        <v>221</v>
      </c>
    </row>
    <row r="36" spans="1:5" ht="45.75" thickBot="1">
      <c r="A36"/>
      <c r="B36" s="87" t="s">
        <v>197</v>
      </c>
      <c r="C36" s="2" t="s">
        <v>187</v>
      </c>
      <c r="D36" s="3" t="s">
        <v>255</v>
      </c>
      <c r="E36" s="4" t="s">
        <v>0</v>
      </c>
    </row>
    <row r="37" spans="1:5">
      <c r="A37" s="105" t="s">
        <v>142</v>
      </c>
      <c r="B37" s="291" t="s">
        <v>198</v>
      </c>
      <c r="C37" s="108">
        <v>0</v>
      </c>
      <c r="D37" s="108">
        <v>1764</v>
      </c>
      <c r="E37" s="292">
        <v>1764</v>
      </c>
    </row>
    <row r="38" spans="1:5" ht="15.75" thickBot="1">
      <c r="A38"/>
      <c r="B38" s="293" t="s">
        <v>69</v>
      </c>
      <c r="C38" s="294">
        <f>SUM(C37:C37)</f>
        <v>0</v>
      </c>
      <c r="D38" s="294">
        <f>SUM(D37:D37)</f>
        <v>1764</v>
      </c>
      <c r="E38" s="295">
        <f>SUM(E37:E37)</f>
        <v>1764</v>
      </c>
    </row>
  </sheetData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R15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85546875" style="1" customWidth="1"/>
    <col min="4" max="4" width="15.28515625" style="1" customWidth="1"/>
    <col min="5" max="5" width="10.140625" style="1" customWidth="1"/>
    <col min="6" max="16384" width="9.140625" style="1"/>
  </cols>
  <sheetData>
    <row r="1" spans="1:44" ht="15.75" thickBot="1">
      <c r="E1" s="285" t="s">
        <v>221</v>
      </c>
    </row>
    <row r="2" spans="1:44" s="5" customFormat="1" ht="30.75" thickBot="1">
      <c r="B2" s="87" t="s">
        <v>152</v>
      </c>
      <c r="C2" s="2" t="s">
        <v>187</v>
      </c>
      <c r="D2" s="3" t="s">
        <v>255</v>
      </c>
      <c r="E2" s="4" t="s">
        <v>0</v>
      </c>
    </row>
    <row r="3" spans="1:44" s="9" customFormat="1">
      <c r="A3" s="9" t="s">
        <v>84</v>
      </c>
      <c r="B3" s="21" t="s">
        <v>15</v>
      </c>
      <c r="C3" s="92">
        <v>10</v>
      </c>
      <c r="D3" s="92">
        <v>0</v>
      </c>
      <c r="E3" s="93">
        <v>0</v>
      </c>
    </row>
    <row r="4" spans="1:44" s="9" customFormat="1">
      <c r="A4" s="9" t="s">
        <v>85</v>
      </c>
      <c r="B4" s="22" t="s">
        <v>21</v>
      </c>
      <c r="C4" s="19">
        <f>SUM(C3:C3)</f>
        <v>10</v>
      </c>
      <c r="D4" s="19">
        <f>SUM(D3:D3)</f>
        <v>0</v>
      </c>
      <c r="E4" s="23">
        <f>SUM(E3:E3)</f>
        <v>0</v>
      </c>
    </row>
    <row r="5" spans="1:44" s="9" customFormat="1">
      <c r="A5" s="9" t="s">
        <v>90</v>
      </c>
      <c r="B5" s="21" t="s">
        <v>25</v>
      </c>
      <c r="C5" s="92">
        <v>0</v>
      </c>
      <c r="D5" s="92">
        <v>62</v>
      </c>
      <c r="E5" s="93">
        <v>62</v>
      </c>
    </row>
    <row r="6" spans="1:44" s="9" customFormat="1">
      <c r="A6" s="9" t="s">
        <v>91</v>
      </c>
      <c r="B6" s="21" t="s">
        <v>18</v>
      </c>
      <c r="C6" s="92">
        <v>90</v>
      </c>
      <c r="D6" s="92">
        <v>60</v>
      </c>
      <c r="E6" s="93">
        <v>60</v>
      </c>
    </row>
    <row r="7" spans="1:44">
      <c r="A7" s="1" t="s">
        <v>95</v>
      </c>
      <c r="B7" s="22" t="s">
        <v>1</v>
      </c>
      <c r="C7" s="19">
        <f>SUM(C5:C6)</f>
        <v>90</v>
      </c>
      <c r="D7" s="19">
        <f>SUM(D5:D6)</f>
        <v>122</v>
      </c>
      <c r="E7" s="23">
        <f>SUM(E5:E6)</f>
        <v>122</v>
      </c>
    </row>
    <row r="8" spans="1:44">
      <c r="A8" s="1" t="s">
        <v>98</v>
      </c>
      <c r="B8" s="21" t="s">
        <v>20</v>
      </c>
      <c r="C8" s="92">
        <v>27</v>
      </c>
      <c r="D8" s="92">
        <v>33</v>
      </c>
      <c r="E8" s="93">
        <v>33</v>
      </c>
    </row>
    <row r="9" spans="1:44">
      <c r="A9" s="1" t="s">
        <v>100</v>
      </c>
      <c r="B9" s="22" t="s">
        <v>4</v>
      </c>
      <c r="C9" s="19">
        <f>SUM(C8:C8)</f>
        <v>27</v>
      </c>
      <c r="D9" s="19">
        <f>SUM(D8:D8)</f>
        <v>33</v>
      </c>
      <c r="E9" s="23">
        <f>SUM(E8:E8)</f>
        <v>33</v>
      </c>
    </row>
    <row r="10" spans="1:44" s="37" customFormat="1">
      <c r="A10" s="37" t="s">
        <v>101</v>
      </c>
      <c r="B10" s="26" t="s">
        <v>5</v>
      </c>
      <c r="C10" s="28">
        <f>C4+C7+C9</f>
        <v>127</v>
      </c>
      <c r="D10" s="28">
        <f t="shared" ref="D10" si="0">D4+D7+D9</f>
        <v>155</v>
      </c>
      <c r="E10" s="29">
        <f t="shared" ref="E10" si="1">E4+E7+E9</f>
        <v>155</v>
      </c>
    </row>
    <row r="11" spans="1:44" s="103" customFormat="1">
      <c r="A11" s="103" t="s">
        <v>115</v>
      </c>
      <c r="B11" s="309" t="s">
        <v>45</v>
      </c>
      <c r="C11" s="107">
        <v>0</v>
      </c>
      <c r="D11" s="107">
        <v>200</v>
      </c>
      <c r="E11" s="310">
        <v>200</v>
      </c>
    </row>
    <row r="12" spans="1:44" s="103" customFormat="1">
      <c r="A12" s="101" t="s">
        <v>118</v>
      </c>
      <c r="B12" s="316" t="s">
        <v>199</v>
      </c>
      <c r="C12" s="107">
        <v>0</v>
      </c>
      <c r="D12" s="107">
        <v>47</v>
      </c>
      <c r="E12" s="310">
        <v>47</v>
      </c>
    </row>
    <row r="13" spans="1:44" s="37" customFormat="1">
      <c r="A13" s="37" t="s">
        <v>119</v>
      </c>
      <c r="B13" s="26" t="s">
        <v>49</v>
      </c>
      <c r="C13" s="28">
        <f>SUM(C11:C12)</f>
        <v>0</v>
      </c>
      <c r="D13" s="28">
        <f t="shared" ref="D13" si="2">SUM(D11:D12)</f>
        <v>247</v>
      </c>
      <c r="E13" s="29">
        <f t="shared" ref="E13" si="3">SUM(E11:E12)</f>
        <v>247</v>
      </c>
    </row>
    <row r="14" spans="1:44" s="40" customFormat="1">
      <c r="A14" s="40" t="s">
        <v>120</v>
      </c>
      <c r="B14" s="307" t="s">
        <v>6</v>
      </c>
      <c r="C14" s="41">
        <f>C10+C13</f>
        <v>127</v>
      </c>
      <c r="D14" s="41">
        <f t="shared" ref="D14" si="4">D10+D13</f>
        <v>402</v>
      </c>
      <c r="E14" s="317">
        <f t="shared" ref="E14" si="5">E10+E13</f>
        <v>402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44" ht="15.75" thickBot="1">
      <c r="B15" s="313" t="s">
        <v>68</v>
      </c>
      <c r="C15" s="314">
        <f>SUM(C14:C14)</f>
        <v>127</v>
      </c>
      <c r="D15" s="314">
        <f>SUM(D14:D14)</f>
        <v>402</v>
      </c>
      <c r="E15" s="315">
        <f>SUM(E14:E14)</f>
        <v>402</v>
      </c>
    </row>
  </sheetData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BEVÉTELEK ÖSSZESEN</vt:lpstr>
      <vt:lpstr>KIADÁS ÖSSZESEN</vt:lpstr>
      <vt:lpstr>011130</vt:lpstr>
      <vt:lpstr>011220-900020</vt:lpstr>
      <vt:lpstr>013320</vt:lpstr>
      <vt:lpstr>013350</vt:lpstr>
      <vt:lpstr>018010-30</vt:lpstr>
      <vt:lpstr>045160</vt:lpstr>
      <vt:lpstr>051030</vt:lpstr>
      <vt:lpstr>052020</vt:lpstr>
      <vt:lpstr>064010</vt:lpstr>
      <vt:lpstr>066020</vt:lpstr>
      <vt:lpstr>072111-2</vt:lpstr>
      <vt:lpstr>081030</vt:lpstr>
      <vt:lpstr>082044</vt:lpstr>
      <vt:lpstr>082092</vt:lpstr>
      <vt:lpstr>084031</vt:lpstr>
      <vt:lpstr>104042</vt:lpstr>
      <vt:lpstr>105010-20</vt:lpstr>
      <vt:lpstr>106020</vt:lpstr>
      <vt:lpstr>107052</vt:lpstr>
      <vt:lpstr>107054</vt:lpstr>
      <vt:lpstr>107060</vt:lpstr>
      <vt:lpstr>900070</vt:lpstr>
      <vt:lpstr>'011130'!Nyomtatási_terület</vt:lpstr>
      <vt:lpstr>'011220-900020'!Nyomtatási_terület</vt:lpstr>
      <vt:lpstr>'013320'!Nyomtatási_terület</vt:lpstr>
      <vt:lpstr>'013350'!Nyomtatási_terület</vt:lpstr>
      <vt:lpstr>'018010-30'!Nyomtatási_terület</vt:lpstr>
      <vt:lpstr>'045160'!Nyomtatási_terület</vt:lpstr>
      <vt:lpstr>'052020'!Nyomtatási_terület</vt:lpstr>
      <vt:lpstr>'064010'!Nyomtatási_terület</vt:lpstr>
      <vt:lpstr>'066020'!Nyomtatási_terület</vt:lpstr>
      <vt:lpstr>'072111-2'!Nyomtatási_terület</vt:lpstr>
      <vt:lpstr>'081030'!Nyomtatási_terület</vt:lpstr>
      <vt:lpstr>'082044'!Nyomtatási_terület</vt:lpstr>
      <vt:lpstr>'082092'!Nyomtatási_terület</vt:lpstr>
      <vt:lpstr>'084031'!Nyomtatási_terület</vt:lpstr>
      <vt:lpstr>'104042'!Nyomtatási_terület</vt:lpstr>
      <vt:lpstr>'105010-20'!Nyomtatási_terület</vt:lpstr>
      <vt:lpstr>'106020'!Nyomtatási_terület</vt:lpstr>
      <vt:lpstr>'107052'!Nyomtatási_terület</vt:lpstr>
      <vt:lpstr>'107054'!Nyomtatási_terület</vt:lpstr>
      <vt:lpstr>'107060'!Nyomtatási_terület</vt:lpstr>
      <vt:lpstr>'900070'!Nyomtatási_terület</vt:lpstr>
      <vt:lpstr>'BEVÉTELEK ÖSSZESEN'!Nyomtatási_terület</vt:lpstr>
      <vt:lpstr>'KIADÁS ÖSSZESEN'!Nyomtatási_terület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BauerB</dc:creator>
  <cp:lastModifiedBy>Kekezsu</cp:lastModifiedBy>
  <cp:lastPrinted>2015-11-04T10:17:52Z</cp:lastPrinted>
  <dcterms:created xsi:type="dcterms:W3CDTF">2015-08-31T07:02:50Z</dcterms:created>
  <dcterms:modified xsi:type="dcterms:W3CDTF">2016-05-27T08:02:28Z</dcterms:modified>
</cp:coreProperties>
</file>