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int.összesítő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<sst xmlns="http://schemas.openxmlformats.org/spreadsheetml/2006/main" count="33" uniqueCount="31">
  <si>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Az önkormányzat intézményeinek </t>
  </si>
  <si>
    <t xml:space="preserve">2016.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</si>
  <si>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</si>
  <si>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</si>
  <si>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</si>
  <si>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</si>
  <si>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</si>
  <si>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</si>
  <si>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</si>
  <si>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</si>
  <si>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</si>
  <si>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</si>
  <si>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</si>
  <si>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</si>
  <si>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</si>
  <si>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</si>
  <si>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</si>
  <si>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</si>
  <si>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</si>
  <si>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</si>
  <si>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</si>
  <si>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</si>
  <si>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</si>
  <si>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</si>
  <si>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</si>
  <si>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</si>
  <si>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 xml:space="preserve">Kornisné Liptay Elza Központ </t>
  </si>
  <si>
    <t>Tiszavasvári Bölcsőde</t>
  </si>
  <si>
    <t>Egyesített Közm. Int. és Könyvt.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</si>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</sst>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4" fillId="0" borderId="24" xfId="65" applyFont="1" applyBorder="1" applyAlignment="1">
      <alignment horizontal="center"/>
      <protection/>
    </xf>
    <xf numFmtId="0" fontId="24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left"/>
      <protection/>
    </xf>
    <xf numFmtId="3" fontId="23" fillId="0" borderId="27" xfId="65" applyNumberFormat="1" applyFont="1" applyBorder="1" applyAlignment="1">
      <alignment horizontal="right"/>
      <protection/>
    </xf>
    <xf numFmtId="3" fontId="23" fillId="0" borderId="28" xfId="65" applyNumberFormat="1" applyFont="1" applyBorder="1" applyAlignment="1">
      <alignment horizontal="right"/>
      <protection/>
    </xf>
    <xf numFmtId="3" fontId="24" fillId="0" borderId="29" xfId="65" applyNumberFormat="1" applyFont="1" applyBorder="1" applyAlignment="1">
      <alignment horizontal="right"/>
      <protection/>
    </xf>
    <xf numFmtId="3" fontId="23" fillId="0" borderId="30" xfId="65" applyNumberFormat="1" applyFont="1" applyBorder="1" applyAlignment="1">
      <alignment horizontal="right"/>
      <protection/>
    </xf>
    <xf numFmtId="3" fontId="23" fillId="0" borderId="31" xfId="65" applyNumberFormat="1" applyFont="1" applyBorder="1" applyAlignment="1">
      <alignment horizontal="right"/>
      <protection/>
    </xf>
    <xf numFmtId="3" fontId="23" fillId="0" borderId="32" xfId="65" applyNumberFormat="1" applyFont="1" applyBorder="1" applyAlignment="1">
      <alignment horizontal="right"/>
      <protection/>
    </xf>
    <xf numFmtId="3" fontId="24" fillId="0" borderId="33" xfId="65" applyNumberFormat="1" applyFont="1" applyBorder="1" applyAlignment="1">
      <alignment horizontal="right"/>
      <protection/>
    </xf>
    <xf numFmtId="0" fontId="18" fillId="0" borderId="0" xfId="65" applyFont="1">
      <alignment/>
      <protection/>
    </xf>
    <xf numFmtId="0" fontId="23" fillId="0" borderId="34" xfId="65" applyFont="1" applyBorder="1" applyAlignment="1">
      <alignment horizontal="left"/>
      <protection/>
    </xf>
    <xf numFmtId="3" fontId="23" fillId="0" borderId="35" xfId="65" applyNumberFormat="1" applyFont="1" applyBorder="1" applyAlignment="1">
      <alignment horizontal="right"/>
      <protection/>
    </xf>
    <xf numFmtId="3" fontId="23" fillId="0" borderId="36" xfId="65" applyNumberFormat="1" applyFont="1" applyBorder="1" applyAlignment="1">
      <alignment horizontal="right"/>
      <protection/>
    </xf>
    <xf numFmtId="3" fontId="24" fillId="0" borderId="37" xfId="65" applyNumberFormat="1" applyFont="1" applyBorder="1" applyAlignment="1">
      <alignment horizontal="right"/>
      <protection/>
    </xf>
    <xf numFmtId="3" fontId="23" fillId="0" borderId="38" xfId="65" applyNumberFormat="1" applyFont="1" applyBorder="1" applyAlignment="1">
      <alignment horizontal="right"/>
      <protection/>
    </xf>
    <xf numFmtId="3" fontId="23" fillId="0" borderId="39" xfId="65" applyNumberFormat="1" applyFont="1" applyBorder="1" applyAlignment="1">
      <alignment horizontal="right"/>
      <protection/>
    </xf>
    <xf numFmtId="3" fontId="23" fillId="0" borderId="40" xfId="65" applyNumberFormat="1" applyFont="1" applyBorder="1" applyAlignment="1">
      <alignment horizontal="right"/>
      <protection/>
    </xf>
    <xf numFmtId="3" fontId="24" fillId="0" borderId="34" xfId="65" applyNumberFormat="1" applyFont="1" applyBorder="1" applyAlignment="1">
      <alignment horizontal="right"/>
      <protection/>
    </xf>
    <xf numFmtId="0" fontId="23" fillId="0" borderId="34" xfId="64" applyFont="1" applyBorder="1" applyAlignment="1">
      <alignment horizontal="left"/>
      <protection/>
    </xf>
    <xf numFmtId="3" fontId="23" fillId="0" borderId="35" xfId="46" applyNumberFormat="1" applyFont="1" applyBorder="1" applyAlignment="1" quotePrefix="1">
      <alignment horizontal="right"/>
    </xf>
    <xf numFmtId="3" fontId="23" fillId="0" borderId="38" xfId="46" applyNumberFormat="1" applyFont="1" applyBorder="1" applyAlignment="1">
      <alignment horizontal="right"/>
    </xf>
    <xf numFmtId="3" fontId="23" fillId="0" borderId="39" xfId="46" applyNumberFormat="1" applyFont="1" applyBorder="1" applyAlignment="1">
      <alignment horizontal="right"/>
    </xf>
    <xf numFmtId="3" fontId="23" fillId="0" borderId="40" xfId="46" applyNumberFormat="1" applyFont="1" applyBorder="1" applyAlignment="1">
      <alignment horizontal="right"/>
    </xf>
    <xf numFmtId="3" fontId="24" fillId="0" borderId="34" xfId="65" applyNumberFormat="1" applyFont="1" applyBorder="1" applyAlignment="1">
      <alignment horizontal="right"/>
      <protection/>
    </xf>
    <xf numFmtId="0" fontId="23" fillId="0" borderId="41" xfId="64" applyFont="1" applyBorder="1" applyAlignment="1">
      <alignment horizontal="left"/>
      <protection/>
    </xf>
    <xf numFmtId="3" fontId="23" fillId="0" borderId="42" xfId="46" applyNumberFormat="1" applyFont="1" applyBorder="1" applyAlignment="1" quotePrefix="1">
      <alignment horizontal="right"/>
    </xf>
    <xf numFmtId="3" fontId="23" fillId="0" borderId="21" xfId="46" applyNumberFormat="1" applyFont="1" applyBorder="1" applyAlignment="1" quotePrefix="1">
      <alignment horizontal="right"/>
    </xf>
    <xf numFmtId="3" fontId="23" fillId="0" borderId="22" xfId="65" applyNumberFormat="1" applyFont="1" applyBorder="1" applyAlignment="1">
      <alignment horizontal="right"/>
      <protection/>
    </xf>
    <xf numFmtId="3" fontId="24" fillId="0" borderId="23" xfId="65" applyNumberFormat="1" applyFont="1" applyBorder="1" applyAlignment="1">
      <alignment horizontal="right"/>
      <protection/>
    </xf>
    <xf numFmtId="3" fontId="23" fillId="0" borderId="43" xfId="46" applyNumberFormat="1" applyFont="1" applyBorder="1" applyAlignment="1">
      <alignment horizontal="right"/>
    </xf>
    <xf numFmtId="3" fontId="23" fillId="0" borderId="36" xfId="46" applyNumberFormat="1" applyFont="1" applyBorder="1" applyAlignment="1">
      <alignment horizontal="right"/>
    </xf>
    <xf numFmtId="3" fontId="23" fillId="0" borderId="44" xfId="46" applyNumberFormat="1" applyFont="1" applyBorder="1" applyAlignment="1">
      <alignment horizontal="right"/>
    </xf>
    <xf numFmtId="3" fontId="24" fillId="0" borderId="41" xfId="65" applyNumberFormat="1" applyFont="1" applyBorder="1" applyAlignment="1">
      <alignment horizontal="right"/>
      <protection/>
    </xf>
    <xf numFmtId="0" fontId="19" fillId="0" borderId="11" xfId="64" applyFont="1" applyBorder="1">
      <alignment/>
      <protection/>
    </xf>
    <xf numFmtId="3" fontId="24" fillId="0" borderId="45" xfId="46" applyNumberFormat="1" applyFont="1" applyBorder="1" applyAlignment="1">
      <alignment horizontal="right"/>
    </xf>
    <xf numFmtId="3" fontId="24" fillId="0" borderId="11" xfId="46" applyNumberFormat="1" applyFont="1" applyBorder="1" applyAlignment="1">
      <alignment horizontal="right"/>
    </xf>
    <xf numFmtId="3" fontId="24" fillId="0" borderId="46" xfId="46" applyNumberFormat="1" applyFont="1" applyBorder="1" applyAlignment="1">
      <alignment horizontal="right"/>
    </xf>
    <xf numFmtId="0" fontId="26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7" t="s">
        <v>7</v>
      </c>
    </row>
    <row r="9" spans="1:10" ht="15.75" customHeight="1" thickBot="1">
      <c r="A9" s="18" t="s">
        <v>13</v>
      </c>
      <c r="B9" s="19" t="s">
        <v>14</v>
      </c>
      <c r="C9" s="20" t="s">
        <v>15</v>
      </c>
      <c r="D9" s="21" t="s">
        <v>16</v>
      </c>
      <c r="E9" s="19" t="s">
        <v>17</v>
      </c>
      <c r="F9" s="20" t="s">
        <v>18</v>
      </c>
      <c r="G9" s="20" t="s">
        <v>19</v>
      </c>
      <c r="H9" s="22" t="s">
        <v>20</v>
      </c>
      <c r="I9" s="22" t="s">
        <v>19</v>
      </c>
      <c r="J9" s="23" t="s">
        <v>21</v>
      </c>
    </row>
    <row r="10" spans="1:11" ht="15.75" customHeight="1">
      <c r="A10" s="24" t="s">
        <v>22</v>
      </c>
      <c r="B10" s="25">
        <f>162046+360</f>
        <v>162406</v>
      </c>
      <c r="C10" s="26">
        <f aca="true" t="shared" si="0" ref="C10:C17">J10-B10</f>
        <v>180444</v>
      </c>
      <c r="D10" s="27">
        <f aca="true" t="shared" si="1" ref="D10:D17">SUM(B10:C10)</f>
        <v>342850</v>
      </c>
      <c r="E10" s="28">
        <f>60533+403+93+93+566+76</f>
        <v>61764</v>
      </c>
      <c r="F10" s="29">
        <f>18259+103+25+25+153+21</f>
        <v>18586</v>
      </c>
      <c r="G10" s="29">
        <f>260292-626-508+360+94</f>
        <v>259612</v>
      </c>
      <c r="H10" s="29"/>
      <c r="I10" s="30">
        <f>1810+571+84+110+313</f>
        <v>2888</v>
      </c>
      <c r="J10" s="31">
        <f aca="true" t="shared" si="2" ref="J10:J17">SUM(E10:I10)</f>
        <v>342850</v>
      </c>
      <c r="K10" s="32"/>
    </row>
    <row r="11" spans="1:10" ht="15.75" customHeight="1">
      <c r="A11" s="33" t="s">
        <v>23</v>
      </c>
      <c r="B11" s="34">
        <v>10587</v>
      </c>
      <c r="C11" s="35">
        <f t="shared" si="0"/>
        <v>275841</v>
      </c>
      <c r="D11" s="36">
        <f t="shared" si="1"/>
        <v>286428</v>
      </c>
      <c r="E11" s="37">
        <f>166986+1051+49+1393+220+48</f>
        <v>169747</v>
      </c>
      <c r="F11" s="38">
        <f>47618+283+13+376+59+13</f>
        <v>48362</v>
      </c>
      <c r="G11" s="38">
        <f>65821+162+86</f>
        <v>66069</v>
      </c>
      <c r="H11" s="38"/>
      <c r="I11" s="39">
        <f>2220+30</f>
        <v>2250</v>
      </c>
      <c r="J11" s="40">
        <f t="shared" si="2"/>
        <v>286428</v>
      </c>
    </row>
    <row r="12" spans="1:10" ht="15.75" customHeight="1">
      <c r="A12" s="33" t="s">
        <v>24</v>
      </c>
      <c r="B12" s="34">
        <f>10343-6090+949</f>
        <v>5202</v>
      </c>
      <c r="C12" s="35">
        <f t="shared" si="0"/>
        <v>12325</v>
      </c>
      <c r="D12" s="36">
        <f t="shared" si="1"/>
        <v>17527</v>
      </c>
      <c r="E12" s="37">
        <v>6528</v>
      </c>
      <c r="F12" s="38">
        <v>1801</v>
      </c>
      <c r="G12" s="38">
        <f>28190-17213-2422</f>
        <v>8555</v>
      </c>
      <c r="H12" s="38"/>
      <c r="I12" s="39">
        <f>1694-1057+6</f>
        <v>643</v>
      </c>
      <c r="J12" s="40">
        <f t="shared" si="2"/>
        <v>17527</v>
      </c>
    </row>
    <row r="13" spans="1:10" ht="15.75" customHeight="1">
      <c r="A13" s="33" t="s">
        <v>25</v>
      </c>
      <c r="B13" s="34">
        <f>7020+1334-4071-2050</f>
        <v>2233</v>
      </c>
      <c r="C13" s="35">
        <f t="shared" si="0"/>
        <v>6536</v>
      </c>
      <c r="D13" s="36">
        <f t="shared" si="1"/>
        <v>8769</v>
      </c>
      <c r="E13" s="37">
        <f>12144-9052+110</f>
        <v>3202</v>
      </c>
      <c r="F13" s="38">
        <f>3312-2472+52</f>
        <v>892</v>
      </c>
      <c r="G13" s="38">
        <f>17258+1334-10057-4747</f>
        <v>3788</v>
      </c>
      <c r="H13" s="38"/>
      <c r="I13" s="39">
        <f>6198-3680-1631</f>
        <v>887</v>
      </c>
      <c r="J13" s="40">
        <f t="shared" si="2"/>
        <v>8769</v>
      </c>
    </row>
    <row r="14" spans="1:10" s="32" customFormat="1" ht="18" customHeight="1">
      <c r="A14" s="41" t="s">
        <v>26</v>
      </c>
      <c r="B14" s="42">
        <f>203295+500+7000+3603+2847</f>
        <v>217245</v>
      </c>
      <c r="C14" s="35">
        <f t="shared" si="0"/>
        <v>365698</v>
      </c>
      <c r="D14" s="36">
        <f t="shared" si="1"/>
        <v>582943</v>
      </c>
      <c r="E14" s="43">
        <f>273532+993+722+2942+6490+6749+1900+361+1224+1618+1625</f>
        <v>298156</v>
      </c>
      <c r="F14" s="44">
        <f>76437+268+195+794+1752+1823+512+98+330+437+440</f>
        <v>83086</v>
      </c>
      <c r="G14" s="44">
        <f>186341+500+7000+574+704-4000+2536+782</f>
        <v>194437</v>
      </c>
      <c r="H14" s="44"/>
      <c r="I14" s="45">
        <f>9143+160+487+10-2536</f>
        <v>7264</v>
      </c>
      <c r="J14" s="46">
        <f t="shared" si="2"/>
        <v>582943</v>
      </c>
    </row>
    <row r="15" spans="1:10" s="32" customFormat="1" ht="18" customHeight="1">
      <c r="A15" s="41" t="s">
        <v>27</v>
      </c>
      <c r="B15" s="42">
        <v>4845</v>
      </c>
      <c r="C15" s="35">
        <f t="shared" si="0"/>
        <v>59736</v>
      </c>
      <c r="D15" s="36">
        <f t="shared" si="1"/>
        <v>64581</v>
      </c>
      <c r="E15" s="43">
        <f>35905+548+132+474+834+1556+697</f>
        <v>40146</v>
      </c>
      <c r="F15" s="44">
        <f>9569+148+36+128+226+421+189</f>
        <v>10717</v>
      </c>
      <c r="G15" s="44">
        <f>13641-2</f>
        <v>13639</v>
      </c>
      <c r="H15" s="44"/>
      <c r="I15" s="45">
        <f>77+2</f>
        <v>79</v>
      </c>
      <c r="J15" s="46">
        <f t="shared" si="2"/>
        <v>64581</v>
      </c>
    </row>
    <row r="16" spans="1:10" s="32" customFormat="1" ht="18" customHeight="1">
      <c r="A16" s="47" t="s">
        <v>28</v>
      </c>
      <c r="B16" s="48">
        <f>10161+1101+70+300</f>
        <v>11632</v>
      </c>
      <c r="C16" s="35">
        <f t="shared" si="0"/>
        <v>67918</v>
      </c>
      <c r="D16" s="36">
        <f t="shared" si="1"/>
        <v>79550</v>
      </c>
      <c r="E16" s="43">
        <f>27858-3+67+93+56-1069+111</f>
        <v>27113</v>
      </c>
      <c r="F16" s="44">
        <f>7526-36+18+23+15-290+30</f>
        <v>7286</v>
      </c>
      <c r="G16" s="44">
        <f>34791+1500+300</f>
        <v>36591</v>
      </c>
      <c r="H16" s="44"/>
      <c r="I16" s="45">
        <f>4891+3044+29+70+526</f>
        <v>8560</v>
      </c>
      <c r="J16" s="46">
        <f t="shared" si="2"/>
        <v>79550</v>
      </c>
    </row>
    <row r="17" spans="1:10" s="32" customFormat="1" ht="18" customHeight="1" thickBot="1">
      <c r="A17" s="47" t="s">
        <v>29</v>
      </c>
      <c r="B17" s="49">
        <v>13667</v>
      </c>
      <c r="C17" s="50">
        <f t="shared" si="0"/>
        <v>207292</v>
      </c>
      <c r="D17" s="51">
        <f t="shared" si="1"/>
        <v>220959</v>
      </c>
      <c r="E17" s="52">
        <v>108082</v>
      </c>
      <c r="F17" s="53">
        <v>30800</v>
      </c>
      <c r="G17" s="53">
        <v>52714</v>
      </c>
      <c r="H17" s="53">
        <v>23775</v>
      </c>
      <c r="I17" s="54">
        <v>5588</v>
      </c>
      <c r="J17" s="55">
        <f t="shared" si="2"/>
        <v>220959</v>
      </c>
    </row>
    <row r="18" spans="1:10" s="32" customFormat="1" ht="18" customHeight="1" thickBot="1">
      <c r="A18" s="56" t="s">
        <v>30</v>
      </c>
      <c r="B18" s="57">
        <f aca="true" t="shared" si="3" ref="B18:J18">SUM(B10:B17)</f>
        <v>427817</v>
      </c>
      <c r="C18" s="57">
        <f t="shared" si="3"/>
        <v>1175790</v>
      </c>
      <c r="D18" s="57">
        <f t="shared" si="3"/>
        <v>1603607</v>
      </c>
      <c r="E18" s="57">
        <f t="shared" si="3"/>
        <v>714738</v>
      </c>
      <c r="F18" s="57">
        <f t="shared" si="3"/>
        <v>201530</v>
      </c>
      <c r="G18" s="57">
        <f t="shared" si="3"/>
        <v>635405</v>
      </c>
      <c r="H18" s="57">
        <f t="shared" si="3"/>
        <v>23775</v>
      </c>
      <c r="I18" s="58">
        <f t="shared" si="3"/>
        <v>28159</v>
      </c>
      <c r="J18" s="59">
        <f t="shared" si="3"/>
        <v>1603607</v>
      </c>
    </row>
    <row r="27" ht="12.75">
      <c r="J27" s="60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&amp;R30. melléklet a 23/2016.(XI.3.)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2016-11-04T08:17:20Z</dcterms:created>
  <dcterms:modified xsi:type="dcterms:W3CDTF">2016-11-04T08:17:20Z</dcterms:modified>
  <cp:category/>
  <cp:version/>
  <cp:contentType/>
  <cp:contentStatus/>
</cp:coreProperties>
</file>