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5. sz. mell VK" sheetId="1" r:id="rId1"/>
  </sheets>
  <definedNames>
    <definedName name="Print_Titles" localSheetId="0">'9.5. sz. mell VK'!$1:$6</definedName>
  </definedNames>
  <calcPr calcId="124519"/>
</workbook>
</file>

<file path=xl/calcChain.xml><?xml version="1.0" encoding="utf-8"?>
<calcChain xmlns="http://schemas.openxmlformats.org/spreadsheetml/2006/main">
  <c r="C53" i="1"/>
  <c r="C52"/>
  <c r="C51"/>
  <c r="C48"/>
  <c r="C47"/>
  <c r="C46"/>
  <c r="C45"/>
  <c r="C57" s="1"/>
  <c r="C40"/>
  <c r="C37" s="1"/>
  <c r="C30"/>
  <c r="C26"/>
  <c r="C20"/>
  <c r="C14"/>
  <c r="C13"/>
  <c r="C11"/>
  <c r="C10"/>
  <c r="C9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<sst xmlns="http://schemas.openxmlformats.org/spreadsheetml/2006/main" count="111" uniqueCount="97">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</sst>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B37" activeCellId="1" sqref="C11 B37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7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148925804</v>
      </c>
    </row>
    <row r="9" spans="1:3" s="28" customFormat="1" ht="12" customHeight="1">
      <c r="A9" s="29" t="s">
        <v>16</v>
      </c>
      <c r="B9" s="30" t="s">
        <v>17</v>
      </c>
      <c r="C9" s="31">
        <f>222694+52677</f>
        <v>275371</v>
      </c>
    </row>
    <row r="10" spans="1:3" s="28" customFormat="1" ht="12" customHeight="1">
      <c r="A10" s="32" t="s">
        <v>18</v>
      </c>
      <c r="B10" s="33" t="s">
        <v>19</v>
      </c>
      <c r="C10" s="34">
        <f>31214302+33071+3500000</f>
        <v>34747373</v>
      </c>
    </row>
    <row r="11" spans="1:3" s="28" customFormat="1" ht="12" customHeight="1">
      <c r="A11" s="32" t="s">
        <v>20</v>
      </c>
      <c r="B11" s="33" t="s">
        <v>21</v>
      </c>
      <c r="C11" s="35">
        <f>70218340+143307+157480-9055118</f>
        <v>61464009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f>20539068-3600000</f>
        <v>16939068</v>
      </c>
    </row>
    <row r="14" spans="1:3" s="28" customFormat="1" ht="12" customHeight="1">
      <c r="A14" s="32" t="s">
        <v>26</v>
      </c>
      <c r="B14" s="33" t="s">
        <v>27</v>
      </c>
      <c r="C14" s="35">
        <f>24504500+8929+38693+14223+42520-972000-2444882</f>
        <v>21191983</v>
      </c>
    </row>
    <row r="15" spans="1:3" s="28" customFormat="1" ht="12" customHeight="1">
      <c r="A15" s="32" t="s">
        <v>28</v>
      </c>
      <c r="B15" s="36" t="s">
        <v>29</v>
      </c>
      <c r="C15" s="34">
        <v>14308000</v>
      </c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4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39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0" t="s">
        <v>41</v>
      </c>
      <c r="C21" s="34"/>
    </row>
    <row r="22" spans="1:3" s="38" customFormat="1" ht="12" customHeight="1">
      <c r="A22" s="32" t="s">
        <v>42</v>
      </c>
      <c r="B22" s="33" t="s">
        <v>43</v>
      </c>
      <c r="C22" s="34"/>
    </row>
    <row r="23" spans="1:3" s="38" customFormat="1" ht="12" customHeight="1">
      <c r="A23" s="32" t="s">
        <v>44</v>
      </c>
      <c r="B23" s="33" t="s">
        <v>45</v>
      </c>
      <c r="C23" s="34"/>
    </row>
    <row r="24" spans="1:3" s="38" customFormat="1" ht="12" customHeight="1" thickBot="1">
      <c r="A24" s="32" t="s">
        <v>46</v>
      </c>
      <c r="B24" s="33" t="s">
        <v>47</v>
      </c>
      <c r="C24" s="34"/>
    </row>
    <row r="25" spans="1:3" s="38" customFormat="1" ht="12" customHeight="1" thickBot="1">
      <c r="A25" s="41" t="s">
        <v>48</v>
      </c>
      <c r="B25" s="42" t="s">
        <v>49</v>
      </c>
      <c r="C25" s="43"/>
    </row>
    <row r="26" spans="1:3" s="38" customFormat="1" ht="12" customHeight="1" thickBot="1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>
      <c r="A27" s="44" t="s">
        <v>52</v>
      </c>
      <c r="B27" s="45" t="s">
        <v>43</v>
      </c>
      <c r="C27" s="46"/>
    </row>
    <row r="28" spans="1:3" s="38" customFormat="1" ht="12" customHeight="1">
      <c r="A28" s="44" t="s">
        <v>53</v>
      </c>
      <c r="B28" s="47" t="s">
        <v>54</v>
      </c>
      <c r="C28" s="37"/>
    </row>
    <row r="29" spans="1:3" s="38" customFormat="1" ht="12" customHeight="1" thickBot="1">
      <c r="A29" s="32" t="s">
        <v>55</v>
      </c>
      <c r="B29" s="48" t="s">
        <v>56</v>
      </c>
      <c r="C29" s="49"/>
    </row>
    <row r="30" spans="1:3" s="38" customFormat="1" ht="12" customHeight="1" thickBot="1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>
      <c r="A31" s="44" t="s">
        <v>59</v>
      </c>
      <c r="B31" s="45" t="s">
        <v>60</v>
      </c>
      <c r="C31" s="46"/>
    </row>
    <row r="32" spans="1:3" s="38" customFormat="1" ht="12" customHeight="1">
      <c r="A32" s="44" t="s">
        <v>61</v>
      </c>
      <c r="B32" s="47" t="s">
        <v>62</v>
      </c>
      <c r="C32" s="37"/>
    </row>
    <row r="33" spans="1:3" s="38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1" t="s">
        <v>65</v>
      </c>
      <c r="B34" s="42" t="s">
        <v>66</v>
      </c>
      <c r="C34" s="43"/>
    </row>
    <row r="35" spans="1:3" s="28" customFormat="1" ht="12" customHeight="1" thickBot="1">
      <c r="A35" s="41" t="s">
        <v>67</v>
      </c>
      <c r="B35" s="42" t="s">
        <v>68</v>
      </c>
      <c r="C35" s="50"/>
    </row>
    <row r="36" spans="1:3" s="28" customFormat="1" ht="12" customHeight="1" thickBot="1">
      <c r="A36" s="19" t="s">
        <v>69</v>
      </c>
      <c r="B36" s="42" t="s">
        <v>70</v>
      </c>
      <c r="C36" s="51">
        <f>+C8+C20+C25+C26+C30+C34+C35</f>
        <v>148925804</v>
      </c>
    </row>
    <row r="37" spans="1:3" s="28" customFormat="1" ht="12" customHeight="1" thickBot="1">
      <c r="A37" s="52" t="s">
        <v>71</v>
      </c>
      <c r="B37" s="42" t="s">
        <v>72</v>
      </c>
      <c r="C37" s="51">
        <f>+C38+C39+C40</f>
        <v>167096509</v>
      </c>
    </row>
    <row r="38" spans="1:3" s="28" customFormat="1" ht="12" customHeight="1">
      <c r="A38" s="44" t="s">
        <v>73</v>
      </c>
      <c r="B38" s="45" t="s">
        <v>74</v>
      </c>
      <c r="C38" s="46">
        <v>2265992</v>
      </c>
    </row>
    <row r="39" spans="1:3" s="28" customFormat="1" ht="12" customHeight="1">
      <c r="A39" s="44" t="s">
        <v>75</v>
      </c>
      <c r="B39" s="47" t="s">
        <v>76</v>
      </c>
      <c r="C39" s="37"/>
    </row>
    <row r="40" spans="1:3" s="38" customFormat="1" ht="12" customHeight="1" thickBot="1">
      <c r="A40" s="32" t="s">
        <v>77</v>
      </c>
      <c r="B40" s="48" t="s">
        <v>78</v>
      </c>
      <c r="C40" s="53">
        <f>202169674+215612-34745860-464966+381000-3500000+270367-2749880+133000+1028360+2272710-11679500+11500000</f>
        <v>164830517</v>
      </c>
    </row>
    <row r="41" spans="1:3" s="38" customFormat="1" ht="15" customHeight="1" thickBot="1">
      <c r="A41" s="52" t="s">
        <v>79</v>
      </c>
      <c r="B41" s="54" t="s">
        <v>80</v>
      </c>
      <c r="C41" s="55">
        <f>+C36+C37</f>
        <v>316022313</v>
      </c>
    </row>
    <row r="42" spans="1:3" s="38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51"/>
    </row>
    <row r="45" spans="1:3" s="64" customFormat="1" ht="12" customHeight="1" thickBot="1">
      <c r="A45" s="41" t="s">
        <v>14</v>
      </c>
      <c r="B45" s="42" t="s">
        <v>82</v>
      </c>
      <c r="C45" s="27">
        <f>SUM(C46:C50)</f>
        <v>313763382</v>
      </c>
    </row>
    <row r="46" spans="1:3" ht="12" customHeight="1">
      <c r="A46" s="32" t="s">
        <v>16</v>
      </c>
      <c r="B46" s="40" t="s">
        <v>83</v>
      </c>
      <c r="C46" s="65">
        <f>81034160+181808+112360-15308800+105973+124089-2254000-700000</f>
        <v>63295590</v>
      </c>
    </row>
    <row r="47" spans="1:3" ht="12" customHeight="1">
      <c r="A47" s="32" t="s">
        <v>18</v>
      </c>
      <c r="B47" s="33" t="s">
        <v>84</v>
      </c>
      <c r="C47" s="66">
        <f>20018301+33804+22247-3360936+69499-495880-756000</f>
        <v>15531035</v>
      </c>
    </row>
    <row r="48" spans="1:3" ht="12" customHeight="1">
      <c r="A48" s="32" t="s">
        <v>20</v>
      </c>
      <c r="B48" s="33" t="s">
        <v>85</v>
      </c>
      <c r="C48" s="66">
        <f>262391117-15811124-133428-124245+381000+470367-254000+1028360+1784210-14795500</f>
        <v>234936757</v>
      </c>
    </row>
    <row r="49" spans="1:3" ht="12" customHeight="1">
      <c r="A49" s="32" t="s">
        <v>22</v>
      </c>
      <c r="B49" s="33" t="s">
        <v>86</v>
      </c>
      <c r="C49" s="34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41" t="s">
        <v>38</v>
      </c>
      <c r="B51" s="42" t="s">
        <v>88</v>
      </c>
      <c r="C51" s="27">
        <f>SUM(C52:C54)</f>
        <v>2258931</v>
      </c>
    </row>
    <row r="52" spans="1:3" s="64" customFormat="1" ht="12" customHeight="1">
      <c r="A52" s="32" t="s">
        <v>40</v>
      </c>
      <c r="B52" s="40" t="s">
        <v>89</v>
      </c>
      <c r="C52" s="46">
        <f>1276298-265000+66900+133000+254000+488500</f>
        <v>1953698</v>
      </c>
    </row>
    <row r="53" spans="1:3" ht="12" customHeight="1">
      <c r="A53" s="32" t="s">
        <v>42</v>
      </c>
      <c r="B53" s="33" t="s">
        <v>90</v>
      </c>
      <c r="C53" s="34">
        <f>500000-134607-60160</f>
        <v>305233</v>
      </c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41" t="s">
        <v>48</v>
      </c>
      <c r="B56" s="42" t="s">
        <v>93</v>
      </c>
      <c r="C56" s="43"/>
    </row>
    <row r="57" spans="1:3" ht="13.5" thickBot="1">
      <c r="A57" s="41" t="s">
        <v>50</v>
      </c>
      <c r="B57" s="67" t="s">
        <v>94</v>
      </c>
      <c r="C57" s="27">
        <f>+C45+C51+C56</f>
        <v>316022313</v>
      </c>
    </row>
    <row r="58" spans="1:3" ht="15" customHeight="1" thickBot="1">
      <c r="C58" s="69"/>
    </row>
    <row r="59" spans="1:3" ht="14.25" customHeight="1" thickBot="1">
      <c r="A59" s="70" t="s">
        <v>95</v>
      </c>
      <c r="B59" s="71"/>
      <c r="C59" s="72">
        <v>25</v>
      </c>
    </row>
    <row r="60" spans="1:3" ht="13.5" thickBot="1">
      <c r="A60" s="70" t="s">
        <v>96</v>
      </c>
      <c r="B60" s="71"/>
      <c r="C60" s="72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2018-02-28T16:01:56Z</dcterms:created>
  <dcterms:modified xsi:type="dcterms:W3CDTF">2018-02-28T16:01:56Z</dcterms:modified>
</cp:coreProperties>
</file>